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UWYOSIF\Dropbox\UWYOSIF's shared workspace\UWYO SIF Team Folder\sent\"/>
    </mc:Choice>
  </mc:AlternateContent>
  <bookViews>
    <workbookView xWindow="8055" yWindow="465" windowWidth="24585" windowHeight="25020" tabRatio="787"/>
  </bookViews>
  <sheets>
    <sheet name="Final Report " sheetId="29" r:id="rId1"/>
    <sheet name="QAQC, calculations" sheetId="13" r:id="rId2"/>
    <sheet name="Analysis Information" sheetId="30" r:id="rId3"/>
    <sheet name="Contact" sheetId="28" r:id="rId4"/>
    <sheet name="Tray 1" sheetId="31" r:id="rId5"/>
    <sheet name="Tray 2" sheetId="32" r:id="rId6"/>
    <sheet name="Tray 3" sheetId="33" r:id="rId7"/>
    <sheet name="Tray 4" sheetId="34" r:id="rId8"/>
    <sheet name="Original 1" sheetId="35" r:id="rId9"/>
    <sheet name="Original 2" sheetId="36" r:id="rId10"/>
    <sheet name="Original 3" sheetId="37" r:id="rId11"/>
    <sheet name="Original 4" sheetId="38" r:id="rId12"/>
    <sheet name="Sorted 1" sheetId="39" r:id="rId13"/>
    <sheet name="Sorted 2" sheetId="40" r:id="rId14"/>
    <sheet name="Sorted 3" sheetId="41" r:id="rId15"/>
    <sheet name="Sorted 4" sheetId="42" r:id="rId16"/>
    <sheet name="% Calc 1" sheetId="43" r:id="rId17"/>
    <sheet name="% Calc 2" sheetId="44" r:id="rId18"/>
    <sheet name="% Calc 3" sheetId="45" r:id="rId19"/>
    <sheet name="% Calc 4" sheetId="46" r:id="rId20"/>
  </sheets>
  <externalReferences>
    <externalReference r:id="rId21"/>
    <externalReference r:id="rId22"/>
    <externalReference r:id="rId23"/>
  </externalReferences>
  <definedNames>
    <definedName name="C_only.wke">#REF!</definedName>
    <definedName name="CN.wke" localSheetId="16">'% Calc 1'!$A$1:$G$57</definedName>
    <definedName name="CN.wke" localSheetId="17">'% Calc 2'!$A$1:$G$57</definedName>
    <definedName name="CN.wke" localSheetId="18">'% Calc 3'!$A$1:$G$57</definedName>
    <definedName name="CN.wke" localSheetId="19">'% Calc 4'!$A$1:$G$57</definedName>
    <definedName name="CN.wke" localSheetId="2">#REF!</definedName>
    <definedName name="CN.wke" localSheetId="8">'Original 1'!$A$1:$AF$595</definedName>
    <definedName name="CN.wke" localSheetId="9">'Original 2'!$A$1:$AF$593</definedName>
    <definedName name="CN.wke" localSheetId="14">'Sorted 3'!$A$1:$K$100</definedName>
    <definedName name="CN.wke" localSheetId="15">'Sorted 4'!$A$1:$K$60</definedName>
    <definedName name="CN.wke">#REF!</definedName>
    <definedName name="CNanalysis.wke" localSheetId="2">[1]Sorted!$A$1:$H$50</definedName>
    <definedName name="CNanalysis.wke" localSheetId="3">[1]Sorted!$A$1:$H$50</definedName>
    <definedName name="CNanalysis.wke" localSheetId="4">'Tray 1'!$B$1:$I$1</definedName>
    <definedName name="CNanalysis.wke" localSheetId="5">'Tray 2'!$B$1:$I$1</definedName>
    <definedName name="CNanalysis.wke" localSheetId="6">'Tray 3'!$B$1:$I$1</definedName>
    <definedName name="CNanalysis.wke" localSheetId="7">'Tray 4'!$B$1:$I$1</definedName>
    <definedName name="CNanalysis.wke">[2]Origional!$A$1:$H$7</definedName>
    <definedName name="CO2.wke">[3]Original!$A$1:$K$601</definedName>
    <definedName name="N2_CO2_SO2.wke">#REF!</definedName>
    <definedName name="_xlnm.Print_Area" localSheetId="0">'Final Report '!$A$1:$J$316</definedName>
  </definedNames>
  <calcPr calcId="162913"/>
</workbook>
</file>

<file path=xl/calcChain.xml><?xml version="1.0" encoding="utf-8"?>
<calcChain xmlns="http://schemas.openxmlformats.org/spreadsheetml/2006/main">
  <c r="K65" i="46" l="1"/>
  <c r="M65" i="46" s="1"/>
  <c r="J65" i="46"/>
  <c r="L65" i="46" s="1"/>
  <c r="K64" i="46"/>
  <c r="M64" i="46" s="1"/>
  <c r="J64" i="46"/>
  <c r="L64" i="46" s="1"/>
  <c r="L63" i="46"/>
  <c r="K63" i="46"/>
  <c r="M63" i="46" s="1"/>
  <c r="J63" i="46"/>
  <c r="K62" i="46"/>
  <c r="M62" i="46" s="1"/>
  <c r="J62" i="46"/>
  <c r="L62" i="46" s="1"/>
  <c r="K61" i="46"/>
  <c r="M61" i="46" s="1"/>
  <c r="J61" i="46"/>
  <c r="L61" i="46" s="1"/>
  <c r="L60" i="46"/>
  <c r="K60" i="46"/>
  <c r="M60" i="46" s="1"/>
  <c r="J60" i="46"/>
  <c r="K59" i="46"/>
  <c r="M59" i="46" s="1"/>
  <c r="J59" i="46"/>
  <c r="L59" i="46" s="1"/>
  <c r="K58" i="46"/>
  <c r="M58" i="46" s="1"/>
  <c r="J58" i="46"/>
  <c r="L58" i="46" s="1"/>
  <c r="L57" i="46"/>
  <c r="K57" i="46"/>
  <c r="M57" i="46" s="1"/>
  <c r="J57" i="46"/>
  <c r="L56" i="46"/>
  <c r="K56" i="46"/>
  <c r="M56" i="46" s="1"/>
  <c r="J56" i="46"/>
  <c r="K55" i="46"/>
  <c r="M55" i="46" s="1"/>
  <c r="J55" i="46"/>
  <c r="L55" i="46" s="1"/>
  <c r="K54" i="46"/>
  <c r="M54" i="46" s="1"/>
  <c r="J54" i="46"/>
  <c r="L54" i="46" s="1"/>
  <c r="K53" i="46"/>
  <c r="M53" i="46" s="1"/>
  <c r="J53" i="46"/>
  <c r="L53" i="46" s="1"/>
  <c r="M52" i="46"/>
  <c r="K52" i="46"/>
  <c r="J52" i="46"/>
  <c r="L52" i="46" s="1"/>
  <c r="M51" i="46"/>
  <c r="L51" i="46"/>
  <c r="K51" i="46"/>
  <c r="J51" i="46"/>
  <c r="K50" i="46"/>
  <c r="M50" i="46" s="1"/>
  <c r="J50" i="46"/>
  <c r="L50" i="46" s="1"/>
  <c r="K49" i="46"/>
  <c r="M49" i="46" s="1"/>
  <c r="J49" i="46"/>
  <c r="L49" i="46" s="1"/>
  <c r="L48" i="46"/>
  <c r="K48" i="46"/>
  <c r="M48" i="46" s="1"/>
  <c r="J48" i="46"/>
  <c r="L47" i="46"/>
  <c r="K47" i="46"/>
  <c r="M47" i="46" s="1"/>
  <c r="J47" i="46"/>
  <c r="K46" i="46"/>
  <c r="M46" i="46" s="1"/>
  <c r="J46" i="46"/>
  <c r="L46" i="46" s="1"/>
  <c r="K45" i="46"/>
  <c r="M45" i="46" s="1"/>
  <c r="J45" i="46"/>
  <c r="L45" i="46" s="1"/>
  <c r="K44" i="46"/>
  <c r="M44" i="46" s="1"/>
  <c r="J44" i="46"/>
  <c r="L44" i="46" s="1"/>
  <c r="M43" i="46"/>
  <c r="K43" i="46"/>
  <c r="J43" i="46"/>
  <c r="L43" i="46" s="1"/>
  <c r="M42" i="46"/>
  <c r="L42" i="46"/>
  <c r="K42" i="46"/>
  <c r="J42" i="46"/>
  <c r="K41" i="46"/>
  <c r="M41" i="46" s="1"/>
  <c r="J41" i="46"/>
  <c r="L41" i="46" s="1"/>
  <c r="K40" i="46"/>
  <c r="M40" i="46" s="1"/>
  <c r="J40" i="46"/>
  <c r="L40" i="46" s="1"/>
  <c r="L39" i="46"/>
  <c r="K39" i="46"/>
  <c r="M39" i="46" s="1"/>
  <c r="J39" i="46"/>
  <c r="L38" i="46"/>
  <c r="K38" i="46"/>
  <c r="M38" i="46" s="1"/>
  <c r="J38" i="46"/>
  <c r="K37" i="46"/>
  <c r="M37" i="46" s="1"/>
  <c r="J37" i="46"/>
  <c r="L37" i="46" s="1"/>
  <c r="K36" i="46"/>
  <c r="M36" i="46" s="1"/>
  <c r="J36" i="46"/>
  <c r="L36" i="46" s="1"/>
  <c r="K35" i="46"/>
  <c r="M35" i="46" s="1"/>
  <c r="J35" i="46"/>
  <c r="L35" i="46" s="1"/>
  <c r="M34" i="46"/>
  <c r="K34" i="46"/>
  <c r="J34" i="46"/>
  <c r="L34" i="46" s="1"/>
  <c r="K33" i="46"/>
  <c r="M33" i="46" s="1"/>
  <c r="J33" i="46"/>
  <c r="L33" i="46" s="1"/>
  <c r="K32" i="46"/>
  <c r="M32" i="46" s="1"/>
  <c r="J32" i="46"/>
  <c r="L32" i="46" s="1"/>
  <c r="M31" i="46"/>
  <c r="K31" i="46"/>
  <c r="J31" i="46"/>
  <c r="L31" i="46" s="1"/>
  <c r="K30" i="46"/>
  <c r="M30" i="46" s="1"/>
  <c r="J30" i="46"/>
  <c r="L30" i="46" s="1"/>
  <c r="K29" i="46"/>
  <c r="M29" i="46" s="1"/>
  <c r="J29" i="46"/>
  <c r="L29" i="46" s="1"/>
  <c r="M28" i="46"/>
  <c r="K28" i="46"/>
  <c r="J28" i="46"/>
  <c r="L28" i="46" s="1"/>
  <c r="M27" i="46"/>
  <c r="L27" i="46"/>
  <c r="K27" i="46"/>
  <c r="J27" i="46"/>
  <c r="L26" i="46"/>
  <c r="K26" i="46"/>
  <c r="M26" i="46" s="1"/>
  <c r="J26" i="46"/>
  <c r="K25" i="46"/>
  <c r="M25" i="46" s="1"/>
  <c r="J25" i="46"/>
  <c r="L25" i="46" s="1"/>
  <c r="K24" i="46"/>
  <c r="M24" i="46" s="1"/>
  <c r="J24" i="46"/>
  <c r="L24" i="46" s="1"/>
  <c r="K23" i="46"/>
  <c r="M23" i="46" s="1"/>
  <c r="J23" i="46"/>
  <c r="L23" i="46" s="1"/>
  <c r="M22" i="46"/>
  <c r="K22" i="46"/>
  <c r="J22" i="46"/>
  <c r="L22" i="46" s="1"/>
  <c r="K21" i="46"/>
  <c r="M21" i="46" s="1"/>
  <c r="J21" i="46"/>
  <c r="L21" i="46" s="1"/>
  <c r="K20" i="46"/>
  <c r="M20" i="46" s="1"/>
  <c r="J20" i="46"/>
  <c r="L20" i="46" s="1"/>
  <c r="M19" i="46"/>
  <c r="K19" i="46"/>
  <c r="J19" i="46"/>
  <c r="L19" i="46" s="1"/>
  <c r="M18" i="46"/>
  <c r="L18" i="46"/>
  <c r="K18" i="46"/>
  <c r="J18" i="46"/>
  <c r="L17" i="46"/>
  <c r="K17" i="46"/>
  <c r="M17" i="46" s="1"/>
  <c r="J17" i="46"/>
  <c r="K16" i="46"/>
  <c r="M16" i="46" s="1"/>
  <c r="J16" i="46"/>
  <c r="L16" i="46" s="1"/>
  <c r="K15" i="46"/>
  <c r="M15" i="46" s="1"/>
  <c r="J15" i="46"/>
  <c r="L15" i="46" s="1"/>
  <c r="K14" i="46"/>
  <c r="M14" i="46" s="1"/>
  <c r="J14" i="46"/>
  <c r="L14" i="46" s="1"/>
  <c r="M13" i="46"/>
  <c r="K13" i="46"/>
  <c r="J13" i="46"/>
  <c r="L13" i="46" s="1"/>
  <c r="K12" i="46"/>
  <c r="M12" i="46" s="1"/>
  <c r="J12" i="46"/>
  <c r="L12" i="46" s="1"/>
  <c r="K11" i="46"/>
  <c r="M11" i="46" s="1"/>
  <c r="J11" i="46"/>
  <c r="L11" i="46" s="1"/>
  <c r="M10" i="46"/>
  <c r="K10" i="46"/>
  <c r="J10" i="46"/>
  <c r="L10" i="46" s="1"/>
  <c r="M9" i="46"/>
  <c r="L9" i="46"/>
  <c r="K9" i="46"/>
  <c r="J9" i="46"/>
  <c r="K8" i="46"/>
  <c r="M8" i="46" s="1"/>
  <c r="J8" i="46"/>
  <c r="L8" i="46" s="1"/>
  <c r="K7" i="46"/>
  <c r="M7" i="46" s="1"/>
  <c r="J7" i="46"/>
  <c r="L7" i="46" s="1"/>
  <c r="L4" i="46"/>
  <c r="K4" i="46"/>
  <c r="M4" i="46" s="1"/>
  <c r="J4" i="46"/>
  <c r="I4" i="46"/>
  <c r="H4" i="46"/>
  <c r="K3" i="46"/>
  <c r="M3" i="46" s="1"/>
  <c r="J3" i="46"/>
  <c r="L3" i="46" s="1"/>
  <c r="I3" i="46"/>
  <c r="H3" i="46"/>
  <c r="K2" i="46"/>
  <c r="M2" i="46" s="1"/>
  <c r="J2" i="46"/>
  <c r="L2" i="46" s="1"/>
  <c r="I2" i="46"/>
  <c r="H2" i="46"/>
  <c r="L105" i="45"/>
  <c r="K105" i="45"/>
  <c r="M105" i="45" s="1"/>
  <c r="J105" i="45"/>
  <c r="K104" i="45"/>
  <c r="M104" i="45" s="1"/>
  <c r="J104" i="45"/>
  <c r="L104" i="45" s="1"/>
  <c r="M103" i="45"/>
  <c r="K103" i="45"/>
  <c r="J103" i="45"/>
  <c r="L103" i="45" s="1"/>
  <c r="L102" i="45"/>
  <c r="K102" i="45"/>
  <c r="M102" i="45" s="1"/>
  <c r="J102" i="45"/>
  <c r="K101" i="45"/>
  <c r="M101" i="45" s="1"/>
  <c r="J101" i="45"/>
  <c r="L101" i="45" s="1"/>
  <c r="K100" i="45"/>
  <c r="M100" i="45" s="1"/>
  <c r="J100" i="45"/>
  <c r="L100" i="45" s="1"/>
  <c r="K99" i="45"/>
  <c r="M99" i="45" s="1"/>
  <c r="J99" i="45"/>
  <c r="L99" i="45" s="1"/>
  <c r="L98" i="45"/>
  <c r="K98" i="45"/>
  <c r="M98" i="45" s="1"/>
  <c r="J98" i="45"/>
  <c r="M97" i="45"/>
  <c r="K97" i="45"/>
  <c r="J97" i="45"/>
  <c r="L97" i="45" s="1"/>
  <c r="L96" i="45"/>
  <c r="K96" i="45"/>
  <c r="M96" i="45" s="1"/>
  <c r="J96" i="45"/>
  <c r="K95" i="45"/>
  <c r="M95" i="45" s="1"/>
  <c r="J95" i="45"/>
  <c r="L95" i="45" s="1"/>
  <c r="M94" i="45"/>
  <c r="K94" i="45"/>
  <c r="J94" i="45"/>
  <c r="L94" i="45" s="1"/>
  <c r="L93" i="45"/>
  <c r="K93" i="45"/>
  <c r="M93" i="45" s="1"/>
  <c r="J93" i="45"/>
  <c r="K92" i="45"/>
  <c r="M92" i="45" s="1"/>
  <c r="J92" i="45"/>
  <c r="L92" i="45" s="1"/>
  <c r="K91" i="45"/>
  <c r="M91" i="45" s="1"/>
  <c r="J91" i="45"/>
  <c r="L91" i="45" s="1"/>
  <c r="K90" i="45"/>
  <c r="M90" i="45" s="1"/>
  <c r="J90" i="45"/>
  <c r="L90" i="45" s="1"/>
  <c r="K89" i="45"/>
  <c r="M89" i="45" s="1"/>
  <c r="J89" i="45"/>
  <c r="L89" i="45" s="1"/>
  <c r="M88" i="45"/>
  <c r="K88" i="45"/>
  <c r="J88" i="45"/>
  <c r="L88" i="45" s="1"/>
  <c r="L87" i="45"/>
  <c r="K87" i="45"/>
  <c r="M87" i="45" s="1"/>
  <c r="J87" i="45"/>
  <c r="K86" i="45"/>
  <c r="M86" i="45" s="1"/>
  <c r="J86" i="45"/>
  <c r="L86" i="45" s="1"/>
  <c r="K85" i="45"/>
  <c r="M85" i="45" s="1"/>
  <c r="J85" i="45"/>
  <c r="L85" i="45" s="1"/>
  <c r="L84" i="45"/>
  <c r="K84" i="45"/>
  <c r="M84" i="45" s="1"/>
  <c r="J84" i="45"/>
  <c r="K83" i="45"/>
  <c r="M83" i="45" s="1"/>
  <c r="J83" i="45"/>
  <c r="L83" i="45" s="1"/>
  <c r="K82" i="45"/>
  <c r="M82" i="45" s="1"/>
  <c r="J82" i="45"/>
  <c r="L82" i="45" s="1"/>
  <c r="K81" i="45"/>
  <c r="M81" i="45" s="1"/>
  <c r="J81" i="45"/>
  <c r="L81" i="45" s="1"/>
  <c r="K80" i="45"/>
  <c r="M80" i="45" s="1"/>
  <c r="J80" i="45"/>
  <c r="L80" i="45" s="1"/>
  <c r="K79" i="45"/>
  <c r="M79" i="45" s="1"/>
  <c r="J79" i="45"/>
  <c r="L79" i="45" s="1"/>
  <c r="K78" i="45"/>
  <c r="M78" i="45" s="1"/>
  <c r="J78" i="45"/>
  <c r="L78" i="45" s="1"/>
  <c r="K77" i="45"/>
  <c r="M77" i="45" s="1"/>
  <c r="J77" i="45"/>
  <c r="L77" i="45" s="1"/>
  <c r="K76" i="45"/>
  <c r="M76" i="45" s="1"/>
  <c r="J76" i="45"/>
  <c r="L76" i="45" s="1"/>
  <c r="K75" i="45"/>
  <c r="M75" i="45" s="1"/>
  <c r="J75" i="45"/>
  <c r="L75" i="45" s="1"/>
  <c r="L74" i="45"/>
  <c r="K74" i="45"/>
  <c r="M74" i="45" s="1"/>
  <c r="J74" i="45"/>
  <c r="M73" i="45"/>
  <c r="K73" i="45"/>
  <c r="J73" i="45"/>
  <c r="L73" i="45" s="1"/>
  <c r="L72" i="45"/>
  <c r="K72" i="45"/>
  <c r="M72" i="45" s="1"/>
  <c r="J72" i="45"/>
  <c r="K71" i="45"/>
  <c r="M71" i="45" s="1"/>
  <c r="J71" i="45"/>
  <c r="L71" i="45" s="1"/>
  <c r="K70" i="45"/>
  <c r="M70" i="45" s="1"/>
  <c r="J70" i="45"/>
  <c r="L70" i="45" s="1"/>
  <c r="K69" i="45"/>
  <c r="M69" i="45" s="1"/>
  <c r="J69" i="45"/>
  <c r="L69" i="45" s="1"/>
  <c r="K68" i="45"/>
  <c r="M68" i="45" s="1"/>
  <c r="J68" i="45"/>
  <c r="L68" i="45" s="1"/>
  <c r="K67" i="45"/>
  <c r="M67" i="45" s="1"/>
  <c r="J67" i="45"/>
  <c r="L67" i="45" s="1"/>
  <c r="K66" i="45"/>
  <c r="M66" i="45" s="1"/>
  <c r="J66" i="45"/>
  <c r="L66" i="45" s="1"/>
  <c r="K65" i="45"/>
  <c r="M65" i="45" s="1"/>
  <c r="J65" i="45"/>
  <c r="L65" i="45" s="1"/>
  <c r="M64" i="45"/>
  <c r="K64" i="45"/>
  <c r="J64" i="45"/>
  <c r="L64" i="45" s="1"/>
  <c r="L63" i="45"/>
  <c r="K63" i="45"/>
  <c r="M63" i="45" s="1"/>
  <c r="J63" i="45"/>
  <c r="K62" i="45"/>
  <c r="M62" i="45" s="1"/>
  <c r="J62" i="45"/>
  <c r="L62" i="45" s="1"/>
  <c r="M61" i="45"/>
  <c r="K61" i="45"/>
  <c r="J61" i="45"/>
  <c r="L61" i="45" s="1"/>
  <c r="M60" i="45"/>
  <c r="K60" i="45"/>
  <c r="J60" i="45"/>
  <c r="L60" i="45" s="1"/>
  <c r="K59" i="45"/>
  <c r="M59" i="45" s="1"/>
  <c r="J59" i="45"/>
  <c r="L59" i="45" s="1"/>
  <c r="K58" i="45"/>
  <c r="M58" i="45" s="1"/>
  <c r="J58" i="45"/>
  <c r="L58" i="45" s="1"/>
  <c r="K57" i="45"/>
  <c r="M57" i="45" s="1"/>
  <c r="J57" i="45"/>
  <c r="L57" i="45" s="1"/>
  <c r="L56" i="45"/>
  <c r="K56" i="45"/>
  <c r="M56" i="45" s="1"/>
  <c r="J56" i="45"/>
  <c r="M55" i="45"/>
  <c r="K55" i="45"/>
  <c r="J55" i="45"/>
  <c r="L55" i="45" s="1"/>
  <c r="L54" i="45"/>
  <c r="K54" i="45"/>
  <c r="M54" i="45" s="1"/>
  <c r="J54" i="45"/>
  <c r="K53" i="45"/>
  <c r="M53" i="45" s="1"/>
  <c r="J53" i="45"/>
  <c r="L53" i="45" s="1"/>
  <c r="K52" i="45"/>
  <c r="M52" i="45" s="1"/>
  <c r="J52" i="45"/>
  <c r="L52" i="45" s="1"/>
  <c r="L51" i="45"/>
  <c r="K51" i="45"/>
  <c r="M51" i="45" s="1"/>
  <c r="J51" i="45"/>
  <c r="K50" i="45"/>
  <c r="M50" i="45" s="1"/>
  <c r="J50" i="45"/>
  <c r="L50" i="45" s="1"/>
  <c r="K49" i="45"/>
  <c r="M49" i="45" s="1"/>
  <c r="J49" i="45"/>
  <c r="L49" i="45" s="1"/>
  <c r="L48" i="45"/>
  <c r="K48" i="45"/>
  <c r="M48" i="45" s="1"/>
  <c r="J48" i="45"/>
  <c r="K47" i="45"/>
  <c r="M47" i="45" s="1"/>
  <c r="J47" i="45"/>
  <c r="L47" i="45" s="1"/>
  <c r="K46" i="45"/>
  <c r="M46" i="45" s="1"/>
  <c r="J46" i="45"/>
  <c r="L46" i="45" s="1"/>
  <c r="K45" i="45"/>
  <c r="M45" i="45" s="1"/>
  <c r="J45" i="45"/>
  <c r="L45" i="45" s="1"/>
  <c r="K44" i="45"/>
  <c r="M44" i="45" s="1"/>
  <c r="J44" i="45"/>
  <c r="L44" i="45" s="1"/>
  <c r="M43" i="45"/>
  <c r="K43" i="45"/>
  <c r="J43" i="45"/>
  <c r="L43" i="45" s="1"/>
  <c r="L42" i="45"/>
  <c r="K42" i="45"/>
  <c r="M42" i="45" s="1"/>
  <c r="J42" i="45"/>
  <c r="K41" i="45"/>
  <c r="M41" i="45" s="1"/>
  <c r="J41" i="45"/>
  <c r="L41" i="45" s="1"/>
  <c r="K40" i="45"/>
  <c r="M40" i="45" s="1"/>
  <c r="J40" i="45"/>
  <c r="L40" i="45" s="1"/>
  <c r="L39" i="45"/>
  <c r="K39" i="45"/>
  <c r="M39" i="45" s="1"/>
  <c r="J39" i="45"/>
  <c r="K38" i="45"/>
  <c r="M38" i="45" s="1"/>
  <c r="J38" i="45"/>
  <c r="L38" i="45" s="1"/>
  <c r="K37" i="45"/>
  <c r="M37" i="45" s="1"/>
  <c r="J37" i="45"/>
  <c r="L37" i="45" s="1"/>
  <c r="K36" i="45"/>
  <c r="M36" i="45" s="1"/>
  <c r="J36" i="45"/>
  <c r="L36" i="45" s="1"/>
  <c r="K35" i="45"/>
  <c r="M35" i="45" s="1"/>
  <c r="J35" i="45"/>
  <c r="L35" i="45" s="1"/>
  <c r="M34" i="45"/>
  <c r="K34" i="45"/>
  <c r="J34" i="45"/>
  <c r="L34" i="45" s="1"/>
  <c r="L33" i="45"/>
  <c r="K33" i="45"/>
  <c r="M33" i="45" s="1"/>
  <c r="J33" i="45"/>
  <c r="K32" i="45"/>
  <c r="M32" i="45" s="1"/>
  <c r="J32" i="45"/>
  <c r="L32" i="45" s="1"/>
  <c r="K31" i="45"/>
  <c r="M31" i="45" s="1"/>
  <c r="J31" i="45"/>
  <c r="L31" i="45" s="1"/>
  <c r="L30" i="45"/>
  <c r="K30" i="45"/>
  <c r="M30" i="45" s="1"/>
  <c r="J30" i="45"/>
  <c r="K29" i="45"/>
  <c r="M29" i="45" s="1"/>
  <c r="J29" i="45"/>
  <c r="L29" i="45" s="1"/>
  <c r="K28" i="45"/>
  <c r="M28" i="45" s="1"/>
  <c r="J28" i="45"/>
  <c r="L28" i="45" s="1"/>
  <c r="K27" i="45"/>
  <c r="M27" i="45" s="1"/>
  <c r="J27" i="45"/>
  <c r="L27" i="45" s="1"/>
  <c r="K26" i="45"/>
  <c r="M26" i="45" s="1"/>
  <c r="J26" i="45"/>
  <c r="L26" i="45" s="1"/>
  <c r="K25" i="45"/>
  <c r="M25" i="45" s="1"/>
  <c r="J25" i="45"/>
  <c r="L25" i="45" s="1"/>
  <c r="K24" i="45"/>
  <c r="M24" i="45" s="1"/>
  <c r="J24" i="45"/>
  <c r="L24" i="45" s="1"/>
  <c r="K23" i="45"/>
  <c r="M23" i="45" s="1"/>
  <c r="J23" i="45"/>
  <c r="L23" i="45" s="1"/>
  <c r="K22" i="45"/>
  <c r="M22" i="45" s="1"/>
  <c r="J22" i="45"/>
  <c r="L22" i="45" s="1"/>
  <c r="K21" i="45"/>
  <c r="M21" i="45" s="1"/>
  <c r="J21" i="45"/>
  <c r="L21" i="45" s="1"/>
  <c r="K20" i="45"/>
  <c r="M20" i="45" s="1"/>
  <c r="J20" i="45"/>
  <c r="L20" i="45" s="1"/>
  <c r="M19" i="45"/>
  <c r="K19" i="45"/>
  <c r="J19" i="45"/>
  <c r="L19" i="45" s="1"/>
  <c r="L18" i="45"/>
  <c r="K18" i="45"/>
  <c r="M18" i="45" s="1"/>
  <c r="J18" i="45"/>
  <c r="K17" i="45"/>
  <c r="M17" i="45" s="1"/>
  <c r="J17" i="45"/>
  <c r="L17" i="45" s="1"/>
  <c r="M16" i="45"/>
  <c r="K16" i="45"/>
  <c r="J16" i="45"/>
  <c r="L16" i="45" s="1"/>
  <c r="M15" i="45"/>
  <c r="K15" i="45"/>
  <c r="J15" i="45"/>
  <c r="L15" i="45" s="1"/>
  <c r="K14" i="45"/>
  <c r="M14" i="45" s="1"/>
  <c r="J14" i="45"/>
  <c r="L14" i="45" s="1"/>
  <c r="K13" i="45"/>
  <c r="M13" i="45" s="1"/>
  <c r="J13" i="45"/>
  <c r="L13" i="45" s="1"/>
  <c r="K12" i="45"/>
  <c r="M12" i="45" s="1"/>
  <c r="J12" i="45"/>
  <c r="L12" i="45" s="1"/>
  <c r="K11" i="45"/>
  <c r="M11" i="45" s="1"/>
  <c r="J11" i="45"/>
  <c r="L11" i="45" s="1"/>
  <c r="M10" i="45"/>
  <c r="K10" i="45"/>
  <c r="J10" i="45"/>
  <c r="L10" i="45" s="1"/>
  <c r="K9" i="45"/>
  <c r="M9" i="45" s="1"/>
  <c r="J9" i="45"/>
  <c r="L9" i="45" s="1"/>
  <c r="K8" i="45"/>
  <c r="M8" i="45" s="1"/>
  <c r="J8" i="45"/>
  <c r="L8" i="45" s="1"/>
  <c r="K7" i="45"/>
  <c r="M7" i="45" s="1"/>
  <c r="J7" i="45"/>
  <c r="L7" i="45" s="1"/>
  <c r="M4" i="45"/>
  <c r="K4" i="45"/>
  <c r="J4" i="45"/>
  <c r="L4" i="45" s="1"/>
  <c r="I4" i="45"/>
  <c r="H4" i="45"/>
  <c r="K3" i="45"/>
  <c r="M3" i="45" s="1"/>
  <c r="J3" i="45"/>
  <c r="L3" i="45" s="1"/>
  <c r="I3" i="45"/>
  <c r="H3" i="45"/>
  <c r="M2" i="45"/>
  <c r="K2" i="45"/>
  <c r="J2" i="45"/>
  <c r="L2" i="45" s="1"/>
  <c r="I2" i="45"/>
  <c r="H2" i="45"/>
  <c r="K105" i="44"/>
  <c r="M105" i="44" s="1"/>
  <c r="J105" i="44"/>
  <c r="L105" i="44" s="1"/>
  <c r="K104" i="44"/>
  <c r="M104" i="44" s="1"/>
  <c r="J104" i="44"/>
  <c r="L104" i="44" s="1"/>
  <c r="K103" i="44"/>
  <c r="M103" i="44" s="1"/>
  <c r="J103" i="44"/>
  <c r="L103" i="44" s="1"/>
  <c r="L102" i="44"/>
  <c r="K102" i="44"/>
  <c r="M102" i="44" s="1"/>
  <c r="J102" i="44"/>
  <c r="L101" i="44"/>
  <c r="K101" i="44"/>
  <c r="M101" i="44" s="1"/>
  <c r="J101" i="44"/>
  <c r="K100" i="44"/>
  <c r="M100" i="44" s="1"/>
  <c r="J100" i="44"/>
  <c r="L100" i="44" s="1"/>
  <c r="K99" i="44"/>
  <c r="M99" i="44" s="1"/>
  <c r="J99" i="44"/>
  <c r="L99" i="44" s="1"/>
  <c r="L98" i="44"/>
  <c r="K98" i="44"/>
  <c r="M98" i="44" s="1"/>
  <c r="J98" i="44"/>
  <c r="K97" i="44"/>
  <c r="M97" i="44" s="1"/>
  <c r="J97" i="44"/>
  <c r="L97" i="44" s="1"/>
  <c r="K96" i="44"/>
  <c r="M96" i="44" s="1"/>
  <c r="J96" i="44"/>
  <c r="L96" i="44" s="1"/>
  <c r="K95" i="44"/>
  <c r="M95" i="44" s="1"/>
  <c r="J95" i="44"/>
  <c r="L95" i="44" s="1"/>
  <c r="K94" i="44"/>
  <c r="M94" i="44" s="1"/>
  <c r="J94" i="44"/>
  <c r="L94" i="44" s="1"/>
  <c r="K93" i="44"/>
  <c r="M93" i="44" s="1"/>
  <c r="J93" i="44"/>
  <c r="L93" i="44" s="1"/>
  <c r="K92" i="44"/>
  <c r="M92" i="44" s="1"/>
  <c r="J92" i="44"/>
  <c r="L92" i="44" s="1"/>
  <c r="M91" i="44"/>
  <c r="K91" i="44"/>
  <c r="J91" i="44"/>
  <c r="L91" i="44" s="1"/>
  <c r="L90" i="44"/>
  <c r="K90" i="44"/>
  <c r="M90" i="44" s="1"/>
  <c r="J90" i="44"/>
  <c r="K89" i="44"/>
  <c r="M89" i="44" s="1"/>
  <c r="J89" i="44"/>
  <c r="L89" i="44" s="1"/>
  <c r="K88" i="44"/>
  <c r="M88" i="44" s="1"/>
  <c r="J88" i="44"/>
  <c r="L88" i="44" s="1"/>
  <c r="M87" i="44"/>
  <c r="K87" i="44"/>
  <c r="J87" i="44"/>
  <c r="L87" i="44" s="1"/>
  <c r="M86" i="44"/>
  <c r="K86" i="44"/>
  <c r="J86" i="44"/>
  <c r="L86" i="44" s="1"/>
  <c r="K85" i="44"/>
  <c r="M85" i="44" s="1"/>
  <c r="J85" i="44"/>
  <c r="L85" i="44" s="1"/>
  <c r="K84" i="44"/>
  <c r="M84" i="44" s="1"/>
  <c r="J84" i="44"/>
  <c r="L84" i="44" s="1"/>
  <c r="K83" i="44"/>
  <c r="M83" i="44" s="1"/>
  <c r="J83" i="44"/>
  <c r="L83" i="44" s="1"/>
  <c r="K82" i="44"/>
  <c r="M82" i="44" s="1"/>
  <c r="J82" i="44"/>
  <c r="L82" i="44" s="1"/>
  <c r="K81" i="44"/>
  <c r="M81" i="44" s="1"/>
  <c r="J81" i="44"/>
  <c r="L81" i="44" s="1"/>
  <c r="K80" i="44"/>
  <c r="M80" i="44" s="1"/>
  <c r="J80" i="44"/>
  <c r="L80" i="44" s="1"/>
  <c r="K79" i="44"/>
  <c r="M79" i="44" s="1"/>
  <c r="J79" i="44"/>
  <c r="L79" i="44" s="1"/>
  <c r="M78" i="44"/>
  <c r="K78" i="44"/>
  <c r="J78" i="44"/>
  <c r="L78" i="44" s="1"/>
  <c r="K77" i="44"/>
  <c r="M77" i="44" s="1"/>
  <c r="J77" i="44"/>
  <c r="L77" i="44" s="1"/>
  <c r="K76" i="44"/>
  <c r="M76" i="44" s="1"/>
  <c r="J76" i="44"/>
  <c r="L76" i="44" s="1"/>
  <c r="L75" i="44"/>
  <c r="K75" i="44"/>
  <c r="M75" i="44" s="1"/>
  <c r="J75" i="44"/>
  <c r="K74" i="44"/>
  <c r="M74" i="44" s="1"/>
  <c r="J74" i="44"/>
  <c r="L74" i="44" s="1"/>
  <c r="K73" i="44"/>
  <c r="M73" i="44" s="1"/>
  <c r="J73" i="44"/>
  <c r="L73" i="44" s="1"/>
  <c r="K72" i="44"/>
  <c r="M72" i="44" s="1"/>
  <c r="J72" i="44"/>
  <c r="L72" i="44" s="1"/>
  <c r="M71" i="44"/>
  <c r="K71" i="44"/>
  <c r="J71" i="44"/>
  <c r="L71" i="44" s="1"/>
  <c r="K70" i="44"/>
  <c r="M70" i="44" s="1"/>
  <c r="J70" i="44"/>
  <c r="L70" i="44" s="1"/>
  <c r="K69" i="44"/>
  <c r="M69" i="44" s="1"/>
  <c r="J69" i="44"/>
  <c r="L69" i="44" s="1"/>
  <c r="K68" i="44"/>
  <c r="M68" i="44" s="1"/>
  <c r="J68" i="44"/>
  <c r="L68" i="44" s="1"/>
  <c r="K67" i="44"/>
  <c r="M67" i="44" s="1"/>
  <c r="J67" i="44"/>
  <c r="L67" i="44" s="1"/>
  <c r="L66" i="44"/>
  <c r="K66" i="44"/>
  <c r="M66" i="44" s="1"/>
  <c r="J66" i="44"/>
  <c r="L65" i="44"/>
  <c r="K65" i="44"/>
  <c r="M65" i="44" s="1"/>
  <c r="J65" i="44"/>
  <c r="K64" i="44"/>
  <c r="M64" i="44" s="1"/>
  <c r="J64" i="44"/>
  <c r="L64" i="44" s="1"/>
  <c r="M63" i="44"/>
  <c r="K63" i="44"/>
  <c r="J63" i="44"/>
  <c r="L63" i="44" s="1"/>
  <c r="L62" i="44"/>
  <c r="K62" i="44"/>
  <c r="M62" i="44" s="1"/>
  <c r="J62" i="44"/>
  <c r="K61" i="44"/>
  <c r="M61" i="44" s="1"/>
  <c r="J61" i="44"/>
  <c r="L61" i="44" s="1"/>
  <c r="L60" i="44"/>
  <c r="K60" i="44"/>
  <c r="M60" i="44" s="1"/>
  <c r="J60" i="44"/>
  <c r="K59" i="44"/>
  <c r="M59" i="44" s="1"/>
  <c r="J59" i="44"/>
  <c r="L59" i="44" s="1"/>
  <c r="K58" i="44"/>
  <c r="M58" i="44" s="1"/>
  <c r="J58" i="44"/>
  <c r="L58" i="44" s="1"/>
  <c r="K57" i="44"/>
  <c r="M57" i="44" s="1"/>
  <c r="J57" i="44"/>
  <c r="L57" i="44" s="1"/>
  <c r="M56" i="44"/>
  <c r="K56" i="44"/>
  <c r="J56" i="44"/>
  <c r="L56" i="44" s="1"/>
  <c r="M55" i="44"/>
  <c r="K55" i="44"/>
  <c r="J55" i="44"/>
  <c r="L55" i="44" s="1"/>
  <c r="L54" i="44"/>
  <c r="K54" i="44"/>
  <c r="M54" i="44" s="1"/>
  <c r="J54" i="44"/>
  <c r="L53" i="44"/>
  <c r="K53" i="44"/>
  <c r="M53" i="44" s="1"/>
  <c r="J53" i="44"/>
  <c r="K52" i="44"/>
  <c r="M52" i="44" s="1"/>
  <c r="J52" i="44"/>
  <c r="L52" i="44" s="1"/>
  <c r="K51" i="44"/>
  <c r="M51" i="44" s="1"/>
  <c r="J51" i="44"/>
  <c r="L51" i="44" s="1"/>
  <c r="K50" i="44"/>
  <c r="M50" i="44" s="1"/>
  <c r="J50" i="44"/>
  <c r="L50" i="44" s="1"/>
  <c r="K49" i="44"/>
  <c r="M49" i="44" s="1"/>
  <c r="J49" i="44"/>
  <c r="L49" i="44" s="1"/>
  <c r="K48" i="44"/>
  <c r="M48" i="44" s="1"/>
  <c r="J48" i="44"/>
  <c r="L48" i="44" s="1"/>
  <c r="K47" i="44"/>
  <c r="M47" i="44" s="1"/>
  <c r="J47" i="44"/>
  <c r="L47" i="44" s="1"/>
  <c r="K46" i="44"/>
  <c r="M46" i="44" s="1"/>
  <c r="J46" i="44"/>
  <c r="L46" i="44" s="1"/>
  <c r="M45" i="44"/>
  <c r="L45" i="44"/>
  <c r="K45" i="44"/>
  <c r="J45" i="44"/>
  <c r="L44" i="44"/>
  <c r="K44" i="44"/>
  <c r="M44" i="44" s="1"/>
  <c r="J44" i="44"/>
  <c r="K43" i="44"/>
  <c r="M43" i="44" s="1"/>
  <c r="J43" i="44"/>
  <c r="L43" i="44" s="1"/>
  <c r="K42" i="44"/>
  <c r="M42" i="44" s="1"/>
  <c r="J42" i="44"/>
  <c r="L42" i="44" s="1"/>
  <c r="K41" i="44"/>
  <c r="M41" i="44" s="1"/>
  <c r="J41" i="44"/>
  <c r="L41" i="44" s="1"/>
  <c r="K40" i="44"/>
  <c r="M40" i="44" s="1"/>
  <c r="J40" i="44"/>
  <c r="L40" i="44" s="1"/>
  <c r="L39" i="44"/>
  <c r="K39" i="44"/>
  <c r="M39" i="44" s="1"/>
  <c r="J39" i="44"/>
  <c r="K38" i="44"/>
  <c r="M38" i="44" s="1"/>
  <c r="J38" i="44"/>
  <c r="L38" i="44" s="1"/>
  <c r="K37" i="44"/>
  <c r="M37" i="44" s="1"/>
  <c r="J37" i="44"/>
  <c r="L37" i="44" s="1"/>
  <c r="K36" i="44"/>
  <c r="M36" i="44" s="1"/>
  <c r="J36" i="44"/>
  <c r="L36" i="44" s="1"/>
  <c r="K35" i="44"/>
  <c r="M35" i="44" s="1"/>
  <c r="J35" i="44"/>
  <c r="L35" i="44" s="1"/>
  <c r="M34" i="44"/>
  <c r="K34" i="44"/>
  <c r="J34" i="44"/>
  <c r="L34" i="44" s="1"/>
  <c r="M33" i="44"/>
  <c r="K33" i="44"/>
  <c r="J33" i="44"/>
  <c r="L33" i="44" s="1"/>
  <c r="L32" i="44"/>
  <c r="K32" i="44"/>
  <c r="M32" i="44" s="1"/>
  <c r="J32" i="44"/>
  <c r="K31" i="44"/>
  <c r="M31" i="44" s="1"/>
  <c r="J31" i="44"/>
  <c r="L31" i="44" s="1"/>
  <c r="M30" i="44"/>
  <c r="K30" i="44"/>
  <c r="J30" i="44"/>
  <c r="L30" i="44" s="1"/>
  <c r="K29" i="44"/>
  <c r="M29" i="44" s="1"/>
  <c r="J29" i="44"/>
  <c r="L29" i="44" s="1"/>
  <c r="K28" i="44"/>
  <c r="M28" i="44" s="1"/>
  <c r="J28" i="44"/>
  <c r="L28" i="44" s="1"/>
  <c r="L27" i="44"/>
  <c r="K27" i="44"/>
  <c r="M27" i="44" s="1"/>
  <c r="J27" i="44"/>
  <c r="K26" i="44"/>
  <c r="M26" i="44" s="1"/>
  <c r="J26" i="44"/>
  <c r="L26" i="44" s="1"/>
  <c r="K25" i="44"/>
  <c r="M25" i="44" s="1"/>
  <c r="J25" i="44"/>
  <c r="L25" i="44" s="1"/>
  <c r="K24" i="44"/>
  <c r="M24" i="44" s="1"/>
  <c r="J24" i="44"/>
  <c r="L24" i="44" s="1"/>
  <c r="K23" i="44"/>
  <c r="M23" i="44" s="1"/>
  <c r="J23" i="44"/>
  <c r="L23" i="44" s="1"/>
  <c r="K22" i="44"/>
  <c r="M22" i="44" s="1"/>
  <c r="J22" i="44"/>
  <c r="L22" i="44" s="1"/>
  <c r="K21" i="44"/>
  <c r="M21" i="44" s="1"/>
  <c r="J21" i="44"/>
  <c r="L21" i="44" s="1"/>
  <c r="K20" i="44"/>
  <c r="M20" i="44" s="1"/>
  <c r="J20" i="44"/>
  <c r="L20" i="44" s="1"/>
  <c r="M19" i="44"/>
  <c r="K19" i="44"/>
  <c r="J19" i="44"/>
  <c r="L19" i="44" s="1"/>
  <c r="K18" i="44"/>
  <c r="M18" i="44" s="1"/>
  <c r="J18" i="44"/>
  <c r="L18" i="44" s="1"/>
  <c r="K17" i="44"/>
  <c r="M17" i="44" s="1"/>
  <c r="J17" i="44"/>
  <c r="L17" i="44" s="1"/>
  <c r="M16" i="44"/>
  <c r="K16" i="44"/>
  <c r="J16" i="44"/>
  <c r="L16" i="44" s="1"/>
  <c r="M15" i="44"/>
  <c r="L15" i="44"/>
  <c r="K15" i="44"/>
  <c r="J15" i="44"/>
  <c r="L14" i="44"/>
  <c r="K14" i="44"/>
  <c r="M14" i="44" s="1"/>
  <c r="J14" i="44"/>
  <c r="K13" i="44"/>
  <c r="M13" i="44" s="1"/>
  <c r="J13" i="44"/>
  <c r="L13" i="44" s="1"/>
  <c r="M12" i="44"/>
  <c r="K12" i="44"/>
  <c r="J12" i="44"/>
  <c r="L12" i="44" s="1"/>
  <c r="M11" i="44"/>
  <c r="K11" i="44"/>
  <c r="J11" i="44"/>
  <c r="L11" i="44" s="1"/>
  <c r="K10" i="44"/>
  <c r="M10" i="44" s="1"/>
  <c r="J10" i="44"/>
  <c r="L10" i="44" s="1"/>
  <c r="L9" i="44"/>
  <c r="K9" i="44"/>
  <c r="M9" i="44" s="1"/>
  <c r="J9" i="44"/>
  <c r="K8" i="44"/>
  <c r="M8" i="44" s="1"/>
  <c r="J8" i="44"/>
  <c r="L8" i="44" s="1"/>
  <c r="M7" i="44"/>
  <c r="K7" i="44"/>
  <c r="J7" i="44"/>
  <c r="L7" i="44" s="1"/>
  <c r="M4" i="44"/>
  <c r="K4" i="44"/>
  <c r="J4" i="44"/>
  <c r="L4" i="44" s="1"/>
  <c r="I4" i="44"/>
  <c r="H4" i="44"/>
  <c r="K3" i="44"/>
  <c r="M3" i="44" s="1"/>
  <c r="J3" i="44"/>
  <c r="L3" i="44" s="1"/>
  <c r="I3" i="44"/>
  <c r="H3" i="44"/>
  <c r="M2" i="44"/>
  <c r="L2" i="44"/>
  <c r="K2" i="44"/>
  <c r="J2" i="44"/>
  <c r="I2" i="44"/>
  <c r="H2" i="44"/>
  <c r="K105" i="43"/>
  <c r="M105" i="43" s="1"/>
  <c r="J105" i="43"/>
  <c r="L105" i="43" s="1"/>
  <c r="K104" i="43"/>
  <c r="M104" i="43" s="1"/>
  <c r="J104" i="43"/>
  <c r="L104" i="43" s="1"/>
  <c r="M103" i="43"/>
  <c r="K103" i="43"/>
  <c r="J103" i="43"/>
  <c r="L103" i="43" s="1"/>
  <c r="L102" i="43"/>
  <c r="K102" i="43"/>
  <c r="M102" i="43" s="1"/>
  <c r="J102" i="43"/>
  <c r="L101" i="43"/>
  <c r="K101" i="43"/>
  <c r="M101" i="43" s="1"/>
  <c r="J101" i="43"/>
  <c r="K100" i="43"/>
  <c r="M100" i="43" s="1"/>
  <c r="J100" i="43"/>
  <c r="L100" i="43" s="1"/>
  <c r="K99" i="43"/>
  <c r="M99" i="43" s="1"/>
  <c r="J99" i="43"/>
  <c r="L99" i="43" s="1"/>
  <c r="L98" i="43"/>
  <c r="K98" i="43"/>
  <c r="M98" i="43" s="1"/>
  <c r="J98" i="43"/>
  <c r="K97" i="43"/>
  <c r="M97" i="43" s="1"/>
  <c r="J97" i="43"/>
  <c r="L97" i="43" s="1"/>
  <c r="L96" i="43"/>
  <c r="K96" i="43"/>
  <c r="M96" i="43" s="1"/>
  <c r="J96" i="43"/>
  <c r="K95" i="43"/>
  <c r="M95" i="43" s="1"/>
  <c r="J95" i="43"/>
  <c r="L95" i="43" s="1"/>
  <c r="K94" i="43"/>
  <c r="M94" i="43" s="1"/>
  <c r="J94" i="43"/>
  <c r="L94" i="43" s="1"/>
  <c r="L93" i="43"/>
  <c r="K93" i="43"/>
  <c r="M93" i="43" s="1"/>
  <c r="J93" i="43"/>
  <c r="L92" i="43"/>
  <c r="K92" i="43"/>
  <c r="M92" i="43" s="1"/>
  <c r="J92" i="43"/>
  <c r="K91" i="43"/>
  <c r="M91" i="43" s="1"/>
  <c r="J91" i="43"/>
  <c r="L91" i="43" s="1"/>
  <c r="L90" i="43"/>
  <c r="K90" i="43"/>
  <c r="M90" i="43" s="1"/>
  <c r="J90" i="43"/>
  <c r="K89" i="43"/>
  <c r="M89" i="43" s="1"/>
  <c r="J89" i="43"/>
  <c r="L89" i="43" s="1"/>
  <c r="M88" i="43"/>
  <c r="K88" i="43"/>
  <c r="J88" i="43"/>
  <c r="L88" i="43" s="1"/>
  <c r="M87" i="43"/>
  <c r="K87" i="43"/>
  <c r="J87" i="43"/>
  <c r="L87" i="43" s="1"/>
  <c r="L86" i="43"/>
  <c r="K86" i="43"/>
  <c r="M86" i="43" s="1"/>
  <c r="J86" i="43"/>
  <c r="K85" i="43"/>
  <c r="M85" i="43" s="1"/>
  <c r="J85" i="43"/>
  <c r="L85" i="43" s="1"/>
  <c r="K84" i="43"/>
  <c r="M84" i="43" s="1"/>
  <c r="J84" i="43"/>
  <c r="L84" i="43" s="1"/>
  <c r="L83" i="43"/>
  <c r="K83" i="43"/>
  <c r="M83" i="43" s="1"/>
  <c r="J83" i="43"/>
  <c r="K82" i="43"/>
  <c r="M82" i="43" s="1"/>
  <c r="J82" i="43"/>
  <c r="L82" i="43" s="1"/>
  <c r="L81" i="43"/>
  <c r="K81" i="43"/>
  <c r="M81" i="43" s="1"/>
  <c r="J81" i="43"/>
  <c r="K80" i="43"/>
  <c r="M80" i="43" s="1"/>
  <c r="J80" i="43"/>
  <c r="L80" i="43" s="1"/>
  <c r="K79" i="43"/>
  <c r="M79" i="43" s="1"/>
  <c r="J79" i="43"/>
  <c r="L79" i="43" s="1"/>
  <c r="K78" i="43"/>
  <c r="M78" i="43" s="1"/>
  <c r="J78" i="43"/>
  <c r="L78" i="43" s="1"/>
  <c r="K77" i="43"/>
  <c r="M77" i="43" s="1"/>
  <c r="J77" i="43"/>
  <c r="L77" i="43" s="1"/>
  <c r="K76" i="43"/>
  <c r="M76" i="43" s="1"/>
  <c r="J76" i="43"/>
  <c r="L76" i="43" s="1"/>
  <c r="L75" i="43"/>
  <c r="K75" i="43"/>
  <c r="M75" i="43" s="1"/>
  <c r="J75" i="43"/>
  <c r="L74" i="43"/>
  <c r="K74" i="43"/>
  <c r="M74" i="43" s="1"/>
  <c r="J74" i="43"/>
  <c r="K73" i="43"/>
  <c r="M73" i="43" s="1"/>
  <c r="J73" i="43"/>
  <c r="L73" i="43" s="1"/>
  <c r="K72" i="43"/>
  <c r="M72" i="43" s="1"/>
  <c r="J72" i="43"/>
  <c r="L72" i="43" s="1"/>
  <c r="K71" i="43"/>
  <c r="M71" i="43" s="1"/>
  <c r="J71" i="43"/>
  <c r="L71" i="43" s="1"/>
  <c r="M70" i="43"/>
  <c r="K70" i="43"/>
  <c r="J70" i="43"/>
  <c r="L70" i="43" s="1"/>
  <c r="M69" i="43"/>
  <c r="L69" i="43"/>
  <c r="K69" i="43"/>
  <c r="J69" i="43"/>
  <c r="L68" i="43"/>
  <c r="K68" i="43"/>
  <c r="M68" i="43" s="1"/>
  <c r="J68" i="43"/>
  <c r="K67" i="43"/>
  <c r="M67" i="43" s="1"/>
  <c r="J67" i="43"/>
  <c r="L67" i="43" s="1"/>
  <c r="K66" i="43"/>
  <c r="M66" i="43" s="1"/>
  <c r="J66" i="43"/>
  <c r="L66" i="43" s="1"/>
  <c r="L65" i="43"/>
  <c r="K65" i="43"/>
  <c r="M65" i="43" s="1"/>
  <c r="J65" i="43"/>
  <c r="K64" i="43"/>
  <c r="M64" i="43" s="1"/>
  <c r="J64" i="43"/>
  <c r="L64" i="43" s="1"/>
  <c r="L63" i="43"/>
  <c r="K63" i="43"/>
  <c r="M63" i="43" s="1"/>
  <c r="J63" i="43"/>
  <c r="K62" i="43"/>
  <c r="M62" i="43" s="1"/>
  <c r="J62" i="43"/>
  <c r="L62" i="43" s="1"/>
  <c r="K61" i="43"/>
  <c r="M61" i="43" s="1"/>
  <c r="J61" i="43"/>
  <c r="L61" i="43" s="1"/>
  <c r="M60" i="43"/>
  <c r="K60" i="43"/>
  <c r="J60" i="43"/>
  <c r="L60" i="43" s="1"/>
  <c r="L59" i="43"/>
  <c r="K59" i="43"/>
  <c r="M59" i="43" s="1"/>
  <c r="J59" i="43"/>
  <c r="K58" i="43"/>
  <c r="M58" i="43" s="1"/>
  <c r="J58" i="43"/>
  <c r="L58" i="43" s="1"/>
  <c r="K57" i="43"/>
  <c r="M57" i="43" s="1"/>
  <c r="J57" i="43"/>
  <c r="L57" i="43" s="1"/>
  <c r="K56" i="43"/>
  <c r="M56" i="43" s="1"/>
  <c r="J56" i="43"/>
  <c r="L56" i="43" s="1"/>
  <c r="M55" i="43"/>
  <c r="K55" i="43"/>
  <c r="J55" i="43"/>
  <c r="L55" i="43" s="1"/>
  <c r="M54" i="43"/>
  <c r="L54" i="43"/>
  <c r="K54" i="43"/>
  <c r="J54" i="43"/>
  <c r="L53" i="43"/>
  <c r="K53" i="43"/>
  <c r="M53" i="43" s="1"/>
  <c r="J53" i="43"/>
  <c r="K52" i="43"/>
  <c r="M52" i="43" s="1"/>
  <c r="J52" i="43"/>
  <c r="L52" i="43" s="1"/>
  <c r="K51" i="43"/>
  <c r="M51" i="43" s="1"/>
  <c r="J51" i="43"/>
  <c r="L51" i="43" s="1"/>
  <c r="K50" i="43"/>
  <c r="M50" i="43" s="1"/>
  <c r="J50" i="43"/>
  <c r="L50" i="43" s="1"/>
  <c r="M49" i="43"/>
  <c r="K49" i="43"/>
  <c r="J49" i="43"/>
  <c r="L49" i="43" s="1"/>
  <c r="K48" i="43"/>
  <c r="M48" i="43" s="1"/>
  <c r="J48" i="43"/>
  <c r="L48" i="43" s="1"/>
  <c r="K47" i="43"/>
  <c r="M47" i="43" s="1"/>
  <c r="J47" i="43"/>
  <c r="L47" i="43" s="1"/>
  <c r="M46" i="43"/>
  <c r="K46" i="43"/>
  <c r="J46" i="43"/>
  <c r="L46" i="43" s="1"/>
  <c r="K45" i="43"/>
  <c r="M45" i="43" s="1"/>
  <c r="J45" i="43"/>
  <c r="L45" i="43" s="1"/>
  <c r="K44" i="43"/>
  <c r="M44" i="43" s="1"/>
  <c r="J44" i="43"/>
  <c r="L44" i="43" s="1"/>
  <c r="M43" i="43"/>
  <c r="K43" i="43"/>
  <c r="J43" i="43"/>
  <c r="L43" i="43" s="1"/>
  <c r="L42" i="43"/>
  <c r="K42" i="43"/>
  <c r="M42" i="43" s="1"/>
  <c r="J42" i="43"/>
  <c r="K41" i="43"/>
  <c r="M41" i="43" s="1"/>
  <c r="J41" i="43"/>
  <c r="L41" i="43" s="1"/>
  <c r="K40" i="43"/>
  <c r="M40" i="43" s="1"/>
  <c r="J40" i="43"/>
  <c r="L40" i="43" s="1"/>
  <c r="M39" i="43"/>
  <c r="K39" i="43"/>
  <c r="J39" i="43"/>
  <c r="L39" i="43" s="1"/>
  <c r="L38" i="43"/>
  <c r="K38" i="43"/>
  <c r="M38" i="43" s="1"/>
  <c r="J38" i="43"/>
  <c r="K37" i="43"/>
  <c r="M37" i="43" s="1"/>
  <c r="J37" i="43"/>
  <c r="L37" i="43" s="1"/>
  <c r="L36" i="43"/>
  <c r="K36" i="43"/>
  <c r="M36" i="43" s="1"/>
  <c r="J36" i="43"/>
  <c r="K35" i="43"/>
  <c r="M35" i="43" s="1"/>
  <c r="J35" i="43"/>
  <c r="L35" i="43" s="1"/>
  <c r="K34" i="43"/>
  <c r="M34" i="43" s="1"/>
  <c r="J34" i="43"/>
  <c r="L34" i="43" s="1"/>
  <c r="L33" i="43"/>
  <c r="K33" i="43"/>
  <c r="M33" i="43" s="1"/>
  <c r="J33" i="43"/>
  <c r="L32" i="43"/>
  <c r="K32" i="43"/>
  <c r="M32" i="43" s="1"/>
  <c r="J32" i="43"/>
  <c r="K31" i="43"/>
  <c r="M31" i="43" s="1"/>
  <c r="J31" i="43"/>
  <c r="L31" i="43" s="1"/>
  <c r="K30" i="43"/>
  <c r="M30" i="43" s="1"/>
  <c r="J30" i="43"/>
  <c r="L30" i="43" s="1"/>
  <c r="L29" i="43"/>
  <c r="K29" i="43"/>
  <c r="M29" i="43" s="1"/>
  <c r="J29" i="43"/>
  <c r="K28" i="43"/>
  <c r="M28" i="43" s="1"/>
  <c r="J28" i="43"/>
  <c r="L28" i="43" s="1"/>
  <c r="L27" i="43"/>
  <c r="K27" i="43"/>
  <c r="M27" i="43" s="1"/>
  <c r="J27" i="43"/>
  <c r="K26" i="43"/>
  <c r="M26" i="43" s="1"/>
  <c r="J26" i="43"/>
  <c r="L26" i="43" s="1"/>
  <c r="K25" i="43"/>
  <c r="M25" i="43" s="1"/>
  <c r="J25" i="43"/>
  <c r="L25" i="43" s="1"/>
  <c r="M24" i="43"/>
  <c r="K24" i="43"/>
  <c r="J24" i="43"/>
  <c r="L24" i="43" s="1"/>
  <c r="L23" i="43"/>
  <c r="K23" i="43"/>
  <c r="M23" i="43" s="1"/>
  <c r="J23" i="43"/>
  <c r="K22" i="43"/>
  <c r="M22" i="43" s="1"/>
  <c r="J22" i="43"/>
  <c r="L22" i="43" s="1"/>
  <c r="K21" i="43"/>
  <c r="M21" i="43" s="1"/>
  <c r="J21" i="43"/>
  <c r="L21" i="43" s="1"/>
  <c r="L20" i="43"/>
  <c r="K20" i="43"/>
  <c r="M20" i="43" s="1"/>
  <c r="J20" i="43"/>
  <c r="K19" i="43"/>
  <c r="M19" i="43" s="1"/>
  <c r="J19" i="43"/>
  <c r="L19" i="43" s="1"/>
  <c r="K18" i="43"/>
  <c r="M18" i="43" s="1"/>
  <c r="J18" i="43"/>
  <c r="L18" i="43" s="1"/>
  <c r="K17" i="43"/>
  <c r="M17" i="43" s="1"/>
  <c r="J17" i="43"/>
  <c r="L17" i="43" s="1"/>
  <c r="L16" i="43"/>
  <c r="K16" i="43"/>
  <c r="M16" i="43" s="1"/>
  <c r="J16" i="43"/>
  <c r="K15" i="43"/>
  <c r="M15" i="43" s="1"/>
  <c r="J15" i="43"/>
  <c r="L15" i="43" s="1"/>
  <c r="K14" i="43"/>
  <c r="M14" i="43" s="1"/>
  <c r="J14" i="43"/>
  <c r="L14" i="43" s="1"/>
  <c r="K13" i="43"/>
  <c r="M13" i="43" s="1"/>
  <c r="J13" i="43"/>
  <c r="L13" i="43" s="1"/>
  <c r="M12" i="43"/>
  <c r="K12" i="43"/>
  <c r="J12" i="43"/>
  <c r="L12" i="43" s="1"/>
  <c r="K11" i="43"/>
  <c r="M11" i="43" s="1"/>
  <c r="J11" i="43"/>
  <c r="L11" i="43" s="1"/>
  <c r="K10" i="43"/>
  <c r="M10" i="43" s="1"/>
  <c r="J10" i="43"/>
  <c r="L10" i="43" s="1"/>
  <c r="K9" i="43"/>
  <c r="M9" i="43" s="1"/>
  <c r="J9" i="43"/>
  <c r="L9" i="43" s="1"/>
  <c r="M8" i="43"/>
  <c r="K8" i="43"/>
  <c r="J8" i="43"/>
  <c r="L8" i="43" s="1"/>
  <c r="L7" i="43"/>
  <c r="K7" i="43"/>
  <c r="M7" i="43" s="1"/>
  <c r="J7" i="43"/>
  <c r="K4" i="43"/>
  <c r="M4" i="43" s="1"/>
  <c r="J4" i="43"/>
  <c r="L4" i="43" s="1"/>
  <c r="I4" i="43"/>
  <c r="H4" i="43"/>
  <c r="K3" i="43"/>
  <c r="M3" i="43" s="1"/>
  <c r="J3" i="43"/>
  <c r="L3" i="43" s="1"/>
  <c r="I3" i="43"/>
  <c r="H3" i="43"/>
  <c r="M2" i="43"/>
  <c r="K2" i="43"/>
  <c r="J2" i="43"/>
  <c r="L2" i="43" s="1"/>
  <c r="I2" i="43"/>
  <c r="H2" i="43"/>
  <c r="K71" i="34"/>
  <c r="J71" i="34"/>
  <c r="I71" i="34"/>
  <c r="G71" i="34"/>
  <c r="K70" i="34"/>
  <c r="J70" i="34"/>
  <c r="I70" i="34"/>
  <c r="D91" i="34" s="1"/>
  <c r="G70" i="34"/>
  <c r="D78" i="34" s="1"/>
  <c r="N69" i="34"/>
  <c r="M69" i="34"/>
  <c r="N68" i="34"/>
  <c r="M68" i="34"/>
  <c r="N67" i="34"/>
  <c r="M67" i="34"/>
  <c r="N66" i="34"/>
  <c r="M66" i="34"/>
  <c r="N65" i="34"/>
  <c r="M65" i="34"/>
  <c r="N64" i="34"/>
  <c r="N71" i="34" s="1"/>
  <c r="M64" i="34"/>
  <c r="M71" i="34" s="1"/>
  <c r="K62" i="34"/>
  <c r="J62" i="34"/>
  <c r="I62" i="34"/>
  <c r="G62" i="34"/>
  <c r="K61" i="34"/>
  <c r="J61" i="34"/>
  <c r="I61" i="34"/>
  <c r="D90" i="34" s="1"/>
  <c r="G61" i="34"/>
  <c r="D77" i="34" s="1"/>
  <c r="N60" i="34"/>
  <c r="M60" i="34"/>
  <c r="N59" i="34"/>
  <c r="M59" i="34"/>
  <c r="N58" i="34"/>
  <c r="M58" i="34"/>
  <c r="N57" i="34"/>
  <c r="M57" i="34"/>
  <c r="N56" i="34"/>
  <c r="M56" i="34"/>
  <c r="N55" i="34"/>
  <c r="M55" i="34"/>
  <c r="N54" i="34"/>
  <c r="N61" i="34" s="1"/>
  <c r="M54" i="34"/>
  <c r="K50" i="34"/>
  <c r="J50" i="34"/>
  <c r="I50" i="34"/>
  <c r="G50" i="34"/>
  <c r="K49" i="34"/>
  <c r="D98" i="34" s="1"/>
  <c r="J49" i="34"/>
  <c r="D85" i="34" s="1"/>
  <c r="I49" i="34"/>
  <c r="G49" i="34"/>
  <c r="N48" i="34"/>
  <c r="M48" i="34"/>
  <c r="N47" i="34"/>
  <c r="M47" i="34"/>
  <c r="N46" i="34"/>
  <c r="M46" i="34"/>
  <c r="N45" i="34"/>
  <c r="M45" i="34"/>
  <c r="N44" i="34"/>
  <c r="M44" i="34"/>
  <c r="M50" i="34" s="1"/>
  <c r="N43" i="34"/>
  <c r="N50" i="34" s="1"/>
  <c r="M43" i="34"/>
  <c r="N39" i="34"/>
  <c r="M39" i="34"/>
  <c r="L39" i="34"/>
  <c r="N38" i="34"/>
  <c r="M38" i="34"/>
  <c r="L38" i="34"/>
  <c r="N37" i="34"/>
  <c r="M37" i="34"/>
  <c r="L37" i="34"/>
  <c r="N36" i="34"/>
  <c r="M36" i="34"/>
  <c r="L36" i="34"/>
  <c r="N35" i="34"/>
  <c r="M35" i="34"/>
  <c r="L35" i="34"/>
  <c r="N34" i="34"/>
  <c r="M34" i="34"/>
  <c r="L34" i="34"/>
  <c r="N33" i="34"/>
  <c r="M33" i="34"/>
  <c r="L33" i="34"/>
  <c r="N32" i="34"/>
  <c r="M32" i="34"/>
  <c r="L32" i="34"/>
  <c r="N31" i="34"/>
  <c r="M31" i="34"/>
  <c r="L31" i="34"/>
  <c r="N30" i="34"/>
  <c r="M30" i="34"/>
  <c r="L30" i="34"/>
  <c r="N29" i="34"/>
  <c r="M29" i="34"/>
  <c r="L29" i="34"/>
  <c r="N28" i="34"/>
  <c r="M28" i="34"/>
  <c r="L28" i="34"/>
  <c r="N27" i="34"/>
  <c r="M27" i="34"/>
  <c r="L27" i="34"/>
  <c r="N26" i="34"/>
  <c r="M26" i="34"/>
  <c r="L26" i="34"/>
  <c r="N25" i="34"/>
  <c r="M25" i="34"/>
  <c r="L25" i="34"/>
  <c r="N24" i="34"/>
  <c r="M24" i="34"/>
  <c r="L24" i="34"/>
  <c r="N23" i="34"/>
  <c r="M23" i="34"/>
  <c r="L23" i="34"/>
  <c r="N22" i="34"/>
  <c r="M22" i="34"/>
  <c r="L22" i="34"/>
  <c r="N21" i="34"/>
  <c r="M21" i="34"/>
  <c r="L21" i="34"/>
  <c r="N20" i="34"/>
  <c r="M20" i="34"/>
  <c r="L20" i="34"/>
  <c r="N19" i="34"/>
  <c r="M19" i="34"/>
  <c r="L19" i="34"/>
  <c r="N18" i="34"/>
  <c r="M18" i="34"/>
  <c r="L18" i="34"/>
  <c r="N17" i="34"/>
  <c r="M17" i="34"/>
  <c r="L17" i="34"/>
  <c r="N16" i="34"/>
  <c r="M16" i="34"/>
  <c r="L16" i="34"/>
  <c r="N15" i="34"/>
  <c r="M15" i="34"/>
  <c r="L15" i="34"/>
  <c r="N14" i="34"/>
  <c r="M14" i="34"/>
  <c r="L14" i="34"/>
  <c r="N13" i="34"/>
  <c r="M13" i="34"/>
  <c r="L13" i="34"/>
  <c r="N12" i="34"/>
  <c r="M12" i="34"/>
  <c r="L12" i="34"/>
  <c r="N11" i="34"/>
  <c r="M11" i="34"/>
  <c r="L11" i="34"/>
  <c r="N10" i="34"/>
  <c r="M10" i="34"/>
  <c r="L10" i="34"/>
  <c r="N9" i="34"/>
  <c r="M9" i="34"/>
  <c r="L9" i="34"/>
  <c r="N8" i="34"/>
  <c r="M8" i="34"/>
  <c r="L8" i="34"/>
  <c r="N7" i="34"/>
  <c r="M7" i="34"/>
  <c r="L7" i="34"/>
  <c r="N6" i="34"/>
  <c r="M6" i="34"/>
  <c r="L6" i="34"/>
  <c r="N5" i="34"/>
  <c r="M5" i="34"/>
  <c r="L5" i="34"/>
  <c r="N4" i="34"/>
  <c r="M4" i="34"/>
  <c r="L4" i="34"/>
  <c r="N3" i="34"/>
  <c r="M3" i="34"/>
  <c r="L3" i="34"/>
  <c r="N2" i="34"/>
  <c r="M2" i="34"/>
  <c r="L2" i="34"/>
  <c r="K111" i="33"/>
  <c r="J111" i="33"/>
  <c r="I111" i="33"/>
  <c r="G111" i="33"/>
  <c r="K110" i="33"/>
  <c r="J110" i="33"/>
  <c r="I110" i="33"/>
  <c r="D138" i="33" s="1"/>
  <c r="G110" i="33"/>
  <c r="D118" i="33" s="1"/>
  <c r="N109" i="33"/>
  <c r="M109" i="33"/>
  <c r="N108" i="33"/>
  <c r="M108" i="33"/>
  <c r="N107" i="33"/>
  <c r="M107" i="33"/>
  <c r="N106" i="33"/>
  <c r="M106" i="33"/>
  <c r="N105" i="33"/>
  <c r="M105" i="33"/>
  <c r="N104" i="33"/>
  <c r="M104" i="33"/>
  <c r="N103" i="33"/>
  <c r="N111" i="33" s="1"/>
  <c r="M103" i="33"/>
  <c r="N102" i="33"/>
  <c r="M102" i="33"/>
  <c r="K100" i="33"/>
  <c r="J100" i="33"/>
  <c r="I100" i="33"/>
  <c r="G100" i="33"/>
  <c r="K99" i="33"/>
  <c r="J99" i="33"/>
  <c r="I99" i="33"/>
  <c r="D137" i="33" s="1"/>
  <c r="G99" i="33"/>
  <c r="D117" i="33" s="1"/>
  <c r="N98" i="33"/>
  <c r="M98" i="33"/>
  <c r="N97" i="33"/>
  <c r="M97" i="33"/>
  <c r="N96" i="33"/>
  <c r="M96" i="33"/>
  <c r="N95" i="33"/>
  <c r="M95" i="33"/>
  <c r="N94" i="33"/>
  <c r="M94" i="33"/>
  <c r="N93" i="33"/>
  <c r="M93" i="33"/>
  <c r="N92" i="33"/>
  <c r="M92" i="33"/>
  <c r="N91" i="33"/>
  <c r="M91" i="33"/>
  <c r="N90" i="33"/>
  <c r="N100" i="33" s="1"/>
  <c r="M90" i="33"/>
  <c r="K86" i="33"/>
  <c r="J86" i="33"/>
  <c r="I86" i="33"/>
  <c r="G86" i="33"/>
  <c r="K85" i="33"/>
  <c r="D145" i="33" s="1"/>
  <c r="J85" i="33"/>
  <c r="D125" i="33" s="1"/>
  <c r="I85" i="33"/>
  <c r="G85" i="33"/>
  <c r="N84" i="33"/>
  <c r="M84" i="33"/>
  <c r="N83" i="33"/>
  <c r="M83" i="33"/>
  <c r="N82" i="33"/>
  <c r="M82" i="33"/>
  <c r="N81" i="33"/>
  <c r="M81" i="33"/>
  <c r="N80" i="33"/>
  <c r="M80" i="33"/>
  <c r="N79" i="33"/>
  <c r="M79" i="33"/>
  <c r="N78" i="33"/>
  <c r="M78" i="33"/>
  <c r="N77" i="33"/>
  <c r="N86" i="33" s="1"/>
  <c r="M77" i="33"/>
  <c r="N73" i="33"/>
  <c r="M73" i="33"/>
  <c r="L73" i="33"/>
  <c r="N72" i="33"/>
  <c r="M72" i="33"/>
  <c r="L72" i="33"/>
  <c r="N71" i="33"/>
  <c r="M71" i="33"/>
  <c r="L71" i="33"/>
  <c r="N70" i="33"/>
  <c r="M70" i="33"/>
  <c r="L70" i="33"/>
  <c r="N69" i="33"/>
  <c r="M69" i="33"/>
  <c r="L69" i="33"/>
  <c r="N68" i="33"/>
  <c r="M68" i="33"/>
  <c r="L68" i="33"/>
  <c r="N67" i="33"/>
  <c r="M67" i="33"/>
  <c r="L67" i="33"/>
  <c r="N66" i="33"/>
  <c r="M66" i="33"/>
  <c r="L66" i="33"/>
  <c r="N65" i="33"/>
  <c r="M65" i="33"/>
  <c r="L65" i="33"/>
  <c r="N64" i="33"/>
  <c r="M64" i="33"/>
  <c r="L64" i="33"/>
  <c r="N63" i="33"/>
  <c r="M63" i="33"/>
  <c r="L63" i="33"/>
  <c r="N62" i="33"/>
  <c r="M62" i="33"/>
  <c r="L62" i="33"/>
  <c r="N61" i="33"/>
  <c r="M61" i="33"/>
  <c r="L61" i="33"/>
  <c r="N60" i="33"/>
  <c r="M60" i="33"/>
  <c r="L60" i="33"/>
  <c r="N59" i="33"/>
  <c r="M59" i="33"/>
  <c r="L59" i="33"/>
  <c r="N58" i="33"/>
  <c r="M58" i="33"/>
  <c r="L58" i="33"/>
  <c r="N57" i="33"/>
  <c r="M57" i="33"/>
  <c r="L57" i="33"/>
  <c r="N56" i="33"/>
  <c r="M56" i="33"/>
  <c r="L56" i="33"/>
  <c r="N55" i="33"/>
  <c r="M55" i="33"/>
  <c r="L55" i="33"/>
  <c r="N54" i="33"/>
  <c r="M54" i="33"/>
  <c r="L54" i="33"/>
  <c r="N53" i="33"/>
  <c r="M53" i="33"/>
  <c r="L53" i="33"/>
  <c r="N52" i="33"/>
  <c r="M52" i="33"/>
  <c r="L52" i="33"/>
  <c r="N51" i="33"/>
  <c r="M51" i="33"/>
  <c r="L51" i="33"/>
  <c r="N50" i="33"/>
  <c r="M50" i="33"/>
  <c r="L50" i="33"/>
  <c r="N49" i="33"/>
  <c r="M49" i="33"/>
  <c r="L49" i="33"/>
  <c r="N48" i="33"/>
  <c r="M48" i="33"/>
  <c r="L48" i="33"/>
  <c r="N47" i="33"/>
  <c r="M47" i="33"/>
  <c r="L47" i="33"/>
  <c r="N46" i="33"/>
  <c r="M46" i="33"/>
  <c r="L46" i="33"/>
  <c r="N45" i="33"/>
  <c r="M45" i="33"/>
  <c r="L45" i="33"/>
  <c r="N44" i="33"/>
  <c r="M44" i="33"/>
  <c r="L44" i="33"/>
  <c r="N43" i="33"/>
  <c r="M43" i="33"/>
  <c r="L43" i="33"/>
  <c r="N42" i="33"/>
  <c r="M42" i="33"/>
  <c r="L42" i="33"/>
  <c r="N41" i="33"/>
  <c r="M41" i="33"/>
  <c r="L41" i="33"/>
  <c r="N40" i="33"/>
  <c r="M40" i="33"/>
  <c r="L40" i="33"/>
  <c r="N39" i="33"/>
  <c r="M39" i="33"/>
  <c r="L39" i="33"/>
  <c r="N38" i="33"/>
  <c r="M38" i="33"/>
  <c r="L38" i="33"/>
  <c r="N37" i="33"/>
  <c r="M37" i="33"/>
  <c r="L37" i="33"/>
  <c r="N36" i="33"/>
  <c r="M36" i="33"/>
  <c r="L36" i="33"/>
  <c r="N35" i="33"/>
  <c r="M35" i="33"/>
  <c r="L35" i="33"/>
  <c r="N34" i="33"/>
  <c r="M34" i="33"/>
  <c r="L34" i="33"/>
  <c r="N33" i="33"/>
  <c r="M33" i="33"/>
  <c r="L33" i="33"/>
  <c r="N32" i="33"/>
  <c r="M32" i="33"/>
  <c r="L32" i="33"/>
  <c r="N31" i="33"/>
  <c r="M31" i="33"/>
  <c r="L31" i="33"/>
  <c r="N30" i="33"/>
  <c r="M30" i="33"/>
  <c r="L30" i="33"/>
  <c r="N29" i="33"/>
  <c r="M29" i="33"/>
  <c r="L29" i="33"/>
  <c r="N28" i="33"/>
  <c r="M28" i="33"/>
  <c r="L28" i="33"/>
  <c r="N27" i="33"/>
  <c r="M27" i="33"/>
  <c r="L27" i="33"/>
  <c r="N26" i="33"/>
  <c r="M26" i="33"/>
  <c r="L26" i="33"/>
  <c r="N25" i="33"/>
  <c r="M25" i="33"/>
  <c r="L25" i="33"/>
  <c r="N24" i="33"/>
  <c r="M24" i="33"/>
  <c r="L24" i="33"/>
  <c r="N23" i="33"/>
  <c r="M23" i="33"/>
  <c r="L23" i="33"/>
  <c r="N22" i="33"/>
  <c r="M22" i="33"/>
  <c r="L22" i="33"/>
  <c r="N21" i="33"/>
  <c r="M21" i="33"/>
  <c r="L21" i="33"/>
  <c r="N20" i="33"/>
  <c r="M20" i="33"/>
  <c r="L20" i="33"/>
  <c r="N19" i="33"/>
  <c r="M19" i="33"/>
  <c r="L19" i="33"/>
  <c r="N18" i="33"/>
  <c r="M18" i="33"/>
  <c r="L18" i="33"/>
  <c r="N17" i="33"/>
  <c r="M17" i="33"/>
  <c r="L17" i="33"/>
  <c r="N16" i="33"/>
  <c r="M16" i="33"/>
  <c r="L16" i="33"/>
  <c r="N15" i="33"/>
  <c r="M15" i="33"/>
  <c r="L15" i="33"/>
  <c r="N14" i="33"/>
  <c r="M14" i="33"/>
  <c r="L14" i="33"/>
  <c r="N13" i="33"/>
  <c r="M13" i="33"/>
  <c r="L13" i="33"/>
  <c r="N12" i="33"/>
  <c r="M12" i="33"/>
  <c r="L12" i="33"/>
  <c r="N11" i="33"/>
  <c r="M11" i="33"/>
  <c r="L11" i="33"/>
  <c r="N10" i="33"/>
  <c r="M10" i="33"/>
  <c r="L10" i="33"/>
  <c r="N9" i="33"/>
  <c r="M9" i="33"/>
  <c r="L9" i="33"/>
  <c r="N8" i="33"/>
  <c r="M8" i="33"/>
  <c r="L8" i="33"/>
  <c r="N7" i="33"/>
  <c r="M7" i="33"/>
  <c r="L7" i="33"/>
  <c r="N6" i="33"/>
  <c r="M6" i="33"/>
  <c r="L6" i="33"/>
  <c r="N5" i="33"/>
  <c r="M5" i="33"/>
  <c r="L5" i="33"/>
  <c r="N4" i="33"/>
  <c r="M4" i="33"/>
  <c r="L4" i="33"/>
  <c r="N3" i="33"/>
  <c r="M3" i="33"/>
  <c r="L3" i="33"/>
  <c r="N2" i="33"/>
  <c r="M2" i="33"/>
  <c r="L2" i="33"/>
  <c r="D137" i="32"/>
  <c r="K111" i="32"/>
  <c r="J111" i="32"/>
  <c r="I111" i="32"/>
  <c r="G111" i="32"/>
  <c r="K110" i="32"/>
  <c r="J110" i="32"/>
  <c r="I110" i="32"/>
  <c r="G110" i="32"/>
  <c r="D118" i="32" s="1"/>
  <c r="N109" i="32"/>
  <c r="M109" i="32"/>
  <c r="N108" i="32"/>
  <c r="M108" i="32"/>
  <c r="N107" i="32"/>
  <c r="M107" i="32"/>
  <c r="N106" i="32"/>
  <c r="M106" i="32"/>
  <c r="N105" i="32"/>
  <c r="M105" i="32"/>
  <c r="N104" i="32"/>
  <c r="M104" i="32"/>
  <c r="N103" i="32"/>
  <c r="N110" i="32" s="1"/>
  <c r="M103" i="32"/>
  <c r="N102" i="32"/>
  <c r="M102" i="32"/>
  <c r="M111" i="32" s="1"/>
  <c r="K100" i="32"/>
  <c r="J100" i="32"/>
  <c r="I100" i="32"/>
  <c r="G100" i="32"/>
  <c r="K99" i="32"/>
  <c r="J99" i="32"/>
  <c r="I99" i="32"/>
  <c r="D136" i="32" s="1"/>
  <c r="G99" i="32"/>
  <c r="D117" i="32" s="1"/>
  <c r="N98" i="32"/>
  <c r="M98" i="32"/>
  <c r="N97" i="32"/>
  <c r="M97" i="32"/>
  <c r="N96" i="32"/>
  <c r="M96" i="32"/>
  <c r="N95" i="32"/>
  <c r="M95" i="32"/>
  <c r="N94" i="32"/>
  <c r="M94" i="32"/>
  <c r="N93" i="32"/>
  <c r="M93" i="32"/>
  <c r="N92" i="32"/>
  <c r="M92" i="32"/>
  <c r="N91" i="32"/>
  <c r="M91" i="32"/>
  <c r="N90" i="32"/>
  <c r="N100" i="32" s="1"/>
  <c r="M90" i="32"/>
  <c r="K86" i="32"/>
  <c r="J86" i="32"/>
  <c r="I86" i="32"/>
  <c r="G86" i="32"/>
  <c r="K85" i="32"/>
  <c r="D144" i="32" s="1"/>
  <c r="J85" i="32"/>
  <c r="D125" i="32" s="1"/>
  <c r="I85" i="32"/>
  <c r="G85" i="32"/>
  <c r="N84" i="32"/>
  <c r="M84" i="32"/>
  <c r="N83" i="32"/>
  <c r="M83" i="32"/>
  <c r="N82" i="32"/>
  <c r="M82" i="32"/>
  <c r="N81" i="32"/>
  <c r="M81" i="32"/>
  <c r="N80" i="32"/>
  <c r="M80" i="32"/>
  <c r="N79" i="32"/>
  <c r="M79" i="32"/>
  <c r="N78" i="32"/>
  <c r="M78" i="32"/>
  <c r="M86" i="32" s="1"/>
  <c r="N77" i="32"/>
  <c r="N86" i="32" s="1"/>
  <c r="M77" i="32"/>
  <c r="N73" i="32"/>
  <c r="M73" i="32"/>
  <c r="L73" i="32"/>
  <c r="N72" i="32"/>
  <c r="M72" i="32"/>
  <c r="L72" i="32"/>
  <c r="N71" i="32"/>
  <c r="M71" i="32"/>
  <c r="L71" i="32"/>
  <c r="N70" i="32"/>
  <c r="M70" i="32"/>
  <c r="L70" i="32"/>
  <c r="N69" i="32"/>
  <c r="M69" i="32"/>
  <c r="L69" i="32"/>
  <c r="N68" i="32"/>
  <c r="M68" i="32"/>
  <c r="L68" i="32"/>
  <c r="N67" i="32"/>
  <c r="M67" i="32"/>
  <c r="L67" i="32"/>
  <c r="N66" i="32"/>
  <c r="M66" i="32"/>
  <c r="L66" i="32"/>
  <c r="N65" i="32"/>
  <c r="M65" i="32"/>
  <c r="L65" i="32"/>
  <c r="N64" i="32"/>
  <c r="M64" i="32"/>
  <c r="L64" i="32"/>
  <c r="N63" i="32"/>
  <c r="M63" i="32"/>
  <c r="L63" i="32"/>
  <c r="N62" i="32"/>
  <c r="M62" i="32"/>
  <c r="L62" i="32"/>
  <c r="N61" i="32"/>
  <c r="M61" i="32"/>
  <c r="L61" i="32"/>
  <c r="N60" i="32"/>
  <c r="M60" i="32"/>
  <c r="L60" i="32"/>
  <c r="N59" i="32"/>
  <c r="M59" i="32"/>
  <c r="L59" i="32"/>
  <c r="N58" i="32"/>
  <c r="M58" i="32"/>
  <c r="L58" i="32"/>
  <c r="N57" i="32"/>
  <c r="M57" i="32"/>
  <c r="L57" i="32"/>
  <c r="N56" i="32"/>
  <c r="M56" i="32"/>
  <c r="L56" i="32"/>
  <c r="N55" i="32"/>
  <c r="M55" i="32"/>
  <c r="L55" i="32"/>
  <c r="N54" i="32"/>
  <c r="M54" i="32"/>
  <c r="L54" i="32"/>
  <c r="N53" i="32"/>
  <c r="M53" i="32"/>
  <c r="L53" i="32"/>
  <c r="N52" i="32"/>
  <c r="M52" i="32"/>
  <c r="L52" i="32"/>
  <c r="N51" i="32"/>
  <c r="M51" i="32"/>
  <c r="L51" i="32"/>
  <c r="N50" i="32"/>
  <c r="M50" i="32"/>
  <c r="L50" i="32"/>
  <c r="N49" i="32"/>
  <c r="M49" i="32"/>
  <c r="L49" i="32"/>
  <c r="N48" i="32"/>
  <c r="M48" i="32"/>
  <c r="L48" i="32"/>
  <c r="N46" i="32"/>
  <c r="M46" i="32"/>
  <c r="L46" i="32"/>
  <c r="N45" i="32"/>
  <c r="M45" i="32"/>
  <c r="L45" i="32"/>
  <c r="N44" i="32"/>
  <c r="M44" i="32"/>
  <c r="L44" i="32"/>
  <c r="N43" i="32"/>
  <c r="M43" i="32"/>
  <c r="L43" i="32"/>
  <c r="N42" i="32"/>
  <c r="M42" i="32"/>
  <c r="L42" i="32"/>
  <c r="N41" i="32"/>
  <c r="M41" i="32"/>
  <c r="L41" i="32"/>
  <c r="N40" i="32"/>
  <c r="M40" i="32"/>
  <c r="L40" i="32"/>
  <c r="N39" i="32"/>
  <c r="M39" i="32"/>
  <c r="L39" i="32"/>
  <c r="N38" i="32"/>
  <c r="M38" i="32"/>
  <c r="L38" i="32"/>
  <c r="N37" i="32"/>
  <c r="M37" i="32"/>
  <c r="L37" i="32"/>
  <c r="N36" i="32"/>
  <c r="M36" i="32"/>
  <c r="L36" i="32"/>
  <c r="N35" i="32"/>
  <c r="M35" i="32"/>
  <c r="L35" i="32"/>
  <c r="N34" i="32"/>
  <c r="M34" i="32"/>
  <c r="L34" i="32"/>
  <c r="N33" i="32"/>
  <c r="M33" i="32"/>
  <c r="L33" i="32"/>
  <c r="N32" i="32"/>
  <c r="M32" i="32"/>
  <c r="L32" i="32"/>
  <c r="N31" i="32"/>
  <c r="M31" i="32"/>
  <c r="L31" i="32"/>
  <c r="N30" i="32"/>
  <c r="M30" i="32"/>
  <c r="L30" i="32"/>
  <c r="N29" i="32"/>
  <c r="M29" i="32"/>
  <c r="L29" i="32"/>
  <c r="N28" i="32"/>
  <c r="M28" i="32"/>
  <c r="L28" i="32"/>
  <c r="N27" i="32"/>
  <c r="M27" i="32"/>
  <c r="L27" i="32"/>
  <c r="N26" i="32"/>
  <c r="M26" i="32"/>
  <c r="L26" i="32"/>
  <c r="N25" i="32"/>
  <c r="M25" i="32"/>
  <c r="L25" i="32"/>
  <c r="N24" i="32"/>
  <c r="M24" i="32"/>
  <c r="L24" i="32"/>
  <c r="N23" i="32"/>
  <c r="M23" i="32"/>
  <c r="L23" i="32"/>
  <c r="N22" i="32"/>
  <c r="M22" i="32"/>
  <c r="L22" i="32"/>
  <c r="N21" i="32"/>
  <c r="M21" i="32"/>
  <c r="L21" i="32"/>
  <c r="N20" i="32"/>
  <c r="M20" i="32"/>
  <c r="L20" i="32"/>
  <c r="N19" i="32"/>
  <c r="M19" i="32"/>
  <c r="L19" i="32"/>
  <c r="N18" i="32"/>
  <c r="M18" i="32"/>
  <c r="L18" i="32"/>
  <c r="N17" i="32"/>
  <c r="M17" i="32"/>
  <c r="L17" i="32"/>
  <c r="N16" i="32"/>
  <c r="M16" i="32"/>
  <c r="L16" i="32"/>
  <c r="N15" i="32"/>
  <c r="M15" i="32"/>
  <c r="L15" i="32"/>
  <c r="N14" i="32"/>
  <c r="M14" i="32"/>
  <c r="L14" i="32"/>
  <c r="N13" i="32"/>
  <c r="M13" i="32"/>
  <c r="L13" i="32"/>
  <c r="N12" i="32"/>
  <c r="M12" i="32"/>
  <c r="L12" i="32"/>
  <c r="N11" i="32"/>
  <c r="M11" i="32"/>
  <c r="L11" i="32"/>
  <c r="N10" i="32"/>
  <c r="M10" i="32"/>
  <c r="L10" i="32"/>
  <c r="N9" i="32"/>
  <c r="M9" i="32"/>
  <c r="L9" i="32"/>
  <c r="N8" i="32"/>
  <c r="M8" i="32"/>
  <c r="L8" i="32"/>
  <c r="N7" i="32"/>
  <c r="M7" i="32"/>
  <c r="L7" i="32"/>
  <c r="N6" i="32"/>
  <c r="M6" i="32"/>
  <c r="L6" i="32"/>
  <c r="N5" i="32"/>
  <c r="M5" i="32"/>
  <c r="L5" i="32"/>
  <c r="N4" i="32"/>
  <c r="M4" i="32"/>
  <c r="L4" i="32"/>
  <c r="N3" i="32"/>
  <c r="M3" i="32"/>
  <c r="L3" i="32"/>
  <c r="N2" i="32"/>
  <c r="M2" i="32"/>
  <c r="L2" i="32"/>
  <c r="K111" i="31"/>
  <c r="J111" i="31"/>
  <c r="I111" i="31"/>
  <c r="G111" i="31"/>
  <c r="K110" i="31"/>
  <c r="J110" i="31"/>
  <c r="I110" i="31"/>
  <c r="D131" i="31" s="1"/>
  <c r="G110" i="31"/>
  <c r="D118" i="31" s="1"/>
  <c r="N109" i="31"/>
  <c r="M109" i="31"/>
  <c r="N108" i="31"/>
  <c r="M108" i="31"/>
  <c r="N107" i="31"/>
  <c r="M107" i="31"/>
  <c r="N106" i="31"/>
  <c r="M106" i="31"/>
  <c r="N105" i="31"/>
  <c r="M105" i="31"/>
  <c r="N104" i="31"/>
  <c r="M104" i="31"/>
  <c r="N103" i="31"/>
  <c r="M103" i="31"/>
  <c r="N102" i="31"/>
  <c r="N111" i="31" s="1"/>
  <c r="M102" i="31"/>
  <c r="M111" i="31" s="1"/>
  <c r="K100" i="31"/>
  <c r="J100" i="31"/>
  <c r="I100" i="31"/>
  <c r="G100" i="31"/>
  <c r="K99" i="31"/>
  <c r="J99" i="31"/>
  <c r="I99" i="31"/>
  <c r="D130" i="31" s="1"/>
  <c r="G99" i="31"/>
  <c r="D117" i="31" s="1"/>
  <c r="N98" i="31"/>
  <c r="M98" i="31"/>
  <c r="N97" i="31"/>
  <c r="M97" i="31"/>
  <c r="N96" i="31"/>
  <c r="M96" i="31"/>
  <c r="N95" i="31"/>
  <c r="M95" i="31"/>
  <c r="N94" i="31"/>
  <c r="M94" i="31"/>
  <c r="N93" i="31"/>
  <c r="M93" i="31"/>
  <c r="N92" i="31"/>
  <c r="M92" i="31"/>
  <c r="N91" i="31"/>
  <c r="M91" i="31"/>
  <c r="N90" i="31"/>
  <c r="M90" i="31"/>
  <c r="K86" i="31"/>
  <c r="J86" i="31"/>
  <c r="I86" i="31"/>
  <c r="G86" i="31"/>
  <c r="K85" i="31"/>
  <c r="D138" i="31" s="1"/>
  <c r="J85" i="31"/>
  <c r="D125" i="31" s="1"/>
  <c r="I85" i="31"/>
  <c r="G85" i="31"/>
  <c r="N84" i="31"/>
  <c r="M84" i="31"/>
  <c r="N83" i="31"/>
  <c r="M83" i="31"/>
  <c r="N82" i="31"/>
  <c r="M82" i="31"/>
  <c r="N81" i="31"/>
  <c r="M81" i="31"/>
  <c r="N80" i="31"/>
  <c r="M80" i="31"/>
  <c r="N79" i="31"/>
  <c r="M79" i="31"/>
  <c r="N78" i="31"/>
  <c r="M78" i="31"/>
  <c r="M85" i="31" s="1"/>
  <c r="D123" i="31" s="1"/>
  <c r="F123" i="31" s="1"/>
  <c r="N77" i="31"/>
  <c r="M77" i="31"/>
  <c r="N73" i="31"/>
  <c r="M73" i="31"/>
  <c r="L73" i="31"/>
  <c r="N72" i="31"/>
  <c r="M72" i="31"/>
  <c r="L72" i="31"/>
  <c r="N71" i="31"/>
  <c r="M71" i="31"/>
  <c r="L71" i="31"/>
  <c r="N70" i="31"/>
  <c r="M70" i="31"/>
  <c r="L70" i="31"/>
  <c r="N69" i="31"/>
  <c r="M69" i="31"/>
  <c r="L69" i="31"/>
  <c r="N68" i="31"/>
  <c r="M68" i="31"/>
  <c r="L68" i="31"/>
  <c r="N67" i="31"/>
  <c r="M67" i="31"/>
  <c r="L67" i="31"/>
  <c r="N66" i="31"/>
  <c r="M66" i="31"/>
  <c r="L66" i="31"/>
  <c r="N65" i="31"/>
  <c r="M65" i="31"/>
  <c r="L65" i="31"/>
  <c r="N64" i="31"/>
  <c r="M64" i="31"/>
  <c r="L64" i="31"/>
  <c r="N63" i="31"/>
  <c r="M63" i="31"/>
  <c r="L63" i="31"/>
  <c r="N62" i="31"/>
  <c r="M62" i="31"/>
  <c r="L62" i="31"/>
  <c r="N61" i="31"/>
  <c r="M61" i="31"/>
  <c r="L61" i="31"/>
  <c r="N60" i="31"/>
  <c r="M60" i="31"/>
  <c r="L60" i="31"/>
  <c r="N59" i="31"/>
  <c r="M59" i="31"/>
  <c r="L59" i="31"/>
  <c r="N58" i="31"/>
  <c r="M58" i="31"/>
  <c r="L58" i="31"/>
  <c r="N57" i="31"/>
  <c r="M57" i="31"/>
  <c r="L57" i="31"/>
  <c r="N56" i="31"/>
  <c r="M56" i="31"/>
  <c r="L56" i="31"/>
  <c r="N55" i="31"/>
  <c r="M55" i="31"/>
  <c r="L55" i="31"/>
  <c r="N54" i="31"/>
  <c r="M54" i="31"/>
  <c r="L54" i="31"/>
  <c r="N53" i="31"/>
  <c r="M53" i="31"/>
  <c r="L53" i="31"/>
  <c r="N52" i="31"/>
  <c r="M52" i="31"/>
  <c r="L52" i="31"/>
  <c r="N51" i="31"/>
  <c r="M51" i="31"/>
  <c r="L51" i="31"/>
  <c r="N50" i="31"/>
  <c r="M50" i="31"/>
  <c r="L50" i="31"/>
  <c r="N49" i="31"/>
  <c r="M49" i="31"/>
  <c r="L49" i="31"/>
  <c r="N48" i="31"/>
  <c r="M48" i="31"/>
  <c r="L48" i="31"/>
  <c r="N47" i="31"/>
  <c r="M47" i="31"/>
  <c r="L47" i="31"/>
  <c r="N46" i="31"/>
  <c r="M46" i="31"/>
  <c r="L46" i="31"/>
  <c r="N45" i="31"/>
  <c r="M45" i="31"/>
  <c r="L45" i="31"/>
  <c r="N44" i="31"/>
  <c r="M44" i="31"/>
  <c r="L44" i="31"/>
  <c r="N43" i="31"/>
  <c r="M43" i="31"/>
  <c r="L43" i="31"/>
  <c r="N42" i="31"/>
  <c r="M42" i="31"/>
  <c r="L42" i="31"/>
  <c r="N41" i="31"/>
  <c r="M41" i="31"/>
  <c r="L41" i="31"/>
  <c r="N40" i="31"/>
  <c r="M40" i="31"/>
  <c r="L40" i="31"/>
  <c r="N39" i="31"/>
  <c r="M39" i="31"/>
  <c r="L39" i="31"/>
  <c r="N38" i="31"/>
  <c r="M38" i="31"/>
  <c r="L38" i="31"/>
  <c r="N37" i="31"/>
  <c r="M37" i="31"/>
  <c r="L37" i="31"/>
  <c r="N36" i="31"/>
  <c r="M36" i="31"/>
  <c r="L36" i="31"/>
  <c r="N35" i="31"/>
  <c r="M35" i="31"/>
  <c r="L35" i="31"/>
  <c r="N34" i="31"/>
  <c r="M34" i="31"/>
  <c r="L34" i="31"/>
  <c r="N33" i="31"/>
  <c r="M33" i="31"/>
  <c r="L33" i="31"/>
  <c r="N32" i="31"/>
  <c r="M32" i="31"/>
  <c r="L32" i="31"/>
  <c r="N31" i="31"/>
  <c r="M31" i="31"/>
  <c r="L31" i="31"/>
  <c r="N30" i="31"/>
  <c r="M30" i="31"/>
  <c r="L30" i="31"/>
  <c r="N29" i="31"/>
  <c r="M29" i="31"/>
  <c r="L29" i="31"/>
  <c r="N28" i="31"/>
  <c r="M28" i="31"/>
  <c r="L28" i="31"/>
  <c r="N27" i="31"/>
  <c r="M27" i="31"/>
  <c r="L27" i="31"/>
  <c r="N26" i="31"/>
  <c r="M26" i="31"/>
  <c r="L26" i="31"/>
  <c r="N25" i="31"/>
  <c r="M25" i="31"/>
  <c r="L25" i="31"/>
  <c r="N24" i="31"/>
  <c r="M24" i="31"/>
  <c r="L24" i="31"/>
  <c r="N23" i="31"/>
  <c r="M23" i="31"/>
  <c r="L23" i="31"/>
  <c r="N22" i="31"/>
  <c r="M22" i="31"/>
  <c r="L22" i="31"/>
  <c r="N21" i="31"/>
  <c r="M21" i="31"/>
  <c r="L21" i="31"/>
  <c r="N20" i="31"/>
  <c r="M20" i="31"/>
  <c r="L20" i="31"/>
  <c r="N19" i="31"/>
  <c r="M19" i="31"/>
  <c r="L19" i="31"/>
  <c r="N18" i="31"/>
  <c r="M18" i="31"/>
  <c r="L18" i="31"/>
  <c r="N17" i="31"/>
  <c r="M17" i="31"/>
  <c r="L17" i="31"/>
  <c r="N16" i="31"/>
  <c r="M16" i="31"/>
  <c r="L16" i="31"/>
  <c r="N15" i="31"/>
  <c r="M15" i="31"/>
  <c r="L15" i="31"/>
  <c r="N14" i="31"/>
  <c r="M14" i="31"/>
  <c r="L14" i="31"/>
  <c r="N13" i="31"/>
  <c r="M13" i="31"/>
  <c r="L13" i="31"/>
  <c r="N12" i="31"/>
  <c r="M12" i="31"/>
  <c r="L12" i="31"/>
  <c r="N11" i="31"/>
  <c r="M11" i="31"/>
  <c r="L11" i="31"/>
  <c r="N10" i="31"/>
  <c r="M10" i="31"/>
  <c r="L10" i="31"/>
  <c r="N9" i="31"/>
  <c r="M9" i="31"/>
  <c r="L9" i="31"/>
  <c r="N8" i="31"/>
  <c r="M8" i="31"/>
  <c r="L8" i="31"/>
  <c r="N7" i="31"/>
  <c r="M7" i="31"/>
  <c r="L7" i="31"/>
  <c r="N6" i="31"/>
  <c r="M6" i="31"/>
  <c r="L6" i="31"/>
  <c r="N5" i="31"/>
  <c r="M5" i="31"/>
  <c r="L5" i="31"/>
  <c r="N4" i="31"/>
  <c r="M4" i="31"/>
  <c r="L4" i="31"/>
  <c r="N3" i="31"/>
  <c r="M3" i="31"/>
  <c r="L3" i="31"/>
  <c r="N2" i="31"/>
  <c r="M2" i="31"/>
  <c r="L2" i="31"/>
  <c r="M86" i="31" l="1"/>
  <c r="M100" i="31"/>
  <c r="M85" i="33"/>
  <c r="D123" i="33" s="1"/>
  <c r="F123" i="33" s="1"/>
  <c r="M111" i="33"/>
  <c r="N70" i="34"/>
  <c r="N86" i="31"/>
  <c r="N100" i="31"/>
  <c r="M99" i="32"/>
  <c r="M62" i="34"/>
  <c r="M99" i="33"/>
  <c r="N110" i="33"/>
  <c r="M100" i="32"/>
  <c r="M100" i="33"/>
  <c r="N85" i="31"/>
  <c r="D136" i="31" s="1"/>
  <c r="F136" i="31" s="1"/>
  <c r="N99" i="31"/>
  <c r="M110" i="32"/>
  <c r="M110" i="33"/>
  <c r="M61" i="34"/>
  <c r="M70" i="34"/>
  <c r="N62" i="34"/>
  <c r="M85" i="32"/>
  <c r="D123" i="32" s="1"/>
  <c r="F123" i="32" s="1"/>
  <c r="M86" i="33"/>
  <c r="M110" i="31"/>
  <c r="N85" i="32"/>
  <c r="D142" i="32" s="1"/>
  <c r="F142" i="32" s="1"/>
  <c r="N99" i="32"/>
  <c r="N85" i="33"/>
  <c r="D143" i="33" s="1"/>
  <c r="F143" i="33" s="1"/>
  <c r="N99" i="33"/>
  <c r="N111" i="32"/>
  <c r="N110" i="31"/>
  <c r="M49" i="34"/>
  <c r="D83" i="34" s="1"/>
  <c r="F83" i="34" s="1"/>
  <c r="M99" i="31"/>
  <c r="N49" i="34"/>
  <c r="D96" i="34" s="1"/>
  <c r="F96" i="34" s="1"/>
  <c r="T8" i="13" l="1"/>
  <c r="U8" i="13"/>
  <c r="T9" i="13"/>
  <c r="U9" i="13"/>
  <c r="T10" i="13"/>
  <c r="U10" i="13"/>
  <c r="T11" i="13"/>
  <c r="U11" i="13"/>
  <c r="T12" i="13"/>
  <c r="U12" i="13"/>
  <c r="T13" i="13"/>
  <c r="U13" i="13"/>
  <c r="T14" i="13"/>
  <c r="U14" i="13"/>
  <c r="T15" i="13"/>
  <c r="U15" i="13"/>
  <c r="T16" i="13"/>
  <c r="U16" i="13"/>
  <c r="T17" i="13"/>
  <c r="U17" i="13"/>
  <c r="F33" i="29" l="1"/>
  <c r="T4" i="13"/>
  <c r="U4" i="13"/>
  <c r="T5" i="13"/>
  <c r="U5" i="13"/>
  <c r="T6" i="13"/>
  <c r="U6" i="13"/>
  <c r="T7" i="13"/>
  <c r="U7" i="13"/>
  <c r="T18" i="13"/>
  <c r="U18" i="13"/>
  <c r="T19" i="13"/>
  <c r="U19" i="13"/>
  <c r="T20" i="13"/>
  <c r="U20" i="13"/>
  <c r="T21" i="13"/>
  <c r="U21" i="13"/>
  <c r="T22" i="13"/>
  <c r="U22" i="13"/>
  <c r="T23" i="13"/>
  <c r="U23" i="13"/>
  <c r="T24" i="13"/>
  <c r="U24" i="13"/>
  <c r="T25" i="13"/>
  <c r="U25" i="13"/>
  <c r="T26" i="13"/>
  <c r="U26" i="13"/>
  <c r="T27" i="13"/>
  <c r="U27" i="13"/>
  <c r="T28" i="13"/>
  <c r="U28" i="13"/>
  <c r="T29" i="13"/>
  <c r="U29" i="13"/>
  <c r="T30" i="13"/>
  <c r="U30" i="13"/>
  <c r="T31" i="13"/>
  <c r="U31" i="13"/>
  <c r="T32" i="13"/>
  <c r="U32" i="13"/>
  <c r="T33" i="13"/>
  <c r="U33" i="13"/>
  <c r="O39" i="13"/>
  <c r="N39" i="13"/>
  <c r="O38" i="13"/>
  <c r="N38" i="13"/>
  <c r="J37" i="13"/>
  <c r="B39" i="29" s="1"/>
  <c r="I37" i="13"/>
  <c r="D39" i="29" s="1"/>
  <c r="E41" i="13"/>
  <c r="B35" i="29" s="1"/>
  <c r="D41" i="13"/>
  <c r="D35" i="29" s="1"/>
  <c r="O37" i="13"/>
  <c r="H35" i="29" s="1"/>
  <c r="N37" i="13"/>
  <c r="J35" i="29" s="1"/>
  <c r="R37" i="13"/>
  <c r="H41" i="29" s="1"/>
  <c r="Q37" i="13"/>
  <c r="J41" i="29" s="1"/>
  <c r="J36" i="13"/>
  <c r="I36" i="13"/>
  <c r="G34" i="13"/>
  <c r="E40" i="13"/>
  <c r="D40" i="13"/>
  <c r="B38" i="13"/>
  <c r="O36" i="13"/>
  <c r="H34" i="29" s="1"/>
  <c r="N36" i="13"/>
  <c r="J34" i="29" s="1"/>
  <c r="R36" i="13"/>
  <c r="H40" i="29" s="1"/>
  <c r="Q36" i="13"/>
  <c r="J40" i="29" s="1"/>
  <c r="I40" i="29"/>
  <c r="G40" i="29"/>
  <c r="D38" i="29"/>
  <c r="B38" i="29"/>
  <c r="I34" i="29"/>
  <c r="J36" i="29" s="1"/>
  <c r="G34" i="29"/>
  <c r="H36" i="29" s="1"/>
  <c r="D34" i="29"/>
  <c r="B34" i="29"/>
  <c r="H37" i="29" l="1"/>
  <c r="U36" i="13"/>
  <c r="U37" i="13" s="1"/>
  <c r="H42" i="29" s="1"/>
  <c r="L34" i="13"/>
  <c r="D30" i="29" s="1"/>
  <c r="T36" i="13"/>
  <c r="T37" i="13" s="1"/>
  <c r="J42" i="29" s="1"/>
  <c r="J37" i="29"/>
</calcChain>
</file>

<file path=xl/sharedStrings.xml><?xml version="1.0" encoding="utf-8"?>
<sst xmlns="http://schemas.openxmlformats.org/spreadsheetml/2006/main" count="20335" uniqueCount="2264">
  <si>
    <t>average</t>
  </si>
  <si>
    <t>UWYO Stable Isotope Facility</t>
  </si>
  <si>
    <t>University of Wyoming</t>
  </si>
  <si>
    <t>Laramie, WY 82071</t>
  </si>
  <si>
    <t>Craig Cook</t>
  </si>
  <si>
    <t>Date Submited:</t>
  </si>
  <si>
    <t>Analytical Code:</t>
  </si>
  <si>
    <t>Address:</t>
  </si>
  <si>
    <t>email:</t>
  </si>
  <si>
    <t> (307) 766-6373</t>
  </si>
  <si>
    <t xml:space="preserve"> (307) 766-6403</t>
  </si>
  <si>
    <t>Faculty Director</t>
  </si>
  <si>
    <t>Facility Director</t>
  </si>
  <si>
    <t>Personnel:</t>
  </si>
  <si>
    <t>dgw@uwyo.edu</t>
  </si>
  <si>
    <t>ccook21@uwyo.edu</t>
  </si>
  <si>
    <t>Chandelle Macdonald</t>
  </si>
  <si>
    <t>cmacdon1@uwyo.edu</t>
  </si>
  <si>
    <t>Dr. David G. Williams</t>
  </si>
  <si>
    <t>Units:</t>
  </si>
  <si>
    <t>Isotope(s) requested:</t>
  </si>
  <si>
    <t>For questions about the analysis, please contact:</t>
  </si>
  <si>
    <t>(307) 766-6373</t>
  </si>
  <si>
    <t>uwyosif@uwyo.edu</t>
  </si>
  <si>
    <t>Phone:</t>
  </si>
  <si>
    <t>Fax:</t>
  </si>
  <si>
    <t>Wt% C</t>
  </si>
  <si>
    <t>Wt% N</t>
  </si>
  <si>
    <t>Identifier 1</t>
  </si>
  <si>
    <t>Known</t>
  </si>
  <si>
    <t>standard uncertainty</t>
  </si>
  <si>
    <t>Normalized</t>
  </si>
  <si>
    <t>Measured</t>
  </si>
  <si>
    <t>Line</t>
  </si>
  <si>
    <r>
      <t>δ</t>
    </r>
    <r>
      <rPr>
        <vertAlign val="superscript"/>
        <sz val="12"/>
        <rFont val="Times New Roman"/>
        <family val="1"/>
      </rPr>
      <t>15</t>
    </r>
    <r>
      <rPr>
        <sz val="12"/>
        <rFont val="Times New Roman"/>
        <family val="1"/>
      </rPr>
      <t>N known</t>
    </r>
  </si>
  <si>
    <r>
      <t>δ</t>
    </r>
    <r>
      <rPr>
        <vertAlign val="superscript"/>
        <sz val="12"/>
        <rFont val="Times New Roman"/>
        <family val="1"/>
      </rPr>
      <t>13</t>
    </r>
    <r>
      <rPr>
        <sz val="12"/>
        <rFont val="Times New Roman"/>
        <family val="1"/>
      </rPr>
      <t>C known</t>
    </r>
  </si>
  <si>
    <t>std uncertainty</t>
  </si>
  <si>
    <t>Comments</t>
  </si>
  <si>
    <t>Comments:</t>
  </si>
  <si>
    <t>Yellow</t>
  </si>
  <si>
    <t>Green</t>
  </si>
  <si>
    <t>Wt% N*</t>
  </si>
  <si>
    <t>Wt% C*</t>
  </si>
  <si>
    <t>Weight percent values wrong. Use with caution.</t>
  </si>
  <si>
    <t>Pink</t>
  </si>
  <si>
    <t>Peak amplitudes too low for reliable results. Use with extreme caution or rerun the sample.</t>
  </si>
  <si>
    <t>Blue</t>
  </si>
  <si>
    <t>Sample lost during the analysis. Reload and rerun the sample.</t>
  </si>
  <si>
    <t>Olive</t>
  </si>
  <si>
    <t>Possible sample ID problem.  Check loading documents.</t>
  </si>
  <si>
    <t>normalized</t>
  </si>
  <si>
    <t>Master Technician</t>
  </si>
  <si>
    <t>Contact information for UW Stable Isotope Facility:</t>
  </si>
  <si>
    <t>Berry Biodiversity Center Rm 214</t>
  </si>
  <si>
    <t xml:space="preserve">Known </t>
  </si>
  <si>
    <t>Reference Material 1</t>
  </si>
  <si>
    <t>Reference Material 2</t>
  </si>
  <si>
    <t>Reference Material 3</t>
  </si>
  <si>
    <t>Quality Control Color Legend</t>
  </si>
  <si>
    <t>Quality Control Data</t>
  </si>
  <si>
    <t>Number of unknown samples analyzed:</t>
  </si>
  <si>
    <t>Number of reference samples analyzed:</t>
  </si>
  <si>
    <t>Reviewer:</t>
  </si>
  <si>
    <t>Title:</t>
  </si>
  <si>
    <t>Date Reviewed:</t>
  </si>
  <si>
    <t>Quality Assurance Approval</t>
  </si>
  <si>
    <t>Job submission contact:</t>
  </si>
  <si>
    <t>*Sample weight percents are calculated using the sample weights reported by the user and are dependent upon the accuracy of these values.</t>
  </si>
  <si>
    <t>Date Reported:</t>
  </si>
  <si>
    <t>Date Invoiced:</t>
  </si>
  <si>
    <t>Initial:</t>
  </si>
  <si>
    <t>Final Report</t>
  </si>
  <si>
    <t>Sample Material(s):</t>
  </si>
  <si>
    <t>SIF ID</t>
  </si>
  <si>
    <t>Sample ID</t>
  </si>
  <si>
    <t>Instrument Used:</t>
  </si>
  <si>
    <r>
      <t>δ</t>
    </r>
    <r>
      <rPr>
        <vertAlign val="superscript"/>
        <sz val="12"/>
        <rFont val="Times New Roman"/>
        <family val="1"/>
      </rPr>
      <t>13</t>
    </r>
    <r>
      <rPr>
        <sz val="12"/>
        <rFont val="Times New Roman"/>
        <family val="1"/>
      </rPr>
      <t>C, δ</t>
    </r>
    <r>
      <rPr>
        <vertAlign val="superscript"/>
        <sz val="12"/>
        <rFont val="Times New Roman"/>
        <family val="1"/>
      </rPr>
      <t>15</t>
    </r>
    <r>
      <rPr>
        <sz val="12"/>
        <rFont val="Times New Roman"/>
        <family val="1"/>
      </rPr>
      <t xml:space="preserve">N </t>
    </r>
  </si>
  <si>
    <t>010 (combustion/reduction organics)</t>
  </si>
  <si>
    <t xml:space="preserve">Record Keeping </t>
  </si>
  <si>
    <t>Principal Investigator:</t>
  </si>
  <si>
    <r>
      <t>δ</t>
    </r>
    <r>
      <rPr>
        <b/>
        <vertAlign val="superscript"/>
        <sz val="14"/>
        <rFont val="Times New Roman"/>
        <family val="1"/>
      </rPr>
      <t>15</t>
    </r>
    <r>
      <rPr>
        <b/>
        <sz val="14"/>
        <rFont val="Times New Roman"/>
        <family val="1"/>
      </rPr>
      <t>N</t>
    </r>
  </si>
  <si>
    <r>
      <t>δ</t>
    </r>
    <r>
      <rPr>
        <b/>
        <vertAlign val="superscript"/>
        <sz val="14"/>
        <rFont val="Times New Roman"/>
        <family val="1"/>
      </rPr>
      <t>13</t>
    </r>
    <r>
      <rPr>
        <b/>
        <sz val="14"/>
        <rFont val="Times New Roman"/>
        <family val="1"/>
      </rPr>
      <t>C</t>
    </r>
  </si>
  <si>
    <t>Analytical Comments:</t>
  </si>
  <si>
    <t>Weight Percent</t>
  </si>
  <si>
    <t>C:N ratio</t>
  </si>
  <si>
    <t>36-UWSIF-Glutamic 1</t>
  </si>
  <si>
    <t>39-UWSIF-Glutamic 2</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</si>
  <si>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VPDB</t>
    </r>
  </si>
  <si>
    <t>Project:</t>
  </si>
  <si>
    <r>
      <t xml:space="preserve">2 </t>
    </r>
    <r>
      <rPr>
        <sz val="12"/>
        <color rgb="FF8F2E00"/>
        <rFont val="Calibri"/>
        <family val="2"/>
      </rPr>
      <t>σ</t>
    </r>
    <r>
      <rPr>
        <sz val="12"/>
        <color rgb="FF8F2E00"/>
        <rFont val="Times New Roman"/>
        <family val="1"/>
      </rPr>
      <t xml:space="preserve"> = 0.3</t>
    </r>
  </si>
  <si>
    <r>
      <t xml:space="preserve">2 </t>
    </r>
    <r>
      <rPr>
        <sz val="12"/>
        <color rgb="FF8F2E00"/>
        <rFont val="Calibri"/>
        <family val="2"/>
      </rPr>
      <t>σ</t>
    </r>
    <r>
      <rPr>
        <sz val="12"/>
        <color rgb="FF8F2E00"/>
        <rFont val="Times New Roman"/>
        <family val="1"/>
      </rPr>
      <t xml:space="preserve"> = 0.4</t>
    </r>
  </si>
  <si>
    <r>
      <t>δ</t>
    </r>
    <r>
      <rPr>
        <vertAlign val="superscript"/>
        <sz val="12"/>
        <color rgb="FF8F2E00"/>
        <rFont val="Times New Roman"/>
        <family val="1"/>
      </rPr>
      <t>13</t>
    </r>
    <r>
      <rPr>
        <sz val="12"/>
        <color rgb="FF8F2E00"/>
        <rFont val="Times New Roman"/>
        <family val="1"/>
      </rPr>
      <t>C</t>
    </r>
    <r>
      <rPr>
        <vertAlign val="subscript"/>
        <sz val="12"/>
        <color rgb="FF8F2E00"/>
        <rFont val="Times New Roman"/>
        <family val="1"/>
      </rPr>
      <t xml:space="preserve"> VPDB</t>
    </r>
  </si>
  <si>
    <t>Actual</t>
  </si>
  <si>
    <t>Carlo Erba 1110 Elemental Analyzer coupled to a  Thermo Delta V IRMS</t>
  </si>
  <si>
    <t>36-UWSIF-UT Glut 1-20210048.13</t>
  </si>
  <si>
    <t>36-UWSIF-UT Glut 1-20210048.14</t>
  </si>
  <si>
    <t>36-UWSIF-UT Glut 1-20210048.15</t>
  </si>
  <si>
    <t>36-UWSIF-UT Glut 1-20210048.16</t>
  </si>
  <si>
    <t>36-UWSIF-UT Glut 1-20210048.17</t>
  </si>
  <si>
    <t>36-UWSIF-UT Glut 1-20210048.18</t>
  </si>
  <si>
    <t>36-UWSIF-UT Glut 1-20210048.19</t>
  </si>
  <si>
    <t>36-UWSIF-UT Glut 1-20210048.111</t>
  </si>
  <si>
    <t>36-UWSIF-UT Glut 1-20210048.112</t>
  </si>
  <si>
    <t>39-UWSIF-UW Glut 2-20210048.11</t>
  </si>
  <si>
    <t>39-UWSIF-UW Glut 2-20210048.12</t>
  </si>
  <si>
    <t>39-UWSIF-UW Glut 2-20210048.13</t>
  </si>
  <si>
    <t>39-UWSIF-UW Glut 2-20210048.14</t>
  </si>
  <si>
    <t>39-UWSIF-UW Glut 2-20210048.15</t>
  </si>
  <si>
    <t>39-UWSIF-UW Glut 2-20210048.16</t>
  </si>
  <si>
    <t>39-UWSIF-UW Glut 2-20210048.17</t>
  </si>
  <si>
    <t>39-UWSIF-UW Glut 2-20210048.18</t>
  </si>
  <si>
    <t>05/17/21</t>
  </si>
  <si>
    <t>05/18/21</t>
  </si>
  <si>
    <t>01-UWSIF-Liver-20210048.11</t>
  </si>
  <si>
    <t>01-UWSIF-Liver-20210048.12</t>
  </si>
  <si>
    <t>01-UWSIF-Liver-20210048.13</t>
  </si>
  <si>
    <t>01-UWSIF-Liver-20210048.14</t>
  </si>
  <si>
    <t>01-UWSIF-Liver-20210048.15</t>
  </si>
  <si>
    <t>01-UWSIF-Liver-20210048.16</t>
  </si>
  <si>
    <t>01-UWSIF-Liver-20210048.17</t>
  </si>
  <si>
    <t>01-UWSIF-Liver-20210048.18</t>
  </si>
  <si>
    <t>36-UWSIF-UT Glut 1-20210048.23</t>
  </si>
  <si>
    <t>36-UWSIF-UT Glut 1-20210048.24</t>
  </si>
  <si>
    <t>36-UWSIF-UT Glut 1-20210048.25</t>
  </si>
  <si>
    <t>36-UWSIF-UT Glut 1-20210048.26</t>
  </si>
  <si>
    <t>36-UWSIF-UT Glut 1-20210048.27</t>
  </si>
  <si>
    <t>36-UWSIF-UT Glut 1-20210048.28</t>
  </si>
  <si>
    <t>36-UWSIF-UT Glut 1-20210048.29</t>
  </si>
  <si>
    <t>36-UWSIF-UT Glut 1-20210048.211</t>
  </si>
  <si>
    <t>36-UWSIF-UT Glut 1-20210048.212</t>
  </si>
  <si>
    <t>39-UWSIF-UW Glut 2-20210048.21</t>
  </si>
  <si>
    <t>39-UWSIF-UW Glut 2-20210048.22</t>
  </si>
  <si>
    <t>39-UWSIF-UW Glut 2-20210048.23</t>
  </si>
  <si>
    <t>39-UWSIF-UW Glut 2-20210048.24</t>
  </si>
  <si>
    <t>39-UWSIF-UW Glut 2-20210048.25</t>
  </si>
  <si>
    <t>39-UWSIF-UW Glut 2-20210048.26</t>
  </si>
  <si>
    <t>39-UWSIF-UW Glut 2-20210048.27</t>
  </si>
  <si>
    <t>39-UWSIF-UW Glut 2-20210048.28</t>
  </si>
  <si>
    <t>05/19/21</t>
  </si>
  <si>
    <t>01-UWSIF-Liver-20210048.21</t>
  </si>
  <si>
    <t>01-UWSIF-Liver-20210048.22</t>
  </si>
  <si>
    <t>01-UWSIF-Liver-20210048.23</t>
  </si>
  <si>
    <t>01-UWSIF-Liver-20210048.24</t>
  </si>
  <si>
    <t>01-UWSIF-Liver-20210048.25</t>
  </si>
  <si>
    <t>01-UWSIF-Liver-20210048.26</t>
  </si>
  <si>
    <t>01-UWSIF-Liver-20210048.27</t>
  </si>
  <si>
    <t>01-UWSIF-Liver-20210048.28</t>
  </si>
  <si>
    <t>36-UWSIF-UT Glut 1-20210048.33</t>
  </si>
  <si>
    <t>36-UWSIF-UT Glut 1-20210048.34</t>
  </si>
  <si>
    <t>36-UWSIF-UT Glut 1-20210048.35</t>
  </si>
  <si>
    <t>36-UWSIF-UT Glut 1-20210048.36</t>
  </si>
  <si>
    <t>36-UWSIF-UT Glut 1-20210048.37</t>
  </si>
  <si>
    <t>36-UWSIF-UT Glut 1-20210048.38</t>
  </si>
  <si>
    <t>36-UWSIF-UT Glut 1-20210048.39</t>
  </si>
  <si>
    <t>36-UWSIF-UT Glut 1-20210048.311</t>
  </si>
  <si>
    <t>36-UWSIF-UT Glut 1-20210048.312</t>
  </si>
  <si>
    <t>39-UWSIF-UW Glut 2-20210048.31</t>
  </si>
  <si>
    <t>39-UWSIF-UW Glut 2-20210048.32</t>
  </si>
  <si>
    <t>39-UWSIF-UW Glut 2-20210048.33</t>
  </si>
  <si>
    <t>39-UWSIF-UW Glut 2-20210048.34</t>
  </si>
  <si>
    <t>39-UWSIF-UW Glut 2-20210048.35</t>
  </si>
  <si>
    <t>39-UWSIF-UW Glut 2-20210048.36</t>
  </si>
  <si>
    <t>39-UWSIF-UW Glut 2-20210048.37</t>
  </si>
  <si>
    <t>39-UWSIF-UW Glut 2-20210048.38</t>
  </si>
  <si>
    <t>05/20/21</t>
  </si>
  <si>
    <t>01-UWSIF-Liver-20210048.31</t>
  </si>
  <si>
    <t>01-UWSIF-Liver-20210048.32</t>
  </si>
  <si>
    <t>01-UWSIF-Liver-20210048.33</t>
  </si>
  <si>
    <t>01-UWSIF-Liver-20210048.34</t>
  </si>
  <si>
    <t>01-UWSIF-Liver-20210048.35</t>
  </si>
  <si>
    <t>01-UWSIF-Liver-20210048.36</t>
  </si>
  <si>
    <t>01-UWSIF-Liver-20210048.37</t>
  </si>
  <si>
    <t>01-UWSIF-Liver-20210048.38</t>
  </si>
  <si>
    <t>36-UWSIF-UT Glut 1-20210048.43</t>
  </si>
  <si>
    <t>36-UWSIF-UT Glut 1-20210048.44</t>
  </si>
  <si>
    <t>36-UWSIF-UT Glut 1-20210048.45</t>
  </si>
  <si>
    <t>36-UWSIF-UT Glut 1-20210048.46</t>
  </si>
  <si>
    <t>36-UWSIF-UT Glut 1-20210048.47</t>
  </si>
  <si>
    <t>36-UWSIF-UT Glut 1-20210048.411</t>
  </si>
  <si>
    <t>36-UWSIF-UT Glut 1-20210048.412</t>
  </si>
  <si>
    <t>39-UWSIF-UW Glut 2-20210048.41</t>
  </si>
  <si>
    <t>39-UWSIF-UW Glut 2-20210048.42</t>
  </si>
  <si>
    <t>39-UWSIF-UW Glut 2-20210048.43</t>
  </si>
  <si>
    <t>39-UWSIF-UW Glut 2-20210048.44</t>
  </si>
  <si>
    <t>39-UWSIF-UW Glut 2-20210048.47</t>
  </si>
  <si>
    <t>39-UWSIF-UW Glut 2-20210048.48</t>
  </si>
  <si>
    <t>05/21/21</t>
  </si>
  <si>
    <t>01-UWSIF-Liver-20210048.41</t>
  </si>
  <si>
    <t>01-UWSIF-Liver-20210048.42</t>
  </si>
  <si>
    <t>01-UWSIF-Liver-20210048.43</t>
  </si>
  <si>
    <t>01-UWSIF-Liver-20210048.44</t>
  </si>
  <si>
    <t>01-UWSIF-Liver-20210048.47</t>
  </si>
  <si>
    <t>01-UWSIF-Liver-20210048.48</t>
  </si>
  <si>
    <t>Nanette Nelson</t>
  </si>
  <si>
    <t>Tyler Tappenbeck</t>
  </si>
  <si>
    <t>Fish tissue and Zooplankton</t>
  </si>
  <si>
    <t>FLBS EPA MeHg and isotopes</t>
  </si>
  <si>
    <t>Job 2021-0048</t>
  </si>
  <si>
    <t>01-UWSIF-Liver</t>
  </si>
  <si>
    <t>20210048.001</t>
  </si>
  <si>
    <t>501</t>
  </si>
  <si>
    <t>20210048.002</t>
  </si>
  <si>
    <t>503</t>
  </si>
  <si>
    <t>Replicate A11</t>
  </si>
  <si>
    <t>20210048.003</t>
  </si>
  <si>
    <t>505</t>
  </si>
  <si>
    <t>20210048.004</t>
  </si>
  <si>
    <t>507</t>
  </si>
  <si>
    <t>20210048.005</t>
  </si>
  <si>
    <t>509</t>
  </si>
  <si>
    <t>20210048.006</t>
  </si>
  <si>
    <t>511</t>
  </si>
  <si>
    <t>20210048.007</t>
  </si>
  <si>
    <t>513</t>
  </si>
  <si>
    <t>20210048.008</t>
  </si>
  <si>
    <t>515</t>
  </si>
  <si>
    <t>20210048.009</t>
  </si>
  <si>
    <t>517</t>
  </si>
  <si>
    <t>20210048.010</t>
  </si>
  <si>
    <t>519</t>
  </si>
  <si>
    <t>20210048.011</t>
  </si>
  <si>
    <t>521</t>
  </si>
  <si>
    <t>20210048.012</t>
  </si>
  <si>
    <t>523</t>
  </si>
  <si>
    <t>20210048.013</t>
  </si>
  <si>
    <t>525</t>
  </si>
  <si>
    <t>20210048.014</t>
  </si>
  <si>
    <t>527</t>
  </si>
  <si>
    <t>20210048.015</t>
  </si>
  <si>
    <t>529</t>
  </si>
  <si>
    <t>20210048.016</t>
  </si>
  <si>
    <t>531</t>
  </si>
  <si>
    <t>20210048.017</t>
  </si>
  <si>
    <t>533</t>
  </si>
  <si>
    <t>20210048.018</t>
  </si>
  <si>
    <t>535</t>
  </si>
  <si>
    <t>20210048.019</t>
  </si>
  <si>
    <t>537</t>
  </si>
  <si>
    <t>20210048.020</t>
  </si>
  <si>
    <t>541</t>
  </si>
  <si>
    <t>20210048.021</t>
  </si>
  <si>
    <t>543</t>
  </si>
  <si>
    <t>20210048.022</t>
  </si>
  <si>
    <t>545</t>
  </si>
  <si>
    <t>Replicate C8</t>
  </si>
  <si>
    <t>20210048.023</t>
  </si>
  <si>
    <t>547</t>
  </si>
  <si>
    <t>20210048.024</t>
  </si>
  <si>
    <t>549</t>
  </si>
  <si>
    <t>20210048.025</t>
  </si>
  <si>
    <t>551</t>
  </si>
  <si>
    <t>20210048.026</t>
  </si>
  <si>
    <t>553</t>
  </si>
  <si>
    <t>20210048.027</t>
  </si>
  <si>
    <t>555</t>
  </si>
  <si>
    <t>20210048.028</t>
  </si>
  <si>
    <t>557</t>
  </si>
  <si>
    <t>20210048.029</t>
  </si>
  <si>
    <t>559</t>
  </si>
  <si>
    <t>20210048.030</t>
  </si>
  <si>
    <t>561</t>
  </si>
  <si>
    <t>20210048.031</t>
  </si>
  <si>
    <t>563</t>
  </si>
  <si>
    <t>20210048.032</t>
  </si>
  <si>
    <t>565</t>
  </si>
  <si>
    <t>20210048.033</t>
  </si>
  <si>
    <t>567</t>
  </si>
  <si>
    <t>20210048.034</t>
  </si>
  <si>
    <t>569</t>
  </si>
  <si>
    <t>20210048.035</t>
  </si>
  <si>
    <t>571</t>
  </si>
  <si>
    <t>20210048.036</t>
  </si>
  <si>
    <t>573</t>
  </si>
  <si>
    <t>20210048.037</t>
  </si>
  <si>
    <t>575</t>
  </si>
  <si>
    <t>20210048.038</t>
  </si>
  <si>
    <t>577</t>
  </si>
  <si>
    <t>20210048.039</t>
  </si>
  <si>
    <t>579</t>
  </si>
  <si>
    <t>20210048.040</t>
  </si>
  <si>
    <t>581</t>
  </si>
  <si>
    <t>20210048.041</t>
  </si>
  <si>
    <t>583</t>
  </si>
  <si>
    <t>20210048.042</t>
  </si>
  <si>
    <t>585</t>
  </si>
  <si>
    <t>Replicate E11</t>
  </si>
  <si>
    <t>20210048.043</t>
  </si>
  <si>
    <t>587</t>
  </si>
  <si>
    <t>20210048.044</t>
  </si>
  <si>
    <t>589</t>
  </si>
  <si>
    <t>20210048.045</t>
  </si>
  <si>
    <t>591</t>
  </si>
  <si>
    <t>20210048.046</t>
  </si>
  <si>
    <t>593</t>
  </si>
  <si>
    <t>20210048.047</t>
  </si>
  <si>
    <t>595</t>
  </si>
  <si>
    <t>20210048.048</t>
  </si>
  <si>
    <t>597</t>
  </si>
  <si>
    <t>20210048.049</t>
  </si>
  <si>
    <t>599</t>
  </si>
  <si>
    <t>20210048.050</t>
  </si>
  <si>
    <t>601</t>
  </si>
  <si>
    <t>20210048.051</t>
  </si>
  <si>
    <t>603</t>
  </si>
  <si>
    <t>20210048.052</t>
  </si>
  <si>
    <t>605</t>
  </si>
  <si>
    <t>20210048.053</t>
  </si>
  <si>
    <t>607</t>
  </si>
  <si>
    <t>20210048.054</t>
  </si>
  <si>
    <t>609</t>
  </si>
  <si>
    <t>20210048.055</t>
  </si>
  <si>
    <t>611</t>
  </si>
  <si>
    <t>20210048.056</t>
  </si>
  <si>
    <t>613</t>
  </si>
  <si>
    <t>20210048.057</t>
  </si>
  <si>
    <t>615</t>
  </si>
  <si>
    <t>20210048.058</t>
  </si>
  <si>
    <t>617</t>
  </si>
  <si>
    <t>20210048.059</t>
  </si>
  <si>
    <t>619</t>
  </si>
  <si>
    <t>20210048.060</t>
  </si>
  <si>
    <t>623</t>
  </si>
  <si>
    <t>20210048.061</t>
  </si>
  <si>
    <t>625</t>
  </si>
  <si>
    <t>20210048.062</t>
  </si>
  <si>
    <t>627</t>
  </si>
  <si>
    <t>20210048.063</t>
  </si>
  <si>
    <t>629</t>
  </si>
  <si>
    <t>20210048.064</t>
  </si>
  <si>
    <t>631</t>
  </si>
  <si>
    <t>20210048.065</t>
  </si>
  <si>
    <t>635</t>
  </si>
  <si>
    <t>20210048.066</t>
  </si>
  <si>
    <t>637</t>
  </si>
  <si>
    <t>20210048.067</t>
  </si>
  <si>
    <t>639</t>
  </si>
  <si>
    <t>20210048.068</t>
  </si>
  <si>
    <t>641</t>
  </si>
  <si>
    <t>Replicate H8</t>
  </si>
  <si>
    <t>20210048.069</t>
  </si>
  <si>
    <t>643</t>
  </si>
  <si>
    <t>20210048.070</t>
  </si>
  <si>
    <t>645</t>
  </si>
  <si>
    <t>20210048.071</t>
  </si>
  <si>
    <t>651</t>
  </si>
  <si>
    <t>20210048.072</t>
  </si>
  <si>
    <t>653</t>
  </si>
  <si>
    <t>20210048.073</t>
  </si>
  <si>
    <t>655</t>
  </si>
  <si>
    <t>20210048.074</t>
  </si>
  <si>
    <t>657</t>
  </si>
  <si>
    <t>20210048.075</t>
  </si>
  <si>
    <t>659</t>
  </si>
  <si>
    <t>20210048.076</t>
  </si>
  <si>
    <t>661</t>
  </si>
  <si>
    <t>20210048.077</t>
  </si>
  <si>
    <t>663</t>
  </si>
  <si>
    <t>20210048.078</t>
  </si>
  <si>
    <t>665</t>
  </si>
  <si>
    <t>20210048.079</t>
  </si>
  <si>
    <t>667</t>
  </si>
  <si>
    <t>20210048.080</t>
  </si>
  <si>
    <t>669</t>
  </si>
  <si>
    <t>20210048.081</t>
  </si>
  <si>
    <t>671</t>
  </si>
  <si>
    <t>20210048.082</t>
  </si>
  <si>
    <t>673</t>
  </si>
  <si>
    <t>20210048.083</t>
  </si>
  <si>
    <t>703</t>
  </si>
  <si>
    <t>20210048.084</t>
  </si>
  <si>
    <t>705</t>
  </si>
  <si>
    <t>20210048.085</t>
  </si>
  <si>
    <t>709</t>
  </si>
  <si>
    <t>20210048.086</t>
  </si>
  <si>
    <t>713</t>
  </si>
  <si>
    <t>20210048.087</t>
  </si>
  <si>
    <t>715</t>
  </si>
  <si>
    <t>20210048.088</t>
  </si>
  <si>
    <t>719</t>
  </si>
  <si>
    <t>20210048.089</t>
  </si>
  <si>
    <t>721</t>
  </si>
  <si>
    <t>20210048.090</t>
  </si>
  <si>
    <t>723</t>
  </si>
  <si>
    <t>20210048.091</t>
  </si>
  <si>
    <t>725</t>
  </si>
  <si>
    <t>20210048.092</t>
  </si>
  <si>
    <t>727</t>
  </si>
  <si>
    <t>20210048.093</t>
  </si>
  <si>
    <t>729</t>
  </si>
  <si>
    <t>20210048.094</t>
  </si>
  <si>
    <t>731</t>
  </si>
  <si>
    <t>20210048.095</t>
  </si>
  <si>
    <t>733</t>
  </si>
  <si>
    <t>20210048.096</t>
  </si>
  <si>
    <t>735</t>
  </si>
  <si>
    <t>20210048.097</t>
  </si>
  <si>
    <t>739</t>
  </si>
  <si>
    <t>20210048.098</t>
  </si>
  <si>
    <t>741</t>
  </si>
  <si>
    <t>20210048.099</t>
  </si>
  <si>
    <t>747</t>
  </si>
  <si>
    <t>20210048.100</t>
  </si>
  <si>
    <t>847</t>
  </si>
  <si>
    <t>20210048.101</t>
  </si>
  <si>
    <t>849</t>
  </si>
  <si>
    <t>20210048.102</t>
  </si>
  <si>
    <t>851</t>
  </si>
  <si>
    <t>20210048.103</t>
  </si>
  <si>
    <t>853</t>
  </si>
  <si>
    <t>20210048.104</t>
  </si>
  <si>
    <t>855</t>
  </si>
  <si>
    <t>20210048.105</t>
  </si>
  <si>
    <t>857</t>
  </si>
  <si>
    <t>20210048.106</t>
  </si>
  <si>
    <t>859</t>
  </si>
  <si>
    <t>20210048.107</t>
  </si>
  <si>
    <t>861</t>
  </si>
  <si>
    <t>20210048.108</t>
  </si>
  <si>
    <t>863</t>
  </si>
  <si>
    <t>20210048.109</t>
  </si>
  <si>
    <t>865</t>
  </si>
  <si>
    <t>20210048.110</t>
  </si>
  <si>
    <t>867</t>
  </si>
  <si>
    <t>20210048.111</t>
  </si>
  <si>
    <t>869</t>
  </si>
  <si>
    <t>20210048.112</t>
  </si>
  <si>
    <t>871</t>
  </si>
  <si>
    <t>20210048.113</t>
  </si>
  <si>
    <t>873</t>
  </si>
  <si>
    <t>20210048.114</t>
  </si>
  <si>
    <t>875</t>
  </si>
  <si>
    <t>20210048.115</t>
  </si>
  <si>
    <t>877</t>
  </si>
  <si>
    <t>20210048.116</t>
  </si>
  <si>
    <t>879</t>
  </si>
  <si>
    <t>20210048.117</t>
  </si>
  <si>
    <t>881</t>
  </si>
  <si>
    <t>20210048.118</t>
  </si>
  <si>
    <t>883</t>
  </si>
  <si>
    <t>20210048.119</t>
  </si>
  <si>
    <t>885</t>
  </si>
  <si>
    <t>20210048.120</t>
  </si>
  <si>
    <t>887</t>
  </si>
  <si>
    <t>20210048.121</t>
  </si>
  <si>
    <t>889</t>
  </si>
  <si>
    <t>20210048.122</t>
  </si>
  <si>
    <t>891</t>
  </si>
  <si>
    <t>20210048.123</t>
  </si>
  <si>
    <t>893</t>
  </si>
  <si>
    <t>20210048.124</t>
  </si>
  <si>
    <t>895</t>
  </si>
  <si>
    <t>20210048.125</t>
  </si>
  <si>
    <t>897</t>
  </si>
  <si>
    <t>20210048.126</t>
  </si>
  <si>
    <t>899</t>
  </si>
  <si>
    <t>20210048.127</t>
  </si>
  <si>
    <t>901</t>
  </si>
  <si>
    <t>20210048.128</t>
  </si>
  <si>
    <t>903</t>
  </si>
  <si>
    <t>20210048.129</t>
  </si>
  <si>
    <t>905</t>
  </si>
  <si>
    <t>20210048.130</t>
  </si>
  <si>
    <t>907</t>
  </si>
  <si>
    <t>20210048.131</t>
  </si>
  <si>
    <t>909</t>
  </si>
  <si>
    <t>20210048.132</t>
  </si>
  <si>
    <t>911</t>
  </si>
  <si>
    <t>20210048.133</t>
  </si>
  <si>
    <t>913</t>
  </si>
  <si>
    <t>20210048.134</t>
  </si>
  <si>
    <t>915</t>
  </si>
  <si>
    <t>20210048.135</t>
  </si>
  <si>
    <t>917</t>
  </si>
  <si>
    <t>20210048.136</t>
  </si>
  <si>
    <t>919</t>
  </si>
  <si>
    <t>20210048.137</t>
  </si>
  <si>
    <t>921</t>
  </si>
  <si>
    <t>20210048.138</t>
  </si>
  <si>
    <t>923</t>
  </si>
  <si>
    <t>20210048.139</t>
  </si>
  <si>
    <t>925</t>
  </si>
  <si>
    <t>20210048.140</t>
  </si>
  <si>
    <t>927</t>
  </si>
  <si>
    <t>20210048.141</t>
  </si>
  <si>
    <t>929</t>
  </si>
  <si>
    <t>20210048.142</t>
  </si>
  <si>
    <t>931</t>
  </si>
  <si>
    <t>20210048.143</t>
  </si>
  <si>
    <t>933</t>
  </si>
  <si>
    <t>20210048.144</t>
  </si>
  <si>
    <t>935</t>
  </si>
  <si>
    <t>20210048.145</t>
  </si>
  <si>
    <t>937</t>
  </si>
  <si>
    <t>20210048.146</t>
  </si>
  <si>
    <t>939</t>
  </si>
  <si>
    <t>20210048.147</t>
  </si>
  <si>
    <t>941</t>
  </si>
  <si>
    <t>20210048.148</t>
  </si>
  <si>
    <t>943</t>
  </si>
  <si>
    <t>20210048.149</t>
  </si>
  <si>
    <t>945</t>
  </si>
  <si>
    <t>20210048.150</t>
  </si>
  <si>
    <t>947</t>
  </si>
  <si>
    <t>20210048.151</t>
  </si>
  <si>
    <t>949</t>
  </si>
  <si>
    <t>20210048.152</t>
  </si>
  <si>
    <t>951</t>
  </si>
  <si>
    <t>20210048.153</t>
  </si>
  <si>
    <t>953</t>
  </si>
  <si>
    <t>20210048.154</t>
  </si>
  <si>
    <t>955</t>
  </si>
  <si>
    <t>20210048.155</t>
  </si>
  <si>
    <t>957</t>
  </si>
  <si>
    <t>20210048.156</t>
  </si>
  <si>
    <t>959</t>
  </si>
  <si>
    <t>20210048.157</t>
  </si>
  <si>
    <t>961</t>
  </si>
  <si>
    <t>20210048.158</t>
  </si>
  <si>
    <t>963</t>
  </si>
  <si>
    <t>20210048.159</t>
  </si>
  <si>
    <t>965</t>
  </si>
  <si>
    <t>20210048.160</t>
  </si>
  <si>
    <t>967</t>
  </si>
  <si>
    <t>20210048.161</t>
  </si>
  <si>
    <t>969</t>
  </si>
  <si>
    <t>20210048.162</t>
  </si>
  <si>
    <t>971</t>
  </si>
  <si>
    <t>20210048.163</t>
  </si>
  <si>
    <t>973</t>
  </si>
  <si>
    <t>20210048.164</t>
  </si>
  <si>
    <t>975</t>
  </si>
  <si>
    <t>20210048.165</t>
  </si>
  <si>
    <t>749</t>
  </si>
  <si>
    <t>20210048.166</t>
  </si>
  <si>
    <t>751</t>
  </si>
  <si>
    <t>20210048.167</t>
  </si>
  <si>
    <t>753</t>
  </si>
  <si>
    <t>20210048.168</t>
  </si>
  <si>
    <t>755</t>
  </si>
  <si>
    <t>20210048.169</t>
  </si>
  <si>
    <t>757</t>
  </si>
  <si>
    <t>20210048.170</t>
  </si>
  <si>
    <t>759</t>
  </si>
  <si>
    <t>20210048.171</t>
  </si>
  <si>
    <t>761</t>
  </si>
  <si>
    <t>20210048.172</t>
  </si>
  <si>
    <t>763</t>
  </si>
  <si>
    <t>20210048.173</t>
  </si>
  <si>
    <t>765</t>
  </si>
  <si>
    <t>20210048.174</t>
  </si>
  <si>
    <t>767</t>
  </si>
  <si>
    <t>20210048.175</t>
  </si>
  <si>
    <t>769</t>
  </si>
  <si>
    <t>20210048.176</t>
  </si>
  <si>
    <t>771</t>
  </si>
  <si>
    <t>20210048.177</t>
  </si>
  <si>
    <t>773</t>
  </si>
  <si>
    <t>20210048.178</t>
  </si>
  <si>
    <t>775</t>
  </si>
  <si>
    <t>20210048.179</t>
  </si>
  <si>
    <t>777</t>
  </si>
  <si>
    <t>20210048.180</t>
  </si>
  <si>
    <t>779</t>
  </si>
  <si>
    <t>20210048.181</t>
  </si>
  <si>
    <t>781</t>
  </si>
  <si>
    <t>20210048.182</t>
  </si>
  <si>
    <t>783</t>
  </si>
  <si>
    <t>20210048.183</t>
  </si>
  <si>
    <t>785</t>
  </si>
  <si>
    <t>20210048.184</t>
  </si>
  <si>
    <t>787</t>
  </si>
  <si>
    <t>20210048.185</t>
  </si>
  <si>
    <t>789</t>
  </si>
  <si>
    <t>20210048.186</t>
  </si>
  <si>
    <t>791</t>
  </si>
  <si>
    <t>20210048.187</t>
  </si>
  <si>
    <t>793</t>
  </si>
  <si>
    <t>20210048.188</t>
  </si>
  <si>
    <t>795</t>
  </si>
  <si>
    <t>20210048.189</t>
  </si>
  <si>
    <t>797</t>
  </si>
  <si>
    <t>20210048.190</t>
  </si>
  <si>
    <t>799</t>
  </si>
  <si>
    <t>20210048.191</t>
  </si>
  <si>
    <t>801</t>
  </si>
  <si>
    <t>20210048.192</t>
  </si>
  <si>
    <t>803</t>
  </si>
  <si>
    <t>20210048.193</t>
  </si>
  <si>
    <t>805</t>
  </si>
  <si>
    <t>20210048.194</t>
  </si>
  <si>
    <t>807</t>
  </si>
  <si>
    <t>20210048.195</t>
  </si>
  <si>
    <t>809</t>
  </si>
  <si>
    <t>20210048.196</t>
  </si>
  <si>
    <t>811</t>
  </si>
  <si>
    <t>20210048.197</t>
  </si>
  <si>
    <t>813</t>
  </si>
  <si>
    <t>20210048.198</t>
  </si>
  <si>
    <t>815</t>
  </si>
  <si>
    <t>20210048.199</t>
  </si>
  <si>
    <t>817</t>
  </si>
  <si>
    <t>20210048.200</t>
  </si>
  <si>
    <t>819</t>
  </si>
  <si>
    <t>20210048.201</t>
  </si>
  <si>
    <t>821</t>
  </si>
  <si>
    <t>20210048.202</t>
  </si>
  <si>
    <t>823</t>
  </si>
  <si>
    <t>20210048.203</t>
  </si>
  <si>
    <t>825</t>
  </si>
  <si>
    <t>20210048.204</t>
  </si>
  <si>
    <t>827</t>
  </si>
  <si>
    <t>20210048.205</t>
  </si>
  <si>
    <t>829</t>
  </si>
  <si>
    <t>20210048.206</t>
  </si>
  <si>
    <t>831</t>
  </si>
  <si>
    <t>20210048.207</t>
  </si>
  <si>
    <t>833</t>
  </si>
  <si>
    <t>20210048.208</t>
  </si>
  <si>
    <t>835</t>
  </si>
  <si>
    <t>20210048.209</t>
  </si>
  <si>
    <t>837</t>
  </si>
  <si>
    <t>20210048.210</t>
  </si>
  <si>
    <t>839</t>
  </si>
  <si>
    <t>20210048.211</t>
  </si>
  <si>
    <t>841</t>
  </si>
  <si>
    <t>20210048.212</t>
  </si>
  <si>
    <t>843</t>
  </si>
  <si>
    <t>20210048.213</t>
  </si>
  <si>
    <t>845</t>
  </si>
  <si>
    <t>20210048.214</t>
  </si>
  <si>
    <t>002A</t>
  </si>
  <si>
    <t>20210048.215</t>
  </si>
  <si>
    <t>002B</t>
  </si>
  <si>
    <t>20210048.216</t>
  </si>
  <si>
    <t>002C</t>
  </si>
  <si>
    <t>20210048.217</t>
  </si>
  <si>
    <t>004A</t>
  </si>
  <si>
    <t>20210048.218</t>
  </si>
  <si>
    <t>004B</t>
  </si>
  <si>
    <t>20210048.219</t>
  </si>
  <si>
    <t>004C</t>
  </si>
  <si>
    <t>20210048.220</t>
  </si>
  <si>
    <t>006A</t>
  </si>
  <si>
    <t>20210048.221</t>
  </si>
  <si>
    <t>006B</t>
  </si>
  <si>
    <t>20210048.222</t>
  </si>
  <si>
    <t>006C</t>
  </si>
  <si>
    <t>20210048.223</t>
  </si>
  <si>
    <t>008A</t>
  </si>
  <si>
    <t>20210048.224</t>
  </si>
  <si>
    <t>008B</t>
  </si>
  <si>
    <t>20210048.225</t>
  </si>
  <si>
    <t>008C</t>
  </si>
  <si>
    <t>20210048.226</t>
  </si>
  <si>
    <t>010A</t>
  </si>
  <si>
    <t>20210048.227</t>
  </si>
  <si>
    <t>010B</t>
  </si>
  <si>
    <t>20210048.228</t>
  </si>
  <si>
    <t>010C</t>
  </si>
  <si>
    <t>20210048.229</t>
  </si>
  <si>
    <t>012A</t>
  </si>
  <si>
    <t>20210048.230</t>
  </si>
  <si>
    <t>012B</t>
  </si>
  <si>
    <t>20210048.231</t>
  </si>
  <si>
    <t>012C</t>
  </si>
  <si>
    <t>20210048.232</t>
  </si>
  <si>
    <t>014A</t>
  </si>
  <si>
    <t>20210048.233</t>
  </si>
  <si>
    <t>014B</t>
  </si>
  <si>
    <t>20210048.234</t>
  </si>
  <si>
    <t>014C</t>
  </si>
  <si>
    <t>20210048.235</t>
  </si>
  <si>
    <t>016A</t>
  </si>
  <si>
    <t>20210048.236</t>
  </si>
  <si>
    <t>016B</t>
  </si>
  <si>
    <t>20210048.237</t>
  </si>
  <si>
    <t>016C</t>
  </si>
  <si>
    <t>20210048.238</t>
  </si>
  <si>
    <t>018A</t>
  </si>
  <si>
    <t>20210048.239</t>
  </si>
  <si>
    <t>018B</t>
  </si>
  <si>
    <t>20210048.240</t>
  </si>
  <si>
    <t>018C</t>
  </si>
  <si>
    <t>Sample not in tray.</t>
  </si>
  <si>
    <t>Date</t>
  </si>
  <si>
    <t>Identifier 2</t>
  </si>
  <si>
    <t>Amount</t>
  </si>
  <si>
    <t>Ampl  28</t>
  </si>
  <si>
    <r>
      <t>d</t>
    </r>
    <r>
      <rPr>
        <b/>
        <sz val="10"/>
        <rFont val="MS Sans Serif"/>
        <family val="2"/>
      </rPr>
      <t xml:space="preserve"> </t>
    </r>
    <r>
      <rPr>
        <b/>
        <vertAlign val="superscript"/>
        <sz val="10"/>
        <rFont val="MS Sans Serif"/>
        <family val="2"/>
      </rPr>
      <t>15</t>
    </r>
    <r>
      <rPr>
        <b/>
        <sz val="10"/>
        <rFont val="MS Sans Serif"/>
        <family val="2"/>
      </rPr>
      <t>N/</t>
    </r>
    <r>
      <rPr>
        <b/>
        <vertAlign val="superscript"/>
        <sz val="10"/>
        <rFont val="MS Sans Serif"/>
        <family val="2"/>
      </rPr>
      <t>14</t>
    </r>
    <r>
      <rPr>
        <b/>
        <sz val="10"/>
        <rFont val="MS Sans Serif"/>
        <family val="2"/>
      </rPr>
      <t>N</t>
    </r>
  </si>
  <si>
    <t>Ampl  44</t>
  </si>
  <si>
    <r>
      <t>d</t>
    </r>
    <r>
      <rPr>
        <b/>
        <sz val="10"/>
        <rFont val="MS Sans Serif"/>
        <family val="2"/>
      </rPr>
      <t xml:space="preserve"> </t>
    </r>
    <r>
      <rPr>
        <b/>
        <vertAlign val="superscript"/>
        <sz val="10"/>
        <rFont val="MS Sans Serif"/>
        <family val="2"/>
      </rPr>
      <t>13</t>
    </r>
    <r>
      <rPr>
        <b/>
        <sz val="10"/>
        <rFont val="MS Sans Serif"/>
        <family val="2"/>
      </rPr>
      <t>C/</t>
    </r>
    <r>
      <rPr>
        <b/>
        <vertAlign val="superscript"/>
        <sz val="10"/>
        <rFont val="MS Sans Serif"/>
        <family val="2"/>
      </rPr>
      <t>12</t>
    </r>
    <r>
      <rPr>
        <b/>
        <sz val="10"/>
        <rFont val="MS Sans Serif"/>
        <family val="2"/>
      </rPr>
      <t>C</t>
    </r>
  </si>
  <si>
    <t>Nitrogen %</t>
  </si>
  <si>
    <t>Carbon %</t>
  </si>
  <si>
    <t>C:N</t>
  </si>
  <si>
    <r>
      <t xml:space="preserve">Corr. </t>
    </r>
    <r>
      <rPr>
        <b/>
        <sz val="10"/>
        <rFont val="Symbol"/>
        <family val="1"/>
        <charset val="2"/>
      </rPr>
      <t>d</t>
    </r>
    <r>
      <rPr>
        <b/>
        <vertAlign val="superscript"/>
        <sz val="10"/>
        <rFont val="MS Sans Serif"/>
        <family val="2"/>
      </rPr>
      <t>15</t>
    </r>
    <r>
      <rPr>
        <b/>
        <sz val="10"/>
        <rFont val="MS Sans Serif"/>
        <family val="2"/>
      </rPr>
      <t>N</t>
    </r>
  </si>
  <si>
    <r>
      <t xml:space="preserve">Corr. </t>
    </r>
    <r>
      <rPr>
        <b/>
        <sz val="10"/>
        <rFont val="Symbol"/>
        <family val="1"/>
        <charset val="2"/>
      </rPr>
      <t>d</t>
    </r>
    <r>
      <rPr>
        <b/>
        <vertAlign val="superscript"/>
        <sz val="10"/>
        <rFont val="MS Sans Serif"/>
        <family val="2"/>
      </rPr>
      <t>13</t>
    </r>
    <r>
      <rPr>
        <b/>
        <sz val="10"/>
        <rFont val="MS Sans Serif"/>
        <family val="2"/>
      </rPr>
      <t>C</t>
    </r>
  </si>
  <si>
    <t>Reference Check</t>
  </si>
  <si>
    <t>01-UWSIF-Liver-</t>
  </si>
  <si>
    <t>std. dev.</t>
  </si>
  <si>
    <t>Reference Material</t>
  </si>
  <si>
    <t>36-UWSIF-UT Glut 1-</t>
  </si>
  <si>
    <t>39-UWSIF-UW Glut 2-</t>
  </si>
  <si>
    <t>15N Normalization</t>
  </si>
  <si>
    <t>Meas.</t>
  </si>
  <si>
    <t>UWSIF 36- UT Glutamic</t>
  </si>
  <si>
    <t>UWSIF 39- UW Glutamic 2</t>
  </si>
  <si>
    <t>Lab QC Check</t>
  </si>
  <si>
    <t>Ref. Check</t>
  </si>
  <si>
    <t>Corrected</t>
  </si>
  <si>
    <t>Acuracy</t>
  </si>
  <si>
    <t>UWSIF01 (Liver)</t>
  </si>
  <si>
    <t>Percentage</t>
  </si>
  <si>
    <t>13C Normalization</t>
  </si>
  <si>
    <t>Date Analyzed:</t>
  </si>
  <si>
    <t>Analyst:</t>
  </si>
  <si>
    <t>sme</t>
  </si>
  <si>
    <t>Instrument:</t>
  </si>
  <si>
    <t>Carlo Erba</t>
  </si>
  <si>
    <t>gh</t>
  </si>
  <si>
    <t>Row</t>
  </si>
  <si>
    <t>d 15N/14N</t>
  </si>
  <si>
    <t>d 13C/12C</t>
  </si>
  <si>
    <t>Component</t>
  </si>
  <si>
    <t>Peak Nr</t>
  </si>
  <si>
    <t>Amt%</t>
  </si>
  <si>
    <t>Area All</t>
  </si>
  <si>
    <t>Comment</t>
  </si>
  <si>
    <t>Preparation</t>
  </si>
  <si>
    <t>Area 44</t>
  </si>
  <si>
    <t>Area 28</t>
  </si>
  <si>
    <t>Is Ref _</t>
  </si>
  <si>
    <t>rR 45CO2/44CO2</t>
  </si>
  <si>
    <t>rR 29N2/28N2</t>
  </si>
  <si>
    <t>R 13C/12C</t>
  </si>
  <si>
    <t>R 15N/14N</t>
  </si>
  <si>
    <t>AT% 13C/12C</t>
  </si>
  <si>
    <t>AT% 15N/14N</t>
  </si>
  <si>
    <t>BGD 28</t>
  </si>
  <si>
    <t>BGD 29</t>
  </si>
  <si>
    <t>BGD 30</t>
  </si>
  <si>
    <t>BGD 44</t>
  </si>
  <si>
    <t>BGD 45</t>
  </si>
  <si>
    <t>BGD 46</t>
  </si>
  <si>
    <t>Time Code</t>
  </si>
  <si>
    <t>Sample Dilution</t>
  </si>
  <si>
    <t>36-UWSIF-UT Glut 1-20210048.11</t>
  </si>
  <si>
    <t>JOB: 2021-0048 Tray 1 Nelson</t>
  </si>
  <si>
    <t>42.0</t>
  </si>
  <si>
    <t>32.2</t>
  </si>
  <si>
    <t>958.7</t>
  </si>
  <si>
    <t>2021/05/17 14:07:13</t>
  </si>
  <si>
    <t>41.0</t>
  </si>
  <si>
    <t>31.5</t>
  </si>
  <si>
    <t>1066.4</t>
  </si>
  <si>
    <t>Nitrogen</t>
  </si>
  <si>
    <t>42.5</t>
  </si>
  <si>
    <t>32.5</t>
  </si>
  <si>
    <t>1021.0</t>
  </si>
  <si>
    <t>Carbon</t>
  </si>
  <si>
    <t>0.7</t>
  </si>
  <si>
    <t>0.9</t>
  </si>
  <si>
    <t>6.2</t>
  </si>
  <si>
    <t>0.6</t>
  </si>
  <si>
    <t>4.4</t>
  </si>
  <si>
    <t>1.4</t>
  </si>
  <si>
    <t>1.6</t>
  </si>
  <si>
    <t>5.6</t>
  </si>
  <si>
    <t>36-UWSIF-UT Glut 1-20210048.12</t>
  </si>
  <si>
    <t>ANALYST: GH</t>
  </si>
  <si>
    <t>43.7</t>
  </si>
  <si>
    <t>33.5</t>
  </si>
  <si>
    <t>915.2</t>
  </si>
  <si>
    <t>2021/05/17 14:16:58</t>
  </si>
  <si>
    <t>42.7</t>
  </si>
  <si>
    <t>32.8</t>
  </si>
  <si>
    <t>1026.7</t>
  </si>
  <si>
    <t>33.4</t>
  </si>
  <si>
    <t>992.2</t>
  </si>
  <si>
    <t>5.5</t>
  </si>
  <si>
    <t>4.0</t>
  </si>
  <si>
    <t>1.3</t>
  </si>
  <si>
    <t>5.3</t>
  </si>
  <si>
    <t>SAMPLE COUNT: 0009</t>
  </si>
  <si>
    <t>44.2</t>
  </si>
  <si>
    <t>33.9</t>
  </si>
  <si>
    <t>896.1</t>
  </si>
  <si>
    <t>2021/05/17 14:26:43</t>
  </si>
  <si>
    <t>43.2</t>
  </si>
  <si>
    <t>33.1</t>
  </si>
  <si>
    <t>1008.8</t>
  </si>
  <si>
    <t>44.1</t>
  </si>
  <si>
    <t>33.7</t>
  </si>
  <si>
    <t>974.0</t>
  </si>
  <si>
    <t>5.2</t>
  </si>
  <si>
    <t>0.4</t>
  </si>
  <si>
    <t>0.5</t>
  </si>
  <si>
    <t>3.6</t>
  </si>
  <si>
    <t>1.2</t>
  </si>
  <si>
    <t>1.5</t>
  </si>
  <si>
    <t>5.0</t>
  </si>
  <si>
    <t>HE PSI: 2200</t>
  </si>
  <si>
    <t>44.0</t>
  </si>
  <si>
    <t>882.2</t>
  </si>
  <si>
    <t>2021/05/17 14:36:27</t>
  </si>
  <si>
    <t>43.0</t>
  </si>
  <si>
    <t>32.9</t>
  </si>
  <si>
    <t>995.4</t>
  </si>
  <si>
    <t>33.6</t>
  </si>
  <si>
    <t>967.8</t>
  </si>
  <si>
    <t>0.8</t>
  </si>
  <si>
    <t>O2 PSI: 500</t>
  </si>
  <si>
    <t>44.6</t>
  </si>
  <si>
    <t>34.2</t>
  </si>
  <si>
    <t>887.6</t>
  </si>
  <si>
    <t>2021/05/17 14:46:12</t>
  </si>
  <si>
    <t>43.5</t>
  </si>
  <si>
    <t>1000.2</t>
  </si>
  <si>
    <t>34.1</t>
  </si>
  <si>
    <t>976.2</t>
  </si>
  <si>
    <t>5.8</t>
  </si>
  <si>
    <t>5.1</t>
  </si>
  <si>
    <t>1.8</t>
  </si>
  <si>
    <t>2.1</t>
  </si>
  <si>
    <t>6.1</t>
  </si>
  <si>
    <t>MASS 28: 42</t>
  </si>
  <si>
    <t>46.1</t>
  </si>
  <si>
    <t>35.8</t>
  </si>
  <si>
    <t>917.3</t>
  </si>
  <si>
    <t>2021/05/17 14:55:57</t>
  </si>
  <si>
    <t>44.7</t>
  </si>
  <si>
    <t>34.8</t>
  </si>
  <si>
    <t>1029.3</t>
  </si>
  <si>
    <t>45.5</t>
  </si>
  <si>
    <t>35.2</t>
  </si>
  <si>
    <t>997.6</t>
  </si>
  <si>
    <t>1.0</t>
  </si>
  <si>
    <t>5.7</t>
  </si>
  <si>
    <t>4.1</t>
  </si>
  <si>
    <t>5.4</t>
  </si>
  <si>
    <t>MASS 29: 32</t>
  </si>
  <si>
    <t>44.8</t>
  </si>
  <si>
    <t>34.5</t>
  </si>
  <si>
    <t>903.2</t>
  </si>
  <si>
    <t>2021/05/17 15:05:42</t>
  </si>
  <si>
    <t>1016.7</t>
  </si>
  <si>
    <t>987.7</t>
  </si>
  <si>
    <t>MASS 30: 748</t>
  </si>
  <si>
    <t>34.3</t>
  </si>
  <si>
    <t>899.3</t>
  </si>
  <si>
    <t>2021/05/17 15:15:27</t>
  </si>
  <si>
    <t>1013.7</t>
  </si>
  <si>
    <t>44.5</t>
  </si>
  <si>
    <t>986.5</t>
  </si>
  <si>
    <t>902.0</t>
  </si>
  <si>
    <t>2021/05/17 15:25:12</t>
  </si>
  <si>
    <t>43.6</t>
  </si>
  <si>
    <t>1016.2</t>
  </si>
  <si>
    <t>989.2</t>
  </si>
  <si>
    <t>904.6</t>
  </si>
  <si>
    <t>2021/05/17 15:34:57</t>
  </si>
  <si>
    <t>1019.2</t>
  </si>
  <si>
    <t>34.0</t>
  </si>
  <si>
    <t>993.4</t>
  </si>
  <si>
    <t>4.2</t>
  </si>
  <si>
    <t>34.4</t>
  </si>
  <si>
    <t>910.6</t>
  </si>
  <si>
    <t>2021/05/17 15:44:42</t>
  </si>
  <si>
    <t>1024.9</t>
  </si>
  <si>
    <t>999.4</t>
  </si>
  <si>
    <t>915.4</t>
  </si>
  <si>
    <t>2021/05/17 15:54:26</t>
  </si>
  <si>
    <t>1030.0</t>
  </si>
  <si>
    <t>1004.5</t>
  </si>
  <si>
    <t>5.9</t>
  </si>
  <si>
    <t>920.3</t>
  </si>
  <si>
    <t>2021/05/17 16:04:11</t>
  </si>
  <si>
    <t>1034.6</t>
  </si>
  <si>
    <t>1009.4</t>
  </si>
  <si>
    <t>6.0</t>
  </si>
  <si>
    <t>4.5</t>
  </si>
  <si>
    <t>1.7</t>
  </si>
  <si>
    <t>924.2</t>
  </si>
  <si>
    <t>2021/05/17 16:13:56</t>
  </si>
  <si>
    <t>1039.8</t>
  </si>
  <si>
    <t>1012.6</t>
  </si>
  <si>
    <t>927.4</t>
  </si>
  <si>
    <t>2021/05/17 16:23:41</t>
  </si>
  <si>
    <t>43.8</t>
  </si>
  <si>
    <t>1044.4</t>
  </si>
  <si>
    <t>1019.1</t>
  </si>
  <si>
    <t>4.6</t>
  </si>
  <si>
    <t>933.0</t>
  </si>
  <si>
    <t>2021/05/17 16:33:26</t>
  </si>
  <si>
    <t>1048.9</t>
  </si>
  <si>
    <t>1023.6</t>
  </si>
  <si>
    <t>6.3</t>
  </si>
  <si>
    <t>4.7</t>
  </si>
  <si>
    <t>44.9</t>
  </si>
  <si>
    <t>937.6</t>
  </si>
  <si>
    <t>2021/05/17 16:43:11</t>
  </si>
  <si>
    <t>1054.3</t>
  </si>
  <si>
    <t>1027.1</t>
  </si>
  <si>
    <t>34.6</t>
  </si>
  <si>
    <t>939.2</t>
  </si>
  <si>
    <t>2021/05/17 16:52:56</t>
  </si>
  <si>
    <t>1055.0</t>
  </si>
  <si>
    <t>6.5</t>
  </si>
  <si>
    <t>4.8</t>
  </si>
  <si>
    <t>943.7</t>
  </si>
  <si>
    <t>2021/05/17 17:02:41</t>
  </si>
  <si>
    <t>1059.8</t>
  </si>
  <si>
    <t>1033.3</t>
  </si>
  <si>
    <t>947.3</t>
  </si>
  <si>
    <t>2021/05/17 17:12:26</t>
  </si>
  <si>
    <t>1064.2</t>
  </si>
  <si>
    <t>1037.8</t>
  </si>
  <si>
    <t>4.9</t>
  </si>
  <si>
    <t>951.7</t>
  </si>
  <si>
    <t>2021/05/17 17:22:11</t>
  </si>
  <si>
    <t>1069.2</t>
  </si>
  <si>
    <t>1042.9</t>
  </si>
  <si>
    <t>6.6</t>
  </si>
  <si>
    <t>955.7</t>
  </si>
  <si>
    <t>2021/05/17 17:31:56</t>
  </si>
  <si>
    <t>1073.5</t>
  </si>
  <si>
    <t>1047.3</t>
  </si>
  <si>
    <t>961.5</t>
  </si>
  <si>
    <t>2021/05/17 17:41:41</t>
  </si>
  <si>
    <t>1079.4</t>
  </si>
  <si>
    <t>1053.0</t>
  </si>
  <si>
    <t>6.8</t>
  </si>
  <si>
    <t>967.5</t>
  </si>
  <si>
    <t>2021/05/17 17:51:26</t>
  </si>
  <si>
    <t>1085.7</t>
  </si>
  <si>
    <t>1059.3</t>
  </si>
  <si>
    <t>6.9</t>
  </si>
  <si>
    <t>45.1</t>
  </si>
  <si>
    <t>973.3</t>
  </si>
  <si>
    <t>2021/05/17 18:01:10</t>
  </si>
  <si>
    <t>33.8</t>
  </si>
  <si>
    <t>1092.6</t>
  </si>
  <si>
    <t>1066.7</t>
  </si>
  <si>
    <t>7.0</t>
  </si>
  <si>
    <t>6.7</t>
  </si>
  <si>
    <t>979.4</t>
  </si>
  <si>
    <t>2021/05/17 18:10:55</t>
  </si>
  <si>
    <t>1098.7</t>
  </si>
  <si>
    <t>1073.1</t>
  </si>
  <si>
    <t>34.7</t>
  </si>
  <si>
    <t>984.5</t>
  </si>
  <si>
    <t>2021/05/17 18:20:40</t>
  </si>
  <si>
    <t>1104.5</t>
  </si>
  <si>
    <t>45.0</t>
  </si>
  <si>
    <t>1077.8</t>
  </si>
  <si>
    <t>7.1</t>
  </si>
  <si>
    <t>989.0</t>
  </si>
  <si>
    <t>2021/05/17 18:30:25</t>
  </si>
  <si>
    <t>1109.5</t>
  </si>
  <si>
    <t>1083.7</t>
  </si>
  <si>
    <t>7.2</t>
  </si>
  <si>
    <t>992.5</t>
  </si>
  <si>
    <t>2021/05/17 18:40:10</t>
  </si>
  <si>
    <t>1112.8</t>
  </si>
  <si>
    <t>1087.5</t>
  </si>
  <si>
    <t>996.1</t>
  </si>
  <si>
    <t>2021/05/17 18:49:55</t>
  </si>
  <si>
    <t>1117.3</t>
  </si>
  <si>
    <t>1090.6</t>
  </si>
  <si>
    <t>7.3</t>
  </si>
  <si>
    <t>2021/05/17 18:59:40</t>
  </si>
  <si>
    <t>1120.4</t>
  </si>
  <si>
    <t>1094.4</t>
  </si>
  <si>
    <t>7.4</t>
  </si>
  <si>
    <t>1002.2</t>
  </si>
  <si>
    <t>2021/05/17 19:09:25</t>
  </si>
  <si>
    <t>43.9</t>
  </si>
  <si>
    <t>1122.8</t>
  </si>
  <si>
    <t>1096.0</t>
  </si>
  <si>
    <t>1003.7</t>
  </si>
  <si>
    <t>2021/05/17 19:19:10</t>
  </si>
  <si>
    <t>1125.1</t>
  </si>
  <si>
    <t>1096.5</t>
  </si>
  <si>
    <t>7.5</t>
  </si>
  <si>
    <t>1005.9</t>
  </si>
  <si>
    <t>2021/05/17 19:28:55</t>
  </si>
  <si>
    <t>1127.4</t>
  </si>
  <si>
    <t>1097.9</t>
  </si>
  <si>
    <t>1003.1</t>
  </si>
  <si>
    <t>2021/05/17 19:38:40</t>
  </si>
  <si>
    <t>1125.3</t>
  </si>
  <si>
    <t>1094.5</t>
  </si>
  <si>
    <t>1000.8</t>
  </si>
  <si>
    <t>2021/05/17 19:48:25</t>
  </si>
  <si>
    <t>1123.3</t>
  </si>
  <si>
    <t>1093.5</t>
  </si>
  <si>
    <t>1002.0</t>
  </si>
  <si>
    <t>2021/05/17 19:58:10</t>
  </si>
  <si>
    <t>1125.2</t>
  </si>
  <si>
    <t>1095.8</t>
  </si>
  <si>
    <t>1002.7</t>
  </si>
  <si>
    <t>2021/05/17 20:07:55</t>
  </si>
  <si>
    <t>1125.5</t>
  </si>
  <si>
    <t>1096.4</t>
  </si>
  <si>
    <t>7.6</t>
  </si>
  <si>
    <t>1007.0</t>
  </si>
  <si>
    <t>2021/05/17 20:17:40</t>
  </si>
  <si>
    <t>1129.6</t>
  </si>
  <si>
    <t>1099.2</t>
  </si>
  <si>
    <t>7.7</t>
  </si>
  <si>
    <t>1009.2</t>
  </si>
  <si>
    <t>2021/05/17 20:27:25</t>
  </si>
  <si>
    <t>1131.8</t>
  </si>
  <si>
    <t>1104.0</t>
  </si>
  <si>
    <t>7.8</t>
  </si>
  <si>
    <t>1013.5</t>
  </si>
  <si>
    <t>2021/05/17 20:37:10</t>
  </si>
  <si>
    <t>1136.6</t>
  </si>
  <si>
    <t>1108.6</t>
  </si>
  <si>
    <t>8.0</t>
  </si>
  <si>
    <t>1016.9</t>
  </si>
  <si>
    <t>2021/05/17 20:46:55</t>
  </si>
  <si>
    <t>1140.1</t>
  </si>
  <si>
    <t>1110.7</t>
  </si>
  <si>
    <t>1018.1</t>
  </si>
  <si>
    <t>2021/05/17 20:56:40</t>
  </si>
  <si>
    <t>1141.5</t>
  </si>
  <si>
    <t>1113.3</t>
  </si>
  <si>
    <t>1021.2</t>
  </si>
  <si>
    <t>2021/05/17 21:06:25</t>
  </si>
  <si>
    <t>1144.5</t>
  </si>
  <si>
    <t>1116.1</t>
  </si>
  <si>
    <t>1023.1</t>
  </si>
  <si>
    <t>2021/05/17 21:16:10</t>
  </si>
  <si>
    <t>1146.8</t>
  </si>
  <si>
    <t>1117.8</t>
  </si>
  <si>
    <t>1025.1</t>
  </si>
  <si>
    <t>2021/05/17 21:25:55</t>
  </si>
  <si>
    <t>1148.7</t>
  </si>
  <si>
    <t>1120.8</t>
  </si>
  <si>
    <t>8.1</t>
  </si>
  <si>
    <t>1027.2</t>
  </si>
  <si>
    <t>2021/05/17 21:35:40</t>
  </si>
  <si>
    <t>1150.3</t>
  </si>
  <si>
    <t>1121.7</t>
  </si>
  <si>
    <t>8.2</t>
  </si>
  <si>
    <t>2021/05/17 21:45:26</t>
  </si>
  <si>
    <t>1153.4</t>
  </si>
  <si>
    <t>1124.4</t>
  </si>
  <si>
    <t>6.4</t>
  </si>
  <si>
    <t>1032.0</t>
  </si>
  <si>
    <t>2021/05/17 21:55:11</t>
  </si>
  <si>
    <t>1155.5</t>
  </si>
  <si>
    <t>1126.5</t>
  </si>
  <si>
    <t>1033.7</t>
  </si>
  <si>
    <t>2021/05/17 22:04:56</t>
  </si>
  <si>
    <t>1157.0</t>
  </si>
  <si>
    <t>1127.9</t>
  </si>
  <si>
    <t>2021/05/17 22:14:41</t>
  </si>
  <si>
    <t>1156.8</t>
  </si>
  <si>
    <t>1127.5</t>
  </si>
  <si>
    <t>8.4</t>
  </si>
  <si>
    <t>1035.1</t>
  </si>
  <si>
    <t>2021/05/17 22:24:26</t>
  </si>
  <si>
    <t>1158.8</t>
  </si>
  <si>
    <t>1130.8</t>
  </si>
  <si>
    <t>8.3</t>
  </si>
  <si>
    <t>7.9</t>
  </si>
  <si>
    <t>1036.3</t>
  </si>
  <si>
    <t>2021/05/17 22:34:11</t>
  </si>
  <si>
    <t>1160.2</t>
  </si>
  <si>
    <t>1132.3</t>
  </si>
  <si>
    <t>1037.0</t>
  </si>
  <si>
    <t>2021/05/17 22:43:56</t>
  </si>
  <si>
    <t>1160.8</t>
  </si>
  <si>
    <t>1037.9</t>
  </si>
  <si>
    <t>2021/05/17 22:53:41</t>
  </si>
  <si>
    <t>1161.8</t>
  </si>
  <si>
    <t>1133.5</t>
  </si>
  <si>
    <t>1038.9</t>
  </si>
  <si>
    <t>2021/05/17 23:03:26</t>
  </si>
  <si>
    <t>1163.8</t>
  </si>
  <si>
    <t>1132.8</t>
  </si>
  <si>
    <t>1.9</t>
  </si>
  <si>
    <t>1037.6</t>
  </si>
  <si>
    <t>2021/05/17 23:13:11</t>
  </si>
  <si>
    <t>1162.2</t>
  </si>
  <si>
    <t>8.5</t>
  </si>
  <si>
    <t>1040.1</t>
  </si>
  <si>
    <t>2021/05/17 23:22:56</t>
  </si>
  <si>
    <t>1164.9</t>
  </si>
  <si>
    <t>1134.1</t>
  </si>
  <si>
    <t>1039.6</t>
  </si>
  <si>
    <t>2021/05/17 23:32:41</t>
  </si>
  <si>
    <t>1164.4</t>
  </si>
  <si>
    <t>1135.5</t>
  </si>
  <si>
    <t>1042.4</t>
  </si>
  <si>
    <t>2021/05/17 23:42:27</t>
  </si>
  <si>
    <t>1166.5</t>
  </si>
  <si>
    <t>1137.1</t>
  </si>
  <si>
    <t>8.6</t>
  </si>
  <si>
    <t>1044.0</t>
  </si>
  <si>
    <t>2021/05/17 23:52:12</t>
  </si>
  <si>
    <t>1168.6</t>
  </si>
  <si>
    <t>1134.9</t>
  </si>
  <si>
    <t>2021/05/18 00:01:57</t>
  </si>
  <si>
    <t>1164.1</t>
  </si>
  <si>
    <t>1041.8</t>
  </si>
  <si>
    <t>2021/05/18 00:11:42</t>
  </si>
  <si>
    <t>1166.9</t>
  </si>
  <si>
    <t>1137.0</t>
  </si>
  <si>
    <t>1042.3</t>
  </si>
  <si>
    <t>2021/05/18 00:21:27</t>
  </si>
  <si>
    <t>1167.2</t>
  </si>
  <si>
    <t>1038.5</t>
  </si>
  <si>
    <t>2021/05/18 00:31:12</t>
  </si>
  <si>
    <t>33.3</t>
  </si>
  <si>
    <t>1163.6</t>
  </si>
  <si>
    <t>44.4</t>
  </si>
  <si>
    <t>1133.1</t>
  </si>
  <si>
    <t>1036.0</t>
  </si>
  <si>
    <t>2021/05/18 00:40:57</t>
  </si>
  <si>
    <t>43.4</t>
  </si>
  <si>
    <t>1161.5</t>
  </si>
  <si>
    <t>44.3</t>
  </si>
  <si>
    <t>1129.5</t>
  </si>
  <si>
    <t>1034.7</t>
  </si>
  <si>
    <t>2021/05/18 00:50:43</t>
  </si>
  <si>
    <t>1128.5</t>
  </si>
  <si>
    <t>1034.1</t>
  </si>
  <si>
    <t>2021/05/18 01:00:28</t>
  </si>
  <si>
    <t>1159.4</t>
  </si>
  <si>
    <t>1128.3</t>
  </si>
  <si>
    <t>2021/05/18 01:10:13</t>
  </si>
  <si>
    <t>1162.3</t>
  </si>
  <si>
    <t>1130.4</t>
  </si>
  <si>
    <t>8.7</t>
  </si>
  <si>
    <t>2021/05/18 01:19:58</t>
  </si>
  <si>
    <t>1135.8</t>
  </si>
  <si>
    <t>1043.5</t>
  </si>
  <si>
    <t>2021/05/18 01:29:43</t>
  </si>
  <si>
    <t>1168.7</t>
  </si>
  <si>
    <t>1138.5</t>
  </si>
  <si>
    <t>1045.3</t>
  </si>
  <si>
    <t>2021/05/18 01:39:28</t>
  </si>
  <si>
    <t>1170.0</t>
  </si>
  <si>
    <t>1140.7</t>
  </si>
  <si>
    <t>8.9</t>
  </si>
  <si>
    <t>1048.4</t>
  </si>
  <si>
    <t>2021/05/18 01:49:13</t>
  </si>
  <si>
    <t>1173.2</t>
  </si>
  <si>
    <t>1142.9</t>
  </si>
  <si>
    <t>8.8</t>
  </si>
  <si>
    <t>1049.1</t>
  </si>
  <si>
    <t>2021/05/18 01:58:59</t>
  </si>
  <si>
    <t>1174.6</t>
  </si>
  <si>
    <t>1144.1</t>
  </si>
  <si>
    <t>1049.6</t>
  </si>
  <si>
    <t>2021/05/18 02:08:44</t>
  </si>
  <si>
    <t>1174.2</t>
  </si>
  <si>
    <t>1145.2</t>
  </si>
  <si>
    <t>1050.1</t>
  </si>
  <si>
    <t>2021/05/18 02:18:29</t>
  </si>
  <si>
    <t>1175.2</t>
  </si>
  <si>
    <t>1146.2</t>
  </si>
  <si>
    <t>1051.5</t>
  </si>
  <si>
    <t>2021/05/18 02:28:14</t>
  </si>
  <si>
    <t>1176.7</t>
  </si>
  <si>
    <t>1147.2</t>
  </si>
  <si>
    <t>9.0</t>
  </si>
  <si>
    <t>1052.0</t>
  </si>
  <si>
    <t>2021/05/18 02:37:59</t>
  </si>
  <si>
    <t>1177.0</t>
  </si>
  <si>
    <t>1145.3</t>
  </si>
  <si>
    <t>2021/05/18 02:47:44</t>
  </si>
  <si>
    <t>1176.6</t>
  </si>
  <si>
    <t>1144.9</t>
  </si>
  <si>
    <t>1050.0</t>
  </si>
  <si>
    <t>2021/05/18 02:57:30</t>
  </si>
  <si>
    <t>1145.9</t>
  </si>
  <si>
    <t>1051.7</t>
  </si>
  <si>
    <t>2021/05/18 03:07:15</t>
  </si>
  <si>
    <t>1176.4</t>
  </si>
  <si>
    <t>1145.8</t>
  </si>
  <si>
    <t>1049.0</t>
  </si>
  <si>
    <t>2021/05/18 03:17:00</t>
  </si>
  <si>
    <t>1175.5</t>
  </si>
  <si>
    <t>9.1</t>
  </si>
  <si>
    <t>1051.6</t>
  </si>
  <si>
    <t>2021/05/18 03:26:45</t>
  </si>
  <si>
    <t>1147.4</t>
  </si>
  <si>
    <t>1052.5</t>
  </si>
  <si>
    <t>2021/05/18 03:36:30</t>
  </si>
  <si>
    <t>1177.7</t>
  </si>
  <si>
    <t>1146.7</t>
  </si>
  <si>
    <t>1053.3</t>
  </si>
  <si>
    <t>2021/05/18 03:46:15</t>
  </si>
  <si>
    <t>1178.5</t>
  </si>
  <si>
    <t>1148.6</t>
  </si>
  <si>
    <t>1054.1</t>
  </si>
  <si>
    <t>2021/05/18 03:56:01</t>
  </si>
  <si>
    <t>1179.4</t>
  </si>
  <si>
    <t>1149.0</t>
  </si>
  <si>
    <t>1054.5</t>
  </si>
  <si>
    <t>2021/05/18 04:05:46</t>
  </si>
  <si>
    <t>1179.6</t>
  </si>
  <si>
    <t>1148.5</t>
  </si>
  <si>
    <t>1055.1</t>
  </si>
  <si>
    <t>2021/05/18 04:15:31</t>
  </si>
  <si>
    <t>1180.8</t>
  </si>
  <si>
    <t>1149.9</t>
  </si>
  <si>
    <t>1054.4</t>
  </si>
  <si>
    <t>2021/05/18 04:25:16</t>
  </si>
  <si>
    <t>1180.5</t>
  </si>
  <si>
    <t>1150.7</t>
  </si>
  <si>
    <t>9.2</t>
  </si>
  <si>
    <t>1056.7</t>
  </si>
  <si>
    <t>2021/05/18 04:35:01</t>
  </si>
  <si>
    <t>1181.7</t>
  </si>
  <si>
    <t>1152.1</t>
  </si>
  <si>
    <t>1057.9</t>
  </si>
  <si>
    <t>2021/05/18 04:44:47</t>
  </si>
  <si>
    <t>1183.3</t>
  </si>
  <si>
    <t>1153.0</t>
  </si>
  <si>
    <t>9.3</t>
  </si>
  <si>
    <t>1057.7</t>
  </si>
  <si>
    <t>2021/05/18 04:54:32</t>
  </si>
  <si>
    <t>1182.5</t>
  </si>
  <si>
    <t>1152.8</t>
  </si>
  <si>
    <t>1058.8</t>
  </si>
  <si>
    <t>2021/05/18 05:04:17</t>
  </si>
  <si>
    <t>1183.9</t>
  </si>
  <si>
    <t>1153.8</t>
  </si>
  <si>
    <t>1059.1</t>
  </si>
  <si>
    <t>2021/05/18 05:14:03</t>
  </si>
  <si>
    <t>33.2</t>
  </si>
  <si>
    <t>1184.6</t>
  </si>
  <si>
    <t>1.1</t>
  </si>
  <si>
    <t>1050.2</t>
  </si>
  <si>
    <t>2021/05/18 05:23:48</t>
  </si>
  <si>
    <t>33.0</t>
  </si>
  <si>
    <t>1176.9</t>
  </si>
  <si>
    <t>1143.7</t>
  </si>
  <si>
    <t>1047.9</t>
  </si>
  <si>
    <t>2021/05/18 05:33:33</t>
  </si>
  <si>
    <t>43.1</t>
  </si>
  <si>
    <t>1173.5</t>
  </si>
  <si>
    <t>1140.8</t>
  </si>
  <si>
    <t>1044.7</t>
  </si>
  <si>
    <t>2021/05/18 05:43:18</t>
  </si>
  <si>
    <t>1170.5</t>
  </si>
  <si>
    <t>1139.0</t>
  </si>
  <si>
    <t>1044.3</t>
  </si>
  <si>
    <t>2021/05/18 05:53:04</t>
  </si>
  <si>
    <t>1170.7</t>
  </si>
  <si>
    <t>1138.6</t>
  </si>
  <si>
    <t>1047.8</t>
  </si>
  <si>
    <t>2021/05/18 06:02:50</t>
  </si>
  <si>
    <t>1172.6</t>
  </si>
  <si>
    <t>1141.2</t>
  </si>
  <si>
    <t>36-UWSIF-UT Glut 1-20210048.21</t>
  </si>
  <si>
    <t>JOB: 2021-0048 Tray 2 Nelson</t>
  </si>
  <si>
    <t>40.6</t>
  </si>
  <si>
    <t>30.5</t>
  </si>
  <si>
    <t>852.5</t>
  </si>
  <si>
    <t>2021/05/18 10:51:49</t>
  </si>
  <si>
    <t>39.8</t>
  </si>
  <si>
    <t>29.9</t>
  </si>
  <si>
    <t>975.7</t>
  </si>
  <si>
    <t>30.8</t>
  </si>
  <si>
    <t>941.8</t>
  </si>
  <si>
    <t>36-UWSIF-UT Glut 1-20210048.22</t>
  </si>
  <si>
    <t>ANALYST: sme</t>
  </si>
  <si>
    <t>42.4</t>
  </si>
  <si>
    <t>32.0</t>
  </si>
  <si>
    <t>867.5</t>
  </si>
  <si>
    <t>2021/05/18 11:01:35</t>
  </si>
  <si>
    <t>41.4</t>
  </si>
  <si>
    <t>31.3</t>
  </si>
  <si>
    <t>990.1</t>
  </si>
  <si>
    <t>955.5</t>
  </si>
  <si>
    <t>SAMPLE COUNT: 0108</t>
  </si>
  <si>
    <t>32.6</t>
  </si>
  <si>
    <t>876.8</t>
  </si>
  <si>
    <t>2021/05/18 11:11:20</t>
  </si>
  <si>
    <t>31.9</t>
  </si>
  <si>
    <t>998.3</t>
  </si>
  <si>
    <t>962.4</t>
  </si>
  <si>
    <t>HE PSI: 1900</t>
  </si>
  <si>
    <t>42.8</t>
  </si>
  <si>
    <t>32.4</t>
  </si>
  <si>
    <t>880.7</t>
  </si>
  <si>
    <t>2021/05/18 11:21:04</t>
  </si>
  <si>
    <t>41.8</t>
  </si>
  <si>
    <t>31.7</t>
  </si>
  <si>
    <t>1002.6</t>
  </si>
  <si>
    <t>32.3</t>
  </si>
  <si>
    <t>969.5</t>
  </si>
  <si>
    <t>32.7</t>
  </si>
  <si>
    <t>892.5</t>
  </si>
  <si>
    <t>2021/05/18 11:30:49</t>
  </si>
  <si>
    <t>1013.9</t>
  </si>
  <si>
    <t>MASS 28:</t>
  </si>
  <si>
    <t>916.0</t>
  </si>
  <si>
    <t>2021/05/18 11:40:34</t>
  </si>
  <si>
    <t>MASS 29:</t>
  </si>
  <si>
    <t>920.6</t>
  </si>
  <si>
    <t>2021/05/18 11:50:19</t>
  </si>
  <si>
    <t>42.2</t>
  </si>
  <si>
    <t>32.1</t>
  </si>
  <si>
    <t>1011.8</t>
  </si>
  <si>
    <t>MASS 30:</t>
  </si>
  <si>
    <t>928.7</t>
  </si>
  <si>
    <t>2021/05/18 12:00:04</t>
  </si>
  <si>
    <t>1049.5</t>
  </si>
  <si>
    <t>1018.6</t>
  </si>
  <si>
    <t>43.3</t>
  </si>
  <si>
    <t>938.1</t>
  </si>
  <si>
    <t>2021/05/18 12:09:49</t>
  </si>
  <si>
    <t>42.3</t>
  </si>
  <si>
    <t>1060.3</t>
  </si>
  <si>
    <t>1029.4</t>
  </si>
  <si>
    <t>947.5</t>
  </si>
  <si>
    <t>2021/05/18 12:19:34</t>
  </si>
  <si>
    <t>1069.4</t>
  </si>
  <si>
    <t>1040.6</t>
  </si>
  <si>
    <t>958.3</t>
  </si>
  <si>
    <t>2021/05/18 12:29:19</t>
  </si>
  <si>
    <t>1080.4</t>
  </si>
  <si>
    <t>1051.4</t>
  </si>
  <si>
    <t>969.1</t>
  </si>
  <si>
    <t>2021/05/18 12:39:04</t>
  </si>
  <si>
    <t>1090.7</t>
  </si>
  <si>
    <t>1060.9</t>
  </si>
  <si>
    <t>976.1</t>
  </si>
  <si>
    <t>2021/05/18 12:48:49</t>
  </si>
  <si>
    <t>1069.6</t>
  </si>
  <si>
    <t>983.7</t>
  </si>
  <si>
    <t>2021/05/18 12:58:34</t>
  </si>
  <si>
    <t>1104.6</t>
  </si>
  <si>
    <t>1076.4</t>
  </si>
  <si>
    <t>988.5</t>
  </si>
  <si>
    <t>2021/05/18 13:08:19</t>
  </si>
  <si>
    <t>1111.1</t>
  </si>
  <si>
    <t>1081.8</t>
  </si>
  <si>
    <t>2021/05/18 13:18:04</t>
  </si>
  <si>
    <t>1115.9</t>
  </si>
  <si>
    <t>1085.9</t>
  </si>
  <si>
    <t>997.0</t>
  </si>
  <si>
    <t>2021/05/18 13:27:50</t>
  </si>
  <si>
    <t>42.6</t>
  </si>
  <si>
    <t>1119.1</t>
  </si>
  <si>
    <t>1090.1</t>
  </si>
  <si>
    <t>998.8</t>
  </si>
  <si>
    <t>2021/05/18 13:37:35</t>
  </si>
  <si>
    <t>1119.8</t>
  </si>
  <si>
    <t>1089.3</t>
  </si>
  <si>
    <t>2021/05/18 13:47:20</t>
  </si>
  <si>
    <t>1119.3</t>
  </si>
  <si>
    <t>1089.6</t>
  </si>
  <si>
    <t>997.1</t>
  </si>
  <si>
    <t>2021/05/18 13:57:05</t>
  </si>
  <si>
    <t>42.1</t>
  </si>
  <si>
    <t>1084.9</t>
  </si>
  <si>
    <t>991.1</t>
  </si>
  <si>
    <t>2021/05/18 14:06:50</t>
  </si>
  <si>
    <t>1112.4</t>
  </si>
  <si>
    <t>42.9</t>
  </si>
  <si>
    <t>1083.0</t>
  </si>
  <si>
    <t>988.6</t>
  </si>
  <si>
    <t>2021/05/18 14:16:35</t>
  </si>
  <si>
    <t>41.9</t>
  </si>
  <si>
    <t>1110.2</t>
  </si>
  <si>
    <t>1080.7</t>
  </si>
  <si>
    <t>988.4</t>
  </si>
  <si>
    <t>2021/05/18 14:26:20</t>
  </si>
  <si>
    <t>1081.4</t>
  </si>
  <si>
    <t>2021/05/18 14:36:05</t>
  </si>
  <si>
    <t>1108.3</t>
  </si>
  <si>
    <t>1080.6</t>
  </si>
  <si>
    <t>987.9</t>
  </si>
  <si>
    <t>2021/05/18 14:45:50</t>
  </si>
  <si>
    <t>1078.7</t>
  </si>
  <si>
    <t>987.6</t>
  </si>
  <si>
    <t>2021/05/18 14:55:35</t>
  </si>
  <si>
    <t>1107.7</t>
  </si>
  <si>
    <t>988.7</t>
  </si>
  <si>
    <t>2021/05/18 15:05:20</t>
  </si>
  <si>
    <t>1109.2</t>
  </si>
  <si>
    <t>1082.2</t>
  </si>
  <si>
    <t>993.7</t>
  </si>
  <si>
    <t>2021/05/18 15:15:05</t>
  </si>
  <si>
    <t>1113.6</t>
  </si>
  <si>
    <t>1084.2</t>
  </si>
  <si>
    <t>994.8</t>
  </si>
  <si>
    <t>2021/05/18 15:24:50</t>
  </si>
  <si>
    <t>1116.0</t>
  </si>
  <si>
    <t>1086.7</t>
  </si>
  <si>
    <t>995.8</t>
  </si>
  <si>
    <t>2021/05/18 15:34:35</t>
  </si>
  <si>
    <t>1117.7</t>
  </si>
  <si>
    <t>1090.0</t>
  </si>
  <si>
    <t>1000.5</t>
  </si>
  <si>
    <t>2021/05/18 15:44:20</t>
  </si>
  <si>
    <t>41.7</t>
  </si>
  <si>
    <t>1122.1</t>
  </si>
  <si>
    <t>1094.8</t>
  </si>
  <si>
    <t>1003.5</t>
  </si>
  <si>
    <t>2021/05/18 15:54:05</t>
  </si>
  <si>
    <t>1097.6</t>
  </si>
  <si>
    <t>1008.0</t>
  </si>
  <si>
    <t>2021/05/18 16:03:51</t>
  </si>
  <si>
    <t>1102.3</t>
  </si>
  <si>
    <t>1011.3</t>
  </si>
  <si>
    <t>2021/05/18 16:13:36</t>
  </si>
  <si>
    <t>1101.6</t>
  </si>
  <si>
    <t>1007.5</t>
  </si>
  <si>
    <t>2021/05/18 16:23:21</t>
  </si>
  <si>
    <t>41.6</t>
  </si>
  <si>
    <t>1130.2</t>
  </si>
  <si>
    <t>1099.8</t>
  </si>
  <si>
    <t>1009.7</t>
  </si>
  <si>
    <t>2021/05/18 16:33:06</t>
  </si>
  <si>
    <t>1103.4</t>
  </si>
  <si>
    <t>1012.4</t>
  </si>
  <si>
    <t>2021/05/18 16:42:51</t>
  </si>
  <si>
    <t>1136.0</t>
  </si>
  <si>
    <t>1106.5</t>
  </si>
  <si>
    <t>1017.0</t>
  </si>
  <si>
    <t>2021/05/18 16:52:36</t>
  </si>
  <si>
    <t>1140.6</t>
  </si>
  <si>
    <t>1023.7</t>
  </si>
  <si>
    <t>2021/05/18 17:02:21</t>
  </si>
  <si>
    <t>1115.8</t>
  </si>
  <si>
    <t>1027.5</t>
  </si>
  <si>
    <t>2021/05/18 17:12:06</t>
  </si>
  <si>
    <t>1151.7</t>
  </si>
  <si>
    <t>1123.8</t>
  </si>
  <si>
    <t>9.4</t>
  </si>
  <si>
    <t>1036.1</t>
  </si>
  <si>
    <t>2021/05/18 17:21:52</t>
  </si>
  <si>
    <t>1160.9</t>
  </si>
  <si>
    <t>1132.4</t>
  </si>
  <si>
    <t>9.5</t>
  </si>
  <si>
    <t>1042.1</t>
  </si>
  <si>
    <t>2021/05/18 17:31:37</t>
  </si>
  <si>
    <t>1138.2</t>
  </si>
  <si>
    <t>9.6</t>
  </si>
  <si>
    <t>1047.4</t>
  </si>
  <si>
    <t>2021/05/18 17:41:22</t>
  </si>
  <si>
    <t>2021/05/18 17:51:07</t>
  </si>
  <si>
    <t>1176.5</t>
  </si>
  <si>
    <t>9.7</t>
  </si>
  <si>
    <t>1055.9</t>
  </si>
  <si>
    <t>2021/05/18 18:00:52</t>
  </si>
  <si>
    <t>1181.5</t>
  </si>
  <si>
    <t>1152.2</t>
  </si>
  <si>
    <t>2021/05/18 18:10:37</t>
  </si>
  <si>
    <t>1185.5</t>
  </si>
  <si>
    <t>1156.3</t>
  </si>
  <si>
    <t>9.8</t>
  </si>
  <si>
    <t>1062.8</t>
  </si>
  <si>
    <t>2021/05/18 18:20:23</t>
  </si>
  <si>
    <t>1188.7</t>
  </si>
  <si>
    <t>1159.1</t>
  </si>
  <si>
    <t>1064.9</t>
  </si>
  <si>
    <t>2021/05/18 18:30:08</t>
  </si>
  <si>
    <t>1191.0</t>
  </si>
  <si>
    <t>1068.3</t>
  </si>
  <si>
    <t>2021/05/18 18:39:53</t>
  </si>
  <si>
    <t>1194.5</t>
  </si>
  <si>
    <t>1161.3</t>
  </si>
  <si>
    <t>1064.6</t>
  </si>
  <si>
    <t>2021/05/18 18:49:38</t>
  </si>
  <si>
    <t>1190.9</t>
  </si>
  <si>
    <t>9.9</t>
  </si>
  <si>
    <t>1067.4</t>
  </si>
  <si>
    <t>2021/05/18 18:59:23</t>
  </si>
  <si>
    <t>1194.2</t>
  </si>
  <si>
    <t>1069.8</t>
  </si>
  <si>
    <t>2021/05/18 19:09:08</t>
  </si>
  <si>
    <t>1196.9</t>
  </si>
  <si>
    <t>1166.0</t>
  </si>
  <si>
    <t>1072.3</t>
  </si>
  <si>
    <t>2021/05/18 19:18:54</t>
  </si>
  <si>
    <t>1198.9</t>
  </si>
  <si>
    <t>1168.0</t>
  </si>
  <si>
    <t>1073.0</t>
  </si>
  <si>
    <t>2021/05/18 19:28:39</t>
  </si>
  <si>
    <t>1199.5</t>
  </si>
  <si>
    <t>1169.4</t>
  </si>
  <si>
    <t>10.0</t>
  </si>
  <si>
    <t>1074.1</t>
  </si>
  <si>
    <t>2021/05/18 19:38:24</t>
  </si>
  <si>
    <t>1201.3</t>
  </si>
  <si>
    <t>1075.4</t>
  </si>
  <si>
    <t>2021/05/18 19:48:09</t>
  </si>
  <si>
    <t>1202.8</t>
  </si>
  <si>
    <t>1171.7</t>
  </si>
  <si>
    <t>1076.3</t>
  </si>
  <si>
    <t>2021/05/18 19:57:55</t>
  </si>
  <si>
    <t>1204.0</t>
  </si>
  <si>
    <t>1174.0</t>
  </si>
  <si>
    <t>10.1</t>
  </si>
  <si>
    <t>1077.3</t>
  </si>
  <si>
    <t>2021/05/18 20:07:40</t>
  </si>
  <si>
    <t>1204.9</t>
  </si>
  <si>
    <t>1173.7</t>
  </si>
  <si>
    <t>1078.1</t>
  </si>
  <si>
    <t>2021/05/18 20:17:25</t>
  </si>
  <si>
    <t>1206.2</t>
  </si>
  <si>
    <t>1073.4</t>
  </si>
  <si>
    <t>2021/05/18 20:27:10</t>
  </si>
  <si>
    <t>1201.9</t>
  </si>
  <si>
    <t>1073.3</t>
  </si>
  <si>
    <t>2021/05/18 20:36:55</t>
  </si>
  <si>
    <t>1201.4</t>
  </si>
  <si>
    <t>1055.3</t>
  </si>
  <si>
    <t>2021/05/18 20:46:41</t>
  </si>
  <si>
    <t>41.3</t>
  </si>
  <si>
    <t>31.4</t>
  </si>
  <si>
    <t>1183.6</t>
  </si>
  <si>
    <t>1154.3</t>
  </si>
  <si>
    <t>1065.5</t>
  </si>
  <si>
    <t>2021/05/18 20:56:26</t>
  </si>
  <si>
    <t>1193.5</t>
  </si>
  <si>
    <t>1070.4</t>
  </si>
  <si>
    <t>2021/05/18 21:06:11</t>
  </si>
  <si>
    <t>1198.0</t>
  </si>
  <si>
    <t>1065.7</t>
  </si>
  <si>
    <t>2021/05/18 21:15:56</t>
  </si>
  <si>
    <t>1063.6</t>
  </si>
  <si>
    <t>2021/05/18 21:25:42</t>
  </si>
  <si>
    <t>1191.6</t>
  </si>
  <si>
    <t>1159.7</t>
  </si>
  <si>
    <t>2021/05/18 21:35:27</t>
  </si>
  <si>
    <t>1189.2</t>
  </si>
  <si>
    <t>1157.3</t>
  </si>
  <si>
    <t>1060.8</t>
  </si>
  <si>
    <t>2021/05/18 21:45:12</t>
  </si>
  <si>
    <t>1188.9</t>
  </si>
  <si>
    <t>1157.2</t>
  </si>
  <si>
    <t>1062.3</t>
  </si>
  <si>
    <t>2021/05/18 21:54:58</t>
  </si>
  <si>
    <t>1190.4</t>
  </si>
  <si>
    <t>1158.3</t>
  </si>
  <si>
    <t>1063.2</t>
  </si>
  <si>
    <t>2021/05/18 22:04:43</t>
  </si>
  <si>
    <t>1162.5</t>
  </si>
  <si>
    <t>10.2</t>
  </si>
  <si>
    <t>2021/05/18 22:14:28</t>
  </si>
  <si>
    <t>1065.4</t>
  </si>
  <si>
    <t>2021/05/18 22:24:13</t>
  </si>
  <si>
    <t>1193.0</t>
  </si>
  <si>
    <t>1163.0</t>
  </si>
  <si>
    <t>1068.0</t>
  </si>
  <si>
    <t>2021/05/18 22:33:59</t>
  </si>
  <si>
    <t>1195.4</t>
  </si>
  <si>
    <t>1165.7</t>
  </si>
  <si>
    <t>1069.7</t>
  </si>
  <si>
    <t>2021/05/18 22:43:44</t>
  </si>
  <si>
    <t>1197.0</t>
  </si>
  <si>
    <t>1165.5</t>
  </si>
  <si>
    <t>2021/05/18 22:53:29</t>
  </si>
  <si>
    <t>1164.5</t>
  </si>
  <si>
    <t>1066.1</t>
  </si>
  <si>
    <t>2021/05/18 23:03:18</t>
  </si>
  <si>
    <t>1193.3</t>
  </si>
  <si>
    <t>1164.0</t>
  </si>
  <si>
    <t>2021/05/18 23:13:03</t>
  </si>
  <si>
    <t>1196.3</t>
  </si>
  <si>
    <t>1166.1</t>
  </si>
  <si>
    <t>1069.5</t>
  </si>
  <si>
    <t>2021/05/18 23:22:48</t>
  </si>
  <si>
    <t>1196.5</t>
  </si>
  <si>
    <t>1164.8</t>
  </si>
  <si>
    <t>2021/05/18 23:32:34</t>
  </si>
  <si>
    <t>1196.6</t>
  </si>
  <si>
    <t>1166.3</t>
  </si>
  <si>
    <t>1069.0</t>
  </si>
  <si>
    <t>2021/05/18 23:42:19</t>
  </si>
  <si>
    <t>1196.1</t>
  </si>
  <si>
    <t>1165.0</t>
  </si>
  <si>
    <t>1068.8</t>
  </si>
  <si>
    <t>2021/05/18 23:52:05</t>
  </si>
  <si>
    <t>1195.9</t>
  </si>
  <si>
    <t>10.3</t>
  </si>
  <si>
    <t>2021/05/19 00:01:50</t>
  </si>
  <si>
    <t>1069.3</t>
  </si>
  <si>
    <t>2021/05/19 00:11:35</t>
  </si>
  <si>
    <t>1163.4</t>
  </si>
  <si>
    <t>1066.3</t>
  </si>
  <si>
    <t>2021/05/19 00:21:21</t>
  </si>
  <si>
    <t>1193.4</t>
  </si>
  <si>
    <t>1163.1</t>
  </si>
  <si>
    <t>1067.9</t>
  </si>
  <si>
    <t>2021/05/19 00:31:06</t>
  </si>
  <si>
    <t>1066.0</t>
  </si>
  <si>
    <t>2021/05/19 00:40:51</t>
  </si>
  <si>
    <t>1193.1</t>
  </si>
  <si>
    <t>1066.5</t>
  </si>
  <si>
    <t>2021/05/19 00:50:37</t>
  </si>
  <si>
    <t>1193.6</t>
  </si>
  <si>
    <t>1068.2</t>
  </si>
  <si>
    <t>2021/05/19 01:00:22</t>
  </si>
  <si>
    <t>1195.0</t>
  </si>
  <si>
    <t>1164.6</t>
  </si>
  <si>
    <t>1070.0</t>
  </si>
  <si>
    <t>2021/05/19 01:10:07</t>
  </si>
  <si>
    <t>1196.7</t>
  </si>
  <si>
    <t>1070.5</t>
  </si>
  <si>
    <t>2021/05/19 01:19:53</t>
  </si>
  <si>
    <t>31.8</t>
  </si>
  <si>
    <t>1197.1</t>
  </si>
  <si>
    <t>1071.5</t>
  </si>
  <si>
    <t>2021/05/19 01:29:38</t>
  </si>
  <si>
    <t>1197.6</t>
  </si>
  <si>
    <t>1167.6</t>
  </si>
  <si>
    <t>10.4</t>
  </si>
  <si>
    <t>1071.6</t>
  </si>
  <si>
    <t>2021/05/19 01:39:23</t>
  </si>
  <si>
    <t>41.5</t>
  </si>
  <si>
    <t>1198.4</t>
  </si>
  <si>
    <t>1070.8</t>
  </si>
  <si>
    <t>2021/05/19 01:49:09</t>
  </si>
  <si>
    <t>1197.8</t>
  </si>
  <si>
    <t>1071.0</t>
  </si>
  <si>
    <t>2021/05/19 01:58:54</t>
  </si>
  <si>
    <t>2021/05/19 02:08:40</t>
  </si>
  <si>
    <t>31.6</t>
  </si>
  <si>
    <t>1190.7</t>
  </si>
  <si>
    <t>1158.7</t>
  </si>
  <si>
    <t>1060.4</t>
  </si>
  <si>
    <t>2021/05/19 02:18:25</t>
  </si>
  <si>
    <t>1187.1</t>
  </si>
  <si>
    <t>1155.0</t>
  </si>
  <si>
    <t>1057.4</t>
  </si>
  <si>
    <t>2021/05/19 02:28:10</t>
  </si>
  <si>
    <t>41.2</t>
  </si>
  <si>
    <t>1184.4</t>
  </si>
  <si>
    <t>1153.6</t>
  </si>
  <si>
    <t>1056.5</t>
  </si>
  <si>
    <t>2021/05/19 02:37:55</t>
  </si>
  <si>
    <t>1182.9</t>
  </si>
  <si>
    <t>1152.6</t>
  </si>
  <si>
    <t>1061.2</t>
  </si>
  <si>
    <t>2021/05/19 02:47:41</t>
  </si>
  <si>
    <t>1188.1</t>
  </si>
  <si>
    <t>1156.4</t>
  </si>
  <si>
    <t>36-UWSIF-UT Glut 1-20210048.31</t>
  </si>
  <si>
    <t>JOB: 2021-0048 Tray 3 Nelson</t>
  </si>
  <si>
    <t>38.0</t>
  </si>
  <si>
    <t>28.3</t>
  </si>
  <si>
    <t>809.9</t>
  </si>
  <si>
    <t>2021/05/19 10:41:07</t>
  </si>
  <si>
    <t>37.1</t>
  </si>
  <si>
    <t>27.7</t>
  </si>
  <si>
    <t>919.1</t>
  </si>
  <si>
    <t>38.1</t>
  </si>
  <si>
    <t>28.4</t>
  </si>
  <si>
    <t>883.2</t>
  </si>
  <si>
    <t>36-UWSIF-UT Glut 1-20210048.32</t>
  </si>
  <si>
    <t>39.7</t>
  </si>
  <si>
    <t>812.0</t>
  </si>
  <si>
    <t>2021/05/19 10:50:52</t>
  </si>
  <si>
    <t>38.8</t>
  </si>
  <si>
    <t>29.2</t>
  </si>
  <si>
    <t>929.2</t>
  </si>
  <si>
    <t>29.8</t>
  </si>
  <si>
    <t>897.8</t>
  </si>
  <si>
    <t>SAMPLE COUNT: 0207</t>
  </si>
  <si>
    <t>40.5</t>
  </si>
  <si>
    <t>826.3</t>
  </si>
  <si>
    <t>2021/05/19 11:00:37</t>
  </si>
  <si>
    <t>39.5</t>
  </si>
  <si>
    <t>40.4</t>
  </si>
  <si>
    <t>30.4</t>
  </si>
  <si>
    <t>910.2</t>
  </si>
  <si>
    <t>HE PSI: 1600</t>
  </si>
  <si>
    <t>30.6</t>
  </si>
  <si>
    <t>836.6</t>
  </si>
  <si>
    <t>2021/05/19 11:10:22</t>
  </si>
  <si>
    <t>954.4</t>
  </si>
  <si>
    <t>923.8</t>
  </si>
  <si>
    <t>O2 PSI: 400</t>
  </si>
  <si>
    <t>40.7</t>
  </si>
  <si>
    <t>853.4</t>
  </si>
  <si>
    <t>2021/05/19 11:20:07</t>
  </si>
  <si>
    <t>30.1</t>
  </si>
  <si>
    <t>971.3</t>
  </si>
  <si>
    <t>40.8</t>
  </si>
  <si>
    <t>30.7</t>
  </si>
  <si>
    <t>945.7</t>
  </si>
  <si>
    <t>880.5</t>
  </si>
  <si>
    <t>2021/05/19 11:29:52</t>
  </si>
  <si>
    <t>40.3</t>
  </si>
  <si>
    <t>998.0</t>
  </si>
  <si>
    <t>41.1</t>
  </si>
  <si>
    <t>31.2</t>
  </si>
  <si>
    <t>967.6</t>
  </si>
  <si>
    <t>889.1</t>
  </si>
  <si>
    <t>2021/05/19 11:39:36</t>
  </si>
  <si>
    <t>40.0</t>
  </si>
  <si>
    <t>1007.3</t>
  </si>
  <si>
    <t>31.0</t>
  </si>
  <si>
    <t>977.2</t>
  </si>
  <si>
    <t>899.4</t>
  </si>
  <si>
    <t>2021/05/19 11:49:21</t>
  </si>
  <si>
    <t>1017.5</t>
  </si>
  <si>
    <t>40.9</t>
  </si>
  <si>
    <t>988.1</t>
  </si>
  <si>
    <t>911.0</t>
  </si>
  <si>
    <t>2021/05/19 11:59:06</t>
  </si>
  <si>
    <t>40.1</t>
  </si>
  <si>
    <t>1029.6</t>
  </si>
  <si>
    <t>31.1</t>
  </si>
  <si>
    <t>1000.1</t>
  </si>
  <si>
    <t>919.8</t>
  </si>
  <si>
    <t>2021/05/19 12:08:51</t>
  </si>
  <si>
    <t>39.9</t>
  </si>
  <si>
    <t>1038.8</t>
  </si>
  <si>
    <t>1010.8</t>
  </si>
  <si>
    <t>932.2</t>
  </si>
  <si>
    <t>2021/05/19 12:18:36</t>
  </si>
  <si>
    <t>40.2</t>
  </si>
  <si>
    <t>1024.1</t>
  </si>
  <si>
    <t>944.1</t>
  </si>
  <si>
    <t>2021/05/19 12:28:21</t>
  </si>
  <si>
    <t>1064.3</t>
  </si>
  <si>
    <t>1034.8</t>
  </si>
  <si>
    <t>954.1</t>
  </si>
  <si>
    <t>2021/05/19 12:38:06</t>
  </si>
  <si>
    <t>1074.6</t>
  </si>
  <si>
    <t>961.0</t>
  </si>
  <si>
    <t>2021/05/19 12:47:51</t>
  </si>
  <si>
    <t>30.9</t>
  </si>
  <si>
    <t>1081.3</t>
  </si>
  <si>
    <t>1053.1</t>
  </si>
  <si>
    <t>967.4</t>
  </si>
  <si>
    <t>2021/05/19 12:57:36</t>
  </si>
  <si>
    <t>1088.2</t>
  </si>
  <si>
    <t>1058.5</t>
  </si>
  <si>
    <t>972.3</t>
  </si>
  <si>
    <t>2021/05/19 13:07:21</t>
  </si>
  <si>
    <t>1093.4</t>
  </si>
  <si>
    <t>1062.5</t>
  </si>
  <si>
    <t>976.8</t>
  </si>
  <si>
    <t>2021/05/19 13:17:06</t>
  </si>
  <si>
    <t>1097.2</t>
  </si>
  <si>
    <t>980.2</t>
  </si>
  <si>
    <t>2021/05/19 13:26:51</t>
  </si>
  <si>
    <t>1100.9</t>
  </si>
  <si>
    <t>1071.3</t>
  </si>
  <si>
    <t>983.5</t>
  </si>
  <si>
    <t>2021/05/19 13:36:36</t>
  </si>
  <si>
    <t>1104.4</t>
  </si>
  <si>
    <t>982.6</t>
  </si>
  <si>
    <t>2021/05/19 13:46:21</t>
  </si>
  <si>
    <t>1103.8</t>
  </si>
  <si>
    <t>1072.9</t>
  </si>
  <si>
    <t>984.8</t>
  </si>
  <si>
    <t>2021/05/19 13:56:06</t>
  </si>
  <si>
    <t>1105.3</t>
  </si>
  <si>
    <t>985.6</t>
  </si>
  <si>
    <t>2021/05/19 14:05:51</t>
  </si>
  <si>
    <t>1106.6</t>
  </si>
  <si>
    <t>988.8</t>
  </si>
  <si>
    <t>2021/05/19 14:15:36</t>
  </si>
  <si>
    <t>1078.5</t>
  </si>
  <si>
    <t>990.6</t>
  </si>
  <si>
    <t>2021/05/19 14:25:21</t>
  </si>
  <si>
    <t>1111.5</t>
  </si>
  <si>
    <t>1081.2</t>
  </si>
  <si>
    <t>992.9</t>
  </si>
  <si>
    <t>2021/05/19 14:35:06</t>
  </si>
  <si>
    <t>1114.2</t>
  </si>
  <si>
    <t>1084.8</t>
  </si>
  <si>
    <t>996.8</t>
  </si>
  <si>
    <t>2021/05/19 14:44:51</t>
  </si>
  <si>
    <t>1117.5</t>
  </si>
  <si>
    <t>1088.4</t>
  </si>
  <si>
    <t>2021/05/19 14:54:36</t>
  </si>
  <si>
    <t>1122.2</t>
  </si>
  <si>
    <t>1091.0</t>
  </si>
  <si>
    <t>1003.3</t>
  </si>
  <si>
    <t>2021/05/19 15:04:21</t>
  </si>
  <si>
    <t>1125.0</t>
  </si>
  <si>
    <t>1095.4</t>
  </si>
  <si>
    <t>1005.5</t>
  </si>
  <si>
    <t>2021/05/19 15:14:06</t>
  </si>
  <si>
    <t>1127.7</t>
  </si>
  <si>
    <t>2021/05/19 15:23:51</t>
  </si>
  <si>
    <t>1128.9</t>
  </si>
  <si>
    <t>1100.1</t>
  </si>
  <si>
    <t>1008.7</t>
  </si>
  <si>
    <t>2021/05/19 15:33:36</t>
  </si>
  <si>
    <t>1099.0</t>
  </si>
  <si>
    <t>1006.8</t>
  </si>
  <si>
    <t>2021/05/19 15:43:21</t>
  </si>
  <si>
    <t>1128.6</t>
  </si>
  <si>
    <t>1008.5</t>
  </si>
  <si>
    <t>2021/05/19 15:53:06</t>
  </si>
  <si>
    <t>1100.8</t>
  </si>
  <si>
    <t>1008.9</t>
  </si>
  <si>
    <t>2021/05/19 16:02:52</t>
  </si>
  <si>
    <t>1130.3</t>
  </si>
  <si>
    <t>1005.0</t>
  </si>
  <si>
    <t>2021/05/19 16:12:37</t>
  </si>
  <si>
    <t>1126.3</t>
  </si>
  <si>
    <t>1093.9</t>
  </si>
  <si>
    <t>1001.0</t>
  </si>
  <si>
    <t>2021/05/19 16:22:22</t>
  </si>
  <si>
    <t>1122.6</t>
  </si>
  <si>
    <t>1091.4</t>
  </si>
  <si>
    <t>1001.3</t>
  </si>
  <si>
    <t>2021/05/19 16:32:07</t>
  </si>
  <si>
    <t>1123.1</t>
  </si>
  <si>
    <t>1091.7</t>
  </si>
  <si>
    <t>999.7</t>
  </si>
  <si>
    <t>2021/05/19 16:41:52</t>
  </si>
  <si>
    <t>1089.5</t>
  </si>
  <si>
    <t>1000.9</t>
  </si>
  <si>
    <t>2021/05/19 16:51:37</t>
  </si>
  <si>
    <t>1122.7</t>
  </si>
  <si>
    <t>1090.3</t>
  </si>
  <si>
    <t>1001.9</t>
  </si>
  <si>
    <t>2021/05/19 17:01:22</t>
  </si>
  <si>
    <t>1093.6</t>
  </si>
  <si>
    <t>1002.5</t>
  </si>
  <si>
    <t>2021/05/19 17:11:07</t>
  </si>
  <si>
    <t>1124.2</t>
  </si>
  <si>
    <t>1093.2</t>
  </si>
  <si>
    <t>1002.3</t>
  </si>
  <si>
    <t>2021/05/19 17:20:52</t>
  </si>
  <si>
    <t>1094.7</t>
  </si>
  <si>
    <t>2021/05/19 17:30:37</t>
  </si>
  <si>
    <t>1123.2</t>
  </si>
  <si>
    <t>1093.3</t>
  </si>
  <si>
    <t>2021/05/19 17:40:22</t>
  </si>
  <si>
    <t>1122.0</t>
  </si>
  <si>
    <t>1092.0</t>
  </si>
  <si>
    <t>1001.1</t>
  </si>
  <si>
    <t>2021/05/19 17:50:08</t>
  </si>
  <si>
    <t>1121.2</t>
  </si>
  <si>
    <t>2021/05/19 17:59:53</t>
  </si>
  <si>
    <t>1122.3</t>
  </si>
  <si>
    <t>1094.1</t>
  </si>
  <si>
    <t>2021/05/19 18:09:38</t>
  </si>
  <si>
    <t>1123.4</t>
  </si>
  <si>
    <t>1094.9</t>
  </si>
  <si>
    <t>1002.9</t>
  </si>
  <si>
    <t>2021/05/19 18:19:23</t>
  </si>
  <si>
    <t>1123.5</t>
  </si>
  <si>
    <t>1095.1</t>
  </si>
  <si>
    <t>1004.0</t>
  </si>
  <si>
    <t>2021/05/19 18:29:08</t>
  </si>
  <si>
    <t>1124.7</t>
  </si>
  <si>
    <t>1095.2</t>
  </si>
  <si>
    <t>2021/05/19 18:38:53</t>
  </si>
  <si>
    <t>1127.1</t>
  </si>
  <si>
    <t>1098.3</t>
  </si>
  <si>
    <t>2021/05/19 18:48:38</t>
  </si>
  <si>
    <t>1128.0</t>
  </si>
  <si>
    <t>1101.0</t>
  </si>
  <si>
    <t>1010.9</t>
  </si>
  <si>
    <t>2021/05/19 18:58:23</t>
  </si>
  <si>
    <t>1131.4</t>
  </si>
  <si>
    <t>1100.6</t>
  </si>
  <si>
    <t>1009.3</t>
  </si>
  <si>
    <t>2021/05/19 19:08:08</t>
  </si>
  <si>
    <t>2021/05/19 19:17:53</t>
  </si>
  <si>
    <t>1132.9</t>
  </si>
  <si>
    <t>1105.8</t>
  </si>
  <si>
    <t>1015.1</t>
  </si>
  <si>
    <t>2021/05/19 19:27:39</t>
  </si>
  <si>
    <t>1136.1</t>
  </si>
  <si>
    <t>1108.8</t>
  </si>
  <si>
    <t>2021/05/19 19:37:24</t>
  </si>
  <si>
    <t>1139.5</t>
  </si>
  <si>
    <t>1109.6</t>
  </si>
  <si>
    <t>1019.9</t>
  </si>
  <si>
    <t>2021/05/19 19:47:09</t>
  </si>
  <si>
    <t>1141.4</t>
  </si>
  <si>
    <t>1023.4</t>
  </si>
  <si>
    <t>2021/05/19 19:56:54</t>
  </si>
  <si>
    <t>1145.0</t>
  </si>
  <si>
    <t>1026.6</t>
  </si>
  <si>
    <t>2021/05/19 20:06:39</t>
  </si>
  <si>
    <t>1119.7</t>
  </si>
  <si>
    <t>2021/05/19 20:16:24</t>
  </si>
  <si>
    <t>1149.4</t>
  </si>
  <si>
    <t>1122.4</t>
  </si>
  <si>
    <t>1031.3</t>
  </si>
  <si>
    <t>2021/05/19 20:26:09</t>
  </si>
  <si>
    <t>1153.7</t>
  </si>
  <si>
    <t>1127.0</t>
  </si>
  <si>
    <t>2021/05/19 20:35:55</t>
  </si>
  <si>
    <t>1156.5</t>
  </si>
  <si>
    <t>1127.2</t>
  </si>
  <si>
    <t>2021/05/19 20:45:40</t>
  </si>
  <si>
    <t>1036.7</t>
  </si>
  <si>
    <t>2021/05/19 20:55:25</t>
  </si>
  <si>
    <t>1128.7</t>
  </si>
  <si>
    <t>1031.5</t>
  </si>
  <si>
    <t>2021/05/19 21:05:10</t>
  </si>
  <si>
    <t>1154.4</t>
  </si>
  <si>
    <t>2021/05/19 21:14:55</t>
  </si>
  <si>
    <t>1028.1</t>
  </si>
  <si>
    <t>2021/05/19 21:24:40</t>
  </si>
  <si>
    <t>1151.5</t>
  </si>
  <si>
    <t>1121.1</t>
  </si>
  <si>
    <t>1027.4</t>
  </si>
  <si>
    <t>2021/05/19 21:34:25</t>
  </si>
  <si>
    <t>1150.2</t>
  </si>
  <si>
    <t>1120.5</t>
  </si>
  <si>
    <t>1030.2</t>
  </si>
  <si>
    <t>2021/05/19 21:44:11</t>
  </si>
  <si>
    <t>1153.1</t>
  </si>
  <si>
    <t>1031.6</t>
  </si>
  <si>
    <t>2021/05/19 21:53:56</t>
  </si>
  <si>
    <t>2021/05/19 22:03:41</t>
  </si>
  <si>
    <t>1157.7</t>
  </si>
  <si>
    <t>1126.8</t>
  </si>
  <si>
    <t>1035.2</t>
  </si>
  <si>
    <t>2021/05/19 22:13:26</t>
  </si>
  <si>
    <t>1157.8</t>
  </si>
  <si>
    <t>1129.1</t>
  </si>
  <si>
    <t>1037.3</t>
  </si>
  <si>
    <t>2021/05/19 22:23:12</t>
  </si>
  <si>
    <t>1160.6</t>
  </si>
  <si>
    <t>1132.2</t>
  </si>
  <si>
    <t>1039.3</t>
  </si>
  <si>
    <t>2021/05/19 22:32:57</t>
  </si>
  <si>
    <t>1162.4</t>
  </si>
  <si>
    <t>1133.8</t>
  </si>
  <si>
    <t>1041.0</t>
  </si>
  <si>
    <t>2021/05/19 22:42:42</t>
  </si>
  <si>
    <t>2021/05/19 22:52:27</t>
  </si>
  <si>
    <t>1136.5</t>
  </si>
  <si>
    <t>1043.8</t>
  </si>
  <si>
    <t>2021/05/19 23:02:13</t>
  </si>
  <si>
    <t>1166.7</t>
  </si>
  <si>
    <t>2021/05/19 23:11:58</t>
  </si>
  <si>
    <t>1167.0</t>
  </si>
  <si>
    <t>2021/05/19 23:21:43</t>
  </si>
  <si>
    <t>2021/05/19 23:31:28</t>
  </si>
  <si>
    <t>1140.9</t>
  </si>
  <si>
    <t>1046.5</t>
  </si>
  <si>
    <t>2021/05/19 23:41:13</t>
  </si>
  <si>
    <t>1142.3</t>
  </si>
  <si>
    <t>2021/05/19 23:50:59</t>
  </si>
  <si>
    <t>1172.0</t>
  </si>
  <si>
    <t>1143.2</t>
  </si>
  <si>
    <t>2021/05/20 00:00:44</t>
  </si>
  <si>
    <t>1171.6</t>
  </si>
  <si>
    <t>1142.0</t>
  </si>
  <si>
    <t>1049.2</t>
  </si>
  <si>
    <t>2021/05/20 00:10:30</t>
  </si>
  <si>
    <t>1172.1</t>
  </si>
  <si>
    <t>1143.8</t>
  </si>
  <si>
    <t>1050.5</t>
  </si>
  <si>
    <t>2021/05/20 00:20:15</t>
  </si>
  <si>
    <t>1173.4</t>
  </si>
  <si>
    <t>2021/05/20 00:30:01</t>
  </si>
  <si>
    <t>1173.3</t>
  </si>
  <si>
    <t>1046.7</t>
  </si>
  <si>
    <t>2021/05/20 00:39:46</t>
  </si>
  <si>
    <t>1170.2</t>
  </si>
  <si>
    <t>2021/05/20 00:49:31</t>
  </si>
  <si>
    <t>1142.6</t>
  </si>
  <si>
    <t>2021/05/20 00:59:17</t>
  </si>
  <si>
    <t>1172.3</t>
  </si>
  <si>
    <t>2021/05/20 01:09:02</t>
  </si>
  <si>
    <t>1171.9</t>
  </si>
  <si>
    <t>1049.3</t>
  </si>
  <si>
    <t>2021/05/20 01:18:47</t>
  </si>
  <si>
    <t>1049.4</t>
  </si>
  <si>
    <t>2021/05/20 01:28:33</t>
  </si>
  <si>
    <t>1172.8</t>
  </si>
  <si>
    <t>1144.0</t>
  </si>
  <si>
    <t>1050.4</t>
  </si>
  <si>
    <t>2021/05/20 01:38:18</t>
  </si>
  <si>
    <t>1144.7</t>
  </si>
  <si>
    <t>2021/05/20 01:48:03</t>
  </si>
  <si>
    <t>1142.2</t>
  </si>
  <si>
    <t>1043.2</t>
  </si>
  <si>
    <t>2021/05/20 01:57:49</t>
  </si>
  <si>
    <t>39.6</t>
  </si>
  <si>
    <t>30.3</t>
  </si>
  <si>
    <t>1136.2</t>
  </si>
  <si>
    <t>1039.4</t>
  </si>
  <si>
    <t>2021/05/20 02:07:34</t>
  </si>
  <si>
    <t>1162.8</t>
  </si>
  <si>
    <t>1133.7</t>
  </si>
  <si>
    <t>1038.2</t>
  </si>
  <si>
    <t>2021/05/20 02:17:19</t>
  </si>
  <si>
    <t>1161.4</t>
  </si>
  <si>
    <t>1130.7</t>
  </si>
  <si>
    <t>1035.3</t>
  </si>
  <si>
    <t>2021/05/20 02:27:05</t>
  </si>
  <si>
    <t>30.2</t>
  </si>
  <si>
    <t>1128.2</t>
  </si>
  <si>
    <t>2021/05/20 02:36:51</t>
  </si>
  <si>
    <t>1160.7</t>
  </si>
  <si>
    <t>1131.0</t>
  </si>
  <si>
    <t>36-UWSIF-UT Glut 1-20210048.41</t>
  </si>
  <si>
    <t>JOB: 2021-0048 Tray 4 Nelson</t>
  </si>
  <si>
    <t>36.7</t>
  </si>
  <si>
    <t>27.4</t>
  </si>
  <si>
    <t>830.4</t>
  </si>
  <si>
    <t>2021/05/20 14:40:22</t>
  </si>
  <si>
    <t>36.0</t>
  </si>
  <si>
    <t>26.8</t>
  </si>
  <si>
    <t>946.8</t>
  </si>
  <si>
    <t>27.6</t>
  </si>
  <si>
    <t>916.4</t>
  </si>
  <si>
    <t>36-UWSIF-UT Glut 1-20210048.42</t>
  </si>
  <si>
    <t>ANALYST: gh</t>
  </si>
  <si>
    <t>38.4</t>
  </si>
  <si>
    <t>29.0</t>
  </si>
  <si>
    <t>873.9</t>
  </si>
  <si>
    <t>2021/05/20 14:50:07</t>
  </si>
  <si>
    <t>37.5</t>
  </si>
  <si>
    <t>987.8</t>
  </si>
  <si>
    <t>28.9</t>
  </si>
  <si>
    <t>951.1</t>
  </si>
  <si>
    <t>SAMPLE COUNT: 0306</t>
  </si>
  <si>
    <t>39.0</t>
  </si>
  <si>
    <t>29.5</t>
  </si>
  <si>
    <t>873.4</t>
  </si>
  <si>
    <t>2021/05/20 14:59:51</t>
  </si>
  <si>
    <t>28.7</t>
  </si>
  <si>
    <t>38.9</t>
  </si>
  <si>
    <t>29.3</t>
  </si>
  <si>
    <t>951.4</t>
  </si>
  <si>
    <t>HE PSI: 1250</t>
  </si>
  <si>
    <t>29.4</t>
  </si>
  <si>
    <t>871.7</t>
  </si>
  <si>
    <t>2021/05/20 15:09:36</t>
  </si>
  <si>
    <t>987.3</t>
  </si>
  <si>
    <t>953.9</t>
  </si>
  <si>
    <t>O2 PSI: 350</t>
  </si>
  <si>
    <t>39.3</t>
  </si>
  <si>
    <t>29.7</t>
  </si>
  <si>
    <t>879.7</t>
  </si>
  <si>
    <t>2021/05/20 15:19:21</t>
  </si>
  <si>
    <t>38.3</t>
  </si>
  <si>
    <t>995.5</t>
  </si>
  <si>
    <t>39.2</t>
  </si>
  <si>
    <t>29.6</t>
  </si>
  <si>
    <t>964.5</t>
  </si>
  <si>
    <t>MASS 28: 36</t>
  </si>
  <si>
    <t>899.1</t>
  </si>
  <si>
    <t>2021/05/20 15:29:06</t>
  </si>
  <si>
    <t>1014.3</t>
  </si>
  <si>
    <t>979.8</t>
  </si>
  <si>
    <t>MASS 29: 27</t>
  </si>
  <si>
    <t>898.4</t>
  </si>
  <si>
    <t>2021/05/20 15:38:51</t>
  </si>
  <si>
    <t>1014.0</t>
  </si>
  <si>
    <t>39.4</t>
  </si>
  <si>
    <t>981.8</t>
  </si>
  <si>
    <t>MASS 30: 600</t>
  </si>
  <si>
    <t>30.0</t>
  </si>
  <si>
    <t>903.7</t>
  </si>
  <si>
    <t>2021/05/20 15:48:36</t>
  </si>
  <si>
    <t>1019.5</t>
  </si>
  <si>
    <t>911.5</t>
  </si>
  <si>
    <t>2021/05/20 15:58:21</t>
  </si>
  <si>
    <t>38.6</t>
  </si>
  <si>
    <t>1027.9</t>
  </si>
  <si>
    <t>920.1</t>
  </si>
  <si>
    <t>2021/05/20 16:08:06</t>
  </si>
  <si>
    <t>38.7</t>
  </si>
  <si>
    <t>1006.5</t>
  </si>
  <si>
    <t>928.6</t>
  </si>
  <si>
    <t>2021/05/20 16:17:51</t>
  </si>
  <si>
    <t>1045.4</t>
  </si>
  <si>
    <t>1013.8</t>
  </si>
  <si>
    <t>933.1</t>
  </si>
  <si>
    <t>2021/05/20 16:27:36</t>
  </si>
  <si>
    <t>1019.4</t>
  </si>
  <si>
    <t>938.0</t>
  </si>
  <si>
    <t>2021/05/20 16:37:21</t>
  </si>
  <si>
    <t>1056.3</t>
  </si>
  <si>
    <t>947.0</t>
  </si>
  <si>
    <t>2021/05/20 16:47:06</t>
  </si>
  <si>
    <t>1065.0</t>
  </si>
  <si>
    <t>1035.4</t>
  </si>
  <si>
    <t>952.8</t>
  </si>
  <si>
    <t>2021/05/20 16:56:51</t>
  </si>
  <si>
    <t>1041.4</t>
  </si>
  <si>
    <t>957.7</t>
  </si>
  <si>
    <t>2021/05/20 17:06:36</t>
  </si>
  <si>
    <t>39.1</t>
  </si>
  <si>
    <t>1076.2</t>
  </si>
  <si>
    <t>1045.6</t>
  </si>
  <si>
    <t>960.9</t>
  </si>
  <si>
    <t>2021/05/20 17:16:21</t>
  </si>
  <si>
    <t>1079.6</t>
  </si>
  <si>
    <t>964.7</t>
  </si>
  <si>
    <t>2021/05/20 17:26:06</t>
  </si>
  <si>
    <t>1083.2</t>
  </si>
  <si>
    <t>1053.4</t>
  </si>
  <si>
    <t>2021/05/20 17:35:51</t>
  </si>
  <si>
    <t>1086.2</t>
  </si>
  <si>
    <t>1057.6</t>
  </si>
  <si>
    <t>971.5</t>
  </si>
  <si>
    <t>2021/05/20 17:45:36</t>
  </si>
  <si>
    <t>1090.2</t>
  </si>
  <si>
    <t>1058.3</t>
  </si>
  <si>
    <t>971.0</t>
  </si>
  <si>
    <t>2021/05/20 17:55:21</t>
  </si>
  <si>
    <t>972.9</t>
  </si>
  <si>
    <t>2021/05/20 18:05:06</t>
  </si>
  <si>
    <t>1092.2</t>
  </si>
  <si>
    <t>2021/05/20 18:14:51</t>
  </si>
  <si>
    <t>1062.7</t>
  </si>
  <si>
    <t>978.2</t>
  </si>
  <si>
    <t>2021/05/20 18:24:36</t>
  </si>
  <si>
    <t>979.2</t>
  </si>
  <si>
    <t>2021/05/20 18:34:21</t>
  </si>
  <si>
    <t>1065.2</t>
  </si>
  <si>
    <t>978.4</t>
  </si>
  <si>
    <t>2021/05/20 18:44:06</t>
  </si>
  <si>
    <t>1067.1</t>
  </si>
  <si>
    <t>980.0</t>
  </si>
  <si>
    <t>2021/05/20 18:53:52</t>
  </si>
  <si>
    <t>1100.7</t>
  </si>
  <si>
    <t>1068.9</t>
  </si>
  <si>
    <t>2021/05/20 19:03:37</t>
  </si>
  <si>
    <t>1101.1</t>
  </si>
  <si>
    <t>980.8</t>
  </si>
  <si>
    <t>2021/05/20 19:13:22</t>
  </si>
  <si>
    <t>1101.4</t>
  </si>
  <si>
    <t>2021/05/20 19:23:07</t>
  </si>
  <si>
    <t>1072.4</t>
  </si>
  <si>
    <t>2021/05/20 19:32:52</t>
  </si>
  <si>
    <t>1074.0</t>
  </si>
  <si>
    <t>986.0</t>
  </si>
  <si>
    <t>2021/05/20 19:42:37</t>
  </si>
  <si>
    <t>1106.3</t>
  </si>
  <si>
    <t>1075.1</t>
  </si>
  <si>
    <t>985.8</t>
  </si>
  <si>
    <t>2021/05/20 19:52:22</t>
  </si>
  <si>
    <t>1106.2</t>
  </si>
  <si>
    <t>986.9</t>
  </si>
  <si>
    <t>2021/05/20 20:02:07</t>
  </si>
  <si>
    <t>1106.9</t>
  </si>
  <si>
    <t>1073.8</t>
  </si>
  <si>
    <t>985.4</t>
  </si>
  <si>
    <t>2021/05/20 20:11:52</t>
  </si>
  <si>
    <t>2021/05/20 20:21:38</t>
  </si>
  <si>
    <t>1107.4</t>
  </si>
  <si>
    <t>1077.9</t>
  </si>
  <si>
    <t>990.5</t>
  </si>
  <si>
    <t>2021/05/20 20:31:23</t>
  </si>
  <si>
    <t>1111.0</t>
  </si>
  <si>
    <t>1078.6</t>
  </si>
  <si>
    <t>2021/05/20 20:41:08</t>
  </si>
  <si>
    <t>1112.3</t>
  </si>
  <si>
    <t>997.3</t>
  </si>
  <si>
    <t>2021/05/20 20:50:53</t>
  </si>
  <si>
    <t>1117.9</t>
  </si>
  <si>
    <t>1086.3</t>
  </si>
  <si>
    <t>999.6</t>
  </si>
  <si>
    <t>2021/05/20 21:00:38</t>
  </si>
  <si>
    <t>1121.0</t>
  </si>
  <si>
    <t>1088.0</t>
  </si>
  <si>
    <t>1000.7</t>
  </si>
  <si>
    <t>2021/05/20 21:10:23</t>
  </si>
  <si>
    <t>1001.2</t>
  </si>
  <si>
    <t>2021/05/20 21:20:08</t>
  </si>
  <si>
    <t>1003.9</t>
  </si>
  <si>
    <t>2021/05/20 21:29:53</t>
  </si>
  <si>
    <t>1125.6</t>
  </si>
  <si>
    <t>1094.2</t>
  </si>
  <si>
    <t>1006.1</t>
  </si>
  <si>
    <t>2021/05/20 21:39:38</t>
  </si>
  <si>
    <t>1127.6</t>
  </si>
  <si>
    <t>1095.9</t>
  </si>
  <si>
    <t>1007.2</t>
  </si>
  <si>
    <t>2021/05/20 21:49:24</t>
  </si>
  <si>
    <t>1129.0</t>
  </si>
  <si>
    <t>2021/05/20 21:59:09</t>
  </si>
  <si>
    <t>1009.5</t>
  </si>
  <si>
    <t>2021/05/20 22:08:54</t>
  </si>
  <si>
    <t>1099.6</t>
  </si>
  <si>
    <t>1010.2</t>
  </si>
  <si>
    <t>2021/05/20 22:18:39</t>
  </si>
  <si>
    <t>1132.0</t>
  </si>
  <si>
    <t>1100.3</t>
  </si>
  <si>
    <t>1010.7</t>
  </si>
  <si>
    <t>2021/05/20 22:28:24</t>
  </si>
  <si>
    <t>1012.3</t>
  </si>
  <si>
    <t>2021/05/20 22:38:09</t>
  </si>
  <si>
    <t>1134.8</t>
  </si>
  <si>
    <t>1102.5</t>
  </si>
  <si>
    <t>1013.4</t>
  </si>
  <si>
    <t>2021/05/20 22:47:55</t>
  </si>
  <si>
    <t>1104.1</t>
  </si>
  <si>
    <t>2021/05/20 22:57:40</t>
  </si>
  <si>
    <t>1135.3</t>
  </si>
  <si>
    <t>2021/05/20 23:07:25</t>
  </si>
  <si>
    <t>1103.1</t>
  </si>
  <si>
    <t>2021/05/20 23:17:10</t>
  </si>
  <si>
    <t>1104.3</t>
  </si>
  <si>
    <t>2021/05/20 23:26:56</t>
  </si>
  <si>
    <t>1011.0</t>
  </si>
  <si>
    <t>2021/05/20 23:36:41</t>
  </si>
  <si>
    <t>1133.0</t>
  </si>
  <si>
    <t>1010.4</t>
  </si>
  <si>
    <t>2021/05/20 23:46:26</t>
  </si>
  <si>
    <t>1132.6</t>
  </si>
  <si>
    <t>1102.1</t>
  </si>
  <si>
    <t>1012.0</t>
  </si>
  <si>
    <t>2021/05/20 23:56:11</t>
  </si>
  <si>
    <t>1134.2</t>
  </si>
  <si>
    <t>1102.7</t>
  </si>
  <si>
    <t>1013.3</t>
  </si>
  <si>
    <t>2021/05/21 00:05:58</t>
  </si>
  <si>
    <t>1103.6</t>
  </si>
  <si>
    <t>%N</t>
  </si>
  <si>
    <t>%C</t>
  </si>
  <si>
    <t>Sample not in tray when loaded into carousel</t>
  </si>
  <si>
    <t>MASS 28: 39</t>
  </si>
  <si>
    <t>MASS 29: 29</t>
  </si>
  <si>
    <t>MASS 30: 763</t>
  </si>
  <si>
    <t>Area All N</t>
  </si>
  <si>
    <t>Area All C</t>
  </si>
  <si>
    <t>Known mg N</t>
  </si>
  <si>
    <t>Known mg C</t>
  </si>
  <si>
    <t>Calc mg N</t>
  </si>
  <si>
    <t>Calc mg C</t>
  </si>
  <si>
    <r>
      <t>δ</t>
    </r>
    <r>
      <rPr>
        <vertAlign val="superscript"/>
        <sz val="12"/>
        <color indexed="8"/>
        <rFont val="Times New Roman"/>
        <family val="1"/>
      </rPr>
      <t>13</t>
    </r>
    <r>
      <rPr>
        <sz val="12"/>
        <color indexed="8"/>
        <rFont val="Times New Roman"/>
        <family val="1"/>
      </rPr>
      <t>C and δ</t>
    </r>
    <r>
      <rPr>
        <vertAlign val="superscript"/>
        <sz val="12"/>
        <color indexed="8"/>
        <rFont val="Times New Roman"/>
        <family val="1"/>
      </rPr>
      <t>15</t>
    </r>
    <r>
      <rPr>
        <sz val="12"/>
        <color indexed="8"/>
        <rFont val="Times New Roman"/>
        <family val="1"/>
      </rPr>
      <t>N values are reported w.r.t. VPDB and AIR-N2 respectively, expressed in per mil.</t>
    </r>
  </si>
  <si>
    <t>Quality Assurance Reference Material 1:</t>
  </si>
  <si>
    <t>Quality Assurance Reference Material 2:</t>
  </si>
  <si>
    <t>Quality Control Reference Material 3:</t>
  </si>
  <si>
    <t>36-UWSIF-glutamic acid</t>
  </si>
  <si>
    <t>39-UWSIF-glutamic acid</t>
  </si>
  <si>
    <t>long-term</t>
  </si>
  <si>
    <t>acceptable range</t>
  </si>
  <si>
    <t>percent error (%)</t>
  </si>
  <si>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AIR-N2</t>
    </r>
  </si>
  <si>
    <t>average (N=34)</t>
  </si>
  <si>
    <t>average (N=30)</t>
  </si>
  <si>
    <t>average  (N=30)</t>
  </si>
  <si>
    <t xml:space="preserve">Quality Assurance Data </t>
  </si>
  <si>
    <t>QA Reference Material 1</t>
  </si>
  <si>
    <r>
      <t>δ</t>
    </r>
    <r>
      <rPr>
        <vertAlign val="superscript"/>
        <sz val="12"/>
        <rFont val="Times New Roman"/>
        <family val="1"/>
      </rPr>
      <t>15</t>
    </r>
    <r>
      <rPr>
        <sz val="12"/>
        <rFont val="Times New Roman"/>
        <family val="1"/>
      </rPr>
      <t>N</t>
    </r>
  </si>
  <si>
    <r>
      <t xml:space="preserve"> δ</t>
    </r>
    <r>
      <rPr>
        <vertAlign val="superscript"/>
        <sz val="12"/>
        <rFont val="Times New Roman"/>
        <family val="1"/>
      </rPr>
      <t>13</t>
    </r>
    <r>
      <rPr>
        <sz val="12"/>
        <rFont val="Times New Roman"/>
        <family val="1"/>
      </rPr>
      <t>C</t>
    </r>
  </si>
  <si>
    <t>QA Reference Material 2</t>
  </si>
  <si>
    <t>QC Reference Material 3</t>
  </si>
  <si>
    <t>wt% Nitrogen</t>
  </si>
  <si>
    <t>wt'% Carbon</t>
  </si>
  <si>
    <t>measured values</t>
  </si>
  <si>
    <t xml:space="preserve">absolute error </t>
  </si>
  <si>
    <t xml:space="preserve">average  </t>
  </si>
  <si>
    <t xml:space="preserve">std uncertainty  </t>
  </si>
  <si>
    <t xml:space="preserve">wt% N known </t>
  </si>
  <si>
    <t xml:space="preserve">wt% C known </t>
  </si>
  <si>
    <t>percent error</t>
  </si>
  <si>
    <t>Data meet all QAQC criteria in the SOP.</t>
  </si>
  <si>
    <t>Sample missing from tray.</t>
  </si>
  <si>
    <t>cjm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</si>
</sst>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
    <numFmt numFmtId="166" formatCode="0.000"/>
  </numFmts>
  <fonts count="53" x14ac:knownFonts="1">
    <font>
      <sz val="10"/>
      <name val="Arial"/>
    </font>
    <font>
      <sz val="11"/>
      <color theme="1"/>
      <name val="Calibri"/>
      <family val="2"/>
      <scheme val="minor"/>
    </font>
    <font>
      <b/>
      <sz val="10"/>
      <name val="MS Sans Serif"/>
      <family val="2"/>
    </font>
    <font>
      <sz val="10"/>
      <name val="MS Sans Serif"/>
      <family val="2"/>
    </font>
    <font>
      <sz val="12"/>
      <name val="Arial"/>
      <family val="2"/>
    </font>
    <font>
      <b/>
      <sz val="10"/>
      <name val="Symbol"/>
      <family val="1"/>
    </font>
    <font>
      <b/>
      <sz val="12"/>
      <name val="Times New Roman"/>
      <family val="1"/>
    </font>
    <font>
      <sz val="12"/>
      <name val="Times New Roman"/>
      <family val="1"/>
    </font>
    <font>
      <sz val="12"/>
      <color indexed="8"/>
      <name val="Times New Roman"/>
      <family val="1"/>
    </font>
    <font>
      <vertAlign val="superscript"/>
      <sz val="12"/>
      <name val="Times New Roman"/>
      <family val="1"/>
    </font>
    <font>
      <vertAlign val="superscript"/>
      <sz val="12"/>
      <color indexed="8"/>
      <name val="Times New Roman"/>
      <family val="1"/>
    </font>
    <font>
      <sz val="10"/>
      <name val="Arial"/>
      <family val="2"/>
    </font>
    <font>
      <sz val="10"/>
      <name val="Arial"/>
      <family val="2"/>
    </font>
    <font>
      <sz val="14"/>
      <name val="Arial"/>
      <family val="2"/>
    </font>
    <font>
      <u/>
      <sz val="10"/>
      <color indexed="12"/>
      <name val="MS Sans Serif"/>
      <family val="2"/>
    </font>
    <font>
      <b/>
      <sz val="14"/>
      <name val="Times New Roman"/>
      <family val="1"/>
    </font>
    <font>
      <sz val="10"/>
      <name val="Times New Roman"/>
      <family val="1"/>
    </font>
    <font>
      <sz val="11"/>
      <name val="Times New Roman"/>
      <family val="1"/>
    </font>
    <font>
      <i/>
      <sz val="12"/>
      <name val="Times New Roman"/>
      <family val="1"/>
    </font>
    <font>
      <i/>
      <sz val="10"/>
      <name val="Times New Roman"/>
      <family val="1"/>
    </font>
    <font>
      <sz val="20"/>
      <name val="Arial"/>
      <family val="2"/>
    </font>
    <font>
      <sz val="12"/>
      <color indexed="60"/>
      <name val="Times New Roman"/>
      <family val="1"/>
    </font>
    <font>
      <vertAlign val="superscript"/>
      <sz val="12"/>
      <color indexed="60"/>
      <name val="Times New Roman"/>
      <family val="1"/>
    </font>
    <font>
      <vertAlign val="subscript"/>
      <sz val="12"/>
      <color indexed="60"/>
      <name val="Times New Roman"/>
      <family val="1"/>
    </font>
    <font>
      <b/>
      <sz val="16"/>
      <name val="Times New Roman"/>
      <family val="1"/>
    </font>
    <font>
      <sz val="16"/>
      <name val="Arial"/>
      <family val="2"/>
    </font>
    <font>
      <sz val="10"/>
      <name val="MS Sans Serif"/>
      <family val="2"/>
    </font>
    <font>
      <sz val="12"/>
      <color theme="1"/>
      <name val="Times New Roman"/>
      <family val="1"/>
    </font>
    <font>
      <sz val="13"/>
      <color rgb="FF000000"/>
      <name val="Arial"/>
      <family val="2"/>
    </font>
    <font>
      <b/>
      <sz val="12"/>
      <color rgb="FF8F2E00"/>
      <name val="Times New Roman"/>
      <family val="1"/>
    </font>
    <font>
      <sz val="12"/>
      <color rgb="FF8F2E00"/>
      <name val="Times New Roman"/>
      <family val="1"/>
    </font>
    <font>
      <sz val="14"/>
      <color rgb="FF8F2E00"/>
      <name val="Cambria"/>
      <family val="1"/>
    </font>
    <font>
      <u/>
      <sz val="10"/>
      <color rgb="FF8F2E00"/>
      <name val="Cambria"/>
      <family val="1"/>
    </font>
    <font>
      <sz val="10"/>
      <color rgb="FF8F2E00"/>
      <name val="Cambria"/>
      <family val="1"/>
    </font>
    <font>
      <sz val="13"/>
      <color rgb="FF8F2E00"/>
      <name val="Cambria"/>
      <family val="1"/>
    </font>
    <font>
      <sz val="10"/>
      <color rgb="FF8F2E00"/>
      <name val="Times New Roman"/>
      <family val="1"/>
    </font>
    <font>
      <sz val="20"/>
      <color rgb="FF8F2E00"/>
      <name val="Times New Roman"/>
      <family val="1"/>
    </font>
    <font>
      <b/>
      <sz val="10"/>
      <name val="Arial"/>
      <family val="2"/>
    </font>
    <font>
      <b/>
      <vertAlign val="superscript"/>
      <sz val="14"/>
      <name val="Times New Roman"/>
      <family val="1"/>
    </font>
    <font>
      <sz val="10"/>
      <name val="MS Sans Serif"/>
      <family val="2"/>
    </font>
    <font>
      <sz val="10"/>
      <name val="MS Sans Serif"/>
      <family val="2"/>
    </font>
    <font>
      <sz val="11"/>
      <color indexed="8"/>
      <name val="Calibri"/>
      <family val="2"/>
    </font>
    <font>
      <vertAlign val="superscript"/>
      <sz val="12"/>
      <color rgb="FF8F2E00"/>
      <name val="Times New Roman"/>
      <family val="1"/>
    </font>
    <font>
      <vertAlign val="subscript"/>
      <sz val="12"/>
      <color rgb="FF8F2E00"/>
      <name val="Times New Roman"/>
      <family val="1"/>
    </font>
    <font>
      <sz val="12"/>
      <color rgb="FF8F2E00"/>
      <name val="Calibri"/>
      <family val="2"/>
    </font>
    <font>
      <sz val="12"/>
      <name val="Symbol"/>
      <family val="1"/>
      <charset val="2"/>
    </font>
    <font>
      <vertAlign val="superscript"/>
      <sz val="12"/>
      <name val="Symbol"/>
      <family val="1"/>
      <charset val="2"/>
    </font>
    <font>
      <b/>
      <sz val="10"/>
      <name val="Symbol"/>
      <family val="1"/>
      <charset val="2"/>
    </font>
    <font>
      <b/>
      <vertAlign val="superscript"/>
      <sz val="10"/>
      <name val="MS Sans Serif"/>
      <family val="2"/>
    </font>
    <font>
      <sz val="10"/>
      <name val="MS Sans Serif"/>
    </font>
    <font>
      <sz val="10"/>
      <color indexed="10"/>
      <name val="MS Sans Serif"/>
      <family val="2"/>
    </font>
    <font>
      <b/>
      <sz val="10"/>
      <color indexed="10"/>
      <name val="MS Sans Serif"/>
      <family val="2"/>
    </font>
    <font>
      <sz val="10"/>
      <color rgb="FFFF0000"/>
      <name val="MS Sans Serif"/>
    </font>
  </fonts>
  <fills count="15">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rgb="FFF5F5C4"/>
        <bgColor indexed="64"/>
      </patternFill>
    </fill>
    <fill>
      <patternFill patternType="solid">
        <fgColor rgb="FF9A9779"/>
        <bgColor indexed="64"/>
      </patternFill>
    </fill>
    <fill>
      <patternFill patternType="solid">
        <fgColor indexed="43"/>
        <bgColor indexed="64"/>
      </patternFill>
    </fill>
    <fill>
      <patternFill patternType="solid">
        <fgColor rgb="FFFFC000"/>
        <bgColor indexed="64"/>
      </patternFill>
    </fill>
    <fill>
      <patternFill patternType="solid">
        <fgColor theme="4"/>
        <bgColor indexed="64"/>
      </patternFill>
    </fill>
  </fills>
  <borders count="57">
    <border>
      <left/>
      <right/>
      <top/>
      <bottom/>
      <diagonal/>
    </border>
    <border>
      <left style="thin">
        <color auto="1"/>
      </left>
      <right style="thin">
        <color auto="1"/>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thin">
        <color auto="1"/>
      </left>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medium">
        <color auto="1"/>
      </top>
      <bottom/>
      <diagonal/>
    </border>
    <border>
      <left/>
      <right/>
      <top style="thick">
        <color rgb="FFFFC425"/>
      </top>
      <bottom/>
      <diagonal/>
    </border>
    <border>
      <left/>
      <right/>
      <top style="thick">
        <color rgb="FFFFC425"/>
      </top>
      <bottom style="medium">
        <color auto="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thin">
        <color auto="1"/>
      </top>
      <bottom style="medium">
        <color auto="1"/>
      </bottom>
      <diagonal/>
    </border>
    <border>
      <left style="thin">
        <color auto="1"/>
      </left>
      <right/>
      <top/>
      <bottom/>
      <diagonal/>
    </border>
    <border>
      <left/>
      <right style="thin">
        <color auto="1"/>
      </right>
      <top/>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right style="thin">
        <color auto="1"/>
      </right>
      <top style="thin">
        <color indexed="64"/>
      </top>
      <bottom/>
      <diagonal/>
    </border>
  </borders>
  <cellStyleXfs count="22">
    <xf numFmtId="0" fontId="0" fillId="0" borderId="0"/>
    <xf numFmtId="0" fontId="14" fillId="0" borderId="0" applyNumberFormat="0" applyFill="0" applyBorder="0" applyAlignment="0" applyProtection="0"/>
    <xf numFmtId="0" fontId="3" fillId="0" borderId="0"/>
    <xf numFmtId="0" fontId="12" fillId="0" borderId="0"/>
    <xf numFmtId="0" fontId="11" fillId="0" borderId="0"/>
    <xf numFmtId="0" fontId="2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40" fillId="0" borderId="0"/>
    <xf numFmtId="0" fontId="3" fillId="0" borderId="0"/>
    <xf numFmtId="0" fontId="41" fillId="0" borderId="0"/>
    <xf numFmtId="0" fontId="11" fillId="0" borderId="0"/>
    <xf numFmtId="0" fontId="41" fillId="0" borderId="0"/>
    <xf numFmtId="0" fontId="3" fillId="0" borderId="0"/>
    <xf numFmtId="0" fontId="49" fillId="0" borderId="0"/>
    <xf numFmtId="0" fontId="3" fillId="0" borderId="0"/>
  </cellStyleXfs>
  <cellXfs count="340">
    <xf numFmtId="0" fontId="0" fillId="0" borderId="0" xfId="0"/>
    <xf numFmtId="0" fontId="0" fillId="0" borderId="0" xfId="0" applyFont="1"/>
    <xf numFmtId="0" fontId="4" fillId="0" borderId="0" xfId="0" applyFont="1" applyAlignment="1">
      <alignment horizontal="center"/>
    </xf>
    <xf numFmtId="0" fontId="6" fillId="0" borderId="0" xfId="0" applyFont="1" applyFill="1"/>
    <xf numFmtId="0" fontId="7" fillId="0" borderId="0" xfId="6" quotePrefix="1" applyNumberFormat="1" applyFont="1" applyFill="1"/>
    <xf numFmtId="0" fontId="7" fillId="0" borderId="5" xfId="6" quotePrefix="1" applyNumberFormat="1" applyFont="1" applyFill="1" applyBorder="1"/>
    <xf numFmtId="0" fontId="27" fillId="0" borderId="0" xfId="0" applyFont="1" applyFill="1"/>
    <xf numFmtId="0" fontId="27" fillId="0" borderId="0" xfId="0" applyFont="1"/>
    <xf numFmtId="2" fontId="27" fillId="0" borderId="0" xfId="0" applyNumberFormat="1" applyFont="1"/>
    <xf numFmtId="0" fontId="7" fillId="0" borderId="0" xfId="0" applyFont="1"/>
    <xf numFmtId="2" fontId="7" fillId="0" borderId="0" xfId="0" applyNumberFormat="1" applyFont="1"/>
    <xf numFmtId="0" fontId="2" fillId="0" borderId="0" xfId="11" quotePrefix="1" applyNumberFormat="1" applyFont="1"/>
    <xf numFmtId="0" fontId="5" fillId="0" borderId="0" xfId="11" quotePrefix="1" applyNumberFormat="1" applyFont="1"/>
    <xf numFmtId="0" fontId="3" fillId="0" borderId="0" xfId="8" quotePrefix="1" applyNumberFormat="1"/>
    <xf numFmtId="0" fontId="3" fillId="0" borderId="0" xfId="11" quotePrefix="1" applyNumberFormat="1"/>
    <xf numFmtId="2" fontId="0" fillId="0" borderId="0" xfId="0" applyNumberFormat="1"/>
    <xf numFmtId="2" fontId="7" fillId="4" borderId="22" xfId="10" quotePrefix="1" applyNumberFormat="1" applyFont="1" applyFill="1" applyBorder="1" applyAlignment="1">
      <alignment horizontal="center"/>
    </xf>
    <xf numFmtId="0" fontId="12" fillId="0" borderId="0" xfId="3"/>
    <xf numFmtId="0" fontId="13" fillId="0" borderId="0" xfId="3" applyFont="1"/>
    <xf numFmtId="0" fontId="13" fillId="0" borderId="0" xfId="3" applyFont="1" applyFill="1" applyBorder="1"/>
    <xf numFmtId="0" fontId="28" fillId="0" borderId="0" xfId="3" applyFont="1" applyFill="1" applyBorder="1"/>
    <xf numFmtId="0" fontId="12" fillId="0" borderId="0" xfId="3" applyFill="1" applyBorder="1"/>
    <xf numFmtId="0" fontId="0" fillId="0" borderId="0" xfId="0" applyFill="1"/>
    <xf numFmtId="0" fontId="7" fillId="6" borderId="6" xfId="0" applyFont="1" applyFill="1" applyBorder="1" applyAlignment="1">
      <alignment horizontal="center"/>
    </xf>
    <xf numFmtId="0" fontId="7" fillId="6" borderId="0" xfId="0" applyFont="1" applyFill="1" applyBorder="1" applyAlignment="1">
      <alignment horizontal="left"/>
    </xf>
    <xf numFmtId="0" fontId="7" fillId="6" borderId="0" xfId="0" applyFont="1" applyFill="1" applyBorder="1" applyAlignment="1">
      <alignment horizontal="center"/>
    </xf>
    <xf numFmtId="0" fontId="7" fillId="2" borderId="6" xfId="0" applyFont="1" applyFill="1" applyBorder="1" applyAlignment="1">
      <alignment horizontal="center"/>
    </xf>
    <xf numFmtId="0" fontId="7" fillId="2" borderId="0" xfId="0" applyFont="1" applyFill="1" applyBorder="1" applyAlignment="1">
      <alignment horizontal="left"/>
    </xf>
    <xf numFmtId="0" fontId="7" fillId="2" borderId="0" xfId="0" applyFont="1"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left"/>
    </xf>
    <xf numFmtId="0" fontId="7" fillId="7" borderId="0" xfId="0" applyFont="1" applyFill="1" applyBorder="1" applyAlignment="1">
      <alignment horizontal="center"/>
    </xf>
    <xf numFmtId="0" fontId="7" fillId="8" borderId="11" xfId="0" applyFont="1" applyFill="1" applyBorder="1" applyAlignment="1">
      <alignment horizontal="center"/>
    </xf>
    <xf numFmtId="0" fontId="7" fillId="8" borderId="13" xfId="0" applyFont="1" applyFill="1" applyBorder="1" applyAlignment="1">
      <alignment horizontal="left"/>
    </xf>
    <xf numFmtId="0" fontId="7" fillId="8" borderId="13" xfId="0" applyFont="1" applyFill="1" applyBorder="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Border="1" applyAlignment="1">
      <alignment horizontal="center"/>
    </xf>
    <xf numFmtId="0" fontId="7" fillId="9" borderId="6" xfId="0" applyFont="1" applyFill="1" applyBorder="1" applyAlignment="1">
      <alignment horizontal="center"/>
    </xf>
    <xf numFmtId="0" fontId="7" fillId="9" borderId="0" xfId="0" applyFont="1" applyFill="1" applyBorder="1" applyAlignment="1">
      <alignment horizontal="left"/>
    </xf>
    <xf numFmtId="0" fontId="7" fillId="9" borderId="0" xfId="0" applyFont="1" applyFill="1" applyBorder="1" applyAlignment="1">
      <alignment horizontal="center"/>
    </xf>
    <xf numFmtId="0" fontId="7" fillId="10" borderId="0" xfId="0" applyFont="1" applyFill="1" applyBorder="1" applyAlignment="1">
      <alignment horizontal="left"/>
    </xf>
    <xf numFmtId="164" fontId="7" fillId="10" borderId="0" xfId="0" applyNumberFormat="1" applyFont="1" applyFill="1" applyBorder="1" applyAlignment="1">
      <alignment horizontal="center"/>
    </xf>
    <xf numFmtId="0" fontId="16" fillId="10" borderId="0" xfId="0" applyFont="1" applyFill="1" applyBorder="1"/>
    <xf numFmtId="0" fontId="17" fillId="10" borderId="0" xfId="0" applyFont="1" applyFill="1" applyBorder="1"/>
    <xf numFmtId="0" fontId="7" fillId="10" borderId="0" xfId="0" applyFont="1" applyFill="1" applyBorder="1" applyAlignment="1">
      <alignment horizontal="center"/>
    </xf>
    <xf numFmtId="0" fontId="7" fillId="10" borderId="0" xfId="0" applyFont="1" applyFill="1" applyBorder="1"/>
    <xf numFmtId="49" fontId="7" fillId="10" borderId="0" xfId="0" applyNumberFormat="1" applyFont="1" applyFill="1" applyBorder="1" applyAlignment="1">
      <alignment horizontal="left"/>
    </xf>
    <xf numFmtId="0" fontId="27" fillId="10" borderId="0" xfId="0" applyFont="1" applyFill="1" applyBorder="1" applyAlignment="1">
      <alignment horizontal="left"/>
    </xf>
    <xf numFmtId="0" fontId="27" fillId="10" borderId="0" xfId="0" applyFont="1" applyFill="1" applyBorder="1" applyAlignment="1">
      <alignment horizontal="center"/>
    </xf>
    <xf numFmtId="0" fontId="7" fillId="10" borderId="0" xfId="12" applyFont="1" applyFill="1" applyBorder="1" applyAlignment="1">
      <alignment horizontal="left"/>
    </xf>
    <xf numFmtId="0" fontId="4" fillId="10" borderId="0" xfId="0" applyFont="1" applyFill="1" applyBorder="1" applyAlignment="1">
      <alignment horizontal="center"/>
    </xf>
    <xf numFmtId="0" fontId="15" fillId="11" borderId="23" xfId="0" applyFont="1" applyFill="1" applyBorder="1"/>
    <xf numFmtId="2" fontId="7" fillId="11" borderId="24" xfId="0" applyNumberFormat="1" applyFont="1" applyFill="1" applyBorder="1" applyAlignment="1">
      <alignment horizontal="center"/>
    </xf>
    <xf numFmtId="2" fontId="7" fillId="11" borderId="25" xfId="0" applyNumberFormat="1" applyFont="1" applyFill="1" applyBorder="1" applyAlignment="1">
      <alignment horizontal="center"/>
    </xf>
    <xf numFmtId="0" fontId="6" fillId="11" borderId="26" xfId="0" applyFont="1" applyFill="1" applyBorder="1"/>
    <xf numFmtId="0" fontId="6" fillId="11" borderId="9" xfId="0" applyFont="1" applyFill="1" applyBorder="1"/>
    <xf numFmtId="0" fontId="6" fillId="11" borderId="6" xfId="0" applyFont="1" applyFill="1" applyBorder="1" applyAlignment="1">
      <alignment horizontal="right"/>
    </xf>
    <xf numFmtId="2" fontId="7" fillId="10" borderId="5" xfId="0" applyNumberFormat="1" applyFont="1" applyFill="1" applyBorder="1" applyAlignment="1">
      <alignment horizontal="center"/>
    </xf>
    <xf numFmtId="2" fontId="7" fillId="10" borderId="0" xfId="0" applyNumberFormat="1" applyFont="1" applyFill="1" applyBorder="1" applyAlignment="1">
      <alignment horizontal="center"/>
    </xf>
    <xf numFmtId="0" fontId="19" fillId="11" borderId="24" xfId="0" applyFont="1" applyFill="1" applyBorder="1"/>
    <xf numFmtId="0" fontId="7" fillId="11" borderId="24" xfId="0" applyFont="1" applyFill="1" applyBorder="1" applyAlignment="1">
      <alignment horizontal="center"/>
    </xf>
    <xf numFmtId="0" fontId="7" fillId="11" borderId="25" xfId="0" applyFont="1" applyFill="1" applyBorder="1" applyAlignment="1">
      <alignment horizontal="center"/>
    </xf>
    <xf numFmtId="0" fontId="7" fillId="10" borderId="28" xfId="0" applyFont="1" applyFill="1" applyBorder="1" applyAlignment="1">
      <alignment horizontal="center"/>
    </xf>
    <xf numFmtId="0" fontId="7" fillId="10" borderId="13" xfId="0" applyFont="1" applyFill="1" applyBorder="1" applyAlignment="1">
      <alignment horizontal="center"/>
    </xf>
    <xf numFmtId="0" fontId="7" fillId="10" borderId="12" xfId="0" applyFont="1" applyFill="1" applyBorder="1" applyAlignment="1">
      <alignment horizontal="center"/>
    </xf>
    <xf numFmtId="0" fontId="7" fillId="10" borderId="0" xfId="9" quotePrefix="1" applyNumberFormat="1" applyFont="1" applyFill="1" applyBorder="1"/>
    <xf numFmtId="164" fontId="7" fillId="10" borderId="0" xfId="9" quotePrefix="1" applyNumberFormat="1" applyFont="1" applyFill="1" applyBorder="1" applyAlignment="1">
      <alignment horizontal="center"/>
    </xf>
    <xf numFmtId="164" fontId="7" fillId="10" borderId="0" xfId="9" applyNumberFormat="1" applyFont="1" applyFill="1" applyBorder="1" applyAlignment="1">
      <alignment horizontal="center"/>
    </xf>
    <xf numFmtId="0" fontId="7" fillId="10" borderId="11" xfId="0" applyFont="1" applyFill="1" applyBorder="1"/>
    <xf numFmtId="0" fontId="29" fillId="10" borderId="0" xfId="0" applyFont="1" applyFill="1" applyBorder="1" applyAlignment="1">
      <alignment horizontal="right"/>
    </xf>
    <xf numFmtId="0" fontId="30" fillId="10" borderId="15" xfId="0" applyFont="1" applyFill="1" applyBorder="1" applyAlignment="1">
      <alignment horizontal="right"/>
    </xf>
    <xf numFmtId="2" fontId="30" fillId="10" borderId="1" xfId="0" applyNumberFormat="1" applyFont="1" applyFill="1" applyBorder="1" applyAlignment="1">
      <alignment horizontal="center"/>
    </xf>
    <xf numFmtId="2" fontId="30" fillId="10" borderId="3" xfId="0" applyNumberFormat="1" applyFont="1" applyFill="1" applyBorder="1" applyAlignment="1">
      <alignment horizontal="center"/>
    </xf>
    <xf numFmtId="2" fontId="30" fillId="10" borderId="17" xfId="0" applyNumberFormat="1" applyFont="1" applyFill="1" applyBorder="1" applyAlignment="1">
      <alignment horizontal="center"/>
    </xf>
    <xf numFmtId="2" fontId="30" fillId="10" borderId="21" xfId="0" applyNumberFormat="1" applyFont="1" applyFill="1" applyBorder="1" applyAlignment="1">
      <alignment horizontal="center"/>
    </xf>
    <xf numFmtId="0" fontId="30" fillId="10" borderId="29" xfId="0" applyFont="1" applyFill="1" applyBorder="1" applyAlignment="1">
      <alignment horizontal="right"/>
    </xf>
    <xf numFmtId="0" fontId="6" fillId="10" borderId="44" xfId="0" applyFont="1" applyFill="1" applyBorder="1" applyAlignment="1">
      <alignment horizontal="left"/>
    </xf>
    <xf numFmtId="164" fontId="7" fillId="10" borderId="44" xfId="0" applyNumberFormat="1" applyFont="1" applyFill="1" applyBorder="1" applyAlignment="1">
      <alignment horizontal="center"/>
    </xf>
    <xf numFmtId="0" fontId="16" fillId="10" borderId="44" xfId="0" applyFont="1" applyFill="1" applyBorder="1"/>
    <xf numFmtId="0" fontId="17" fillId="10" borderId="44" xfId="0" applyFont="1" applyFill="1" applyBorder="1"/>
    <xf numFmtId="0" fontId="7" fillId="0" borderId="24" xfId="0" applyFont="1" applyBorder="1" applyAlignment="1">
      <alignment horizontal="center"/>
    </xf>
    <xf numFmtId="0" fontId="16" fillId="0" borderId="24" xfId="0" applyFont="1" applyBorder="1"/>
    <xf numFmtId="0" fontId="31" fillId="11" borderId="9" xfId="3" applyFont="1" applyFill="1" applyBorder="1"/>
    <xf numFmtId="0" fontId="31" fillId="11" borderId="2" xfId="3" applyFont="1" applyFill="1" applyBorder="1"/>
    <xf numFmtId="0" fontId="31" fillId="11" borderId="10" xfId="3" applyFont="1" applyFill="1" applyBorder="1"/>
    <xf numFmtId="0" fontId="31" fillId="11" borderId="6" xfId="3" applyFont="1" applyFill="1" applyBorder="1"/>
    <xf numFmtId="0" fontId="31" fillId="11" borderId="0" xfId="3" applyFont="1" applyFill="1" applyBorder="1" applyAlignment="1">
      <alignment horizontal="right"/>
    </xf>
    <xf numFmtId="0" fontId="32" fillId="11" borderId="0" xfId="1" applyFont="1" applyFill="1" applyBorder="1"/>
    <xf numFmtId="0" fontId="31" fillId="11" borderId="0" xfId="3" applyFont="1" applyFill="1" applyBorder="1"/>
    <xf numFmtId="0" fontId="33" fillId="11" borderId="0" xfId="3" applyFont="1" applyFill="1" applyBorder="1"/>
    <xf numFmtId="0" fontId="33" fillId="11" borderId="28" xfId="3" applyFont="1" applyFill="1" applyBorder="1"/>
    <xf numFmtId="0" fontId="31" fillId="11" borderId="11" xfId="3" applyFont="1" applyFill="1" applyBorder="1"/>
    <xf numFmtId="0" fontId="31" fillId="11" borderId="13" xfId="3" applyFont="1" applyFill="1" applyBorder="1" applyAlignment="1">
      <alignment horizontal="right"/>
    </xf>
    <xf numFmtId="0" fontId="34" fillId="11" borderId="13" xfId="3" applyFont="1" applyFill="1" applyBorder="1"/>
    <xf numFmtId="0" fontId="31" fillId="11" borderId="13" xfId="3" applyFont="1" applyFill="1" applyBorder="1"/>
    <xf numFmtId="0" fontId="33" fillId="11" borderId="13" xfId="3" applyFont="1" applyFill="1" applyBorder="1"/>
    <xf numFmtId="0" fontId="33" fillId="11" borderId="12" xfId="3" applyFont="1" applyFill="1" applyBorder="1"/>
    <xf numFmtId="0" fontId="31" fillId="11" borderId="2" xfId="3" applyFont="1" applyFill="1" applyBorder="1" applyAlignment="1">
      <alignment horizontal="right"/>
    </xf>
    <xf numFmtId="0" fontId="31" fillId="11" borderId="28" xfId="3" applyFont="1" applyFill="1" applyBorder="1"/>
    <xf numFmtId="0" fontId="32" fillId="11" borderId="13" xfId="1" applyFont="1" applyFill="1" applyBorder="1"/>
    <xf numFmtId="0" fontId="33" fillId="11" borderId="2" xfId="3" applyFont="1" applyFill="1" applyBorder="1"/>
    <xf numFmtId="0" fontId="33" fillId="11" borderId="10" xfId="3" applyFont="1" applyFill="1" applyBorder="1"/>
    <xf numFmtId="0" fontId="32" fillId="11" borderId="2" xfId="1" applyFont="1" applyFill="1" applyBorder="1"/>
    <xf numFmtId="0" fontId="31" fillId="11" borderId="9" xfId="3" applyFont="1" applyFill="1" applyBorder="1" applyAlignment="1">
      <alignment horizontal="right"/>
    </xf>
    <xf numFmtId="164" fontId="7" fillId="10" borderId="30" xfId="0" applyNumberFormat="1" applyFont="1" applyFill="1" applyBorder="1" applyAlignment="1">
      <alignment horizontal="center"/>
    </xf>
    <xf numFmtId="164" fontId="7" fillId="10" borderId="31" xfId="0" applyNumberFormat="1" applyFont="1" applyFill="1" applyBorder="1" applyAlignment="1">
      <alignment horizontal="center"/>
    </xf>
    <xf numFmtId="0" fontId="7" fillId="11" borderId="11" xfId="0" applyFont="1" applyFill="1" applyBorder="1" applyAlignment="1">
      <alignment horizontal="right"/>
    </xf>
    <xf numFmtId="0" fontId="16" fillId="10" borderId="13" xfId="0" applyFont="1" applyFill="1" applyBorder="1"/>
    <xf numFmtId="0" fontId="16" fillId="10" borderId="12" xfId="0" applyFont="1" applyFill="1" applyBorder="1"/>
    <xf numFmtId="0" fontId="16" fillId="10" borderId="32" xfId="0" applyFont="1" applyFill="1" applyBorder="1"/>
    <xf numFmtId="0" fontId="16" fillId="10" borderId="33" xfId="0" applyFont="1" applyFill="1" applyBorder="1"/>
    <xf numFmtId="0" fontId="16" fillId="10" borderId="34" xfId="0" applyFont="1" applyFill="1" applyBorder="1"/>
    <xf numFmtId="0" fontId="16" fillId="10" borderId="35" xfId="0" applyFont="1" applyFill="1" applyBorder="1"/>
    <xf numFmtId="164" fontId="7" fillId="10" borderId="32" xfId="0" applyNumberFormat="1" applyFont="1" applyFill="1" applyBorder="1" applyAlignment="1">
      <alignment horizontal="center"/>
    </xf>
    <xf numFmtId="164" fontId="7" fillId="10" borderId="33" xfId="0" applyNumberFormat="1" applyFont="1" applyFill="1" applyBorder="1" applyAlignment="1">
      <alignment horizontal="center"/>
    </xf>
    <xf numFmtId="164" fontId="7" fillId="10" borderId="34" xfId="0" applyNumberFormat="1" applyFont="1" applyFill="1" applyBorder="1" applyAlignment="1">
      <alignment horizontal="center"/>
    </xf>
    <xf numFmtId="164" fontId="7" fillId="10" borderId="35" xfId="0" applyNumberFormat="1" applyFont="1" applyFill="1" applyBorder="1" applyAlignment="1">
      <alignment horizontal="center"/>
    </xf>
    <xf numFmtId="0" fontId="7" fillId="10" borderId="36" xfId="0" applyFont="1" applyFill="1" applyBorder="1"/>
    <xf numFmtId="0" fontId="16" fillId="10" borderId="36" xfId="0" applyFont="1" applyFill="1" applyBorder="1"/>
    <xf numFmtId="0" fontId="16" fillId="10" borderId="37" xfId="0" applyFont="1" applyFill="1" applyBorder="1"/>
    <xf numFmtId="0" fontId="30" fillId="10" borderId="11" xfId="0" applyFont="1" applyFill="1" applyBorder="1" applyAlignment="1">
      <alignment horizontal="right"/>
    </xf>
    <xf numFmtId="164" fontId="7" fillId="10" borderId="13" xfId="0" applyNumberFormat="1" applyFont="1" applyFill="1" applyBorder="1" applyAlignment="1">
      <alignment horizontal="center"/>
    </xf>
    <xf numFmtId="164" fontId="16" fillId="10" borderId="13" xfId="0" applyNumberFormat="1" applyFont="1" applyFill="1" applyBorder="1" applyAlignment="1">
      <alignment horizontal="center"/>
    </xf>
    <xf numFmtId="164" fontId="16" fillId="10" borderId="12" xfId="0" applyNumberFormat="1" applyFont="1" applyFill="1" applyBorder="1" applyAlignment="1">
      <alignment horizontal="center"/>
    </xf>
    <xf numFmtId="0" fontId="30" fillId="10" borderId="6" xfId="0" applyFont="1" applyFill="1" applyBorder="1" applyAlignment="1">
      <alignment horizontal="right"/>
    </xf>
    <xf numFmtId="164" fontId="16" fillId="10" borderId="0" xfId="0" applyNumberFormat="1" applyFont="1" applyFill="1" applyBorder="1" applyAlignment="1">
      <alignment horizontal="center"/>
    </xf>
    <xf numFmtId="164" fontId="16" fillId="10" borderId="28" xfId="0" applyNumberFormat="1" applyFont="1" applyFill="1" applyBorder="1" applyAlignment="1">
      <alignment horizontal="center"/>
    </xf>
    <xf numFmtId="164" fontId="7" fillId="10" borderId="39" xfId="0" applyNumberFormat="1" applyFont="1" applyFill="1" applyBorder="1" applyAlignment="1">
      <alignment horizontal="center"/>
    </xf>
    <xf numFmtId="2" fontId="7" fillId="0" borderId="5" xfId="6" quotePrefix="1" applyNumberFormat="1" applyFont="1" applyFill="1" applyBorder="1" applyAlignment="1">
      <alignment horizontal="right"/>
    </xf>
    <xf numFmtId="14" fontId="7" fillId="10" borderId="0" xfId="0" applyNumberFormat="1" applyFont="1" applyFill="1" applyBorder="1" applyAlignment="1">
      <alignment horizontal="left"/>
    </xf>
    <xf numFmtId="0" fontId="18" fillId="11" borderId="13" xfId="0" applyFont="1" applyFill="1" applyBorder="1"/>
    <xf numFmtId="0" fontId="19" fillId="11" borderId="13" xfId="0" applyFont="1" applyFill="1" applyBorder="1"/>
    <xf numFmtId="0" fontId="15" fillId="11" borderId="23" xfId="0" applyFont="1" applyFill="1" applyBorder="1" applyAlignment="1">
      <alignment horizontal="left"/>
    </xf>
    <xf numFmtId="0" fontId="6" fillId="11" borderId="24" xfId="0" applyFont="1" applyFill="1" applyBorder="1" applyAlignment="1">
      <alignment horizontal="center"/>
    </xf>
    <xf numFmtId="0" fontId="6" fillId="11" borderId="25" xfId="0" applyFont="1" applyFill="1" applyBorder="1" applyAlignment="1">
      <alignment horizontal="center"/>
    </xf>
    <xf numFmtId="0" fontId="37" fillId="0" borderId="0" xfId="0" applyFont="1"/>
    <xf numFmtId="0" fontId="15" fillId="11" borderId="24" xfId="0" applyFont="1" applyFill="1" applyBorder="1" applyAlignment="1">
      <alignment horizontal="center"/>
    </xf>
    <xf numFmtId="0" fontId="15" fillId="11" borderId="25" xfId="0" applyFont="1" applyFill="1" applyBorder="1" applyAlignment="1">
      <alignment horizontal="center"/>
    </xf>
    <xf numFmtId="164" fontId="6" fillId="11" borderId="9" xfId="0" applyNumberFormat="1" applyFont="1" applyFill="1" applyBorder="1" applyAlignment="1">
      <alignment horizontal="right"/>
    </xf>
    <xf numFmtId="0" fontId="7" fillId="10" borderId="32" xfId="0" applyFont="1" applyFill="1" applyBorder="1"/>
    <xf numFmtId="164" fontId="6" fillId="11" borderId="6" xfId="0" applyNumberFormat="1" applyFont="1" applyFill="1" applyBorder="1" applyAlignment="1">
      <alignment horizontal="right"/>
    </xf>
    <xf numFmtId="0" fontId="7" fillId="10" borderId="34" xfId="0" applyFont="1" applyFill="1" applyBorder="1"/>
    <xf numFmtId="164" fontId="7" fillId="10" borderId="5" xfId="0" applyNumberFormat="1" applyFont="1" applyFill="1" applyBorder="1" applyAlignment="1">
      <alignment horizontal="center"/>
    </xf>
    <xf numFmtId="164" fontId="7" fillId="10" borderId="7" xfId="0" applyNumberFormat="1" applyFont="1" applyFill="1" applyBorder="1" applyAlignment="1">
      <alignment horizontal="center"/>
    </xf>
    <xf numFmtId="164" fontId="7" fillId="10" borderId="14" xfId="0" applyNumberFormat="1" applyFont="1" applyFill="1" applyBorder="1" applyAlignment="1">
      <alignment horizontal="center"/>
    </xf>
    <xf numFmtId="0" fontId="7" fillId="10" borderId="46" xfId="0" applyFont="1" applyFill="1" applyBorder="1"/>
    <xf numFmtId="0" fontId="16" fillId="10" borderId="46" xfId="0" applyFont="1" applyFill="1" applyBorder="1"/>
    <xf numFmtId="0" fontId="16" fillId="10" borderId="47" xfId="0" applyFont="1" applyFill="1" applyBorder="1"/>
    <xf numFmtId="166" fontId="7" fillId="10" borderId="6" xfId="0" applyNumberFormat="1" applyFont="1" applyFill="1" applyBorder="1"/>
    <xf numFmtId="0" fontId="15" fillId="11" borderId="24" xfId="0" applyFont="1" applyFill="1" applyBorder="1" applyAlignment="1">
      <alignment horizontal="left"/>
    </xf>
    <xf numFmtId="164" fontId="7" fillId="3" borderId="5" xfId="0" applyNumberFormat="1" applyFont="1" applyFill="1" applyBorder="1"/>
    <xf numFmtId="2" fontId="7" fillId="10" borderId="7" xfId="0" applyNumberFormat="1" applyFont="1" applyFill="1" applyBorder="1" applyAlignment="1">
      <alignment horizontal="center"/>
    </xf>
    <xf numFmtId="2" fontId="30" fillId="10" borderId="27" xfId="0" applyNumberFormat="1" applyFont="1" applyFill="1" applyBorder="1" applyAlignment="1">
      <alignment horizontal="center"/>
    </xf>
    <xf numFmtId="0" fontId="16" fillId="10" borderId="30" xfId="0" applyFont="1" applyFill="1" applyBorder="1"/>
    <xf numFmtId="0" fontId="16" fillId="10" borderId="31" xfId="0" applyFont="1" applyFill="1" applyBorder="1"/>
    <xf numFmtId="0" fontId="7" fillId="10" borderId="51" xfId="0" applyFont="1" applyFill="1" applyBorder="1"/>
    <xf numFmtId="0" fontId="7" fillId="10" borderId="29" xfId="0" applyFont="1" applyFill="1" applyBorder="1"/>
    <xf numFmtId="0" fontId="7" fillId="10" borderId="38" xfId="0" applyFont="1" applyFill="1" applyBorder="1"/>
    <xf numFmtId="14" fontId="7" fillId="10" borderId="51" xfId="0" applyNumberFormat="1" applyFont="1" applyFill="1" applyBorder="1" applyAlignment="1">
      <alignment horizontal="center"/>
    </xf>
    <xf numFmtId="14" fontId="7" fillId="10" borderId="29" xfId="0" applyNumberFormat="1" applyFont="1" applyFill="1" applyBorder="1" applyAlignment="1">
      <alignment horizontal="center"/>
    </xf>
    <xf numFmtId="164" fontId="7" fillId="10" borderId="29" xfId="0" applyNumberFormat="1" applyFont="1" applyFill="1" applyBorder="1" applyAlignment="1">
      <alignment horizontal="center"/>
    </xf>
    <xf numFmtId="0" fontId="7" fillId="10" borderId="26" xfId="0" applyFont="1" applyFill="1" applyBorder="1"/>
    <xf numFmtId="0" fontId="7" fillId="11" borderId="6" xfId="0" applyFont="1" applyFill="1" applyBorder="1" applyAlignment="1">
      <alignment horizontal="right"/>
    </xf>
    <xf numFmtId="0" fontId="18" fillId="11" borderId="11" xfId="0" applyFont="1" applyFill="1" applyBorder="1"/>
    <xf numFmtId="0" fontId="6" fillId="11" borderId="52" xfId="0" applyFont="1" applyFill="1" applyBorder="1" applyAlignment="1">
      <alignment horizontal="right"/>
    </xf>
    <xf numFmtId="0" fontId="6" fillId="11" borderId="53" xfId="0" applyFont="1" applyFill="1" applyBorder="1" applyAlignment="1">
      <alignment horizontal="right"/>
    </xf>
    <xf numFmtId="0" fontId="6" fillId="11" borderId="54" xfId="0" applyFont="1" applyFill="1" applyBorder="1" applyAlignment="1">
      <alignment horizontal="right"/>
    </xf>
    <xf numFmtId="0" fontId="7" fillId="0" borderId="2" xfId="0" applyFont="1" applyFill="1" applyBorder="1" applyAlignment="1">
      <alignment horizontal="center"/>
    </xf>
    <xf numFmtId="164" fontId="7" fillId="10" borderId="0" xfId="0" applyNumberFormat="1" applyFont="1" applyFill="1" applyBorder="1" applyAlignment="1">
      <alignment horizontal="right"/>
    </xf>
    <xf numFmtId="1" fontId="7" fillId="10" borderId="0" xfId="0" applyNumberFormat="1" applyFont="1" applyFill="1" applyBorder="1" applyAlignment="1">
      <alignment horizontal="left"/>
    </xf>
    <xf numFmtId="0" fontId="7" fillId="0" borderId="0" xfId="4" applyFont="1" applyAlignment="1">
      <alignment vertical="center"/>
    </xf>
    <xf numFmtId="0" fontId="11" fillId="0" borderId="0" xfId="4"/>
    <xf numFmtId="0" fontId="45" fillId="0" borderId="0" xfId="4" applyFont="1" applyAlignment="1">
      <alignment horizontal="left" vertical="center" indent="14"/>
    </xf>
    <xf numFmtId="0" fontId="7" fillId="0" borderId="0" xfId="4" applyFont="1" applyAlignment="1">
      <alignment horizontal="left" vertical="center" indent="14"/>
    </xf>
    <xf numFmtId="0" fontId="7" fillId="0" borderId="0" xfId="4" applyFont="1" applyAlignment="1">
      <alignment horizontal="left" vertical="center" indent="8"/>
    </xf>
    <xf numFmtId="0" fontId="46" fillId="0" borderId="0" xfId="4" applyFont="1" applyAlignment="1">
      <alignment horizontal="left" vertical="center" indent="14"/>
    </xf>
    <xf numFmtId="166" fontId="7" fillId="10" borderId="11" xfId="0" applyNumberFormat="1" applyFont="1" applyFill="1" applyBorder="1"/>
    <xf numFmtId="0" fontId="7" fillId="10" borderId="13" xfId="9" quotePrefix="1" applyNumberFormat="1" applyFont="1" applyFill="1" applyBorder="1"/>
    <xf numFmtId="164" fontId="7" fillId="10" borderId="13" xfId="9" quotePrefix="1" applyNumberFormat="1" applyFont="1" applyFill="1" applyBorder="1" applyAlignment="1">
      <alignment horizontal="center"/>
    </xf>
    <xf numFmtId="164" fontId="7" fillId="10" borderId="13" xfId="9" applyNumberFormat="1" applyFont="1" applyFill="1" applyBorder="1" applyAlignment="1">
      <alignment horizontal="center"/>
    </xf>
    <xf numFmtId="0" fontId="7" fillId="10" borderId="13" xfId="0" applyFont="1" applyFill="1" applyBorder="1" applyAlignment="1">
      <alignment horizontal="left"/>
    </xf>
    <xf numFmtId="0" fontId="2" fillId="0" borderId="0" xfId="19" applyFont="1"/>
    <xf numFmtId="0" fontId="2" fillId="0" borderId="0" xfId="19" quotePrefix="1" applyNumberFormat="1" applyFont="1"/>
    <xf numFmtId="0" fontId="47" fillId="0" borderId="0" xfId="19" quotePrefix="1" applyNumberFormat="1" applyFont="1"/>
    <xf numFmtId="0" fontId="2" fillId="0" borderId="0" xfId="19" applyNumberFormat="1" applyFont="1"/>
    <xf numFmtId="0" fontId="49" fillId="0" borderId="0" xfId="20" quotePrefix="1" applyNumberFormat="1"/>
    <xf numFmtId="166" fontId="49" fillId="0" borderId="0" xfId="20" quotePrefix="1" applyNumberFormat="1"/>
    <xf numFmtId="0" fontId="49" fillId="0" borderId="0" xfId="20"/>
    <xf numFmtId="166" fontId="49" fillId="0" borderId="0" xfId="20" applyNumberFormat="1"/>
    <xf numFmtId="0" fontId="3" fillId="0" borderId="0" xfId="19"/>
    <xf numFmtId="0" fontId="3" fillId="0" borderId="0" xfId="19" quotePrefix="1" applyNumberFormat="1"/>
    <xf numFmtId="165" fontId="3" fillId="0" borderId="0" xfId="19" applyNumberFormat="1"/>
    <xf numFmtId="0" fontId="50" fillId="0" borderId="0" xfId="19" applyNumberFormat="1" applyFont="1"/>
    <xf numFmtId="166" fontId="50" fillId="0" borderId="0" xfId="19" quotePrefix="1" applyNumberFormat="1" applyFont="1"/>
    <xf numFmtId="0" fontId="50" fillId="0" borderId="0" xfId="19" applyFont="1"/>
    <xf numFmtId="166" fontId="51" fillId="0" borderId="0" xfId="19" quotePrefix="1" applyNumberFormat="1" applyFont="1"/>
    <xf numFmtId="166" fontId="3" fillId="0" borderId="0" xfId="19" applyNumberFormat="1"/>
    <xf numFmtId="166" fontId="3" fillId="0" borderId="0" xfId="19" quotePrefix="1" applyNumberFormat="1"/>
    <xf numFmtId="166" fontId="3" fillId="0" borderId="0" xfId="21" applyNumberFormat="1"/>
    <xf numFmtId="0" fontId="2" fillId="12" borderId="5" xfId="19" applyNumberFormat="1" applyFont="1" applyFill="1" applyBorder="1"/>
    <xf numFmtId="0" fontId="2" fillId="12" borderId="5" xfId="19" applyFont="1" applyFill="1" applyBorder="1"/>
    <xf numFmtId="0" fontId="3" fillId="12" borderId="5" xfId="19" quotePrefix="1" applyNumberFormat="1" applyFill="1" applyBorder="1"/>
    <xf numFmtId="2" fontId="3" fillId="12" borderId="5" xfId="19" quotePrefix="1" applyNumberFormat="1" applyFill="1" applyBorder="1"/>
    <xf numFmtId="2" fontId="3" fillId="12" borderId="5" xfId="19" applyNumberFormat="1" applyFont="1" applyFill="1" applyBorder="1"/>
    <xf numFmtId="2" fontId="3" fillId="13" borderId="5" xfId="19" applyNumberFormat="1" applyFill="1" applyBorder="1"/>
    <xf numFmtId="0" fontId="3" fillId="0" borderId="0" xfId="19" applyFont="1"/>
    <xf numFmtId="0" fontId="3" fillId="14" borderId="9" xfId="19" applyFont="1" applyFill="1" applyBorder="1"/>
    <xf numFmtId="0" fontId="3" fillId="14" borderId="2" xfId="19" applyFill="1" applyBorder="1"/>
    <xf numFmtId="14" fontId="3" fillId="14" borderId="10" xfId="19" applyNumberFormat="1" applyFill="1" applyBorder="1"/>
    <xf numFmtId="0" fontId="3" fillId="14" borderId="6" xfId="19" applyFont="1" applyFill="1" applyBorder="1"/>
    <xf numFmtId="0" fontId="3" fillId="14" borderId="0" xfId="19" applyFill="1" applyBorder="1"/>
    <xf numFmtId="0" fontId="3" fillId="14" borderId="28" xfId="19" applyFill="1" applyBorder="1"/>
    <xf numFmtId="0" fontId="3" fillId="14" borderId="11" xfId="19" applyFont="1" applyFill="1" applyBorder="1"/>
    <xf numFmtId="0" fontId="3" fillId="14" borderId="13" xfId="19" applyFont="1" applyFill="1" applyBorder="1"/>
    <xf numFmtId="0" fontId="3" fillId="14" borderId="12" xfId="19" applyFill="1" applyBorder="1"/>
    <xf numFmtId="0" fontId="49" fillId="13" borderId="0" xfId="20" quotePrefix="1" applyNumberFormat="1" applyFill="1"/>
    <xf numFmtId="0" fontId="49" fillId="13" borderId="0" xfId="20" applyFill="1"/>
    <xf numFmtId="166" fontId="49" fillId="13" borderId="0" xfId="20" quotePrefix="1" applyNumberFormat="1" applyFill="1"/>
    <xf numFmtId="166" fontId="49" fillId="13" borderId="0" xfId="20" applyNumberFormat="1" applyFill="1"/>
    <xf numFmtId="164" fontId="49" fillId="0" borderId="0" xfId="20" applyNumberFormat="1"/>
    <xf numFmtId="0" fontId="49" fillId="0" borderId="0" xfId="20" applyNumberFormat="1"/>
    <xf numFmtId="0" fontId="1" fillId="0" borderId="0" xfId="20" applyNumberFormat="1" applyFont="1"/>
    <xf numFmtId="0" fontId="1" fillId="0" borderId="0" xfId="20" applyFont="1"/>
    <xf numFmtId="165" fontId="49" fillId="0" borderId="0" xfId="20" applyNumberFormat="1"/>
    <xf numFmtId="165" fontId="0" fillId="0" borderId="0" xfId="20" applyNumberFormat="1" applyFont="1"/>
    <xf numFmtId="0" fontId="52" fillId="0" borderId="0" xfId="20" applyFont="1"/>
    <xf numFmtId="1" fontId="7" fillId="10" borderId="0" xfId="0" applyNumberFormat="1" applyFont="1" applyFill="1" applyBorder="1" applyAlignment="1">
      <alignment horizontal="center"/>
    </xf>
    <xf numFmtId="2" fontId="6" fillId="11" borderId="0" xfId="0" applyNumberFormat="1" applyFont="1" applyFill="1"/>
    <xf numFmtId="0" fontId="30" fillId="10" borderId="18" xfId="0" applyFont="1" applyFill="1" applyBorder="1" applyAlignment="1">
      <alignment horizontal="right"/>
    </xf>
    <xf numFmtId="0" fontId="30" fillId="10" borderId="20" xfId="0" applyFont="1" applyFill="1" applyBorder="1" applyAlignment="1">
      <alignment horizontal="right"/>
    </xf>
    <xf numFmtId="0" fontId="6" fillId="11" borderId="38" xfId="0" applyFont="1" applyFill="1" applyBorder="1"/>
    <xf numFmtId="0" fontId="30" fillId="10" borderId="55" xfId="0" applyFont="1" applyFill="1" applyBorder="1" applyAlignment="1">
      <alignment horizontal="right" vertical="center"/>
    </xf>
    <xf numFmtId="0" fontId="30" fillId="10" borderId="4" xfId="0" applyFont="1" applyFill="1" applyBorder="1" applyAlignment="1">
      <alignment horizontal="right" vertical="center"/>
    </xf>
    <xf numFmtId="164" fontId="30" fillId="10" borderId="34" xfId="0" applyNumberFormat="1" applyFont="1" applyFill="1" applyBorder="1" applyAlignment="1">
      <alignment horizontal="right"/>
    </xf>
    <xf numFmtId="164" fontId="30" fillId="10" borderId="30" xfId="0" applyNumberFormat="1" applyFont="1" applyFill="1" applyBorder="1" applyAlignment="1">
      <alignment horizontal="right"/>
    </xf>
    <xf numFmtId="164" fontId="30" fillId="10" borderId="48" xfId="0" applyNumberFormat="1" applyFont="1" applyFill="1" applyBorder="1" applyAlignment="1">
      <alignment horizontal="right"/>
    </xf>
    <xf numFmtId="2" fontId="30" fillId="10" borderId="49" xfId="0" applyNumberFormat="1" applyFont="1" applyFill="1" applyBorder="1" applyAlignment="1">
      <alignment horizontal="center"/>
    </xf>
    <xf numFmtId="164" fontId="7" fillId="10" borderId="28" xfId="0" applyNumberFormat="1" applyFont="1" applyFill="1" applyBorder="1" applyAlignment="1">
      <alignment horizontal="center"/>
    </xf>
    <xf numFmtId="2" fontId="30" fillId="10" borderId="56" xfId="0" applyNumberFormat="1" applyFont="1" applyFill="1" applyBorder="1" applyAlignment="1">
      <alignment horizontal="center"/>
    </xf>
    <xf numFmtId="2" fontId="30" fillId="10" borderId="55" xfId="0" applyNumberFormat="1" applyFont="1" applyFill="1" applyBorder="1" applyAlignment="1">
      <alignment horizontal="center"/>
    </xf>
    <xf numFmtId="2" fontId="30" fillId="10" borderId="8" xfId="0" applyNumberFormat="1" applyFont="1" applyFill="1" applyBorder="1" applyAlignment="1">
      <alignment horizontal="center"/>
    </xf>
    <xf numFmtId="2" fontId="30" fillId="10" borderId="38" xfId="0" applyNumberFormat="1" applyFont="1" applyFill="1" applyBorder="1" applyAlignment="1">
      <alignment horizontal="right"/>
    </xf>
    <xf numFmtId="0" fontId="7" fillId="2" borderId="27" xfId="0" applyFont="1" applyFill="1" applyBorder="1" applyAlignment="1">
      <alignment horizontal="left"/>
    </xf>
    <xf numFmtId="0" fontId="27" fillId="2" borderId="55" xfId="0" applyFont="1" applyFill="1" applyBorder="1" applyAlignment="1">
      <alignment horizontal="left"/>
    </xf>
    <xf numFmtId="2" fontId="7" fillId="3" borderId="30" xfId="0" applyNumberFormat="1" applyFont="1" applyFill="1" applyBorder="1" applyAlignment="1">
      <alignment horizontal="center"/>
    </xf>
    <xf numFmtId="2" fontId="7" fillId="4" borderId="55" xfId="0" applyNumberFormat="1" applyFont="1" applyFill="1" applyBorder="1" applyAlignment="1">
      <alignment horizontal="center"/>
    </xf>
    <xf numFmtId="2" fontId="27" fillId="0" borderId="0" xfId="0" applyNumberFormat="1" applyFont="1" applyFill="1"/>
    <xf numFmtId="0" fontId="7" fillId="2" borderId="42" xfId="0" applyFont="1" applyFill="1" applyBorder="1" applyAlignment="1">
      <alignment horizontal="left"/>
    </xf>
    <xf numFmtId="2" fontId="7" fillId="3" borderId="36" xfId="0" applyNumberFormat="1" applyFont="1" applyFill="1" applyBorder="1" applyAlignment="1">
      <alignment horizontal="center"/>
    </xf>
    <xf numFmtId="2" fontId="7" fillId="4" borderId="17" xfId="0" applyNumberFormat="1" applyFont="1" applyFill="1" applyBorder="1" applyAlignment="1">
      <alignment horizontal="center"/>
    </xf>
    <xf numFmtId="2" fontId="7" fillId="0" borderId="5" xfId="6" quotePrefix="1" applyNumberFormat="1" applyFont="1" applyFill="1" applyBorder="1" applyAlignment="1"/>
    <xf numFmtId="2" fontId="7" fillId="5" borderId="55" xfId="0" applyNumberFormat="1" applyFont="1" applyFill="1" applyBorder="1" applyAlignment="1">
      <alignment horizontal="center"/>
    </xf>
    <xf numFmtId="2" fontId="7" fillId="3" borderId="55" xfId="10" quotePrefix="1" applyNumberFormat="1" applyFont="1" applyFill="1" applyBorder="1" applyAlignment="1">
      <alignment horizontal="center"/>
    </xf>
    <xf numFmtId="2" fontId="7" fillId="4" borderId="30" xfId="10" quotePrefix="1" applyNumberFormat="1" applyFont="1" applyFill="1" applyBorder="1" applyAlignment="1">
      <alignment horizontal="center"/>
    </xf>
    <xf numFmtId="2" fontId="7" fillId="5" borderId="55" xfId="0" applyNumberFormat="1" applyFont="1" applyFill="1" applyBorder="1"/>
    <xf numFmtId="2" fontId="7" fillId="4" borderId="56" xfId="10" quotePrefix="1" applyNumberFormat="1" applyFont="1" applyFill="1" applyBorder="1" applyAlignment="1">
      <alignment horizontal="center"/>
    </xf>
    <xf numFmtId="2" fontId="7" fillId="5" borderId="4" xfId="0" applyNumberFormat="1" applyFont="1" applyFill="1" applyBorder="1" applyAlignment="1">
      <alignment horizontal="center"/>
    </xf>
    <xf numFmtId="2" fontId="7" fillId="3" borderId="17" xfId="10" quotePrefix="1" applyNumberFormat="1" applyFont="1" applyFill="1" applyBorder="1" applyAlignment="1">
      <alignment horizontal="center"/>
    </xf>
    <xf numFmtId="2" fontId="7" fillId="4" borderId="36" xfId="10" quotePrefix="1" applyNumberFormat="1" applyFont="1" applyFill="1" applyBorder="1" applyAlignment="1">
      <alignment horizontal="center"/>
    </xf>
    <xf numFmtId="2" fontId="7" fillId="5" borderId="4" xfId="0" applyNumberFormat="1" applyFont="1" applyFill="1" applyBorder="1"/>
    <xf numFmtId="2" fontId="27" fillId="2" borderId="22" xfId="0" applyNumberFormat="1" applyFont="1" applyFill="1" applyBorder="1" applyAlignment="1">
      <alignment horizontal="left"/>
    </xf>
    <xf numFmtId="2" fontId="7" fillId="2" borderId="5" xfId="10" quotePrefix="1" applyNumberFormat="1" applyFont="1" applyFill="1" applyBorder="1" applyAlignment="1">
      <alignment horizontal="left"/>
    </xf>
    <xf numFmtId="2" fontId="27" fillId="2" borderId="5" xfId="0" applyNumberFormat="1" applyFont="1" applyFill="1" applyBorder="1" applyAlignment="1">
      <alignment horizontal="left"/>
    </xf>
    <xf numFmtId="0" fontId="7" fillId="2" borderId="5" xfId="0" applyFont="1" applyFill="1" applyBorder="1" applyAlignment="1">
      <alignment horizontal="left"/>
    </xf>
    <xf numFmtId="2" fontId="27" fillId="2" borderId="5" xfId="0" applyNumberFormat="1" applyFont="1" applyFill="1" applyBorder="1" applyAlignment="1">
      <alignment horizontal="center"/>
    </xf>
    <xf numFmtId="0" fontId="7" fillId="2" borderId="55" xfId="0" applyFont="1" applyFill="1" applyBorder="1"/>
    <xf numFmtId="0" fontId="7" fillId="2" borderId="4" xfId="7" quotePrefix="1" applyNumberFormat="1" applyFont="1" applyFill="1" applyBorder="1"/>
    <xf numFmtId="0" fontId="7" fillId="2" borderId="55" xfId="7" quotePrefix="1" applyNumberFormat="1" applyFont="1" applyFill="1" applyBorder="1"/>
    <xf numFmtId="2" fontId="7" fillId="2" borderId="5" xfId="0" applyNumberFormat="1" applyFont="1" applyFill="1" applyBorder="1" applyAlignment="1">
      <alignment horizontal="left"/>
    </xf>
    <xf numFmtId="164" fontId="7" fillId="4" borderId="5" xfId="0" applyNumberFormat="1" applyFont="1" applyFill="1" applyBorder="1"/>
    <xf numFmtId="0" fontId="7" fillId="2" borderId="5" xfId="7" applyNumberFormat="1" applyFont="1" applyFill="1" applyBorder="1" applyAlignment="1">
      <alignment horizontal="left"/>
    </xf>
    <xf numFmtId="2" fontId="7" fillId="3" borderId="5" xfId="0" applyNumberFormat="1" applyFont="1" applyFill="1" applyBorder="1"/>
    <xf numFmtId="2" fontId="7" fillId="4" borderId="5" xfId="0" applyNumberFormat="1" applyFont="1" applyFill="1" applyBorder="1"/>
    <xf numFmtId="2" fontId="27" fillId="2" borderId="50" xfId="0" applyNumberFormat="1" applyFont="1" applyFill="1" applyBorder="1" applyAlignment="1">
      <alignment horizontal="left"/>
    </xf>
    <xf numFmtId="2" fontId="27" fillId="3" borderId="5" xfId="0" applyNumberFormat="1" applyFont="1" applyFill="1" applyBorder="1" applyAlignment="1">
      <alignment horizontal="center"/>
    </xf>
    <xf numFmtId="2" fontId="27" fillId="4" borderId="5" xfId="0" applyNumberFormat="1" applyFont="1" applyFill="1" applyBorder="1" applyAlignment="1">
      <alignment horizontal="center"/>
    </xf>
    <xf numFmtId="2" fontId="7" fillId="3" borderId="5" xfId="10" quotePrefix="1" applyNumberFormat="1" applyFont="1" applyFill="1" applyBorder="1" applyAlignment="1">
      <alignment horizontal="center"/>
    </xf>
    <xf numFmtId="2" fontId="7" fillId="4" borderId="5" xfId="10" quotePrefix="1" applyNumberFormat="1" applyFont="1" applyFill="1" applyBorder="1" applyAlignment="1">
      <alignment horizontal="center"/>
    </xf>
    <xf numFmtId="0" fontId="27" fillId="2" borderId="55" xfId="0" applyFont="1" applyFill="1" applyBorder="1"/>
    <xf numFmtId="0" fontId="27" fillId="2" borderId="4" xfId="0" applyFont="1" applyFill="1" applyBorder="1"/>
    <xf numFmtId="0" fontId="7" fillId="2" borderId="17" xfId="0" applyFont="1" applyFill="1" applyBorder="1"/>
    <xf numFmtId="2" fontId="7" fillId="3" borderId="56" xfId="10" quotePrefix="1" applyNumberFormat="1" applyFont="1" applyFill="1" applyBorder="1" applyAlignment="1">
      <alignment horizontal="center"/>
    </xf>
    <xf numFmtId="2" fontId="7" fillId="3" borderId="22" xfId="10" quotePrefix="1" applyNumberFormat="1" applyFont="1" applyFill="1" applyBorder="1" applyAlignment="1">
      <alignment horizontal="center"/>
    </xf>
    <xf numFmtId="2" fontId="7" fillId="0" borderId="19" xfId="6" quotePrefix="1" applyNumberFormat="1" applyFont="1" applyFill="1" applyBorder="1" applyAlignment="1"/>
    <xf numFmtId="2" fontId="27" fillId="4" borderId="55" xfId="0" applyNumberFormat="1" applyFont="1" applyFill="1" applyBorder="1" applyAlignment="1">
      <alignment horizontal="center"/>
    </xf>
    <xf numFmtId="2" fontId="27" fillId="4" borderId="17" xfId="0" applyNumberFormat="1" applyFont="1" applyFill="1" applyBorder="1" applyAlignment="1">
      <alignment horizontal="center"/>
    </xf>
    <xf numFmtId="2" fontId="27" fillId="3" borderId="55" xfId="0" applyNumberFormat="1" applyFont="1" applyFill="1" applyBorder="1" applyAlignment="1">
      <alignment horizontal="center"/>
    </xf>
    <xf numFmtId="2" fontId="27" fillId="3" borderId="17" xfId="0" applyNumberFormat="1" applyFont="1" applyFill="1" applyBorder="1" applyAlignment="1">
      <alignment horizontal="center"/>
    </xf>
    <xf numFmtId="0" fontId="6" fillId="0" borderId="0" xfId="11" quotePrefix="1" applyNumberFormat="1" applyFont="1"/>
    <xf numFmtId="0" fontId="7" fillId="0" borderId="5" xfId="8" quotePrefix="1" applyNumberFormat="1" applyFont="1" applyBorder="1"/>
    <xf numFmtId="2" fontId="7" fillId="0" borderId="5" xfId="8" applyNumberFormat="1" applyFont="1" applyBorder="1"/>
    <xf numFmtId="0" fontId="7" fillId="0" borderId="5" xfId="20" quotePrefix="1" applyNumberFormat="1" applyFont="1" applyBorder="1"/>
    <xf numFmtId="2" fontId="7" fillId="0" borderId="5" xfId="0" applyNumberFormat="1" applyFont="1" applyBorder="1" applyAlignment="1">
      <alignment horizontal="right"/>
    </xf>
    <xf numFmtId="2" fontId="7" fillId="0" borderId="5" xfId="9" applyNumberFormat="1" applyFont="1" applyBorder="1" applyAlignment="1">
      <alignment horizontal="right"/>
    </xf>
    <xf numFmtId="0" fontId="7" fillId="5" borderId="4" xfId="0" applyFont="1" applyFill="1" applyBorder="1"/>
    <xf numFmtId="0" fontId="7" fillId="0" borderId="55" xfId="8" quotePrefix="1" applyNumberFormat="1" applyFont="1" applyBorder="1"/>
    <xf numFmtId="0" fontId="7" fillId="5" borderId="17" xfId="0" applyFont="1" applyFill="1" applyBorder="1"/>
    <xf numFmtId="2" fontId="7" fillId="5" borderId="5" xfId="0" applyNumberFormat="1" applyFont="1" applyFill="1" applyBorder="1"/>
    <xf numFmtId="0" fontId="7" fillId="5" borderId="5" xfId="0" applyFont="1" applyFill="1" applyBorder="1"/>
    <xf numFmtId="0" fontId="7" fillId="5" borderId="27" xfId="0" applyFont="1" applyFill="1" applyBorder="1"/>
    <xf numFmtId="0" fontId="7" fillId="5" borderId="56" xfId="0" applyFont="1" applyFill="1" applyBorder="1"/>
    <xf numFmtId="0" fontId="7" fillId="5" borderId="42" xfId="0" applyFont="1" applyFill="1" applyBorder="1"/>
    <xf numFmtId="0" fontId="7" fillId="5" borderId="22" xfId="0" applyFont="1" applyFill="1" applyBorder="1"/>
    <xf numFmtId="0" fontId="7" fillId="2" borderId="4" xfId="0" applyFont="1" applyFill="1" applyBorder="1"/>
    <xf numFmtId="14" fontId="7" fillId="10" borderId="29" xfId="0" applyNumberFormat="1" applyFont="1" applyFill="1" applyBorder="1" applyAlignment="1">
      <alignment horizontal="left"/>
    </xf>
    <xf numFmtId="0" fontId="7" fillId="9" borderId="28" xfId="0" applyFont="1" applyFill="1" applyBorder="1" applyAlignment="1">
      <alignment horizontal="center"/>
    </xf>
    <xf numFmtId="0" fontId="7" fillId="9" borderId="0" xfId="9" quotePrefix="1" applyNumberFormat="1" applyFont="1" applyFill="1" applyBorder="1"/>
    <xf numFmtId="0" fontId="15" fillId="11" borderId="23" xfId="0" applyFont="1" applyFill="1" applyBorder="1" applyAlignment="1">
      <alignment horizontal="left"/>
    </xf>
    <xf numFmtId="0" fontId="13" fillId="0" borderId="24" xfId="0" applyFont="1" applyBorder="1" applyAlignment="1">
      <alignment horizontal="left"/>
    </xf>
    <xf numFmtId="0" fontId="13" fillId="0" borderId="25" xfId="0" applyFont="1" applyBorder="1" applyAlignment="1">
      <alignment horizontal="left"/>
    </xf>
    <xf numFmtId="166" fontId="24" fillId="11" borderId="23" xfId="0" applyNumberFormat="1" applyFont="1" applyFill="1" applyBorder="1" applyAlignment="1">
      <alignment horizontal="center"/>
    </xf>
    <xf numFmtId="0" fontId="25" fillId="11" borderId="25" xfId="0" applyFont="1" applyFill="1" applyBorder="1" applyAlignment="1"/>
    <xf numFmtId="164" fontId="7" fillId="10" borderId="5" xfId="0" applyNumberFormat="1" applyFont="1" applyFill="1" applyBorder="1" applyAlignment="1">
      <alignment horizontal="center"/>
    </xf>
    <xf numFmtId="164" fontId="16" fillId="10" borderId="5" xfId="0" applyNumberFormat="1" applyFont="1" applyFill="1" applyBorder="1" applyAlignment="1">
      <alignment horizontal="center"/>
    </xf>
    <xf numFmtId="164" fontId="16" fillId="10" borderId="7" xfId="0" applyNumberFormat="1" applyFont="1" applyFill="1" applyBorder="1" applyAlignment="1">
      <alignment horizontal="center"/>
    </xf>
    <xf numFmtId="2" fontId="7" fillId="10" borderId="14" xfId="0" applyNumberFormat="1" applyFont="1" applyFill="1" applyBorder="1" applyAlignment="1">
      <alignment horizontal="center"/>
    </xf>
    <xf numFmtId="2" fontId="16" fillId="10" borderId="14" xfId="0" applyNumberFormat="1" applyFont="1" applyFill="1" applyBorder="1" applyAlignment="1">
      <alignment horizontal="center"/>
    </xf>
    <xf numFmtId="2" fontId="16" fillId="10" borderId="39" xfId="0" applyNumberFormat="1" applyFont="1" applyFill="1" applyBorder="1" applyAlignment="1">
      <alignment horizontal="center"/>
    </xf>
    <xf numFmtId="2" fontId="30" fillId="10" borderId="42" xfId="0" applyNumberFormat="1" applyFont="1" applyFill="1" applyBorder="1" applyAlignment="1">
      <alignment horizontal="center"/>
    </xf>
    <xf numFmtId="0" fontId="35" fillId="10" borderId="22" xfId="0" applyFont="1" applyFill="1" applyBorder="1" applyAlignment="1">
      <alignment horizontal="center"/>
    </xf>
    <xf numFmtId="2" fontId="7" fillId="10" borderId="55" xfId="0" applyNumberFormat="1" applyFont="1" applyFill="1" applyBorder="1" applyAlignment="1">
      <alignment horizontal="center"/>
    </xf>
    <xf numFmtId="2" fontId="7" fillId="10" borderId="8" xfId="0" applyNumberFormat="1" applyFont="1" applyFill="1" applyBorder="1" applyAlignment="1">
      <alignment horizontal="center"/>
    </xf>
    <xf numFmtId="2" fontId="30" fillId="10" borderId="27" xfId="0" applyNumberFormat="1" applyFont="1" applyFill="1" applyBorder="1" applyAlignment="1">
      <alignment horizontal="center"/>
    </xf>
    <xf numFmtId="0" fontId="35" fillId="10" borderId="31" xfId="0" applyFont="1" applyFill="1" applyBorder="1" applyAlignment="1">
      <alignment horizontal="center"/>
    </xf>
    <xf numFmtId="0" fontId="6" fillId="11" borderId="20" xfId="0" applyFont="1" applyFill="1" applyBorder="1" applyAlignment="1">
      <alignment horizontal="center" vertical="center"/>
    </xf>
    <xf numFmtId="0" fontId="0" fillId="0" borderId="16" xfId="0" applyBorder="1" applyAlignment="1">
      <alignment horizontal="center" vertical="center"/>
    </xf>
    <xf numFmtId="0" fontId="36" fillId="10" borderId="45" xfId="0" applyFont="1" applyFill="1" applyBorder="1" applyAlignment="1">
      <alignment horizontal="center" vertical="center"/>
    </xf>
    <xf numFmtId="0" fontId="20" fillId="0" borderId="45" xfId="0" applyFont="1" applyBorder="1" applyAlignment="1">
      <alignment horizontal="center" vertical="center"/>
    </xf>
    <xf numFmtId="2" fontId="30" fillId="10" borderId="37" xfId="0" applyNumberFormat="1" applyFont="1" applyFill="1" applyBorder="1" applyAlignment="1">
      <alignment horizontal="center"/>
    </xf>
    <xf numFmtId="2" fontId="30" fillId="10" borderId="40" xfId="0" applyNumberFormat="1" applyFont="1" applyFill="1" applyBorder="1" applyAlignment="1">
      <alignment horizontal="center"/>
    </xf>
    <xf numFmtId="0" fontId="35" fillId="10" borderId="43" xfId="0" applyFont="1" applyFill="1" applyBorder="1" applyAlignment="1">
      <alignment horizontal="center"/>
    </xf>
    <xf numFmtId="2" fontId="30" fillId="10" borderId="10" xfId="0" applyNumberFormat="1" applyFont="1" applyFill="1" applyBorder="1" applyAlignment="1">
      <alignment horizontal="center"/>
    </xf>
    <xf numFmtId="2" fontId="16" fillId="10" borderId="55" xfId="0" applyNumberFormat="1" applyFont="1" applyFill="1" applyBorder="1" applyAlignment="1">
      <alignment horizontal="center"/>
    </xf>
    <xf numFmtId="164" fontId="7" fillId="10" borderId="7" xfId="0" applyNumberFormat="1" applyFont="1" applyFill="1" applyBorder="1" applyAlignment="1">
      <alignment horizontal="center"/>
    </xf>
    <xf numFmtId="0" fontId="35" fillId="10" borderId="56" xfId="0" applyFont="1" applyFill="1" applyBorder="1" applyAlignment="1">
      <alignment horizontal="center"/>
    </xf>
    <xf numFmtId="0" fontId="2" fillId="12" borderId="5" xfId="19" applyNumberFormat="1" applyFont="1" applyFill="1" applyBorder="1" applyAlignment="1">
      <alignment horizontal="center"/>
    </xf>
    <xf numFmtId="0" fontId="2" fillId="12" borderId="41" xfId="19" applyNumberFormat="1" applyFont="1" applyFill="1" applyBorder="1" applyAlignment="1">
      <alignment horizontal="center"/>
    </xf>
    <xf numFmtId="0" fontId="2" fillId="12" borderId="34" xfId="19" applyNumberFormat="1" applyFont="1" applyFill="1" applyBorder="1" applyAlignment="1">
      <alignment horizontal="center"/>
    </xf>
    <xf numFmtId="0" fontId="2" fillId="12" borderId="19" xfId="19" applyNumberFormat="1" applyFont="1" applyFill="1" applyBorder="1" applyAlignment="1">
      <alignment horizontal="center"/>
    </xf>
  </cellXfs>
  <cellStyles count="22">
    <cellStyle name="Hyperlink 2" xfId="1"/>
    <cellStyle name="Normal" xfId="0" builtinId="0"/>
    <cellStyle name="Normal 2" xfId="2"/>
    <cellStyle name="Normal 2 2" xfId="17"/>
    <cellStyle name="Normal 2 2 2" xfId="18"/>
    <cellStyle name="Normal 2 2 3" xfId="20"/>
    <cellStyle name="Normal 2 3" xfId="15"/>
    <cellStyle name="Normal 2 4" xfId="16"/>
    <cellStyle name="Normal 3" xfId="3"/>
    <cellStyle name="Normal 3 2" xfId="13"/>
    <cellStyle name="Normal 3 3" xfId="14"/>
    <cellStyle name="Normal 4" xfId="4"/>
    <cellStyle name="Normal 5" xfId="5"/>
    <cellStyle name="Normal_2007-134 run 1" xfId="21"/>
    <cellStyle name="Normal_2011-199 Run 1 Williams" xfId="6"/>
    <cellStyle name="Normal_2011-199 Run 3 Newsome" xfId="7"/>
    <cellStyle name="Normal_2012-033 run 2 newsome" xfId="8"/>
    <cellStyle name="Normal_2012-033 Run 4 Newsome" xfId="9"/>
    <cellStyle name="Normal_EA MS run11" xfId="19"/>
    <cellStyle name="Normal_EA MS run11_1" xfId="10"/>
    <cellStyle name="Normal_EA MS run11_1 2" xfId="11"/>
    <cellStyle name="Normal_Info1" xfId="12"/>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5F5C4"/>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 Id="rId30"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42"/>
          <c:y val="0.10548566672298063"/>
          <c:w val="0.75077035872950526"/>
          <c:h val="0.7215219603851874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05"/>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1'!$D$130:$D$131</c:f>
              <c:numCache>
                <c:formatCode>0.000</c:formatCode>
                <c:ptCount val="2"/>
                <c:pt idx="0">
                  <c:v>-29.834777777777781</c:v>
                </c:pt>
                <c:pt idx="1">
                  <c:v>22.341874999999998</c:v>
                </c:pt>
              </c:numCache>
            </c:numRef>
          </c:xVal>
          <c:yVal>
            <c:numRef>
              <c:f>'Tray 1'!$E$130:$E$131</c:f>
              <c:numCache>
                <c:formatCode>0.000</c:formatCode>
                <c:ptCount val="2"/>
                <c:pt idx="0">
                  <c:v>-28.279</c:v>
                </c:pt>
                <c:pt idx="1">
                  <c:v>24.361999999999998</c:v>
                </c:pt>
              </c:numCache>
            </c:numRef>
          </c:yVal>
          <c:smooth val="0"/>
          <c:extLst>
            <c:ext xmlns:c16="http://schemas.microsoft.com/office/drawing/2014/chart" uri="{C3380CC4-5D6E-409C-BE32-E72D297353CC}">
              <c16:uniqueId val="{00000000-50DD-41E4-87CD-86560F03F77A}"/>
            </c:ext>
          </c:extLst>
        </c:ser>
        <c:dLbls>
          <c:showLegendKey val="0"/>
          <c:showVal val="0"/>
          <c:showCatName val="0"/>
          <c:showSerName val="0"/>
          <c:showPercent val="0"/>
          <c:showBubbleSize val="0"/>
        </c:dLbls>
        <c:axId val="305971728"/>
        <c:axId val="305972120"/>
      </c:scatterChart>
      <c:valAx>
        <c:axId val="305971728"/>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5972120"/>
        <c:crossesAt val="-35"/>
        <c:crossBetween val="midCat"/>
      </c:valAx>
      <c:valAx>
        <c:axId val="3059721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5971728"/>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C</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1'!$G$2:$G$4</c:f>
              <c:numCache>
                <c:formatCode>General</c:formatCode>
                <c:ptCount val="3"/>
                <c:pt idx="0">
                  <c:v>9.8879999999999999</c:v>
                </c:pt>
                <c:pt idx="1">
                  <c:v>24.785</c:v>
                </c:pt>
                <c:pt idx="2">
                  <c:v>74.631</c:v>
                </c:pt>
              </c:numCache>
            </c:numRef>
          </c:xVal>
          <c:yVal>
            <c:numRef>
              <c:f>'% Calc 1'!$I$2:$I$4</c:f>
              <c:numCache>
                <c:formatCode>General</c:formatCode>
                <c:ptCount val="3"/>
                <c:pt idx="0">
                  <c:v>0.17425870000000002</c:v>
                </c:pt>
                <c:pt idx="1">
                  <c:v>0.42156729999999998</c:v>
                </c:pt>
                <c:pt idx="2">
                  <c:v>1.2271567000000001</c:v>
                </c:pt>
              </c:numCache>
            </c:numRef>
          </c:yVal>
          <c:smooth val="0"/>
          <c:extLst>
            <c:ext xmlns:c16="http://schemas.microsoft.com/office/drawing/2014/chart" uri="{C3380CC4-5D6E-409C-BE32-E72D297353CC}">
              <c16:uniqueId val="{00000000-B6E2-455F-A30E-B92820EC8532}"/>
            </c:ext>
          </c:extLst>
        </c:ser>
        <c:dLbls>
          <c:showLegendKey val="0"/>
          <c:showVal val="0"/>
          <c:showCatName val="0"/>
          <c:showSerName val="0"/>
          <c:showPercent val="0"/>
          <c:showBubbleSize val="0"/>
        </c:dLbls>
        <c:axId val="244763016"/>
        <c:axId val="244763408"/>
      </c:scatterChart>
      <c:valAx>
        <c:axId val="244763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44763408"/>
        <c:crosses val="autoZero"/>
        <c:crossBetween val="midCat"/>
      </c:valAx>
      <c:valAx>
        <c:axId val="24476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4476301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N</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2'!$F$2:$F$4</c:f>
              <c:numCache>
                <c:formatCode>General</c:formatCode>
                <c:ptCount val="3"/>
                <c:pt idx="0">
                  <c:v>35.554000000000002</c:v>
                </c:pt>
                <c:pt idx="1">
                  <c:v>55.168999999999997</c:v>
                </c:pt>
                <c:pt idx="2">
                  <c:v>115.77</c:v>
                </c:pt>
              </c:numCache>
            </c:numRef>
          </c:xVal>
          <c:yVal>
            <c:numRef>
              <c:f>'% Calc 2'!$H$2:$H$4</c:f>
              <c:numCache>
                <c:formatCode>General</c:formatCode>
                <c:ptCount val="3"/>
                <c:pt idx="0">
                  <c:v>4.4934399999999999E-2</c:v>
                </c:pt>
                <c:pt idx="1">
                  <c:v>6.8924800000000008E-2</c:v>
                </c:pt>
                <c:pt idx="2">
                  <c:v>0.14613200000000001</c:v>
                </c:pt>
              </c:numCache>
            </c:numRef>
          </c:yVal>
          <c:smooth val="0"/>
          <c:extLst>
            <c:ext xmlns:c16="http://schemas.microsoft.com/office/drawing/2014/chart" uri="{C3380CC4-5D6E-409C-BE32-E72D297353CC}">
              <c16:uniqueId val="{00000000-E64E-4EF0-9405-C693738B3029}"/>
            </c:ext>
          </c:extLst>
        </c:ser>
        <c:dLbls>
          <c:showLegendKey val="0"/>
          <c:showVal val="0"/>
          <c:showCatName val="0"/>
          <c:showSerName val="0"/>
          <c:showPercent val="0"/>
          <c:showBubbleSize val="0"/>
        </c:dLbls>
        <c:axId val="244764192"/>
        <c:axId val="244764584"/>
      </c:scatterChart>
      <c:valAx>
        <c:axId val="244764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44764584"/>
        <c:crosses val="autoZero"/>
        <c:crossBetween val="midCat"/>
      </c:valAx>
      <c:valAx>
        <c:axId val="244764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44764192"/>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C</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2'!$G$2:$G$4</c:f>
              <c:numCache>
                <c:formatCode>General</c:formatCode>
                <c:ptCount val="3"/>
                <c:pt idx="0">
                  <c:v>10.821999999999999</c:v>
                </c:pt>
                <c:pt idx="1">
                  <c:v>17.100000000000001</c:v>
                </c:pt>
                <c:pt idx="2">
                  <c:v>36.572000000000003</c:v>
                </c:pt>
              </c:numCache>
            </c:numRef>
          </c:xVal>
          <c:yVal>
            <c:numRef>
              <c:f>'% Calc 2'!$I$2:$I$4</c:f>
              <c:numCache>
                <c:formatCode>General</c:formatCode>
                <c:ptCount val="3"/>
                <c:pt idx="0">
                  <c:v>0.19262319999999999</c:v>
                </c:pt>
                <c:pt idx="1">
                  <c:v>0.29546440000000002</c:v>
                </c:pt>
                <c:pt idx="2">
                  <c:v>0.62643349999999998</c:v>
                </c:pt>
              </c:numCache>
            </c:numRef>
          </c:yVal>
          <c:smooth val="0"/>
          <c:extLst>
            <c:ext xmlns:c16="http://schemas.microsoft.com/office/drawing/2014/chart" uri="{C3380CC4-5D6E-409C-BE32-E72D297353CC}">
              <c16:uniqueId val="{00000000-88FD-428C-B00D-A17EF126BDF4}"/>
            </c:ext>
          </c:extLst>
        </c:ser>
        <c:dLbls>
          <c:showLegendKey val="0"/>
          <c:showVal val="0"/>
          <c:showCatName val="0"/>
          <c:showSerName val="0"/>
          <c:showPercent val="0"/>
          <c:showBubbleSize val="0"/>
        </c:dLbls>
        <c:axId val="186246880"/>
        <c:axId val="186247272"/>
      </c:scatterChart>
      <c:valAx>
        <c:axId val="186246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86247272"/>
        <c:crosses val="autoZero"/>
        <c:crossBetween val="midCat"/>
      </c:valAx>
      <c:valAx>
        <c:axId val="186247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86246880"/>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N</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3'!$F$2:$F$4</c:f>
              <c:numCache>
                <c:formatCode>General</c:formatCode>
                <c:ptCount val="3"/>
                <c:pt idx="0">
                  <c:v>31.047000000000001</c:v>
                </c:pt>
                <c:pt idx="1">
                  <c:v>54.634</c:v>
                </c:pt>
                <c:pt idx="2">
                  <c:v>115.21899999999999</c:v>
                </c:pt>
              </c:numCache>
            </c:numRef>
          </c:xVal>
          <c:yVal>
            <c:numRef>
              <c:f>'% Calc 3'!$H$2:$H$4</c:f>
              <c:numCache>
                <c:formatCode>General</c:formatCode>
                <c:ptCount val="3"/>
                <c:pt idx="0">
                  <c:v>4.05552E-2</c:v>
                </c:pt>
                <c:pt idx="1">
                  <c:v>7.1304800000000002E-2</c:v>
                </c:pt>
                <c:pt idx="2">
                  <c:v>0.15022560000000001</c:v>
                </c:pt>
              </c:numCache>
            </c:numRef>
          </c:yVal>
          <c:smooth val="0"/>
          <c:extLst>
            <c:ext xmlns:c16="http://schemas.microsoft.com/office/drawing/2014/chart" uri="{C3380CC4-5D6E-409C-BE32-E72D297353CC}">
              <c16:uniqueId val="{00000000-93F7-4D36-9631-EF03D2484282}"/>
            </c:ext>
          </c:extLst>
        </c:ser>
        <c:dLbls>
          <c:showLegendKey val="0"/>
          <c:showVal val="0"/>
          <c:showCatName val="0"/>
          <c:showSerName val="0"/>
          <c:showPercent val="0"/>
          <c:showBubbleSize val="0"/>
        </c:dLbls>
        <c:axId val="186248056"/>
        <c:axId val="241599400"/>
      </c:scatterChart>
      <c:valAx>
        <c:axId val="186248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41599400"/>
        <c:crosses val="autoZero"/>
        <c:crossBetween val="midCat"/>
      </c:valAx>
      <c:valAx>
        <c:axId val="24159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8624805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C</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3'!$G$2:$G$4</c:f>
              <c:numCache>
                <c:formatCode>General</c:formatCode>
                <c:ptCount val="3"/>
                <c:pt idx="0">
                  <c:v>9.5139999999999993</c:v>
                </c:pt>
                <c:pt idx="1">
                  <c:v>17.058</c:v>
                </c:pt>
                <c:pt idx="2">
                  <c:v>36.875</c:v>
                </c:pt>
              </c:numCache>
            </c:numRef>
          </c:xVal>
          <c:yVal>
            <c:numRef>
              <c:f>'% Calc 3'!$I$2:$I$4</c:f>
              <c:numCache>
                <c:formatCode>General</c:formatCode>
                <c:ptCount val="3"/>
                <c:pt idx="0">
                  <c:v>0.17385059999999999</c:v>
                </c:pt>
                <c:pt idx="1">
                  <c:v>0.30566690000000002</c:v>
                </c:pt>
                <c:pt idx="2">
                  <c:v>0.64398180000000005</c:v>
                </c:pt>
              </c:numCache>
            </c:numRef>
          </c:yVal>
          <c:smooth val="0"/>
          <c:extLst>
            <c:ext xmlns:c16="http://schemas.microsoft.com/office/drawing/2014/chart" uri="{C3380CC4-5D6E-409C-BE32-E72D297353CC}">
              <c16:uniqueId val="{00000000-A520-4514-9CE3-513E9DD3395C}"/>
            </c:ext>
          </c:extLst>
        </c:ser>
        <c:dLbls>
          <c:showLegendKey val="0"/>
          <c:showVal val="0"/>
          <c:showCatName val="0"/>
          <c:showSerName val="0"/>
          <c:showPercent val="0"/>
          <c:showBubbleSize val="0"/>
        </c:dLbls>
        <c:axId val="241600184"/>
        <c:axId val="241600576"/>
      </c:scatterChart>
      <c:valAx>
        <c:axId val="241600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41600576"/>
        <c:crosses val="autoZero"/>
        <c:crossBetween val="midCat"/>
      </c:valAx>
      <c:valAx>
        <c:axId val="24160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41600184"/>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N</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4'!$F$2:$F$4</c:f>
              <c:numCache>
                <c:formatCode>General</c:formatCode>
                <c:ptCount val="3"/>
                <c:pt idx="0">
                  <c:v>33.177</c:v>
                </c:pt>
                <c:pt idx="1">
                  <c:v>56.271999999999998</c:v>
                </c:pt>
                <c:pt idx="2">
                  <c:v>115.459</c:v>
                </c:pt>
              </c:numCache>
            </c:numRef>
          </c:xVal>
          <c:yVal>
            <c:numRef>
              <c:f>'% Calc 4'!$H$2:$H$4</c:f>
              <c:numCache>
                <c:formatCode>General</c:formatCode>
                <c:ptCount val="3"/>
                <c:pt idx="0">
                  <c:v>4.4839200000000003E-2</c:v>
                </c:pt>
                <c:pt idx="1">
                  <c:v>7.6160000000000005E-2</c:v>
                </c:pt>
                <c:pt idx="2">
                  <c:v>0.1547</c:v>
                </c:pt>
              </c:numCache>
            </c:numRef>
          </c:yVal>
          <c:smooth val="0"/>
          <c:extLst>
            <c:ext xmlns:c16="http://schemas.microsoft.com/office/drawing/2014/chart" uri="{C3380CC4-5D6E-409C-BE32-E72D297353CC}">
              <c16:uniqueId val="{00000000-8667-4063-8D15-9672F9A2E18F}"/>
            </c:ext>
          </c:extLst>
        </c:ser>
        <c:dLbls>
          <c:showLegendKey val="0"/>
          <c:showVal val="0"/>
          <c:showCatName val="0"/>
          <c:showSerName val="0"/>
          <c:showPercent val="0"/>
          <c:showBubbleSize val="0"/>
        </c:dLbls>
        <c:axId val="182123800"/>
        <c:axId val="182124192"/>
      </c:scatterChart>
      <c:valAx>
        <c:axId val="182123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82124192"/>
        <c:crosses val="autoZero"/>
        <c:crossBetween val="midCat"/>
      </c:valAx>
      <c:valAx>
        <c:axId val="18212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82123800"/>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C</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4'!$G$2:$G$4</c:f>
              <c:numCache>
                <c:formatCode>General</c:formatCode>
                <c:ptCount val="3"/>
                <c:pt idx="0">
                  <c:v>10.228</c:v>
                </c:pt>
                <c:pt idx="1">
                  <c:v>17.693999999999999</c:v>
                </c:pt>
                <c:pt idx="2">
                  <c:v>36.756999999999998</c:v>
                </c:pt>
              </c:numCache>
            </c:numRef>
          </c:xVal>
          <c:yVal>
            <c:numRef>
              <c:f>'% Calc 4'!$I$2:$I$4</c:f>
              <c:numCache>
                <c:formatCode>General</c:formatCode>
                <c:ptCount val="3"/>
                <c:pt idx="0">
                  <c:v>0.1922151</c:v>
                </c:pt>
                <c:pt idx="1">
                  <c:v>0.32648000000000005</c:v>
                </c:pt>
                <c:pt idx="2">
                  <c:v>0.66316249999999999</c:v>
                </c:pt>
              </c:numCache>
            </c:numRef>
          </c:yVal>
          <c:smooth val="0"/>
          <c:extLst>
            <c:ext xmlns:c16="http://schemas.microsoft.com/office/drawing/2014/chart" uri="{C3380CC4-5D6E-409C-BE32-E72D297353CC}">
              <c16:uniqueId val="{00000000-9868-4F9A-B854-38DDA78373AC}"/>
            </c:ext>
          </c:extLst>
        </c:ser>
        <c:dLbls>
          <c:showLegendKey val="0"/>
          <c:showVal val="0"/>
          <c:showCatName val="0"/>
          <c:showSerName val="0"/>
          <c:showPercent val="0"/>
          <c:showBubbleSize val="0"/>
        </c:dLbls>
        <c:axId val="182124976"/>
        <c:axId val="182125368"/>
      </c:scatterChart>
      <c:valAx>
        <c:axId val="18212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82125368"/>
        <c:crosses val="autoZero"/>
        <c:crossBetween val="midCat"/>
      </c:valAx>
      <c:valAx>
        <c:axId val="182125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8212497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787"/>
          <c:y val="0.11363661584831287"/>
          <c:w val="0.76852083490317236"/>
          <c:h val="0.7000015536256073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712E-2"/>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1'!$D$117:$D$118</c:f>
              <c:numCache>
                <c:formatCode>0.000</c:formatCode>
                <c:ptCount val="2"/>
                <c:pt idx="0">
                  <c:v>-2.8450000000000006</c:v>
                </c:pt>
                <c:pt idx="1">
                  <c:v>29.721250000000001</c:v>
                </c:pt>
              </c:numCache>
            </c:numRef>
          </c:xVal>
          <c:yVal>
            <c:numRef>
              <c:f>'Tray 1'!$E$117:$E$118</c:f>
              <c:numCache>
                <c:formatCode>0.000</c:formatCode>
                <c:ptCount val="2"/>
                <c:pt idx="0">
                  <c:v>-4.6159999999999997</c:v>
                </c:pt>
                <c:pt idx="1">
                  <c:v>27.888000000000002</c:v>
                </c:pt>
              </c:numCache>
            </c:numRef>
          </c:yVal>
          <c:smooth val="0"/>
          <c:extLst>
            <c:ext xmlns:c16="http://schemas.microsoft.com/office/drawing/2014/chart" uri="{C3380CC4-5D6E-409C-BE32-E72D297353CC}">
              <c16:uniqueId val="{00000000-AA53-4B78-A1CF-AA9BF26A44A4}"/>
            </c:ext>
          </c:extLst>
        </c:ser>
        <c:dLbls>
          <c:showLegendKey val="0"/>
          <c:showVal val="0"/>
          <c:showCatName val="0"/>
          <c:showSerName val="0"/>
          <c:showPercent val="0"/>
          <c:showBubbleSize val="0"/>
        </c:dLbls>
        <c:axId val="236850368"/>
        <c:axId val="236849192"/>
      </c:scatterChart>
      <c:valAx>
        <c:axId val="236850368"/>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849192"/>
        <c:crossesAt val="-35"/>
        <c:crossBetween val="midCat"/>
      </c:valAx>
      <c:valAx>
        <c:axId val="2368491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850368"/>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42"/>
          <c:y val="0.10548566672298063"/>
          <c:w val="0.75077035872950526"/>
          <c:h val="0.7215219603851874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05"/>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2'!$D$136:$D$137</c:f>
              <c:numCache>
                <c:formatCode>0.000</c:formatCode>
                <c:ptCount val="2"/>
                <c:pt idx="0">
                  <c:v>-29.84622222222222</c:v>
                </c:pt>
                <c:pt idx="1">
                  <c:v>22.250374999999998</c:v>
                </c:pt>
              </c:numCache>
            </c:numRef>
          </c:xVal>
          <c:yVal>
            <c:numRef>
              <c:f>'Tray 2'!$E$136:$E$137</c:f>
              <c:numCache>
                <c:formatCode>0.000</c:formatCode>
                <c:ptCount val="2"/>
                <c:pt idx="0">
                  <c:v>-28.279</c:v>
                </c:pt>
                <c:pt idx="1">
                  <c:v>24.361999999999998</c:v>
                </c:pt>
              </c:numCache>
            </c:numRef>
          </c:yVal>
          <c:smooth val="0"/>
          <c:extLst>
            <c:ext xmlns:c16="http://schemas.microsoft.com/office/drawing/2014/chart" uri="{C3380CC4-5D6E-409C-BE32-E72D297353CC}">
              <c16:uniqueId val="{00000000-CCE8-4B30-B118-7147BF6F9872}"/>
            </c:ext>
          </c:extLst>
        </c:ser>
        <c:dLbls>
          <c:showLegendKey val="0"/>
          <c:showVal val="0"/>
          <c:showCatName val="0"/>
          <c:showSerName val="0"/>
          <c:showPercent val="0"/>
          <c:showBubbleSize val="0"/>
        </c:dLbls>
        <c:axId val="236849976"/>
        <c:axId val="236738600"/>
      </c:scatterChart>
      <c:valAx>
        <c:axId val="236849976"/>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738600"/>
        <c:crossesAt val="-35"/>
        <c:crossBetween val="midCat"/>
      </c:valAx>
      <c:valAx>
        <c:axId val="2367386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849976"/>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787"/>
          <c:y val="0.11363661584831287"/>
          <c:w val="0.76852083490317236"/>
          <c:h val="0.7000015536256073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712E-2"/>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2'!$D$117:$D$118</c:f>
              <c:numCache>
                <c:formatCode>0.000</c:formatCode>
                <c:ptCount val="2"/>
                <c:pt idx="0">
                  <c:v>-2.8506666666666667</c:v>
                </c:pt>
                <c:pt idx="1">
                  <c:v>29.733874999999998</c:v>
                </c:pt>
              </c:numCache>
            </c:numRef>
          </c:xVal>
          <c:yVal>
            <c:numRef>
              <c:f>'Tray 2'!$E$117:$E$118</c:f>
              <c:numCache>
                <c:formatCode>0.000</c:formatCode>
                <c:ptCount val="2"/>
                <c:pt idx="0">
                  <c:v>-4.6159999999999997</c:v>
                </c:pt>
                <c:pt idx="1">
                  <c:v>27.888000000000002</c:v>
                </c:pt>
              </c:numCache>
            </c:numRef>
          </c:yVal>
          <c:smooth val="0"/>
          <c:extLst>
            <c:ext xmlns:c16="http://schemas.microsoft.com/office/drawing/2014/chart" uri="{C3380CC4-5D6E-409C-BE32-E72D297353CC}">
              <c16:uniqueId val="{00000000-614E-43CD-B957-BC84D7A1799C}"/>
            </c:ext>
          </c:extLst>
        </c:ser>
        <c:dLbls>
          <c:showLegendKey val="0"/>
          <c:showVal val="0"/>
          <c:showCatName val="0"/>
          <c:showSerName val="0"/>
          <c:showPercent val="0"/>
          <c:showBubbleSize val="0"/>
        </c:dLbls>
        <c:axId val="236739776"/>
        <c:axId val="236740168"/>
      </c:scatterChart>
      <c:valAx>
        <c:axId val="236739776"/>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740168"/>
        <c:crossesAt val="-35"/>
        <c:crossBetween val="midCat"/>
      </c:valAx>
      <c:valAx>
        <c:axId val="2367401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739776"/>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42"/>
          <c:y val="0.10548566672298063"/>
          <c:w val="0.75077035872950526"/>
          <c:h val="0.7215219603851874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05"/>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3'!$D$137:$D$138</c:f>
              <c:numCache>
                <c:formatCode>0.000</c:formatCode>
                <c:ptCount val="2"/>
                <c:pt idx="0">
                  <c:v>-29.877111111111113</c:v>
                </c:pt>
                <c:pt idx="1">
                  <c:v>22.257624999999997</c:v>
                </c:pt>
              </c:numCache>
            </c:numRef>
          </c:xVal>
          <c:yVal>
            <c:numRef>
              <c:f>'Tray 3'!$E$137:$E$138</c:f>
              <c:numCache>
                <c:formatCode>0.000</c:formatCode>
                <c:ptCount val="2"/>
                <c:pt idx="0">
                  <c:v>-28.279</c:v>
                </c:pt>
                <c:pt idx="1">
                  <c:v>24.361999999999998</c:v>
                </c:pt>
              </c:numCache>
            </c:numRef>
          </c:yVal>
          <c:smooth val="0"/>
          <c:extLst>
            <c:ext xmlns:c16="http://schemas.microsoft.com/office/drawing/2014/chart" uri="{C3380CC4-5D6E-409C-BE32-E72D297353CC}">
              <c16:uniqueId val="{00000000-F568-42F1-9FF4-AD139A8186B0}"/>
            </c:ext>
          </c:extLst>
        </c:ser>
        <c:dLbls>
          <c:showLegendKey val="0"/>
          <c:showVal val="0"/>
          <c:showCatName val="0"/>
          <c:showSerName val="0"/>
          <c:showPercent val="0"/>
          <c:showBubbleSize val="0"/>
        </c:dLbls>
        <c:axId val="236739384"/>
        <c:axId val="186144448"/>
      </c:scatterChart>
      <c:valAx>
        <c:axId val="23673938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144448"/>
        <c:crossesAt val="-35"/>
        <c:crossBetween val="midCat"/>
      </c:valAx>
      <c:valAx>
        <c:axId val="1861444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739384"/>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787"/>
          <c:y val="0.11363661584831287"/>
          <c:w val="0.76852083490317236"/>
          <c:h val="0.7000015536256073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2.0632513528401543E-2"/>
                  <c:y val="-0.1257580529706514"/>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3'!$D$117:$D$118</c:f>
              <c:numCache>
                <c:formatCode>0.000</c:formatCode>
                <c:ptCount val="2"/>
                <c:pt idx="0">
                  <c:v>-2.8851111111111107</c:v>
                </c:pt>
                <c:pt idx="1">
                  <c:v>29.670874999999999</c:v>
                </c:pt>
              </c:numCache>
            </c:numRef>
          </c:xVal>
          <c:yVal>
            <c:numRef>
              <c:f>'Tray 3'!$E$117:$E$118</c:f>
              <c:numCache>
                <c:formatCode>0.000</c:formatCode>
                <c:ptCount val="2"/>
                <c:pt idx="0">
                  <c:v>-4.6159999999999997</c:v>
                </c:pt>
                <c:pt idx="1">
                  <c:v>27.888000000000002</c:v>
                </c:pt>
              </c:numCache>
            </c:numRef>
          </c:yVal>
          <c:smooth val="0"/>
          <c:extLst>
            <c:ext xmlns:c16="http://schemas.microsoft.com/office/drawing/2014/chart" uri="{C3380CC4-5D6E-409C-BE32-E72D297353CC}">
              <c16:uniqueId val="{00000000-D4E7-4E2D-8544-9E57893DEE3F}"/>
            </c:ext>
          </c:extLst>
        </c:ser>
        <c:dLbls>
          <c:showLegendKey val="0"/>
          <c:showVal val="0"/>
          <c:showCatName val="0"/>
          <c:showSerName val="0"/>
          <c:showPercent val="0"/>
          <c:showBubbleSize val="0"/>
        </c:dLbls>
        <c:axId val="186145232"/>
        <c:axId val="186145624"/>
      </c:scatterChart>
      <c:valAx>
        <c:axId val="186145232"/>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145624"/>
        <c:crossesAt val="-35"/>
        <c:crossBetween val="midCat"/>
      </c:valAx>
      <c:valAx>
        <c:axId val="1861456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145232"/>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42"/>
          <c:y val="0.10548566672298063"/>
          <c:w val="0.75077035872950526"/>
          <c:h val="0.7215219603851874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05"/>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4'!$D$90:$D$91</c:f>
              <c:numCache>
                <c:formatCode>0.000</c:formatCode>
                <c:ptCount val="2"/>
                <c:pt idx="0">
                  <c:v>-29.905285714285714</c:v>
                </c:pt>
                <c:pt idx="1">
                  <c:v>22.29666666666667</c:v>
                </c:pt>
              </c:numCache>
            </c:numRef>
          </c:xVal>
          <c:yVal>
            <c:numRef>
              <c:f>'Tray 4'!$E$90:$E$91</c:f>
              <c:numCache>
                <c:formatCode>0.000</c:formatCode>
                <c:ptCount val="2"/>
                <c:pt idx="0">
                  <c:v>-28.279</c:v>
                </c:pt>
                <c:pt idx="1">
                  <c:v>24.361999999999998</c:v>
                </c:pt>
              </c:numCache>
            </c:numRef>
          </c:yVal>
          <c:smooth val="0"/>
          <c:extLst>
            <c:ext xmlns:c16="http://schemas.microsoft.com/office/drawing/2014/chart" uri="{C3380CC4-5D6E-409C-BE32-E72D297353CC}">
              <c16:uniqueId val="{00000000-A2DE-42E4-AFA2-49C9F6E52D2B}"/>
            </c:ext>
          </c:extLst>
        </c:ser>
        <c:dLbls>
          <c:showLegendKey val="0"/>
          <c:showVal val="0"/>
          <c:showCatName val="0"/>
          <c:showSerName val="0"/>
          <c:showPercent val="0"/>
          <c:showBubbleSize val="0"/>
        </c:dLbls>
        <c:axId val="299476088"/>
        <c:axId val="299476480"/>
      </c:scatterChart>
      <c:valAx>
        <c:axId val="299476088"/>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9476480"/>
        <c:crossesAt val="-35"/>
        <c:crossBetween val="midCat"/>
      </c:valAx>
      <c:valAx>
        <c:axId val="2994764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9476088"/>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787"/>
          <c:y val="0.11363661584831287"/>
          <c:w val="0.76852083490317236"/>
          <c:h val="0.7000015536256073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712E-2"/>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4'!$D$77:$D$78</c:f>
              <c:numCache>
                <c:formatCode>0.000</c:formatCode>
                <c:ptCount val="2"/>
                <c:pt idx="0">
                  <c:v>-2.8030000000000004</c:v>
                </c:pt>
                <c:pt idx="1">
                  <c:v>29.688833333333331</c:v>
                </c:pt>
              </c:numCache>
            </c:numRef>
          </c:xVal>
          <c:yVal>
            <c:numRef>
              <c:f>'Tray 4'!$E$77:$E$78</c:f>
              <c:numCache>
                <c:formatCode>0.000</c:formatCode>
                <c:ptCount val="2"/>
                <c:pt idx="0">
                  <c:v>-4.6159999999999997</c:v>
                </c:pt>
                <c:pt idx="1">
                  <c:v>27.888000000000002</c:v>
                </c:pt>
              </c:numCache>
            </c:numRef>
          </c:yVal>
          <c:smooth val="0"/>
          <c:extLst>
            <c:ext xmlns:c16="http://schemas.microsoft.com/office/drawing/2014/chart" uri="{C3380CC4-5D6E-409C-BE32-E72D297353CC}">
              <c16:uniqueId val="{00000000-05BB-4A49-AF17-D9C7879DA79E}"/>
            </c:ext>
          </c:extLst>
        </c:ser>
        <c:dLbls>
          <c:showLegendKey val="0"/>
          <c:showVal val="0"/>
          <c:showCatName val="0"/>
          <c:showSerName val="0"/>
          <c:showPercent val="0"/>
          <c:showBubbleSize val="0"/>
        </c:dLbls>
        <c:axId val="299477264"/>
        <c:axId val="144132312"/>
      </c:scatterChart>
      <c:valAx>
        <c:axId val="29947726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132312"/>
        <c:crossesAt val="-35"/>
        <c:crossBetween val="midCat"/>
      </c:valAx>
      <c:valAx>
        <c:axId val="1441323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9477264"/>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N</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1'!$F$2:$F$4</c:f>
              <c:numCache>
                <c:formatCode>General</c:formatCode>
                <c:ptCount val="3"/>
                <c:pt idx="0">
                  <c:v>33.040999999999997</c:v>
                </c:pt>
                <c:pt idx="1">
                  <c:v>80.555000000000007</c:v>
                </c:pt>
                <c:pt idx="2">
                  <c:v>238.59299999999999</c:v>
                </c:pt>
              </c:numCache>
            </c:numRef>
          </c:xVal>
          <c:yVal>
            <c:numRef>
              <c:f>'% Calc 1'!$H$2:$H$4</c:f>
              <c:numCache>
                <c:formatCode>General</c:formatCode>
                <c:ptCount val="3"/>
                <c:pt idx="0">
                  <c:v>4.0650400000000003E-2</c:v>
                </c:pt>
                <c:pt idx="1">
                  <c:v>9.8341600000000001E-2</c:v>
                </c:pt>
                <c:pt idx="2">
                  <c:v>0.28626640000000003</c:v>
                </c:pt>
              </c:numCache>
            </c:numRef>
          </c:yVal>
          <c:smooth val="0"/>
          <c:extLst>
            <c:ext xmlns:c16="http://schemas.microsoft.com/office/drawing/2014/chart" uri="{C3380CC4-5D6E-409C-BE32-E72D297353CC}">
              <c16:uniqueId val="{00000000-B6CB-4B3E-91E2-6E5F051E6EBE}"/>
            </c:ext>
          </c:extLst>
        </c:ser>
        <c:dLbls>
          <c:showLegendKey val="0"/>
          <c:showVal val="0"/>
          <c:showCatName val="0"/>
          <c:showSerName val="0"/>
          <c:showPercent val="0"/>
          <c:showBubbleSize val="0"/>
        </c:dLbls>
        <c:axId val="144133096"/>
        <c:axId val="144133488"/>
      </c:scatterChart>
      <c:valAx>
        <c:axId val="144133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44133488"/>
        <c:crosses val="autoZero"/>
        <c:crossBetween val="midCat"/>
      </c:valAx>
      <c:valAx>
        <c:axId val="14413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4413309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152401</xdr:rowOff>
    </xdr:from>
    <xdr:to>
      <xdr:col>10</xdr:col>
      <xdr:colOff>19050</xdr:colOff>
      <xdr:row>13</xdr:row>
      <xdr:rowOff>180975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1676401"/>
          <a:ext cx="10325100" cy="981074"/>
        </a:xfrm>
        <a:prstGeom prst="rect">
          <a:avLst/>
        </a:prstGeom>
        <a:solidFill>
          <a:srgbClr val="9A9779"/>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483627</xdr:colOff>
      <xdr:row>9</xdr:row>
      <xdr:rowOff>76200</xdr:rowOff>
    </xdr:from>
    <xdr:to>
      <xdr:col>1</xdr:col>
      <xdr:colOff>161925</xdr:colOff>
      <xdr:row>13</xdr:row>
      <xdr:rowOff>180975</xdr:rowOff>
    </xdr:to>
    <xdr:pic>
      <xdr:nvPicPr>
        <xdr:cNvPr id="61058" name="Picture 2">
          <a:extLst>
            <a:ext uri="{FF2B5EF4-FFF2-40B4-BE49-F238E27FC236}">
              <a16:creationId xmlns:a16="http://schemas.microsoft.com/office/drawing/2014/main" id="{00000000-0008-0000-0000-000082EE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1343" t="4256" r="11411" b="34042"/>
        <a:stretch>
          <a:fillRect/>
        </a:stretch>
      </xdr:blipFill>
      <xdr:spPr bwMode="auto">
        <a:xfrm>
          <a:off x="483627" y="1790700"/>
          <a:ext cx="116419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1028699</xdr:colOff>
      <xdr:row>8</xdr:row>
      <xdr:rowOff>142875</xdr:rowOff>
    </xdr:from>
    <xdr:to>
      <xdr:col>8</xdr:col>
      <xdr:colOff>723900</xdr:colOff>
      <xdr:row>13</xdr:row>
      <xdr:rowOff>171450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bwMode="auto">
        <a:xfrm>
          <a:off x="1619249" y="1666875"/>
          <a:ext cx="7239001"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a:solidFill>
                <a:srgbClr val="8F2E00"/>
              </a:solidFill>
              <a:latin typeface="Century Schoolbook" pitchFamily="18" charset="0"/>
            </a:rPr>
            <a:t>Stable Isotope</a:t>
          </a:r>
          <a:r>
            <a:rPr lang="en-US" sz="3600" b="0" baseline="0">
              <a:solidFill>
                <a:srgbClr val="8F2E00"/>
              </a:solidFill>
              <a:latin typeface="Century Schoolbook" pitchFamily="18" charset="0"/>
            </a:rPr>
            <a:t> Facility</a:t>
          </a:r>
        </a:p>
      </xdr:txBody>
    </xdr:sp>
    <xdr:clientData/>
  </xdr:twoCellAnchor>
  <xdr:twoCellAnchor editAs="oneCell">
    <xdr:from>
      <xdr:col>0</xdr:col>
      <xdr:colOff>9525</xdr:colOff>
      <xdr:row>0</xdr:row>
      <xdr:rowOff>9525</xdr:rowOff>
    </xdr:from>
    <xdr:to>
      <xdr:col>10</xdr:col>
      <xdr:colOff>19050</xdr:colOff>
      <xdr:row>12</xdr:row>
      <xdr:rowOff>21581</xdr:rowOff>
    </xdr:to>
    <xdr:pic>
      <xdr:nvPicPr>
        <xdr:cNvPr id="61060" name="Picture 1">
          <a:extLst>
            <a:ext uri="{FF2B5EF4-FFF2-40B4-BE49-F238E27FC236}">
              <a16:creationId xmlns:a16="http://schemas.microsoft.com/office/drawing/2014/main" id="{00000000-0008-0000-0000-000084EE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9525"/>
          <a:ext cx="10382250" cy="2298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390525</xdr:colOff>
      <xdr:row>0</xdr:row>
      <xdr:rowOff>76200</xdr:rowOff>
    </xdr:from>
    <xdr:to>
      <xdr:col>21</xdr:col>
      <xdr:colOff>85725</xdr:colOff>
      <xdr:row>17</xdr:row>
      <xdr:rowOff>66675</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19</xdr:row>
      <xdr:rowOff>28575</xdr:rowOff>
    </xdr:from>
    <xdr:to>
      <xdr:col>21</xdr:col>
      <xdr:colOff>76200</xdr:colOff>
      <xdr:row>36</xdr:row>
      <xdr:rowOff>19050</xdr:rowOff>
    </xdr:to>
    <xdr:graphicFrame macro="">
      <xdr:nvGraphicFramePr>
        <xdr:cNvPr id="3" name="Chart 2">
          <a:extLst>
            <a:ext uri="{FF2B5EF4-FFF2-40B4-BE49-F238E27FC236}">
              <a16:creationId xmlns:a16="http://schemas.microsoft.com/office/drawing/2014/main" i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66674</xdr:rowOff>
    </xdr:from>
    <xdr:to>
      <xdr:col>9</xdr:col>
      <xdr:colOff>438149</xdr:colOff>
      <xdr:row>52</xdr:row>
      <xdr:rowOff>95250</xdr:rowOff>
    </xdr:to>
    <xdr:sp macro="" textlink="">
      <xdr:nvSpPr>
        <xdr:cNvPr id="2" name="TextBox 1">
          <a:extLst>
            <a:ext uri="{FF2B5EF4-FFF2-40B4-BE49-F238E27FC236}">
              <a16:creationId xmlns:a16="http://schemas.microsoft.com/office/drawing/2014/main" id="{00000000-0008-0000-0200-000004000000}"/>
            </a:ext>
          </a:extLst>
        </xdr:cNvPr>
        <xdr:cNvSpPr txBox="1"/>
      </xdr:nvSpPr>
      <xdr:spPr bwMode="auto">
        <a:xfrm>
          <a:off x="38100" y="66674"/>
          <a:ext cx="9772649" cy="8486776"/>
        </a:xfrm>
        <a:prstGeom prst="rect">
          <a:avLst/>
        </a:prstGeom>
        <a:solidFill>
          <a:srgbClr val="F5F5C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a:solidFill>
              <a:schemeClr val="bg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r>
            <a:rPr lang="en-US" sz="2000" b="1" u="none">
              <a:solidFill>
                <a:schemeClr val="tx1"/>
              </a:solidFill>
              <a:latin typeface="Times New Roman" pitchFamily="18" charset="0"/>
              <a:cs typeface="Times New Roman" pitchFamily="18" charset="0"/>
            </a:rPr>
            <a:t>Principal of operation</a:t>
          </a:r>
          <a:endParaRPr lang="en-US" sz="1200" b="1">
            <a:solidFill>
              <a:schemeClr val="tx1"/>
            </a:solidFill>
            <a:latin typeface="Times New Roman" pitchFamily="18" charset="0"/>
            <a:cs typeface="Times New Roman" pitchFamily="18" charset="0"/>
          </a:endParaRPr>
        </a:p>
        <a:p>
          <a:r>
            <a:rPr lang="en-US" sz="1100" b="1">
              <a:solidFill>
                <a:schemeClr val="dk1"/>
              </a:solidFill>
              <a:effectLst/>
              <a:latin typeface="+mn-lt"/>
              <a:ea typeface="+mn-ea"/>
              <a:cs typeface="+mn-cs"/>
            </a:rPr>
            <a:t>●</a:t>
          </a:r>
          <a:r>
            <a:rPr lang="en-US" sz="1200" b="1">
              <a:solidFill>
                <a:schemeClr val="dk1"/>
              </a:solidFill>
              <a:effectLst/>
              <a:latin typeface="Times New Roman" panose="02020603050405020304" pitchFamily="18" charset="0"/>
              <a:ea typeface="+mn-ea"/>
              <a:cs typeface="Times New Roman" panose="02020603050405020304" pitchFamily="18" charset="0"/>
            </a:rPr>
            <a:t>The Finnigan DeltaPlus XP is run in continuous flow mode and connected to a Costech 4010 elemental analyzer via a Finnigan ConFlo III interface.</a:t>
          </a:r>
          <a:endParaRPr lang="en-US" sz="1200">
            <a:effectLst/>
            <a:latin typeface="Times New Roman" panose="02020603050405020304" pitchFamily="18" charset="0"/>
            <a:cs typeface="Times New Roman" panose="02020603050405020304" pitchFamily="18" charset="0"/>
          </a:endParaRPr>
        </a:p>
        <a:p>
          <a:pPr eaLnBrk="1" fontAlgn="auto" latinLnBrk="0" hangingPunct="1"/>
          <a:r>
            <a:rPr lang="en-US" sz="1200" b="1">
              <a:solidFill>
                <a:schemeClr val="dk1"/>
              </a:solidFill>
              <a:effectLst/>
              <a:latin typeface="Times New Roman" panose="02020603050405020304" pitchFamily="18" charset="0"/>
              <a:ea typeface="+mn-ea"/>
              <a:cs typeface="Times New Roman" panose="02020603050405020304" pitchFamily="18" charset="0"/>
            </a:rPr>
            <a:t>●The Finnigan Delta</a:t>
          </a:r>
          <a:r>
            <a:rPr lang="en-US" sz="1200" b="1" baseline="0">
              <a:solidFill>
                <a:schemeClr val="dk1"/>
              </a:solidFill>
              <a:effectLst/>
              <a:latin typeface="Times New Roman" panose="02020603050405020304" pitchFamily="18" charset="0"/>
              <a:ea typeface="+mn-ea"/>
              <a:cs typeface="Times New Roman" panose="02020603050405020304" pitchFamily="18" charset="0"/>
            </a:rPr>
            <a:t> V</a:t>
          </a:r>
          <a:r>
            <a:rPr lang="en-US" sz="1200" b="1">
              <a:solidFill>
                <a:schemeClr val="dk1"/>
              </a:solidFill>
              <a:effectLst/>
              <a:latin typeface="Times New Roman" panose="02020603050405020304" pitchFamily="18" charset="0"/>
              <a:ea typeface="+mn-ea"/>
              <a:cs typeface="Times New Roman" panose="02020603050405020304" pitchFamily="18" charset="0"/>
            </a:rPr>
            <a:t> is run in continuous flow mode and connected to either a</a:t>
          </a:r>
          <a:r>
            <a:rPr lang="en-US" sz="1200" b="1" baseline="0">
              <a:solidFill>
                <a:schemeClr val="dk1"/>
              </a:solidFill>
              <a:effectLst/>
              <a:latin typeface="Times New Roman" panose="02020603050405020304" pitchFamily="18" charset="0"/>
              <a:ea typeface="+mn-ea"/>
              <a:cs typeface="Times New Roman" panose="02020603050405020304" pitchFamily="18" charset="0"/>
            </a:rPr>
            <a:t> Carlo Erba 1110 or </a:t>
          </a:r>
          <a:r>
            <a:rPr lang="en-US" sz="1200" b="1">
              <a:solidFill>
                <a:schemeClr val="dk1"/>
              </a:solidFill>
              <a:effectLst/>
              <a:latin typeface="Times New Roman" panose="02020603050405020304" pitchFamily="18" charset="0"/>
              <a:ea typeface="+mn-ea"/>
              <a:cs typeface="Times New Roman" panose="02020603050405020304" pitchFamily="18" charset="0"/>
            </a:rPr>
            <a:t>a Thermo Flash isolink elemental analyzer via a Finnigan ConFlo IV interface.</a:t>
          </a:r>
          <a:endParaRPr lang="en-US" sz="1200">
            <a:effectLst/>
            <a:latin typeface="Times New Roman" panose="02020603050405020304" pitchFamily="18" charset="0"/>
            <a:cs typeface="Times New Roman" panose="02020603050405020304" pitchFamily="18" charset="0"/>
          </a:endParaRPr>
        </a:p>
        <a:p>
          <a:r>
            <a:rPr lang="en-US" sz="1200" b="1">
              <a:solidFill>
                <a:schemeClr val="tx1"/>
              </a:solidFill>
              <a:latin typeface="Times New Roman" pitchFamily="18" charset="0"/>
              <a:cs typeface="Times New Roman" pitchFamily="18" charset="0"/>
            </a:rPr>
            <a:t>●A sample contained within a tin capsule is dropped into a combustion reactor held at 1020°C. For nitrogen and carbon analysis, the combustion reactor contains chromium oxide for oxidation and silvered cobaltous/cobaltic oxide for removal of sulfur. When the tin capsule is exposed to a gas flow temporarily enriched with ultra-high purity oxygen (25-30 mL min-1), flash combustion occurs which raises the temperature of the sample to &gt;1700°C. The encapsulated sample, depending on its composition, combusts generating one or more of these gases: N2, NxOx, CO2, and H2O. The reduction reactor contains reduced copper wires for the reduction of nitrogen oxides to N2 and the removal of excess O2.  An adsorption trap containing magnesium perchlorate removes the H2O. The remaining N2 and CO2 gases travel through a Porapak Q chromatographic column (80-100 mL min-1 at 50˚C) as the carrier gas and then moves to the ConFlo III open-split interface.   </a:t>
          </a:r>
        </a:p>
        <a:p>
          <a:r>
            <a:rPr lang="en-US" sz="1200" b="1">
              <a:solidFill>
                <a:schemeClr val="tx1"/>
              </a:solidFill>
              <a:latin typeface="Times New Roman" pitchFamily="18" charset="0"/>
              <a:cs typeface="Times New Roman" pitchFamily="18" charset="0"/>
            </a:rPr>
            <a:t>●The gas then moves through the ConFlo III to the Finnigan DeltaPlus XP mass spectrometer.  Reference gases are pulsed by the ConFlo III into the mass spectrometer for proper mass balance.</a:t>
          </a: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QA/QC</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Quality assessment of carbon and nitrogen isotope composition of solids is based on the standard uncertainty of the known value of the secondary laboratory reference material calculated on multiple analyses.  For carbon isotope composition, if the standard uncertainty is greater than 0.15‰, the unknowns are re-analyzed (until the 2-sigma expanded standard uncertainty of the result is better than 0.3‰).  The carbon isotopic composition is reported in per mil relative to VPDB scale such that USGS40 glutamic acid, USGS41 glutamic acid, and NIST 8542 sucrose ANU, respectively are -26.24‰, +37.76‰, and -10.05‰.  For nitrogen isotope ratio composition, if the standard uncertainty is greater than 0.2‰, the unknowns are re-analyzed (until the 2-sigma expanded standard uncertainty of the result is better than 0.4‰).  The nitrogen isotopic composition is reported in per mil relative to nitrogen in air on a scale such that USGS40 glutamic acid, USGS41 glutamic acid, and NIST8549 potassium nitrate, respectively are -4.52‰, +47.57‰, and 4.36‰.</a:t>
          </a:r>
          <a:endParaRPr lang="en-US" sz="1200" b="1">
            <a:solidFill>
              <a:schemeClr val="tx1"/>
            </a:solidFill>
            <a:effectLst/>
            <a:latin typeface="Times New Roman" pitchFamily="18" charset="0"/>
            <a:cs typeface="Times New Roman" pitchFamily="18" charset="0"/>
          </a:endParaRP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Normalization </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Whenever isotopic analyses are performed, reference materials must be included with the unknowns.  In general two ‘bracketing’ reference materials should be used for correcting purposes.  These reference materials ideally would be similar in chemical complexity to the unknowns but have very different isotopic compositions.  Using two such reference materials, you can generate two linear equations, one for each referenece material.  Since these linear equations will have the same slope and intercept, combining the two equations will generate a single linear equation that can be used to correct the unknowns.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The linear equation is derived as follows: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Slope (m):  m=[</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Intercept (b):  b=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Normalization equation:</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SA-COR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b</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Where: </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the accepted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the accepted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the measured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 = the measured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measured delta value of sample</a:t>
          </a:r>
          <a:endParaRPr lang="en-US" sz="1200" b="1">
            <a:solidFill>
              <a:schemeClr val="tx1"/>
            </a:solidFill>
            <a:effectLst/>
            <a:latin typeface="Times New Roman" pitchFamily="18" charset="0"/>
            <a:cs typeface="Times New Roman" pitchFamily="18" charset="0"/>
          </a:endParaRPr>
        </a:p>
        <a:p>
          <a:r>
            <a:rPr lang="el-GR" sz="1100" b="1">
              <a:solidFill>
                <a:schemeClr val="tx1"/>
              </a:solidFill>
              <a:effectLst/>
              <a:latin typeface="Times New Roman" pitchFamily="18" charset="0"/>
              <a:ea typeface="+mn-ea"/>
              <a:cs typeface="Times New Roman" pitchFamily="18" charset="0"/>
            </a:rPr>
            <a:t>δ</a:t>
          </a:r>
          <a:r>
            <a:rPr lang="en-US" sz="1100" b="1">
              <a:solidFill>
                <a:schemeClr val="tx1"/>
              </a:solidFill>
              <a:effectLst/>
              <a:latin typeface="Times New Roman" pitchFamily="18" charset="0"/>
              <a:ea typeface="+mn-ea"/>
              <a:cs typeface="Times New Roman" pitchFamily="18" charset="0"/>
            </a:rPr>
            <a:t>SA-COR = corrected delta value of sample</a:t>
          </a:r>
          <a:endParaRPr lang="en-US" sz="1200" b="1">
            <a:solidFill>
              <a:schemeClr val="tx1"/>
            </a:solidFill>
            <a:latin typeface="Times New Roman" pitchFamily="18" charset="0"/>
            <a:cs typeface="Times New Roman" pitchFamily="18" charset="0"/>
          </a:endParaRPr>
        </a:p>
      </xdr:txBody>
    </xdr:sp>
    <xdr:clientData/>
  </xdr:twoCellAnchor>
  <xdr:oneCellAnchor>
    <xdr:from>
      <xdr:col>0</xdr:col>
      <xdr:colOff>47625</xdr:colOff>
      <xdr:row>0</xdr:row>
      <xdr:rowOff>76199</xdr:rowOff>
    </xdr:from>
    <xdr:ext cx="9915525" cy="542925"/>
    <xdr:sp macro="" textlink="">
      <xdr:nvSpPr>
        <xdr:cNvPr id="3" name="TextBox 2">
          <a:extLst>
            <a:ext uri="{FF2B5EF4-FFF2-40B4-BE49-F238E27FC236}">
              <a16:creationId xmlns:a16="http://schemas.microsoft.com/office/drawing/2014/main" id="{00000000-0008-0000-0200-000009000000}"/>
            </a:ext>
          </a:extLst>
        </xdr:cNvPr>
        <xdr:cNvSpPr txBox="1"/>
      </xdr:nvSpPr>
      <xdr:spPr>
        <a:xfrm>
          <a:off x="47625" y="76199"/>
          <a:ext cx="9915525" cy="542925"/>
        </a:xfrm>
        <a:prstGeom prst="rect">
          <a:avLst/>
        </a:prstGeom>
        <a:solidFill>
          <a:srgbClr val="9A9779"/>
        </a:solidFill>
        <a:ln w="57150"/>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1" baseline="30000">
              <a:solidFill>
                <a:srgbClr val="8F2E00"/>
              </a:solidFill>
              <a:effectLst/>
              <a:latin typeface="+mn-lt"/>
              <a:ea typeface="+mn-ea"/>
              <a:cs typeface="+mn-cs"/>
            </a:rPr>
            <a:t>13</a:t>
          </a:r>
          <a:r>
            <a:rPr lang="en-US" sz="2400" b="1" baseline="0">
              <a:solidFill>
                <a:srgbClr val="8F2E00"/>
              </a:solidFill>
              <a:effectLst/>
              <a:latin typeface="+mn-lt"/>
              <a:ea typeface="+mn-ea"/>
              <a:cs typeface="+mn-cs"/>
            </a:rPr>
            <a:t>C and </a:t>
          </a:r>
          <a:r>
            <a:rPr lang="en-US" sz="2400" b="1" baseline="30000">
              <a:solidFill>
                <a:srgbClr val="8F2E00"/>
              </a:solidFill>
              <a:effectLst/>
              <a:latin typeface="+mn-lt"/>
              <a:ea typeface="+mn-ea"/>
              <a:cs typeface="+mn-cs"/>
            </a:rPr>
            <a:t>15</a:t>
          </a:r>
          <a:r>
            <a:rPr lang="en-US" sz="2400" b="1" baseline="0">
              <a:solidFill>
                <a:srgbClr val="8F2E00"/>
              </a:solidFill>
              <a:effectLst/>
              <a:latin typeface="+mn-lt"/>
              <a:ea typeface="+mn-ea"/>
              <a:cs typeface="+mn-cs"/>
            </a:rPr>
            <a:t>N analyses of solids</a:t>
          </a:r>
          <a:endParaRPr lang="en-US" sz="2400" baseline="0">
            <a:solidFill>
              <a:srgbClr val="8F2E00"/>
            </a:solidFill>
            <a:effectLst/>
          </a:endParaRPr>
        </a:p>
        <a:p>
          <a:endParaRPr lang="en-US" sz="1100"/>
        </a:p>
      </xdr:txBody>
    </xdr:sp>
    <xdr:clientData/>
  </xdr:oneCellAnchor>
  <xdr:twoCellAnchor editAs="oneCell">
    <xdr:from>
      <xdr:col>0</xdr:col>
      <xdr:colOff>114300</xdr:colOff>
      <xdr:row>52</xdr:row>
      <xdr:rowOff>104775</xdr:rowOff>
    </xdr:from>
    <xdr:to>
      <xdr:col>1</xdr:col>
      <xdr:colOff>4610100</xdr:colOff>
      <xdr:row>95</xdr:row>
      <xdr:rowOff>104775</xdr:rowOff>
    </xdr:to>
    <xdr:pic>
      <xdr:nvPicPr>
        <xdr:cNvPr id="4" name="Picture 1">
          <a:extLst>
            <a:ext uri="{FF2B5EF4-FFF2-40B4-BE49-F238E27FC236}">
              <a16:creationId xmlns:a16="http://schemas.microsoft.com/office/drawing/2014/main" id="{00000000-0008-0000-0200-000099C40B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8562975"/>
          <a:ext cx="5086350" cy="725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285750</xdr:colOff>
      <xdr:row>133</xdr:row>
      <xdr:rowOff>66675</xdr:rowOff>
    </xdr:from>
    <xdr:to>
      <xdr:col>10</xdr:col>
      <xdr:colOff>504825</xdr:colOff>
      <xdr:row>147</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115</xdr:row>
      <xdr:rowOff>28575</xdr:rowOff>
    </xdr:from>
    <xdr:to>
      <xdr:col>10</xdr:col>
      <xdr:colOff>304800</xdr:colOff>
      <xdr:row>128</xdr:row>
      <xdr:rowOff>19050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285750</xdr:colOff>
      <xdr:row>133</xdr:row>
      <xdr:rowOff>66675</xdr:rowOff>
    </xdr:from>
    <xdr:to>
      <xdr:col>10</xdr:col>
      <xdr:colOff>504825</xdr:colOff>
      <xdr:row>147</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115</xdr:row>
      <xdr:rowOff>28575</xdr:rowOff>
    </xdr:from>
    <xdr:to>
      <xdr:col>10</xdr:col>
      <xdr:colOff>304800</xdr:colOff>
      <xdr:row>128</xdr:row>
      <xdr:rowOff>19050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285750</xdr:colOff>
      <xdr:row>133</xdr:row>
      <xdr:rowOff>66675</xdr:rowOff>
    </xdr:from>
    <xdr:to>
      <xdr:col>10</xdr:col>
      <xdr:colOff>504825</xdr:colOff>
      <xdr:row>147</xdr:row>
      <xdr:rowOff>57150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115</xdr:row>
      <xdr:rowOff>28575</xdr:rowOff>
    </xdr:from>
    <xdr:to>
      <xdr:col>10</xdr:col>
      <xdr:colOff>304800</xdr:colOff>
      <xdr:row>128</xdr:row>
      <xdr:rowOff>19050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285750</xdr:colOff>
      <xdr:row>93</xdr:row>
      <xdr:rowOff>66675</xdr:rowOff>
    </xdr:from>
    <xdr:to>
      <xdr:col>10</xdr:col>
      <xdr:colOff>504825</xdr:colOff>
      <xdr:row>107</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75</xdr:row>
      <xdr:rowOff>28575</xdr:rowOff>
    </xdr:from>
    <xdr:to>
      <xdr:col>10</xdr:col>
      <xdr:colOff>304800</xdr:colOff>
      <xdr:row>88</xdr:row>
      <xdr:rowOff>19050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390525</xdr:colOff>
      <xdr:row>0</xdr:row>
      <xdr:rowOff>76200</xdr:rowOff>
    </xdr:from>
    <xdr:to>
      <xdr:col>21</xdr:col>
      <xdr:colOff>85725</xdr:colOff>
      <xdr:row>17</xdr:row>
      <xdr:rowOff>66675</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19</xdr:row>
      <xdr:rowOff>28575</xdr:rowOff>
    </xdr:from>
    <xdr:to>
      <xdr:col>21</xdr:col>
      <xdr:colOff>76200</xdr:colOff>
      <xdr:row>36</xdr:row>
      <xdr:rowOff>19050</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390525</xdr:colOff>
      <xdr:row>0</xdr:row>
      <xdr:rowOff>76200</xdr:rowOff>
    </xdr:from>
    <xdr:to>
      <xdr:col>21</xdr:col>
      <xdr:colOff>85725</xdr:colOff>
      <xdr:row>17</xdr:row>
      <xdr:rowOff>66675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19</xdr:row>
      <xdr:rowOff>28575</xdr:rowOff>
    </xdr:from>
    <xdr:to>
      <xdr:col>21</xdr:col>
      <xdr:colOff>76200</xdr:colOff>
      <xdr:row>36</xdr:row>
      <xdr:rowOff>19050</xdr:rowOff>
    </xdr:to>
    <xdr:graphicFrame macro="">
      <xdr:nvGraphicFramePr>
        <xdr:cNvPr id="3" name="Chart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390525</xdr:colOff>
      <xdr:row>0</xdr:row>
      <xdr:rowOff>76200</xdr:rowOff>
    </xdr:from>
    <xdr:to>
      <xdr:col>21</xdr:col>
      <xdr:colOff>85725</xdr:colOff>
      <xdr:row>17</xdr:row>
      <xdr:rowOff>66675</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19</xdr:row>
      <xdr:rowOff>28575</xdr:rowOff>
    </xdr:from>
    <xdr:to>
      <xdr:col>21</xdr:col>
      <xdr:colOff>76200</xdr:colOff>
      <xdr:row>36</xdr:row>
      <xdr:rowOff>19050</xdr:rowOff>
    </xdr:to>
    <xdr:graphicFrame macro="">
      <xdr:nvGraphicFramePr>
        <xdr:cNvPr id="3" name="Chart 2">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nie\ea%20results\Documents%20and%20Settings\thermo\Desktop\EA%20Results\pendall\2009\2009-211\2009-211%20run3%20Pend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raigcook\Documents\Microsoft%20User%20Data\Office%202011%20AutoRecovery\Shikha\data\Documents%20and%20Settings\thermo\Desktop\EA%20Results\Clementz\2007-134\2007-134%20run%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artorious\lab%20documents\Users\Administrator\Desktop\GAS%20BENCH%20RESULTS\Pendall\2013\2013-0117\2013-0117%20Run%201%20Pend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sheetName val="Original"/>
      <sheetName val="Run 3"/>
    </sheetNames>
    <sheetDataSet>
      <sheetData sheetId="0">
        <row r="1">
          <cell r="A1" t="str">
            <v>Time Code</v>
          </cell>
          <cell r="B1" t="str">
            <v>Line</v>
          </cell>
          <cell r="C1" t="str">
            <v>Identifier 1</v>
          </cell>
          <cell r="D1" t="str">
            <v>Amount</v>
          </cell>
          <cell r="E1" t="str">
            <v>Ampl  28</v>
          </cell>
          <cell r="F1" t="str">
            <v>d 15N/14N</v>
          </cell>
          <cell r="G1" t="str">
            <v>Ampl  44</v>
          </cell>
          <cell r="H1" t="str">
            <v>d 13C/12C</v>
          </cell>
        </row>
        <row r="2">
          <cell r="A2" t="str">
            <v>2009/11/09 15:03:44</v>
          </cell>
          <cell r="B2">
            <v>1</v>
          </cell>
          <cell r="C2" t="str">
            <v>UWSIF23 (Acetil)</v>
          </cell>
          <cell r="D2">
            <v>0.3826</v>
          </cell>
          <cell r="E2">
            <v>958</v>
          </cell>
          <cell r="F2">
            <v>-0.63500000000000001</v>
          </cell>
          <cell r="G2">
            <v>1663</v>
          </cell>
          <cell r="H2">
            <v>-22.216999999999999</v>
          </cell>
        </row>
        <row r="3">
          <cell r="A3" t="str">
            <v>2009/11/09 15:13:35</v>
          </cell>
          <cell r="B3">
            <v>2</v>
          </cell>
          <cell r="C3" t="str">
            <v>UWSIF23 (Acetil)</v>
          </cell>
          <cell r="D3">
            <v>0.47039999999999998</v>
          </cell>
          <cell r="E3">
            <v>1201</v>
          </cell>
          <cell r="F3">
            <v>-0.79800000000000004</v>
          </cell>
          <cell r="G3">
            <v>2090</v>
          </cell>
          <cell r="H3">
            <v>-22.678999999999998</v>
          </cell>
        </row>
        <row r="4">
          <cell r="A4" t="str">
            <v>2009/11/09 15:23:24</v>
          </cell>
          <cell r="B4">
            <v>3</v>
          </cell>
          <cell r="C4" t="str">
            <v>UWSIF23 (Acetil)</v>
          </cell>
          <cell r="D4">
            <v>0.55740000000000001</v>
          </cell>
          <cell r="E4">
            <v>1437</v>
          </cell>
          <cell r="F4">
            <v>-0.76800000000000002</v>
          </cell>
          <cell r="G4">
            <v>2481</v>
          </cell>
          <cell r="H4">
            <v>-22.765999999999998</v>
          </cell>
        </row>
        <row r="5">
          <cell r="A5" t="str">
            <v>2009/11/09 15:33:13</v>
          </cell>
          <cell r="B5">
            <v>4</v>
          </cell>
          <cell r="C5" t="str">
            <v>UWSIF23 (Acetil)</v>
          </cell>
          <cell r="D5">
            <v>0.65339999999999998</v>
          </cell>
          <cell r="E5">
            <v>1709</v>
          </cell>
          <cell r="F5">
            <v>-0.80400000000000005</v>
          </cell>
          <cell r="G5">
            <v>2931</v>
          </cell>
          <cell r="H5">
            <v>-22.809000000000001</v>
          </cell>
        </row>
        <row r="6">
          <cell r="A6" t="str">
            <v>2009/11/09 15:43:03</v>
          </cell>
          <cell r="B6">
            <v>5</v>
          </cell>
          <cell r="C6" t="str">
            <v>UWSIF23 (Acetil)</v>
          </cell>
          <cell r="D6">
            <v>0.78690000000000004</v>
          </cell>
          <cell r="E6">
            <v>2056</v>
          </cell>
          <cell r="F6">
            <v>-0.80400000000000005</v>
          </cell>
          <cell r="G6">
            <v>3493</v>
          </cell>
          <cell r="H6">
            <v>-22.846</v>
          </cell>
        </row>
        <row r="7">
          <cell r="A7" t="str">
            <v>2009/11/09 15:52:52</v>
          </cell>
          <cell r="B7">
            <v>6</v>
          </cell>
          <cell r="C7" t="str">
            <v>check std</v>
          </cell>
          <cell r="D7">
            <v>2.0230999999999999</v>
          </cell>
          <cell r="E7">
            <v>1671</v>
          </cell>
          <cell r="F7">
            <v>0.39100000000000001</v>
          </cell>
          <cell r="G7">
            <v>5217</v>
          </cell>
          <cell r="H7">
            <v>-16.577000000000002</v>
          </cell>
        </row>
        <row r="8">
          <cell r="A8" t="str">
            <v>2009/11/09 16:02:41</v>
          </cell>
          <cell r="B8">
            <v>7</v>
          </cell>
          <cell r="C8" t="str">
            <v>UWSIF11 (Peptone)</v>
          </cell>
          <cell r="D8">
            <v>0.54169999999999996</v>
          </cell>
          <cell r="E8">
            <v>2093</v>
          </cell>
          <cell r="F8">
            <v>5.4989999999999997</v>
          </cell>
          <cell r="G8">
            <v>1515</v>
          </cell>
          <cell r="H8">
            <v>-4.0549999999999997</v>
          </cell>
        </row>
        <row r="9">
          <cell r="A9" t="str">
            <v>2009/11/09 16:12:31</v>
          </cell>
          <cell r="B9">
            <v>8</v>
          </cell>
          <cell r="C9" t="str">
            <v>UWSIF11 (Peptone)</v>
          </cell>
          <cell r="D9">
            <v>0.53879999999999995</v>
          </cell>
          <cell r="E9">
            <v>2069</v>
          </cell>
          <cell r="F9">
            <v>5.4779999999999998</v>
          </cell>
          <cell r="G9">
            <v>1501</v>
          </cell>
          <cell r="H9">
            <v>-4.0759999999999996</v>
          </cell>
        </row>
        <row r="10">
          <cell r="A10" t="str">
            <v>2009/11/09 16:22:20</v>
          </cell>
          <cell r="B10">
            <v>9</v>
          </cell>
          <cell r="C10" t="str">
            <v>STCO 5 083109</v>
          </cell>
          <cell r="D10">
            <v>49.811169999999997</v>
          </cell>
          <cell r="E10">
            <v>2872</v>
          </cell>
          <cell r="F10">
            <v>5.5149999999999997</v>
          </cell>
          <cell r="G10">
            <v>6905</v>
          </cell>
          <cell r="H10">
            <v>-10.366</v>
          </cell>
        </row>
        <row r="11">
          <cell r="A11" t="str">
            <v>2009/11/09 16:32:09</v>
          </cell>
          <cell r="B11">
            <v>10</v>
          </cell>
          <cell r="C11" t="str">
            <v>soil 1  083109</v>
          </cell>
          <cell r="D11">
            <v>49.160600000000002</v>
          </cell>
          <cell r="E11">
            <v>3780</v>
          </cell>
          <cell r="F11">
            <v>5.8310000000000004</v>
          </cell>
          <cell r="G11">
            <v>8631</v>
          </cell>
          <cell r="H11">
            <v>-9.4540000000000006</v>
          </cell>
        </row>
        <row r="12">
          <cell r="A12" t="str">
            <v>2009/11/09 16:41:59</v>
          </cell>
          <cell r="B12">
            <v>11</v>
          </cell>
          <cell r="C12" t="str">
            <v>soil 2  083109</v>
          </cell>
          <cell r="D12">
            <v>49.7119</v>
          </cell>
          <cell r="E12">
            <v>2998</v>
          </cell>
          <cell r="F12">
            <v>5.6890000000000001</v>
          </cell>
          <cell r="G12">
            <v>7495</v>
          </cell>
          <cell r="H12">
            <v>-9.1489999999999991</v>
          </cell>
        </row>
        <row r="13">
          <cell r="A13" t="str">
            <v>2009/11/09 16:51:48</v>
          </cell>
          <cell r="B13">
            <v>12</v>
          </cell>
          <cell r="C13" t="str">
            <v>STCO 4  083109</v>
          </cell>
          <cell r="D13">
            <v>49.6648</v>
          </cell>
          <cell r="E13">
            <v>2796</v>
          </cell>
          <cell r="F13">
            <v>5.84</v>
          </cell>
          <cell r="G13">
            <v>6717</v>
          </cell>
          <cell r="H13">
            <v>-9.6880000000000006</v>
          </cell>
        </row>
        <row r="14">
          <cell r="A14" t="str">
            <v>2009/11/09 17:01:37</v>
          </cell>
          <cell r="B14">
            <v>13</v>
          </cell>
          <cell r="C14" t="str">
            <v>1</v>
          </cell>
          <cell r="D14">
            <v>19.974299999999999</v>
          </cell>
          <cell r="E14">
            <v>1627</v>
          </cell>
          <cell r="F14">
            <v>2.42</v>
          </cell>
          <cell r="G14">
            <v>4089</v>
          </cell>
          <cell r="H14">
            <v>-12.715</v>
          </cell>
        </row>
        <row r="15">
          <cell r="A15" t="str">
            <v>2009/11/09 17:11:27</v>
          </cell>
          <cell r="B15">
            <v>14</v>
          </cell>
          <cell r="C15" t="str">
            <v>2</v>
          </cell>
          <cell r="D15">
            <v>19.4358</v>
          </cell>
          <cell r="E15">
            <v>1685</v>
          </cell>
          <cell r="F15">
            <v>3.5630000000000002</v>
          </cell>
          <cell r="G15">
            <v>4171</v>
          </cell>
          <cell r="H15">
            <v>-12.987</v>
          </cell>
        </row>
        <row r="16">
          <cell r="A16" t="str">
            <v>2009/11/09 17:21:17</v>
          </cell>
          <cell r="B16">
            <v>15</v>
          </cell>
          <cell r="C16" t="str">
            <v>3</v>
          </cell>
          <cell r="D16">
            <v>20.4084</v>
          </cell>
          <cell r="E16">
            <v>1774</v>
          </cell>
          <cell r="F16">
            <v>3.411</v>
          </cell>
          <cell r="G16">
            <v>4326</v>
          </cell>
          <cell r="H16">
            <v>-12.984999999999999</v>
          </cell>
        </row>
        <row r="17">
          <cell r="A17" t="str">
            <v>2009/11/09 17:31:06</v>
          </cell>
          <cell r="B17">
            <v>16</v>
          </cell>
          <cell r="C17" t="str">
            <v>4</v>
          </cell>
          <cell r="D17">
            <v>19.599799999999998</v>
          </cell>
          <cell r="E17">
            <v>1667</v>
          </cell>
          <cell r="F17">
            <v>2.742</v>
          </cell>
          <cell r="G17">
            <v>3957</v>
          </cell>
          <cell r="H17">
            <v>-12.422000000000001</v>
          </cell>
        </row>
        <row r="18">
          <cell r="A18" t="str">
            <v>2009/11/09 17:40:56</v>
          </cell>
          <cell r="B18">
            <v>17</v>
          </cell>
          <cell r="C18" t="str">
            <v>5</v>
          </cell>
          <cell r="D18">
            <v>19.168500000000002</v>
          </cell>
          <cell r="E18">
            <v>1375</v>
          </cell>
          <cell r="F18">
            <v>2.706</v>
          </cell>
          <cell r="G18">
            <v>3328</v>
          </cell>
          <cell r="H18">
            <v>-12.673999999999999</v>
          </cell>
        </row>
        <row r="19">
          <cell r="A19" t="str">
            <v>2009/11/09 17:50:45</v>
          </cell>
          <cell r="B19">
            <v>18</v>
          </cell>
          <cell r="C19" t="str">
            <v>6</v>
          </cell>
          <cell r="D19">
            <v>19.373000000000001</v>
          </cell>
          <cell r="E19">
            <v>1246</v>
          </cell>
          <cell r="F19">
            <v>3.22</v>
          </cell>
          <cell r="G19">
            <v>2983</v>
          </cell>
          <cell r="H19">
            <v>-12.260999999999999</v>
          </cell>
        </row>
        <row r="20">
          <cell r="A20" t="str">
            <v>2009/11/09 18:00:35</v>
          </cell>
          <cell r="B20">
            <v>19</v>
          </cell>
          <cell r="C20" t="str">
            <v>7</v>
          </cell>
          <cell r="D20">
            <v>19.563400000000001</v>
          </cell>
          <cell r="E20">
            <v>1189</v>
          </cell>
          <cell r="F20">
            <v>3.3769999999999998</v>
          </cell>
          <cell r="G20">
            <v>2867</v>
          </cell>
          <cell r="H20">
            <v>-12.807</v>
          </cell>
        </row>
        <row r="21">
          <cell r="A21" t="str">
            <v>2009/11/09 18:10:24</v>
          </cell>
          <cell r="B21">
            <v>20</v>
          </cell>
          <cell r="C21" t="str">
            <v>8</v>
          </cell>
          <cell r="D21">
            <v>19.379300000000001</v>
          </cell>
          <cell r="E21">
            <v>858</v>
          </cell>
          <cell r="F21">
            <v>3.0249999999999999</v>
          </cell>
          <cell r="G21">
            <v>2028</v>
          </cell>
          <cell r="H21">
            <v>-13.271000000000001</v>
          </cell>
        </row>
        <row r="22">
          <cell r="A22" t="str">
            <v>2009/11/09 18:20:15</v>
          </cell>
          <cell r="B22">
            <v>21</v>
          </cell>
          <cell r="C22" t="str">
            <v>17</v>
          </cell>
          <cell r="D22">
            <v>5.6624999999999996</v>
          </cell>
          <cell r="E22">
            <v>1621</v>
          </cell>
          <cell r="F22">
            <v>7.2679999999999998</v>
          </cell>
          <cell r="G22">
            <v>11351</v>
          </cell>
          <cell r="H22">
            <v>-16.035</v>
          </cell>
        </row>
        <row r="23">
          <cell r="A23" t="str">
            <v>2009/11/09 18:30:04</v>
          </cell>
          <cell r="B23">
            <v>22</v>
          </cell>
          <cell r="C23" t="str">
            <v>17</v>
          </cell>
          <cell r="D23">
            <v>5.9157999999999999</v>
          </cell>
          <cell r="E23">
            <v>1692</v>
          </cell>
          <cell r="F23">
            <v>7.0069999999999997</v>
          </cell>
          <cell r="G23">
            <v>11894</v>
          </cell>
          <cell r="H23">
            <v>-16.134</v>
          </cell>
        </row>
        <row r="24">
          <cell r="A24" t="str">
            <v>2009/11/09 18:39:54</v>
          </cell>
          <cell r="B24">
            <v>23</v>
          </cell>
          <cell r="C24" t="str">
            <v>18</v>
          </cell>
          <cell r="D24">
            <v>5.0933000000000002</v>
          </cell>
          <cell r="E24">
            <v>2067</v>
          </cell>
          <cell r="F24">
            <v>14.468</v>
          </cell>
          <cell r="G24">
            <v>12166</v>
          </cell>
          <cell r="H24">
            <v>-17.242000000000001</v>
          </cell>
        </row>
        <row r="25">
          <cell r="A25" t="str">
            <v>2009/11/09 18:49:44</v>
          </cell>
          <cell r="B25">
            <v>24</v>
          </cell>
          <cell r="C25" t="str">
            <v>18</v>
          </cell>
          <cell r="D25">
            <v>6.0076999999999998</v>
          </cell>
          <cell r="E25">
            <v>2492</v>
          </cell>
          <cell r="F25">
            <v>14.6</v>
          </cell>
          <cell r="G25">
            <v>13574</v>
          </cell>
          <cell r="H25">
            <v>-17.186</v>
          </cell>
        </row>
        <row r="26">
          <cell r="A26" t="str">
            <v>2009/11/09 18:59:33</v>
          </cell>
          <cell r="B26">
            <v>25</v>
          </cell>
          <cell r="C26" t="str">
            <v>19</v>
          </cell>
          <cell r="D26">
            <v>5.8811</v>
          </cell>
          <cell r="E26">
            <v>1667</v>
          </cell>
          <cell r="F26">
            <v>5.5019999999999998</v>
          </cell>
          <cell r="G26">
            <v>7684</v>
          </cell>
          <cell r="H26">
            <v>-15.657</v>
          </cell>
        </row>
        <row r="27">
          <cell r="A27" t="str">
            <v>2009/11/09 19:09:23</v>
          </cell>
          <cell r="B27">
            <v>26</v>
          </cell>
          <cell r="C27" t="str">
            <v>19</v>
          </cell>
          <cell r="D27">
            <v>5.9448999999999996</v>
          </cell>
          <cell r="E27">
            <v>1685</v>
          </cell>
          <cell r="F27">
            <v>5.4610000000000003</v>
          </cell>
          <cell r="G27">
            <v>7822</v>
          </cell>
          <cell r="H27">
            <v>-15.673999999999999</v>
          </cell>
        </row>
        <row r="28">
          <cell r="A28" t="str">
            <v>2009/11/09 19:19:13</v>
          </cell>
          <cell r="B28">
            <v>27</v>
          </cell>
          <cell r="C28" t="str">
            <v>20</v>
          </cell>
          <cell r="D28">
            <v>5.7079000000000004</v>
          </cell>
          <cell r="E28">
            <v>2032</v>
          </cell>
          <cell r="F28">
            <v>11.41</v>
          </cell>
          <cell r="G28">
            <v>13347</v>
          </cell>
          <cell r="H28">
            <v>-16.748000000000001</v>
          </cell>
        </row>
        <row r="29">
          <cell r="A29" t="str">
            <v>2009/11/09 19:29:02</v>
          </cell>
          <cell r="B29">
            <v>28</v>
          </cell>
          <cell r="C29" t="str">
            <v>20</v>
          </cell>
          <cell r="D29">
            <v>5.2324000000000002</v>
          </cell>
          <cell r="E29">
            <v>1710</v>
          </cell>
          <cell r="F29">
            <v>11.532</v>
          </cell>
          <cell r="G29">
            <v>12199</v>
          </cell>
          <cell r="H29">
            <v>-16.702000000000002</v>
          </cell>
        </row>
        <row r="30">
          <cell r="A30" t="str">
            <v>2009/11/09 19:38:52</v>
          </cell>
          <cell r="B30">
            <v>29</v>
          </cell>
          <cell r="C30" t="str">
            <v>21</v>
          </cell>
          <cell r="D30">
            <v>5.9977</v>
          </cell>
          <cell r="E30">
            <v>1749</v>
          </cell>
          <cell r="F30">
            <v>4.5049999999999999</v>
          </cell>
          <cell r="G30">
            <v>14100</v>
          </cell>
          <cell r="H30">
            <v>-16.969000000000001</v>
          </cell>
        </row>
        <row r="31">
          <cell r="A31" t="str">
            <v>2009/11/09 19:48:42</v>
          </cell>
          <cell r="B31">
            <v>30</v>
          </cell>
          <cell r="C31" t="str">
            <v>21</v>
          </cell>
          <cell r="D31">
            <v>5.9858000000000002</v>
          </cell>
          <cell r="E31">
            <v>1755</v>
          </cell>
          <cell r="F31">
            <v>4.4180000000000001</v>
          </cell>
          <cell r="G31">
            <v>13989</v>
          </cell>
          <cell r="H31">
            <v>-17</v>
          </cell>
        </row>
        <row r="32">
          <cell r="A32" t="str">
            <v>2009/11/09 19:58:32</v>
          </cell>
          <cell r="B32">
            <v>31</v>
          </cell>
          <cell r="C32" t="str">
            <v>22</v>
          </cell>
          <cell r="D32">
            <v>5.8524000000000003</v>
          </cell>
          <cell r="E32">
            <v>2440</v>
          </cell>
          <cell r="F32">
            <v>15.568</v>
          </cell>
          <cell r="G32">
            <v>14653</v>
          </cell>
          <cell r="H32">
            <v>-17.2</v>
          </cell>
        </row>
        <row r="33">
          <cell r="A33" t="str">
            <v>2009/11/09 20:08:21</v>
          </cell>
          <cell r="B33">
            <v>32</v>
          </cell>
          <cell r="C33" t="str">
            <v>22</v>
          </cell>
          <cell r="D33">
            <v>5.8087</v>
          </cell>
          <cell r="E33">
            <v>2407</v>
          </cell>
          <cell r="F33">
            <v>15.5</v>
          </cell>
          <cell r="G33">
            <v>14499</v>
          </cell>
          <cell r="H33">
            <v>-17.236999999999998</v>
          </cell>
        </row>
        <row r="34">
          <cell r="A34" t="str">
            <v>2009/11/09 20:18:11</v>
          </cell>
          <cell r="B34">
            <v>33</v>
          </cell>
          <cell r="C34" t="str">
            <v>23</v>
          </cell>
          <cell r="D34">
            <v>5.9569999999999999</v>
          </cell>
          <cell r="E34">
            <v>2698</v>
          </cell>
          <cell r="F34">
            <v>11.904</v>
          </cell>
          <cell r="G34">
            <v>14521</v>
          </cell>
          <cell r="H34">
            <v>-16.417999999999999</v>
          </cell>
        </row>
        <row r="35">
          <cell r="A35" t="str">
            <v>2009/11/09 20:28:01</v>
          </cell>
          <cell r="B35">
            <v>34</v>
          </cell>
          <cell r="C35" t="str">
            <v>23</v>
          </cell>
          <cell r="D35">
            <v>5.6947000000000001</v>
          </cell>
          <cell r="E35">
            <v>2393</v>
          </cell>
          <cell r="F35">
            <v>11.835000000000001</v>
          </cell>
          <cell r="G35">
            <v>13914</v>
          </cell>
          <cell r="H35">
            <v>-16.446999999999999</v>
          </cell>
        </row>
        <row r="36">
          <cell r="A36" t="str">
            <v>2009/11/09 20:37:51</v>
          </cell>
          <cell r="B36">
            <v>35</v>
          </cell>
          <cell r="C36" t="str">
            <v>24</v>
          </cell>
          <cell r="D36">
            <v>5.3109000000000002</v>
          </cell>
          <cell r="E36">
            <v>1470</v>
          </cell>
          <cell r="F36">
            <v>5.992</v>
          </cell>
          <cell r="G36">
            <v>13124</v>
          </cell>
          <cell r="H36">
            <v>-16.704999999999998</v>
          </cell>
        </row>
        <row r="37">
          <cell r="A37" t="str">
            <v>2009/11/09 20:47:41</v>
          </cell>
          <cell r="B37">
            <v>36</v>
          </cell>
          <cell r="C37" t="str">
            <v>24</v>
          </cell>
          <cell r="D37">
            <v>5.9813999999999998</v>
          </cell>
          <cell r="E37">
            <v>1711</v>
          </cell>
          <cell r="F37">
            <v>5.7329999999999997</v>
          </cell>
          <cell r="G37">
            <v>14472</v>
          </cell>
          <cell r="H37">
            <v>-16.803999999999998</v>
          </cell>
        </row>
        <row r="38">
          <cell r="A38" t="str">
            <v>2009/11/09 20:57:31</v>
          </cell>
          <cell r="B38">
            <v>37</v>
          </cell>
          <cell r="C38" t="str">
            <v>25</v>
          </cell>
          <cell r="D38">
            <v>5.3117999999999999</v>
          </cell>
          <cell r="E38">
            <v>2512</v>
          </cell>
          <cell r="F38">
            <v>14.609</v>
          </cell>
          <cell r="G38">
            <v>13777</v>
          </cell>
          <cell r="H38">
            <v>-17.027999999999999</v>
          </cell>
        </row>
        <row r="39">
          <cell r="A39" t="str">
            <v>2009/11/09 21:07:21</v>
          </cell>
          <cell r="B39">
            <v>38</v>
          </cell>
          <cell r="C39" t="str">
            <v>25</v>
          </cell>
          <cell r="D39">
            <v>5.4798999999999998</v>
          </cell>
          <cell r="E39">
            <v>2550</v>
          </cell>
          <cell r="F39">
            <v>14.651999999999999</v>
          </cell>
          <cell r="G39">
            <v>14189</v>
          </cell>
          <cell r="H39">
            <v>-17.103000000000002</v>
          </cell>
        </row>
        <row r="40">
          <cell r="A40" t="str">
            <v>2009/11/09 21:17:11</v>
          </cell>
          <cell r="B40">
            <v>39</v>
          </cell>
          <cell r="C40" t="str">
            <v>26</v>
          </cell>
          <cell r="D40">
            <v>5.4644000000000004</v>
          </cell>
          <cell r="E40">
            <v>2965</v>
          </cell>
          <cell r="F40">
            <v>16.434999999999999</v>
          </cell>
          <cell r="G40">
            <v>14502</v>
          </cell>
          <cell r="H40">
            <v>-16.798999999999999</v>
          </cell>
        </row>
        <row r="41">
          <cell r="A41" t="str">
            <v>2009/11/09 21:27:01</v>
          </cell>
          <cell r="B41">
            <v>40</v>
          </cell>
          <cell r="C41" t="str">
            <v>26</v>
          </cell>
          <cell r="D41">
            <v>5.6910999999999996</v>
          </cell>
          <cell r="E41">
            <v>3003</v>
          </cell>
          <cell r="F41">
            <v>16.120999999999999</v>
          </cell>
          <cell r="G41">
            <v>14877</v>
          </cell>
          <cell r="H41">
            <v>-16.792000000000002</v>
          </cell>
        </row>
        <row r="42">
          <cell r="A42" t="str">
            <v>2009/11/09 21:36:51</v>
          </cell>
          <cell r="B42">
            <v>41</v>
          </cell>
          <cell r="C42" t="str">
            <v>27</v>
          </cell>
          <cell r="D42">
            <v>5.6599000000000004</v>
          </cell>
          <cell r="E42">
            <v>2364</v>
          </cell>
          <cell r="F42">
            <v>3.7759999999999998</v>
          </cell>
          <cell r="G42">
            <v>14844</v>
          </cell>
          <cell r="H42">
            <v>-16.690999999999999</v>
          </cell>
        </row>
        <row r="43">
          <cell r="A43" t="str">
            <v>2009/11/09 21:46:41</v>
          </cell>
          <cell r="B43">
            <v>42</v>
          </cell>
          <cell r="C43" t="str">
            <v>27</v>
          </cell>
          <cell r="D43">
            <v>5.9730999999999996</v>
          </cell>
          <cell r="E43">
            <v>2253</v>
          </cell>
          <cell r="F43">
            <v>3.5859999999999999</v>
          </cell>
          <cell r="G43">
            <v>15039</v>
          </cell>
          <cell r="H43">
            <v>-16.748999999999999</v>
          </cell>
        </row>
        <row r="44">
          <cell r="A44" t="str">
            <v>2009/11/09 21:56:31</v>
          </cell>
          <cell r="B44">
            <v>43</v>
          </cell>
          <cell r="C44" t="str">
            <v>28</v>
          </cell>
          <cell r="D44">
            <v>5.9329999999999998</v>
          </cell>
          <cell r="E44">
            <v>3264</v>
          </cell>
          <cell r="F44">
            <v>4.1159999999999997</v>
          </cell>
          <cell r="G44">
            <v>14138</v>
          </cell>
          <cell r="H44">
            <v>-16.402000000000001</v>
          </cell>
        </row>
        <row r="45">
          <cell r="A45" t="str">
            <v>2009/11/09 22:06:21</v>
          </cell>
          <cell r="B45">
            <v>44</v>
          </cell>
          <cell r="C45" t="str">
            <v>28</v>
          </cell>
          <cell r="D45">
            <v>5.851</v>
          </cell>
          <cell r="E45">
            <v>3259</v>
          </cell>
          <cell r="F45">
            <v>4.0949999999999998</v>
          </cell>
          <cell r="G45">
            <v>14198</v>
          </cell>
          <cell r="H45">
            <v>-16.431999999999999</v>
          </cell>
        </row>
        <row r="46">
          <cell r="A46" t="str">
            <v>2009/11/09 22:16:11</v>
          </cell>
          <cell r="B46">
            <v>45</v>
          </cell>
          <cell r="C46" t="str">
            <v>UWSIF23 (Acetil)</v>
          </cell>
          <cell r="D46">
            <v>0.629</v>
          </cell>
          <cell r="E46">
            <v>1912</v>
          </cell>
          <cell r="F46">
            <v>-0.623</v>
          </cell>
          <cell r="G46">
            <v>3341</v>
          </cell>
          <cell r="H46">
            <v>-22.844000000000001</v>
          </cell>
        </row>
        <row r="47">
          <cell r="A47" t="str">
            <v>2009/11/09 22:26:01</v>
          </cell>
          <cell r="B47">
            <v>46</v>
          </cell>
          <cell r="C47" t="str">
            <v>UWSIF23 (Acetil)</v>
          </cell>
          <cell r="D47">
            <v>0.6391</v>
          </cell>
          <cell r="E47">
            <v>1926</v>
          </cell>
          <cell r="F47">
            <v>-0.72199999999999998</v>
          </cell>
          <cell r="G47">
            <v>3368</v>
          </cell>
          <cell r="H47">
            <v>-22.864999999999998</v>
          </cell>
        </row>
        <row r="48">
          <cell r="A48" t="str">
            <v>2009/11/09 22:35:51</v>
          </cell>
          <cell r="B48">
            <v>47</v>
          </cell>
          <cell r="C48" t="str">
            <v>check std</v>
          </cell>
          <cell r="D48">
            <v>2.0644999999999998</v>
          </cell>
          <cell r="E48">
            <v>2000</v>
          </cell>
          <cell r="F48">
            <v>0.46200000000000002</v>
          </cell>
          <cell r="G48">
            <v>6368</v>
          </cell>
          <cell r="H48">
            <v>-16.55</v>
          </cell>
        </row>
        <row r="49">
          <cell r="A49" t="str">
            <v>2009/11/09 22:45:42</v>
          </cell>
          <cell r="B49">
            <v>48</v>
          </cell>
          <cell r="C49" t="str">
            <v>UWSIF11 (Peptone)</v>
          </cell>
          <cell r="D49">
            <v>0.53410000000000002</v>
          </cell>
          <cell r="E49">
            <v>2404</v>
          </cell>
          <cell r="F49">
            <v>5.5510000000000002</v>
          </cell>
          <cell r="G49">
            <v>1765</v>
          </cell>
          <cell r="H49">
            <v>-4.1390000000000002</v>
          </cell>
        </row>
        <row r="50">
          <cell r="A50" t="str">
            <v>2009/11/09 22:55:31</v>
          </cell>
          <cell r="B50">
            <v>49</v>
          </cell>
          <cell r="C50" t="str">
            <v>UWSIF11 (Peptone)</v>
          </cell>
          <cell r="D50">
            <v>0.58589999999999998</v>
          </cell>
          <cell r="E50">
            <v>2691</v>
          </cell>
          <cell r="F50">
            <v>5.4770000000000003</v>
          </cell>
          <cell r="G50">
            <v>1957</v>
          </cell>
          <cell r="H50">
            <v>-4.149</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onal"/>
      <sheetName val="Sorted"/>
      <sheetName val="run 2"/>
      <sheetName val="Original 1"/>
    </sheetNames>
    <sheetDataSet>
      <sheetData sheetId="0" refreshError="1">
        <row r="1">
          <cell r="A1" t="str">
            <v>Line</v>
          </cell>
          <cell r="B1" t="str">
            <v>Identifier 1</v>
          </cell>
          <cell r="C1" t="str">
            <v>Amount</v>
          </cell>
          <cell r="D1" t="str">
            <v>Peak Nr</v>
          </cell>
          <cell r="E1" t="str">
            <v>Ampl  28</v>
          </cell>
          <cell r="F1" t="str">
            <v>d 15N/14N</v>
          </cell>
          <cell r="G1" t="str">
            <v>Ampl  44</v>
          </cell>
          <cell r="H1" t="str">
            <v>d 13C/12C</v>
          </cell>
        </row>
        <row r="2">
          <cell r="A2">
            <v>1</v>
          </cell>
          <cell r="B2" t="str">
            <v>std(Acetil)</v>
          </cell>
          <cell r="C2">
            <v>0.2959</v>
          </cell>
          <cell r="D2">
            <v>1</v>
          </cell>
          <cell r="E2">
            <v>1424</v>
          </cell>
          <cell r="F2">
            <v>-0.25</v>
          </cell>
        </row>
        <row r="3">
          <cell r="A3">
            <v>1</v>
          </cell>
          <cell r="B3" t="str">
            <v>std(Acetil)</v>
          </cell>
          <cell r="C3">
            <v>0.2959</v>
          </cell>
          <cell r="D3">
            <v>2</v>
          </cell>
          <cell r="E3">
            <v>1424</v>
          </cell>
          <cell r="F3">
            <v>0</v>
          </cell>
        </row>
        <row r="4">
          <cell r="A4">
            <v>1</v>
          </cell>
          <cell r="B4" t="str">
            <v>std(Acetil)</v>
          </cell>
          <cell r="C4">
            <v>0.2959</v>
          </cell>
          <cell r="D4">
            <v>3</v>
          </cell>
          <cell r="E4">
            <v>864</v>
          </cell>
          <cell r="F4">
            <v>0.27900000000000003</v>
          </cell>
        </row>
        <row r="5">
          <cell r="A5">
            <v>1</v>
          </cell>
          <cell r="B5" t="str">
            <v>std(Acetil)</v>
          </cell>
          <cell r="C5">
            <v>0.2959</v>
          </cell>
          <cell r="D5">
            <v>4</v>
          </cell>
          <cell r="G5">
            <v>1854</v>
          </cell>
          <cell r="H5">
            <v>-19.085999999999999</v>
          </cell>
        </row>
        <row r="6">
          <cell r="A6">
            <v>1</v>
          </cell>
          <cell r="B6" t="str">
            <v>std(Acetil)</v>
          </cell>
          <cell r="C6">
            <v>0.2959</v>
          </cell>
          <cell r="D6">
            <v>5</v>
          </cell>
          <cell r="G6">
            <v>3287</v>
          </cell>
          <cell r="H6">
            <v>6.9000000000000006E-2</v>
          </cell>
        </row>
        <row r="7">
          <cell r="A7">
            <v>1</v>
          </cell>
          <cell r="B7" t="str">
            <v>std(Acetil)</v>
          </cell>
          <cell r="C7">
            <v>0.2959</v>
          </cell>
          <cell r="D7">
            <v>6</v>
          </cell>
          <cell r="G7">
            <v>3266</v>
          </cell>
          <cell r="H7">
            <v>0</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mailto:cmacdon1@uwyo.edu" TargetMode="External"/><Relationship Id="rId2" Type="http://schemas.openxmlformats.org/officeDocument/2006/relationships/hyperlink" Target="mailto:ccook21@uwyo.edu" TargetMode="External"/><Relationship Id="rId1" Type="http://schemas.openxmlformats.org/officeDocument/2006/relationships/hyperlink" Target="mailto:dgw@uwyo.edu" TargetMode="External"/><Relationship Id="rId5" Type="http://schemas.openxmlformats.org/officeDocument/2006/relationships/hyperlink" Target="mailto:uwyosif@uwyo.edu" TargetMode="External"/><Relationship Id="rId4" Type="http://schemas.openxmlformats.org/officeDocument/2006/relationships/hyperlink" Target="mailto:cmacdon1@uwyo.edu"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6B0300"/>
  </sheetPr>
  <dimension ref="A14:AA317"/>
  <sheetViews>
    <sheetView tabSelected="1" workbookViewId="0">
      <selection activeCell="D24" sqref="D24"/>
    </sheetView>
  </sheetViews>
  <sheetFormatPr defaultColWidth="8.85546875" defaultRowHeight="15" x14ac:dyDescent="0.2"/>
  <cols>
    <col min="1" max="1" width="22.28515625" style="2" customWidth="1"/>
    <col min="2" max="2" width="23.42578125" style="2" customWidth="1"/>
    <col min="3" max="3" width="10.7109375" style="2" customWidth="1"/>
    <col min="4" max="4" width="11.42578125" style="2" customWidth="1"/>
    <col min="5" max="5" width="11" style="2" customWidth="1"/>
    <col min="6" max="6" width="21.7109375" style="2" customWidth="1"/>
    <col min="7" max="7" width="13.7109375" style="2" customWidth="1"/>
    <col min="8" max="9" width="12" style="2" customWidth="1"/>
    <col min="10" max="10" width="17.28515625" customWidth="1"/>
  </cols>
  <sheetData>
    <row r="14" spans="1:10" ht="15.75" thickBot="1" x14ac:dyDescent="0.25"/>
    <row r="15" spans="1:10" ht="25.5" customHeight="1" thickTop="1" thickBot="1" x14ac:dyDescent="0.3">
      <c r="A15" s="77"/>
      <c r="B15" s="77"/>
      <c r="C15" s="78"/>
      <c r="D15" s="78"/>
      <c r="E15" s="327" t="s">
        <v>71</v>
      </c>
      <c r="F15" s="328"/>
      <c r="G15" s="79"/>
      <c r="H15" s="80"/>
      <c r="I15" s="80"/>
      <c r="J15" s="80"/>
    </row>
    <row r="16" spans="1:10" ht="18" customHeight="1" thickBot="1" x14ac:dyDescent="0.35">
      <c r="A16" s="41"/>
      <c r="B16" s="41"/>
      <c r="C16" s="42"/>
      <c r="D16" s="42"/>
      <c r="E16" s="311" t="s">
        <v>197</v>
      </c>
      <c r="F16" s="312"/>
      <c r="G16" s="43"/>
      <c r="H16" s="44"/>
      <c r="I16" s="44"/>
      <c r="J16" s="44"/>
    </row>
    <row r="17" spans="1:10" ht="18" customHeight="1" x14ac:dyDescent="0.25">
      <c r="A17" s="41"/>
      <c r="B17" s="42"/>
      <c r="C17" s="70" t="s">
        <v>20</v>
      </c>
      <c r="D17" s="41" t="s">
        <v>76</v>
      </c>
      <c r="E17" s="41"/>
      <c r="F17" s="45"/>
      <c r="G17" s="46"/>
      <c r="H17" s="43"/>
      <c r="I17" s="43"/>
      <c r="J17" s="43"/>
    </row>
    <row r="18" spans="1:10" ht="18" customHeight="1" x14ac:dyDescent="0.25">
      <c r="A18" s="41"/>
      <c r="B18" s="42"/>
      <c r="C18" s="70" t="s">
        <v>75</v>
      </c>
      <c r="D18" s="41" t="s">
        <v>93</v>
      </c>
      <c r="E18" s="41"/>
      <c r="F18" s="45"/>
      <c r="G18" s="46"/>
      <c r="H18" s="43"/>
      <c r="I18" s="43"/>
      <c r="J18" s="43"/>
    </row>
    <row r="19" spans="1:10" ht="18" customHeight="1" x14ac:dyDescent="0.25">
      <c r="A19" s="41"/>
      <c r="B19" s="42"/>
      <c r="C19" s="70" t="s">
        <v>6</v>
      </c>
      <c r="D19" s="47" t="s">
        <v>77</v>
      </c>
      <c r="E19" s="41"/>
      <c r="F19" s="45"/>
      <c r="G19" s="46"/>
      <c r="H19" s="43"/>
      <c r="I19" s="43"/>
      <c r="J19" s="43"/>
    </row>
    <row r="20" spans="1:10" ht="18" customHeight="1" x14ac:dyDescent="0.25">
      <c r="A20" s="41"/>
      <c r="B20" s="42"/>
      <c r="C20" s="70" t="s">
        <v>19</v>
      </c>
      <c r="D20" s="48" t="s">
        <v>2233</v>
      </c>
      <c r="E20" s="48"/>
      <c r="F20" s="49"/>
      <c r="G20" s="46"/>
      <c r="H20" s="43"/>
      <c r="I20" s="43"/>
      <c r="J20" s="43"/>
    </row>
    <row r="21" spans="1:10" ht="18" customHeight="1" x14ac:dyDescent="0.25">
      <c r="A21" s="41"/>
      <c r="B21" s="42"/>
      <c r="C21" s="70" t="s">
        <v>79</v>
      </c>
      <c r="D21" s="41" t="s">
        <v>193</v>
      </c>
      <c r="E21" s="41"/>
      <c r="F21" s="42"/>
      <c r="G21" s="42"/>
      <c r="H21" s="42"/>
      <c r="I21" s="42"/>
      <c r="J21" s="59"/>
    </row>
    <row r="22" spans="1:10" ht="18" customHeight="1" x14ac:dyDescent="0.25">
      <c r="A22" s="41"/>
      <c r="B22" s="42"/>
      <c r="C22" s="70" t="s">
        <v>66</v>
      </c>
      <c r="D22" s="41" t="s">
        <v>194</v>
      </c>
      <c r="E22" s="41"/>
      <c r="F22" s="42"/>
      <c r="G22" s="42"/>
      <c r="H22" s="42"/>
      <c r="I22" s="42"/>
      <c r="J22" s="59"/>
    </row>
    <row r="23" spans="1:10" ht="18" customHeight="1" x14ac:dyDescent="0.25">
      <c r="A23" s="41"/>
      <c r="B23" s="42"/>
      <c r="C23" s="70" t="s">
        <v>72</v>
      </c>
      <c r="D23" s="50" t="s">
        <v>195</v>
      </c>
      <c r="E23" s="41"/>
      <c r="F23" s="42"/>
      <c r="G23" s="42"/>
      <c r="H23" s="42"/>
      <c r="I23" s="42"/>
      <c r="J23" s="59"/>
    </row>
    <row r="24" spans="1:10" ht="18" customHeight="1" x14ac:dyDescent="0.25">
      <c r="A24" s="41"/>
      <c r="B24" s="42"/>
      <c r="C24" s="70" t="s">
        <v>88</v>
      </c>
      <c r="D24" s="50" t="s">
        <v>196</v>
      </c>
      <c r="E24" s="41"/>
      <c r="F24" s="42"/>
      <c r="G24" s="42"/>
      <c r="H24" s="42"/>
      <c r="I24" s="42"/>
      <c r="J24" s="59"/>
    </row>
    <row r="25" spans="1:10" ht="18" customHeight="1" x14ac:dyDescent="0.25">
      <c r="A25" s="41"/>
      <c r="B25" s="42"/>
      <c r="C25" s="70" t="s">
        <v>5</v>
      </c>
      <c r="D25" s="130">
        <v>44322</v>
      </c>
      <c r="E25" s="51"/>
      <c r="F25" s="42"/>
      <c r="G25" s="42"/>
      <c r="H25" s="42"/>
      <c r="I25" s="42"/>
      <c r="J25" s="59"/>
    </row>
    <row r="26" spans="1:10" ht="18" customHeight="1" x14ac:dyDescent="0.25">
      <c r="A26" s="41"/>
      <c r="B26" s="42"/>
      <c r="C26" s="70" t="s">
        <v>60</v>
      </c>
      <c r="D26" s="41">
        <v>240</v>
      </c>
      <c r="E26" s="51"/>
      <c r="F26" s="42"/>
      <c r="G26" s="42"/>
      <c r="H26" s="42"/>
      <c r="I26" s="42"/>
      <c r="J26" s="59"/>
    </row>
    <row r="27" spans="1:10" ht="18" customHeight="1" x14ac:dyDescent="0.25">
      <c r="A27" s="41"/>
      <c r="B27" s="42"/>
      <c r="C27" s="70" t="s">
        <v>2234</v>
      </c>
      <c r="D27" s="41" t="s">
        <v>85</v>
      </c>
      <c r="E27" s="42"/>
      <c r="F27" s="169"/>
      <c r="G27" s="227"/>
      <c r="H27" s="42"/>
      <c r="I27" s="42"/>
      <c r="J27" s="59"/>
    </row>
    <row r="28" spans="1:10" ht="18" customHeight="1" x14ac:dyDescent="0.25">
      <c r="A28" s="41"/>
      <c r="B28" s="42"/>
      <c r="C28" s="70" t="s">
        <v>2235</v>
      </c>
      <c r="D28" s="41" t="s">
        <v>86</v>
      </c>
      <c r="E28" s="51"/>
      <c r="F28" s="169"/>
      <c r="G28" s="227"/>
      <c r="H28" s="42"/>
      <c r="I28" s="42"/>
      <c r="J28" s="59"/>
    </row>
    <row r="29" spans="1:10" ht="18" customHeight="1" x14ac:dyDescent="0.25">
      <c r="A29" s="41"/>
      <c r="B29" s="42"/>
      <c r="C29" s="70" t="s">
        <v>2236</v>
      </c>
      <c r="D29" s="41" t="s">
        <v>198</v>
      </c>
      <c r="E29" s="51"/>
      <c r="F29" s="169"/>
      <c r="G29" s="227"/>
      <c r="H29" s="42"/>
      <c r="I29" s="42"/>
      <c r="J29" s="59"/>
    </row>
    <row r="30" spans="1:10" ht="18" customHeight="1" thickBot="1" x14ac:dyDescent="0.3">
      <c r="A30" s="41"/>
      <c r="B30" s="42"/>
      <c r="C30" s="70" t="s">
        <v>61</v>
      </c>
      <c r="D30" s="170">
        <f>'QAQC, calculations'!B38+'QAQC, calculations'!G34+'QAQC, calculations'!L34</f>
        <v>94</v>
      </c>
      <c r="E30" s="51"/>
      <c r="F30" s="169"/>
      <c r="G30" s="227"/>
      <c r="H30" s="42"/>
      <c r="I30" s="42"/>
      <c r="J30" s="59"/>
    </row>
    <row r="31" spans="1:10" ht="20.100000000000001" customHeight="1" thickBot="1" x14ac:dyDescent="0.35">
      <c r="A31" s="52" t="s">
        <v>2246</v>
      </c>
      <c r="B31" s="53"/>
      <c r="C31" s="53"/>
      <c r="D31" s="53"/>
      <c r="E31" s="54"/>
      <c r="F31" s="52" t="s">
        <v>59</v>
      </c>
      <c r="G31" s="53"/>
      <c r="H31" s="53"/>
      <c r="I31" s="53"/>
      <c r="J31" s="54"/>
    </row>
    <row r="32" spans="1:10" ht="18" customHeight="1" x14ac:dyDescent="0.25">
      <c r="A32" s="56" t="s">
        <v>55</v>
      </c>
      <c r="B32" s="330" t="s">
        <v>29</v>
      </c>
      <c r="C32" s="331"/>
      <c r="D32" s="330" t="s">
        <v>29</v>
      </c>
      <c r="E32" s="332"/>
      <c r="F32" s="56" t="s">
        <v>57</v>
      </c>
      <c r="G32" s="72" t="s">
        <v>29</v>
      </c>
      <c r="H32" s="72" t="s">
        <v>31</v>
      </c>
      <c r="I32" s="72" t="s">
        <v>29</v>
      </c>
      <c r="J32" s="73" t="s">
        <v>31</v>
      </c>
    </row>
    <row r="33" spans="1:10" s="1" customFormat="1" ht="18" customHeight="1" x14ac:dyDescent="0.35">
      <c r="A33" s="228" t="s">
        <v>2237</v>
      </c>
      <c r="B33" s="319" t="s">
        <v>87</v>
      </c>
      <c r="C33" s="320"/>
      <c r="D33" s="319" t="s">
        <v>2242</v>
      </c>
      <c r="E33" s="329"/>
      <c r="F33" s="55" t="str">
        <f>D29</f>
        <v>01-UWSIF-Liver</v>
      </c>
      <c r="G33" s="74" t="s">
        <v>87</v>
      </c>
      <c r="H33" s="74" t="s">
        <v>87</v>
      </c>
      <c r="I33" s="74" t="s">
        <v>2242</v>
      </c>
      <c r="J33" s="74" t="s">
        <v>2242</v>
      </c>
    </row>
    <row r="34" spans="1:10" ht="18" customHeight="1" x14ac:dyDescent="0.25">
      <c r="A34" s="229" t="s">
        <v>2243</v>
      </c>
      <c r="B34" s="313">
        <f>'QAQC, calculations'!E39</f>
        <v>-28.28</v>
      </c>
      <c r="C34" s="314"/>
      <c r="D34" s="313">
        <f>'QAQC, calculations'!D38</f>
        <v>-4.62</v>
      </c>
      <c r="E34" s="334"/>
      <c r="F34" s="76" t="s">
        <v>2245</v>
      </c>
      <c r="G34" s="143">
        <f>'QAQC, calculations'!O35</f>
        <v>-17.75</v>
      </c>
      <c r="H34" s="143">
        <f>'QAQC, calculations'!O36</f>
        <v>-17.777756009999997</v>
      </c>
      <c r="I34" s="143">
        <f>'QAQC, calculations'!N34</f>
        <v>6.81</v>
      </c>
      <c r="J34" s="144">
        <f>'QAQC, calculations'!N36</f>
        <v>6.742168856666666</v>
      </c>
    </row>
    <row r="35" spans="1:10" ht="18" customHeight="1" x14ac:dyDescent="0.25">
      <c r="A35" s="230" t="s">
        <v>30</v>
      </c>
      <c r="B35" s="321">
        <f>'QAQC, calculations'!E41</f>
        <v>0.10131440833305828</v>
      </c>
      <c r="C35" s="333"/>
      <c r="D35" s="321">
        <f>'QAQC, calculations'!D41</f>
        <v>3.590482022016836E-2</v>
      </c>
      <c r="E35" s="322"/>
      <c r="F35" s="242" t="s">
        <v>30</v>
      </c>
      <c r="G35" s="58"/>
      <c r="H35" s="58">
        <f>'QAQC, calculations'!O37</f>
        <v>8.079455980973739E-2</v>
      </c>
      <c r="I35" s="58"/>
      <c r="J35" s="152">
        <f>'QAQC, calculations'!N37</f>
        <v>3.6087459766762531E-2</v>
      </c>
    </row>
    <row r="36" spans="1:10" ht="18" customHeight="1" x14ac:dyDescent="0.35">
      <c r="A36" s="231" t="s">
        <v>56</v>
      </c>
      <c r="B36" s="323" t="s">
        <v>29</v>
      </c>
      <c r="C36" s="335"/>
      <c r="D36" s="323" t="s">
        <v>54</v>
      </c>
      <c r="E36" s="324"/>
      <c r="F36" s="232" t="s">
        <v>2239</v>
      </c>
      <c r="G36" s="153" t="s">
        <v>91</v>
      </c>
      <c r="H36" s="105">
        <f>G34-(2*0.15)</f>
        <v>-18.05</v>
      </c>
      <c r="I36" s="153" t="s">
        <v>2242</v>
      </c>
      <c r="J36" s="106">
        <f>I34-(2*0.2)</f>
        <v>6.4099999999999993</v>
      </c>
    </row>
    <row r="37" spans="1:10" ht="18" customHeight="1" x14ac:dyDescent="0.35">
      <c r="A37" s="228" t="s">
        <v>2238</v>
      </c>
      <c r="B37" s="319" t="s">
        <v>87</v>
      </c>
      <c r="C37" s="320"/>
      <c r="D37" s="319" t="s">
        <v>2242</v>
      </c>
      <c r="E37" s="329"/>
      <c r="F37" s="233" t="s">
        <v>2240</v>
      </c>
      <c r="G37" s="237" t="s">
        <v>89</v>
      </c>
      <c r="H37" s="42">
        <f>G34+(2*0.15)</f>
        <v>-17.45</v>
      </c>
      <c r="I37" s="237" t="s">
        <v>90</v>
      </c>
      <c r="J37" s="238">
        <f>I34+(2*0.2)</f>
        <v>7.21</v>
      </c>
    </row>
    <row r="38" spans="1:10" ht="18" customHeight="1" x14ac:dyDescent="0.25">
      <c r="A38" s="229" t="s">
        <v>2244</v>
      </c>
      <c r="B38" s="313">
        <f>'QAQC, calculations'!J35</f>
        <v>24.36</v>
      </c>
      <c r="C38" s="314"/>
      <c r="D38" s="313">
        <f>'QAQC, calculations'!I34</f>
        <v>27.89</v>
      </c>
      <c r="E38" s="315"/>
      <c r="F38" s="325" t="s">
        <v>83</v>
      </c>
      <c r="G38" s="239" t="s">
        <v>29</v>
      </c>
      <c r="H38" s="240" t="s">
        <v>32</v>
      </c>
      <c r="I38" s="240" t="s">
        <v>29</v>
      </c>
      <c r="J38" s="241" t="s">
        <v>32</v>
      </c>
    </row>
    <row r="39" spans="1:10" ht="18" customHeight="1" thickBot="1" x14ac:dyDescent="0.3">
      <c r="A39" s="71" t="s">
        <v>30</v>
      </c>
      <c r="B39" s="316">
        <f>'QAQC, calculations'!J37</f>
        <v>8.5721857778034455E-2</v>
      </c>
      <c r="C39" s="317"/>
      <c r="D39" s="316">
        <f>'QAQC, calculations'!I37</f>
        <v>5.7989535934862425E-2</v>
      </c>
      <c r="E39" s="318"/>
      <c r="F39" s="326"/>
      <c r="G39" s="74" t="s">
        <v>26</v>
      </c>
      <c r="H39" s="74" t="s">
        <v>26</v>
      </c>
      <c r="I39" s="74" t="s">
        <v>27</v>
      </c>
      <c r="J39" s="75" t="s">
        <v>27</v>
      </c>
    </row>
    <row r="40" spans="1:10" ht="21" customHeight="1" x14ac:dyDescent="0.25">
      <c r="A40" s="125"/>
      <c r="B40" s="42"/>
      <c r="C40" s="126"/>
      <c r="D40" s="42"/>
      <c r="E40" s="127"/>
      <c r="F40" s="234" t="s">
        <v>2245</v>
      </c>
      <c r="G40" s="143">
        <f>'QAQC, calculations'!R35</f>
        <v>49.64</v>
      </c>
      <c r="H40" s="143">
        <f>'QAQC, calculations'!R36</f>
        <v>50.034834623576948</v>
      </c>
      <c r="I40" s="143">
        <f>'QAQC, calculations'!Q34</f>
        <v>12.88</v>
      </c>
      <c r="J40" s="144">
        <f>'QAQC, calculations'!Q36</f>
        <v>12.934087501665784</v>
      </c>
    </row>
    <row r="41" spans="1:10" ht="18" customHeight="1" x14ac:dyDescent="0.25">
      <c r="A41" s="125"/>
      <c r="B41" s="42"/>
      <c r="C41" s="126"/>
      <c r="D41" s="42"/>
      <c r="E41" s="127"/>
      <c r="F41" s="235" t="s">
        <v>30</v>
      </c>
      <c r="G41" s="143"/>
      <c r="H41" s="143">
        <f>'QAQC, calculations'!R37</f>
        <v>0.386473686865698</v>
      </c>
      <c r="I41" s="143"/>
      <c r="J41" s="152">
        <f>'QAQC, calculations'!Q37</f>
        <v>0.11584081393850781</v>
      </c>
    </row>
    <row r="42" spans="1:10" ht="18" customHeight="1" thickBot="1" x14ac:dyDescent="0.3">
      <c r="A42" s="121"/>
      <c r="B42" s="122"/>
      <c r="C42" s="123"/>
      <c r="D42" s="122"/>
      <c r="E42" s="124"/>
      <c r="F42" s="236" t="s">
        <v>2241</v>
      </c>
      <c r="G42" s="145"/>
      <c r="H42" s="145">
        <f>'QAQC, calculations'!U37</f>
        <v>0.9443272916540959</v>
      </c>
      <c r="I42" s="145"/>
      <c r="J42" s="128">
        <f>'QAQC, calculations'!T37</f>
        <v>0.85811648853619782</v>
      </c>
    </row>
    <row r="43" spans="1:10" ht="20.100000000000001" customHeight="1" thickBot="1" x14ac:dyDescent="0.35">
      <c r="A43" s="308" t="s">
        <v>78</v>
      </c>
      <c r="B43" s="309"/>
      <c r="C43" s="309"/>
      <c r="D43" s="309"/>
      <c r="E43" s="310"/>
      <c r="F43" s="308" t="s">
        <v>65</v>
      </c>
      <c r="G43" s="309"/>
      <c r="H43" s="309"/>
      <c r="I43" s="309"/>
      <c r="J43" s="310"/>
    </row>
    <row r="44" spans="1:10" ht="18" customHeight="1" x14ac:dyDescent="0.25">
      <c r="A44" s="139" t="s">
        <v>68</v>
      </c>
      <c r="B44" s="159">
        <v>44341</v>
      </c>
      <c r="C44" s="114"/>
      <c r="D44" s="114"/>
      <c r="E44" s="115"/>
      <c r="F44" s="57" t="s">
        <v>62</v>
      </c>
      <c r="G44" s="156" t="s">
        <v>4</v>
      </c>
      <c r="H44" s="110"/>
      <c r="I44" s="110"/>
      <c r="J44" s="111"/>
    </row>
    <row r="45" spans="1:10" ht="18" customHeight="1" x14ac:dyDescent="0.25">
      <c r="A45" s="141" t="s">
        <v>69</v>
      </c>
      <c r="B45" s="160">
        <v>44341</v>
      </c>
      <c r="C45" s="116"/>
      <c r="D45" s="116"/>
      <c r="E45" s="117"/>
      <c r="F45" s="57" t="s">
        <v>63</v>
      </c>
      <c r="G45" s="157" t="s">
        <v>12</v>
      </c>
      <c r="H45" s="112"/>
      <c r="I45" s="112"/>
      <c r="J45" s="113"/>
    </row>
    <row r="46" spans="1:10" ht="18" customHeight="1" x14ac:dyDescent="0.25">
      <c r="A46" s="141" t="s">
        <v>70</v>
      </c>
      <c r="B46" s="161" t="s">
        <v>2263</v>
      </c>
      <c r="C46" s="116"/>
      <c r="D46" s="116"/>
      <c r="E46" s="117"/>
      <c r="F46" s="57" t="s">
        <v>64</v>
      </c>
      <c r="G46" s="305">
        <v>44340</v>
      </c>
      <c r="H46" s="112"/>
      <c r="I46" s="112"/>
      <c r="J46" s="113"/>
    </row>
    <row r="47" spans="1:10" ht="18" customHeight="1" x14ac:dyDescent="0.25">
      <c r="A47" s="57" t="s">
        <v>38</v>
      </c>
      <c r="B47" s="162"/>
      <c r="C47" s="119"/>
      <c r="D47" s="119"/>
      <c r="E47" s="120"/>
      <c r="F47" s="57" t="s">
        <v>38</v>
      </c>
      <c r="G47" s="158" t="s">
        <v>2261</v>
      </c>
      <c r="H47" s="154"/>
      <c r="I47" s="154"/>
      <c r="J47" s="155"/>
    </row>
    <row r="48" spans="1:10" ht="18" customHeight="1" thickBot="1" x14ac:dyDescent="0.3">
      <c r="A48" s="163"/>
      <c r="B48" s="69"/>
      <c r="C48" s="108"/>
      <c r="D48" s="108"/>
      <c r="E48" s="109"/>
      <c r="F48" s="107"/>
      <c r="G48" s="69"/>
      <c r="H48" s="108"/>
      <c r="I48" s="108"/>
      <c r="J48" s="109"/>
    </row>
    <row r="49" spans="1:27" ht="18" customHeight="1" x14ac:dyDescent="0.25">
      <c r="A49" s="165" t="s">
        <v>82</v>
      </c>
      <c r="B49" s="140"/>
      <c r="C49" s="110"/>
      <c r="D49" s="110"/>
      <c r="E49" s="110"/>
      <c r="F49" s="140"/>
      <c r="G49" s="118"/>
      <c r="H49" s="119"/>
      <c r="I49" s="119"/>
      <c r="J49" s="120"/>
    </row>
    <row r="50" spans="1:27" ht="18" customHeight="1" x14ac:dyDescent="0.25">
      <c r="A50" s="166"/>
      <c r="B50" s="142"/>
      <c r="C50" s="112"/>
      <c r="D50" s="112"/>
      <c r="E50" s="112"/>
      <c r="F50" s="142"/>
      <c r="G50" s="142"/>
      <c r="H50" s="112"/>
      <c r="I50" s="112"/>
      <c r="J50" s="113"/>
    </row>
    <row r="51" spans="1:27" ht="18" customHeight="1" x14ac:dyDescent="0.25">
      <c r="A51" s="166"/>
      <c r="B51" s="142"/>
      <c r="C51" s="112"/>
      <c r="D51" s="112"/>
      <c r="E51" s="112"/>
      <c r="F51" s="142"/>
      <c r="G51" s="142"/>
      <c r="H51" s="112"/>
      <c r="I51" s="112"/>
      <c r="J51" s="113"/>
    </row>
    <row r="52" spans="1:27" ht="18" customHeight="1" thickBot="1" x14ac:dyDescent="0.3">
      <c r="A52" s="167"/>
      <c r="B52" s="146"/>
      <c r="C52" s="147"/>
      <c r="D52" s="147"/>
      <c r="E52" s="147"/>
      <c r="F52" s="146"/>
      <c r="G52" s="146"/>
      <c r="H52" s="147"/>
      <c r="I52" s="147"/>
      <c r="J52" s="148"/>
    </row>
    <row r="53" spans="1:27" ht="18" customHeight="1" thickBot="1" x14ac:dyDescent="0.3">
      <c r="A53" s="164" t="s">
        <v>67</v>
      </c>
      <c r="B53" s="131"/>
      <c r="C53" s="131"/>
      <c r="D53" s="131"/>
      <c r="E53" s="132"/>
      <c r="F53" s="60"/>
      <c r="G53" s="61"/>
      <c r="H53" s="61"/>
      <c r="I53" s="61"/>
      <c r="J53" s="62"/>
    </row>
    <row r="54" spans="1:27" ht="18" customHeight="1" thickBot="1" x14ac:dyDescent="0.3">
      <c r="A54" s="81"/>
      <c r="B54" s="37"/>
      <c r="C54" s="37"/>
      <c r="D54" s="37"/>
      <c r="E54" s="37"/>
      <c r="F54" s="37"/>
      <c r="G54" s="37"/>
      <c r="H54" s="37"/>
      <c r="I54" s="37"/>
      <c r="J54" s="82"/>
    </row>
    <row r="55" spans="1:27" s="136" customFormat="1" ht="20.100000000000001" customHeight="1" thickBot="1" x14ac:dyDescent="0.35">
      <c r="A55" s="133" t="s">
        <v>58</v>
      </c>
      <c r="B55" s="134"/>
      <c r="C55" s="134"/>
      <c r="D55" s="134"/>
      <c r="E55" s="134"/>
      <c r="F55" s="134"/>
      <c r="G55" s="134"/>
      <c r="H55" s="134"/>
      <c r="I55" s="134"/>
      <c r="J55" s="135"/>
    </row>
    <row r="56" spans="1:27" ht="18" customHeight="1" x14ac:dyDescent="0.25">
      <c r="A56" s="23" t="s">
        <v>39</v>
      </c>
      <c r="B56" s="24" t="s">
        <v>45</v>
      </c>
      <c r="C56" s="25"/>
      <c r="D56" s="25"/>
      <c r="E56" s="25"/>
      <c r="F56" s="25"/>
      <c r="G56" s="25"/>
      <c r="H56" s="45"/>
      <c r="I56" s="45"/>
      <c r="J56" s="63"/>
      <c r="K56" s="22"/>
      <c r="L56" s="22"/>
      <c r="M56" s="22"/>
      <c r="N56" s="22"/>
      <c r="O56" s="22"/>
      <c r="P56" s="22"/>
      <c r="Q56" s="22"/>
      <c r="R56" s="22"/>
      <c r="S56" s="22"/>
      <c r="T56" s="22"/>
      <c r="U56" s="22"/>
      <c r="V56" s="22"/>
      <c r="W56" s="22"/>
      <c r="X56" s="22"/>
      <c r="Y56" s="22"/>
      <c r="Z56" s="22"/>
      <c r="AA56" s="22"/>
    </row>
    <row r="57" spans="1:27" ht="18" customHeight="1" x14ac:dyDescent="0.25">
      <c r="A57" s="26" t="s">
        <v>40</v>
      </c>
      <c r="B57" s="27" t="s">
        <v>43</v>
      </c>
      <c r="C57" s="28"/>
      <c r="D57" s="28"/>
      <c r="E57" s="28"/>
      <c r="F57" s="28"/>
      <c r="G57" s="28"/>
      <c r="H57" s="45"/>
      <c r="I57" s="45"/>
      <c r="J57" s="63"/>
    </row>
    <row r="58" spans="1:27" ht="18" customHeight="1" x14ac:dyDescent="0.25">
      <c r="A58" s="38" t="s">
        <v>44</v>
      </c>
      <c r="B58" s="39" t="s">
        <v>2262</v>
      </c>
      <c r="C58" s="40"/>
      <c r="D58" s="40"/>
      <c r="E58" s="40"/>
      <c r="F58" s="40"/>
      <c r="G58" s="40"/>
      <c r="H58" s="45"/>
      <c r="I58" s="45"/>
      <c r="J58" s="63"/>
    </row>
    <row r="59" spans="1:27" ht="18" customHeight="1" x14ac:dyDescent="0.25">
      <c r="A59" s="29" t="s">
        <v>46</v>
      </c>
      <c r="B59" s="30" t="s">
        <v>47</v>
      </c>
      <c r="C59" s="31"/>
      <c r="D59" s="31"/>
      <c r="E59" s="31"/>
      <c r="F59" s="31"/>
      <c r="G59" s="31"/>
      <c r="H59" s="45"/>
      <c r="I59" s="45"/>
      <c r="J59" s="63"/>
    </row>
    <row r="60" spans="1:27" ht="18" customHeight="1" thickBot="1" x14ac:dyDescent="0.3">
      <c r="A60" s="32" t="s">
        <v>48</v>
      </c>
      <c r="B60" s="33" t="s">
        <v>49</v>
      </c>
      <c r="C60" s="34"/>
      <c r="D60" s="34"/>
      <c r="E60" s="34"/>
      <c r="F60" s="34"/>
      <c r="G60" s="34"/>
      <c r="H60" s="64"/>
      <c r="I60" s="64"/>
      <c r="J60" s="65"/>
    </row>
    <row r="61" spans="1:27" ht="18" customHeight="1" thickBot="1" x14ac:dyDescent="0.3">
      <c r="A61" s="168"/>
      <c r="B61" s="35"/>
      <c r="C61" s="36"/>
      <c r="D61" s="36"/>
      <c r="E61" s="36"/>
      <c r="F61" s="36"/>
      <c r="G61" s="36"/>
      <c r="H61" s="36"/>
      <c r="I61" s="36"/>
      <c r="J61" s="168"/>
    </row>
    <row r="62" spans="1:27" s="136" customFormat="1" ht="22.5" thickBot="1" x14ac:dyDescent="0.35">
      <c r="A62" s="52" t="s">
        <v>73</v>
      </c>
      <c r="B62" s="137" t="s">
        <v>74</v>
      </c>
      <c r="C62" s="137" t="s">
        <v>80</v>
      </c>
      <c r="D62" s="137" t="s">
        <v>81</v>
      </c>
      <c r="E62" s="137" t="s">
        <v>41</v>
      </c>
      <c r="F62" s="137" t="s">
        <v>42</v>
      </c>
      <c r="G62" s="137" t="s">
        <v>84</v>
      </c>
      <c r="H62" s="150" t="s">
        <v>37</v>
      </c>
      <c r="I62" s="137"/>
      <c r="J62" s="138"/>
    </row>
    <row r="63" spans="1:27" ht="18" customHeight="1" x14ac:dyDescent="0.25">
      <c r="A63" s="149" t="s">
        <v>199</v>
      </c>
      <c r="B63" s="66" t="s">
        <v>200</v>
      </c>
      <c r="C63" s="68">
        <v>11.787778999999999</v>
      </c>
      <c r="D63" s="68">
        <v>-30.974003399999994</v>
      </c>
      <c r="E63" s="67">
        <v>14.080837667071687</v>
      </c>
      <c r="F63" s="67">
        <v>47.942370230862707</v>
      </c>
      <c r="G63" s="68">
        <v>3.404795322864695</v>
      </c>
      <c r="H63" s="41"/>
      <c r="I63" s="45"/>
      <c r="J63" s="63"/>
    </row>
    <row r="64" spans="1:27" ht="18" customHeight="1" x14ac:dyDescent="0.25">
      <c r="A64" s="149" t="s">
        <v>201</v>
      </c>
      <c r="B64" s="66" t="s">
        <v>202</v>
      </c>
      <c r="C64" s="68">
        <v>10.969336999999999</v>
      </c>
      <c r="D64" s="68">
        <v>-31.790203499999997</v>
      </c>
      <c r="E64" s="67">
        <v>14.081951925465837</v>
      </c>
      <c r="F64" s="67">
        <v>49.433913416149068</v>
      </c>
      <c r="G64" s="68">
        <v>3.5104446938746223</v>
      </c>
      <c r="H64" s="41"/>
      <c r="I64" s="45"/>
      <c r="J64" s="63"/>
    </row>
    <row r="65" spans="1:10" ht="18" customHeight="1" x14ac:dyDescent="0.25">
      <c r="A65" s="149" t="s">
        <v>201</v>
      </c>
      <c r="B65" s="66" t="s">
        <v>203</v>
      </c>
      <c r="C65" s="68">
        <v>11.004270499999999</v>
      </c>
      <c r="D65" s="68">
        <v>-31.732696199999999</v>
      </c>
      <c r="E65" s="67">
        <v>14.245723860911271</v>
      </c>
      <c r="F65" s="67">
        <v>49.69496786570744</v>
      </c>
      <c r="G65" s="68">
        <v>3.4884129687551413</v>
      </c>
      <c r="H65" s="41"/>
      <c r="I65" s="45"/>
      <c r="J65" s="63"/>
    </row>
    <row r="66" spans="1:10" ht="18" customHeight="1" x14ac:dyDescent="0.25">
      <c r="A66" s="149" t="s">
        <v>204</v>
      </c>
      <c r="B66" s="66" t="s">
        <v>205</v>
      </c>
      <c r="C66" s="68">
        <v>8.4082124</v>
      </c>
      <c r="D66" s="68">
        <v>-31.350323099999997</v>
      </c>
      <c r="E66" s="67">
        <v>13.998913793103448</v>
      </c>
      <c r="F66" s="67">
        <v>49.213761831153398</v>
      </c>
      <c r="G66" s="68">
        <v>3.5155414597522925</v>
      </c>
      <c r="H66" s="41"/>
      <c r="I66" s="45"/>
      <c r="J66" s="63"/>
    </row>
    <row r="67" spans="1:10" ht="18" customHeight="1" x14ac:dyDescent="0.25">
      <c r="A67" s="149" t="s">
        <v>206</v>
      </c>
      <c r="B67" s="66" t="s">
        <v>207</v>
      </c>
      <c r="C67" s="68">
        <v>10.725800599999999</v>
      </c>
      <c r="D67" s="68">
        <v>-31.736731799999994</v>
      </c>
      <c r="E67" s="67">
        <v>13.333920567375888</v>
      </c>
      <c r="F67" s="67">
        <v>50.085976241134759</v>
      </c>
      <c r="G67" s="68">
        <v>3.7562827818008868</v>
      </c>
      <c r="H67" s="41"/>
      <c r="I67" s="45"/>
      <c r="J67" s="63"/>
    </row>
    <row r="68" spans="1:10" ht="18" customHeight="1" x14ac:dyDescent="0.25">
      <c r="A68" s="149" t="s">
        <v>208</v>
      </c>
      <c r="B68" s="66" t="s">
        <v>209</v>
      </c>
      <c r="C68" s="68">
        <v>10.368480799999999</v>
      </c>
      <c r="D68" s="68">
        <v>-31.978867799999996</v>
      </c>
      <c r="E68" s="67">
        <v>14.26809530120482</v>
      </c>
      <c r="F68" s="67">
        <v>48.83895325301205</v>
      </c>
      <c r="G68" s="68">
        <v>3.4229483488863446</v>
      </c>
      <c r="H68" s="41"/>
      <c r="I68" s="45"/>
      <c r="J68" s="63"/>
    </row>
    <row r="69" spans="1:10" ht="18" customHeight="1" x14ac:dyDescent="0.25">
      <c r="A69" s="149" t="s">
        <v>210</v>
      </c>
      <c r="B69" s="66" t="s">
        <v>211</v>
      </c>
      <c r="C69" s="68">
        <v>7.1506064000000018</v>
      </c>
      <c r="D69" s="68">
        <v>-31.010323799999995</v>
      </c>
      <c r="E69" s="67">
        <v>14.55779940968123</v>
      </c>
      <c r="F69" s="67">
        <v>48.157766706021263</v>
      </c>
      <c r="G69" s="68">
        <v>3.3080388972797206</v>
      </c>
      <c r="H69" s="41"/>
      <c r="I69" s="45"/>
      <c r="J69" s="63"/>
    </row>
    <row r="70" spans="1:10" ht="18" customHeight="1" x14ac:dyDescent="0.25">
      <c r="A70" s="149" t="s">
        <v>212</v>
      </c>
      <c r="B70" s="66" t="s">
        <v>213</v>
      </c>
      <c r="C70" s="68">
        <v>8.3553130999999983</v>
      </c>
      <c r="D70" s="68">
        <v>-31.975841099999997</v>
      </c>
      <c r="E70" s="67">
        <v>11.898270072115384</v>
      </c>
      <c r="F70" s="67">
        <v>52.493922235576932</v>
      </c>
      <c r="G70" s="68">
        <v>4.4118953358270909</v>
      </c>
      <c r="H70" s="41"/>
      <c r="I70" s="45"/>
      <c r="J70" s="63"/>
    </row>
    <row r="71" spans="1:10" ht="18" customHeight="1" x14ac:dyDescent="0.25">
      <c r="A71" s="149" t="s">
        <v>214</v>
      </c>
      <c r="B71" s="66" t="s">
        <v>215</v>
      </c>
      <c r="C71" s="68">
        <v>10.537159699999998</v>
      </c>
      <c r="D71" s="68">
        <v>-31.248424199999995</v>
      </c>
      <c r="E71" s="67">
        <v>14.34340274135876</v>
      </c>
      <c r="F71" s="67">
        <v>47.531266626936841</v>
      </c>
      <c r="G71" s="68">
        <v>3.3138068758176815</v>
      </c>
      <c r="H71" s="41"/>
      <c r="I71" s="45"/>
      <c r="J71" s="63"/>
    </row>
    <row r="72" spans="1:10" ht="18" customHeight="1" x14ac:dyDescent="0.25">
      <c r="A72" s="149" t="s">
        <v>216</v>
      </c>
      <c r="B72" s="66" t="s">
        <v>217</v>
      </c>
      <c r="C72" s="68">
        <v>10.6439564</v>
      </c>
      <c r="D72" s="68">
        <v>-31.698393599999996</v>
      </c>
      <c r="E72" s="67">
        <v>13.700002261904762</v>
      </c>
      <c r="F72" s="67">
        <v>49.742062857142862</v>
      </c>
      <c r="G72" s="68">
        <v>3.6308069083652135</v>
      </c>
      <c r="H72" s="41"/>
      <c r="I72" s="45"/>
      <c r="J72" s="63"/>
    </row>
    <row r="73" spans="1:10" ht="18" customHeight="1" x14ac:dyDescent="0.25">
      <c r="A73" s="149" t="s">
        <v>218</v>
      </c>
      <c r="B73" s="66" t="s">
        <v>219</v>
      </c>
      <c r="C73" s="68">
        <v>7.1555968999999999</v>
      </c>
      <c r="D73" s="68">
        <v>-32.072695499999995</v>
      </c>
      <c r="E73" s="67">
        <v>13.708915375302666</v>
      </c>
      <c r="F73" s="67">
        <v>49.146228087167081</v>
      </c>
      <c r="G73" s="68">
        <v>3.5849829648599774</v>
      </c>
      <c r="H73" s="41"/>
      <c r="I73" s="45"/>
      <c r="J73" s="63"/>
    </row>
    <row r="74" spans="1:10" ht="18" customHeight="1" x14ac:dyDescent="0.25">
      <c r="A74" s="149" t="s">
        <v>220</v>
      </c>
      <c r="B74" s="66" t="s">
        <v>221</v>
      </c>
      <c r="C74" s="68">
        <v>11.098091899999998</v>
      </c>
      <c r="D74" s="68">
        <v>-31.982903399999998</v>
      </c>
      <c r="E74" s="67">
        <v>13.419345072115386</v>
      </c>
      <c r="F74" s="67">
        <v>49.789056610576928</v>
      </c>
      <c r="G74" s="68">
        <v>3.7102448996587527</v>
      </c>
      <c r="H74" s="41"/>
      <c r="I74" s="45"/>
      <c r="J74" s="63"/>
    </row>
    <row r="75" spans="1:10" ht="18" customHeight="1" x14ac:dyDescent="0.25">
      <c r="A75" s="149" t="s">
        <v>222</v>
      </c>
      <c r="B75" s="66" t="s">
        <v>223</v>
      </c>
      <c r="C75" s="68">
        <v>10.9034624</v>
      </c>
      <c r="D75" s="68">
        <v>-31.524862799999994</v>
      </c>
      <c r="E75" s="67">
        <v>13.869967657550536</v>
      </c>
      <c r="F75" s="67">
        <v>49.207969797859697</v>
      </c>
      <c r="G75" s="68">
        <v>3.5478071047319171</v>
      </c>
      <c r="H75" s="41"/>
      <c r="I75" s="45"/>
      <c r="J75" s="63"/>
    </row>
    <row r="76" spans="1:10" ht="18" customHeight="1" x14ac:dyDescent="0.25">
      <c r="A76" s="149" t="s">
        <v>224</v>
      </c>
      <c r="B76" s="66" t="s">
        <v>225</v>
      </c>
      <c r="C76" s="68">
        <v>10.284640399999999</v>
      </c>
      <c r="D76" s="68">
        <v>-30.145696499999996</v>
      </c>
      <c r="E76" s="67">
        <v>14.783082864137087</v>
      </c>
      <c r="F76" s="67">
        <v>47.205364871481045</v>
      </c>
      <c r="G76" s="68">
        <v>3.1932016687803704</v>
      </c>
      <c r="H76" s="41"/>
      <c r="I76" s="45"/>
      <c r="J76" s="63"/>
    </row>
    <row r="77" spans="1:10" ht="18" customHeight="1" x14ac:dyDescent="0.25">
      <c r="A77" s="149" t="s">
        <v>226</v>
      </c>
      <c r="B77" s="66" t="s">
        <v>227</v>
      </c>
      <c r="C77" s="68">
        <v>11.478367999999998</v>
      </c>
      <c r="D77" s="68">
        <v>-32.158451999999997</v>
      </c>
      <c r="E77" s="67">
        <v>12.926157125890736</v>
      </c>
      <c r="F77" s="67">
        <v>49.679833847981001</v>
      </c>
      <c r="G77" s="68">
        <v>3.8433567969302853</v>
      </c>
      <c r="H77" s="41"/>
      <c r="I77" s="45"/>
      <c r="J77" s="63"/>
    </row>
    <row r="78" spans="1:10" ht="18" customHeight="1" x14ac:dyDescent="0.25">
      <c r="A78" s="149" t="s">
        <v>228</v>
      </c>
      <c r="B78" s="66" t="s">
        <v>229</v>
      </c>
      <c r="C78" s="68">
        <v>7.3532207000000005</v>
      </c>
      <c r="D78" s="68">
        <v>-29.873293499999996</v>
      </c>
      <c r="E78" s="67">
        <v>14.393813647642679</v>
      </c>
      <c r="F78" s="67">
        <v>48.774269727047148</v>
      </c>
      <c r="G78" s="68">
        <v>3.3885578152552411</v>
      </c>
      <c r="H78" s="41"/>
      <c r="I78" s="45"/>
      <c r="J78" s="63"/>
    </row>
    <row r="79" spans="1:10" ht="18" customHeight="1" x14ac:dyDescent="0.25">
      <c r="A79" s="149" t="s">
        <v>230</v>
      </c>
      <c r="B79" s="66" t="s">
        <v>231</v>
      </c>
      <c r="C79" s="68">
        <v>11.256789799999998</v>
      </c>
      <c r="D79" s="68">
        <v>-31.221183899999993</v>
      </c>
      <c r="E79" s="67">
        <v>14.393255501222496</v>
      </c>
      <c r="F79" s="67">
        <v>49.001612347188271</v>
      </c>
      <c r="G79" s="68">
        <v>3.4044842977341925</v>
      </c>
      <c r="H79" s="41"/>
      <c r="I79" s="45"/>
      <c r="J79" s="63"/>
    </row>
    <row r="80" spans="1:10" ht="18" customHeight="1" x14ac:dyDescent="0.25">
      <c r="A80" s="149" t="s">
        <v>232</v>
      </c>
      <c r="B80" s="66" t="s">
        <v>233</v>
      </c>
      <c r="C80" s="68">
        <v>10.686874699999999</v>
      </c>
      <c r="D80" s="68">
        <v>-29.288131499999999</v>
      </c>
      <c r="E80" s="67">
        <v>13.431034705882352</v>
      </c>
      <c r="F80" s="67">
        <v>51.216095764705884</v>
      </c>
      <c r="G80" s="68">
        <v>3.8132650898649616</v>
      </c>
      <c r="H80" s="41"/>
      <c r="I80" s="45"/>
      <c r="J80" s="63"/>
    </row>
    <row r="81" spans="1:10" ht="18" customHeight="1" x14ac:dyDescent="0.25">
      <c r="A81" s="149" t="s">
        <v>234</v>
      </c>
      <c r="B81" s="66" t="s">
        <v>235</v>
      </c>
      <c r="C81" s="68">
        <v>7.6736107999999996</v>
      </c>
      <c r="D81" s="68">
        <v>-31.412874899999998</v>
      </c>
      <c r="E81" s="67">
        <v>14.73858310727497</v>
      </c>
      <c r="F81" s="67">
        <v>48.737841923551166</v>
      </c>
      <c r="G81" s="68">
        <v>3.3068200361467683</v>
      </c>
      <c r="H81" s="41"/>
      <c r="I81" s="45"/>
      <c r="J81" s="63"/>
    </row>
    <row r="82" spans="1:10" ht="18" customHeight="1" x14ac:dyDescent="0.25">
      <c r="A82" s="149" t="s">
        <v>236</v>
      </c>
      <c r="B82" s="66" t="s">
        <v>237</v>
      </c>
      <c r="C82" s="68">
        <v>8.9362072999999995</v>
      </c>
      <c r="D82" s="68">
        <v>-30.819641699999998</v>
      </c>
      <c r="E82" s="67">
        <v>14.5519654589372</v>
      </c>
      <c r="F82" s="67">
        <v>48.374507608695652</v>
      </c>
      <c r="G82" s="68">
        <v>3.3242593754911698</v>
      </c>
      <c r="H82" s="41"/>
      <c r="I82" s="45"/>
      <c r="J82" s="63"/>
    </row>
    <row r="83" spans="1:10" ht="18" customHeight="1" x14ac:dyDescent="0.25">
      <c r="A83" s="149" t="s">
        <v>238</v>
      </c>
      <c r="B83" s="66" t="s">
        <v>239</v>
      </c>
      <c r="C83" s="68">
        <v>10.0660565</v>
      </c>
      <c r="D83" s="68">
        <v>-27.981605999999996</v>
      </c>
      <c r="E83" s="67">
        <v>13.645250592417064</v>
      </c>
      <c r="F83" s="67">
        <v>49.506318483412329</v>
      </c>
      <c r="G83" s="68">
        <v>3.6280988867235586</v>
      </c>
      <c r="H83" s="41"/>
      <c r="I83" s="45"/>
      <c r="J83" s="63"/>
    </row>
    <row r="84" spans="1:10" ht="18" customHeight="1" x14ac:dyDescent="0.25">
      <c r="A84" s="149" t="s">
        <v>240</v>
      </c>
      <c r="B84" s="66" t="s">
        <v>241</v>
      </c>
      <c r="C84" s="68">
        <v>8.1906265999999999</v>
      </c>
      <c r="D84" s="68">
        <v>-29.725994099999994</v>
      </c>
      <c r="E84" s="67">
        <v>14.502419249394674</v>
      </c>
      <c r="F84" s="67">
        <v>48.293097578692496</v>
      </c>
      <c r="G84" s="68">
        <v>3.3300028600888942</v>
      </c>
      <c r="H84" s="41"/>
      <c r="I84" s="45"/>
      <c r="J84" s="63"/>
    </row>
    <row r="85" spans="1:10" ht="18" customHeight="1" x14ac:dyDescent="0.25">
      <c r="A85" s="149" t="s">
        <v>242</v>
      </c>
      <c r="B85" s="66" t="s">
        <v>243</v>
      </c>
      <c r="C85" s="68">
        <v>7.0468040000000007</v>
      </c>
      <c r="D85" s="68">
        <v>-31.625752799999994</v>
      </c>
      <c r="E85" s="67">
        <v>13.356821540312877</v>
      </c>
      <c r="F85" s="67">
        <v>50.097117930204568</v>
      </c>
      <c r="G85" s="68">
        <v>3.7506765946527025</v>
      </c>
      <c r="H85" s="41"/>
      <c r="I85" s="45"/>
      <c r="J85" s="63"/>
    </row>
    <row r="86" spans="1:10" ht="18" customHeight="1" x14ac:dyDescent="0.25">
      <c r="A86" s="149" t="s">
        <v>242</v>
      </c>
      <c r="B86" s="66" t="s">
        <v>244</v>
      </c>
      <c r="C86" s="68">
        <v>7.0468040000000007</v>
      </c>
      <c r="D86" s="68">
        <v>-31.605574799999992</v>
      </c>
      <c r="E86" s="67">
        <v>13.352636670687575</v>
      </c>
      <c r="F86" s="67">
        <v>50.799691073582629</v>
      </c>
      <c r="G86" s="68">
        <v>3.8044689095076509</v>
      </c>
      <c r="H86" s="41"/>
      <c r="I86" s="45"/>
      <c r="J86" s="63"/>
    </row>
    <row r="87" spans="1:10" ht="18" customHeight="1" x14ac:dyDescent="0.25">
      <c r="A87" s="149" t="s">
        <v>245</v>
      </c>
      <c r="B87" s="66" t="s">
        <v>246</v>
      </c>
      <c r="C87" s="68">
        <v>10.190818999999999</v>
      </c>
      <c r="D87" s="68">
        <v>-29.218517399999996</v>
      </c>
      <c r="E87" s="67">
        <v>14.685903846153847</v>
      </c>
      <c r="F87" s="67">
        <v>49.047462860576928</v>
      </c>
      <c r="G87" s="68">
        <v>3.3397646732803699</v>
      </c>
      <c r="H87" s="41"/>
      <c r="I87" s="45"/>
      <c r="J87" s="63"/>
    </row>
    <row r="88" spans="1:10" ht="18" customHeight="1" x14ac:dyDescent="0.25">
      <c r="A88" s="149" t="s">
        <v>247</v>
      </c>
      <c r="B88" s="66" t="s">
        <v>248</v>
      </c>
      <c r="C88" s="68">
        <v>10.709830999999999</v>
      </c>
      <c r="D88" s="68">
        <v>-29.712878399999997</v>
      </c>
      <c r="E88" s="67">
        <v>14.762498051157124</v>
      </c>
      <c r="F88" s="67">
        <v>46.103205115712555</v>
      </c>
      <c r="G88" s="68">
        <v>3.1229948316300615</v>
      </c>
      <c r="H88" s="41"/>
      <c r="I88" s="45"/>
      <c r="J88" s="63"/>
    </row>
    <row r="89" spans="1:10" ht="18" customHeight="1" x14ac:dyDescent="0.25">
      <c r="A89" s="149" t="s">
        <v>249</v>
      </c>
      <c r="B89" s="66" t="s">
        <v>250</v>
      </c>
      <c r="C89" s="68">
        <v>11.289727099999999</v>
      </c>
      <c r="D89" s="68">
        <v>-32.525691599999995</v>
      </c>
      <c r="E89" s="67">
        <v>12.630379397590364</v>
      </c>
      <c r="F89" s="67">
        <v>52.33871144578314</v>
      </c>
      <c r="G89" s="68">
        <v>4.1438748432029184</v>
      </c>
      <c r="H89" s="41"/>
      <c r="I89" s="45"/>
      <c r="J89" s="63"/>
    </row>
    <row r="90" spans="1:10" ht="18" customHeight="1" x14ac:dyDescent="0.25">
      <c r="A90" s="149" t="s">
        <v>251</v>
      </c>
      <c r="B90" s="66" t="s">
        <v>252</v>
      </c>
      <c r="C90" s="68">
        <v>11.029223</v>
      </c>
      <c r="D90" s="68">
        <v>-31.309967099999994</v>
      </c>
      <c r="E90" s="67">
        <v>14.654505084745765</v>
      </c>
      <c r="F90" s="67">
        <v>48.570266707021794</v>
      </c>
      <c r="G90" s="68">
        <v>3.3143573546935938</v>
      </c>
      <c r="H90" s="41"/>
      <c r="I90" s="45"/>
      <c r="J90" s="63"/>
    </row>
    <row r="91" spans="1:10" ht="18" customHeight="1" x14ac:dyDescent="0.25">
      <c r="A91" s="149" t="s">
        <v>253</v>
      </c>
      <c r="B91" s="66" t="s">
        <v>254</v>
      </c>
      <c r="C91" s="68">
        <v>10.723804399999999</v>
      </c>
      <c r="D91" s="68">
        <v>-31.695366899999989</v>
      </c>
      <c r="E91" s="67">
        <v>13.857512212817413</v>
      </c>
      <c r="F91" s="67">
        <v>50.580919105199527</v>
      </c>
      <c r="G91" s="68">
        <v>3.6500721289940516</v>
      </c>
      <c r="H91" s="41"/>
      <c r="I91" s="45"/>
      <c r="J91" s="63"/>
    </row>
    <row r="92" spans="1:10" ht="18" customHeight="1" x14ac:dyDescent="0.25">
      <c r="A92" s="149" t="s">
        <v>255</v>
      </c>
      <c r="B92" s="66" t="s">
        <v>256</v>
      </c>
      <c r="C92" s="68">
        <v>10.712825299999999</v>
      </c>
      <c r="D92" s="68">
        <v>-31.790203499999997</v>
      </c>
      <c r="E92" s="67">
        <v>13.967806219512195</v>
      </c>
      <c r="F92" s="67">
        <v>50.573120365853661</v>
      </c>
      <c r="G92" s="68">
        <v>3.6206917228853031</v>
      </c>
      <c r="H92" s="41"/>
      <c r="I92" s="45"/>
      <c r="J92" s="63"/>
    </row>
    <row r="93" spans="1:10" ht="18" customHeight="1" x14ac:dyDescent="0.25">
      <c r="A93" s="149" t="s">
        <v>257</v>
      </c>
      <c r="B93" s="66" t="s">
        <v>258</v>
      </c>
      <c r="C93" s="68">
        <v>10.748756899999998</v>
      </c>
      <c r="D93" s="68">
        <v>-30.381779099999996</v>
      </c>
      <c r="E93" s="67">
        <v>14.570608214285713</v>
      </c>
      <c r="F93" s="67">
        <v>49.096448809523814</v>
      </c>
      <c r="G93" s="68">
        <v>3.3695538365644433</v>
      </c>
      <c r="H93" s="41"/>
      <c r="I93" s="45"/>
      <c r="J93" s="63"/>
    </row>
    <row r="94" spans="1:10" ht="18" customHeight="1" x14ac:dyDescent="0.25">
      <c r="A94" s="149" t="s">
        <v>259</v>
      </c>
      <c r="B94" s="66" t="s">
        <v>260</v>
      </c>
      <c r="C94" s="68">
        <v>7.6167191000000001</v>
      </c>
      <c r="D94" s="68">
        <v>-31.129373999999991</v>
      </c>
      <c r="E94" s="67">
        <v>14.922648991696324</v>
      </c>
      <c r="F94" s="67">
        <v>47.588869039145912</v>
      </c>
      <c r="G94" s="68">
        <v>3.1890362807318349</v>
      </c>
      <c r="H94" s="41"/>
      <c r="I94" s="45"/>
      <c r="J94" s="63"/>
    </row>
    <row r="95" spans="1:10" ht="18" customHeight="1" x14ac:dyDescent="0.25">
      <c r="A95" s="149" t="s">
        <v>261</v>
      </c>
      <c r="B95" s="66" t="s">
        <v>262</v>
      </c>
      <c r="C95" s="68">
        <v>11.168957000000001</v>
      </c>
      <c r="D95" s="68">
        <v>-30.129554099999996</v>
      </c>
      <c r="E95" s="67">
        <v>14.848286492890997</v>
      </c>
      <c r="F95" s="67">
        <v>48.253914810426544</v>
      </c>
      <c r="G95" s="68">
        <v>3.2497968592894106</v>
      </c>
      <c r="H95" s="41"/>
      <c r="I95" s="45"/>
      <c r="J95" s="63"/>
    </row>
    <row r="96" spans="1:10" ht="18" customHeight="1" x14ac:dyDescent="0.25">
      <c r="A96" s="149" t="s">
        <v>263</v>
      </c>
      <c r="B96" s="66" t="s">
        <v>264</v>
      </c>
      <c r="C96" s="68">
        <v>7.7674321999999991</v>
      </c>
      <c r="D96" s="68">
        <v>-31.227237299999992</v>
      </c>
      <c r="E96" s="67">
        <v>14.934573317591498</v>
      </c>
      <c r="F96" s="67">
        <v>48.805713105076741</v>
      </c>
      <c r="G96" s="68">
        <v>3.2679683622154965</v>
      </c>
      <c r="H96" s="41"/>
      <c r="I96" s="45"/>
      <c r="J96" s="63"/>
    </row>
    <row r="97" spans="1:10" ht="18" customHeight="1" x14ac:dyDescent="0.25">
      <c r="A97" s="149" t="s">
        <v>265</v>
      </c>
      <c r="B97" s="66" t="s">
        <v>266</v>
      </c>
      <c r="C97" s="68">
        <v>11.407502899999999</v>
      </c>
      <c r="D97" s="68">
        <v>-31.127356199999994</v>
      </c>
      <c r="E97" s="67">
        <v>13.704764268292683</v>
      </c>
      <c r="F97" s="67">
        <v>50.953303780487815</v>
      </c>
      <c r="G97" s="68">
        <v>3.7179263198545693</v>
      </c>
      <c r="H97" s="41"/>
      <c r="I97" s="45"/>
      <c r="J97" s="63"/>
    </row>
    <row r="98" spans="1:10" ht="18" customHeight="1" x14ac:dyDescent="0.25">
      <c r="A98" s="149" t="s">
        <v>267</v>
      </c>
      <c r="B98" s="66" t="s">
        <v>268</v>
      </c>
      <c r="C98" s="68">
        <v>7.7943809000000011</v>
      </c>
      <c r="D98" s="68">
        <v>-30.898335899999992</v>
      </c>
      <c r="E98" s="67">
        <v>14.787885663082436</v>
      </c>
      <c r="F98" s="67">
        <v>46.808743130227001</v>
      </c>
      <c r="G98" s="68">
        <v>3.1653438629894053</v>
      </c>
      <c r="H98" s="41"/>
      <c r="I98" s="45"/>
      <c r="J98" s="63"/>
    </row>
    <row r="99" spans="1:10" ht="18" customHeight="1" x14ac:dyDescent="0.25">
      <c r="A99" s="149" t="s">
        <v>269</v>
      </c>
      <c r="B99" s="66" t="s">
        <v>270</v>
      </c>
      <c r="C99" s="68">
        <v>7.5777931999999995</v>
      </c>
      <c r="D99" s="68">
        <v>-31.195961399999995</v>
      </c>
      <c r="E99" s="67">
        <v>14.738574528301887</v>
      </c>
      <c r="F99" s="67">
        <v>47.204878301886801</v>
      </c>
      <c r="G99" s="68">
        <v>3.2028116566660625</v>
      </c>
      <c r="H99" s="41"/>
      <c r="I99" s="45"/>
      <c r="J99" s="63"/>
    </row>
    <row r="100" spans="1:10" ht="18" customHeight="1" x14ac:dyDescent="0.25">
      <c r="A100" s="149" t="s">
        <v>271</v>
      </c>
      <c r="B100" s="66" t="s">
        <v>272</v>
      </c>
      <c r="C100" s="68">
        <v>10.525182499999998</v>
      </c>
      <c r="D100" s="68">
        <v>-30.325280699999993</v>
      </c>
      <c r="E100" s="67">
        <v>14.384384039900247</v>
      </c>
      <c r="F100" s="67">
        <v>49.049925935162094</v>
      </c>
      <c r="G100" s="68">
        <v>3.409942740620977</v>
      </c>
      <c r="H100" s="41"/>
      <c r="I100" s="45"/>
      <c r="J100" s="63"/>
    </row>
    <row r="101" spans="1:10" ht="18" customHeight="1" x14ac:dyDescent="0.25">
      <c r="A101" s="149" t="s">
        <v>273</v>
      </c>
      <c r="B101" s="66" t="s">
        <v>274</v>
      </c>
      <c r="C101" s="68">
        <v>8.4770812999999983</v>
      </c>
      <c r="D101" s="68">
        <v>-31.40581259999999</v>
      </c>
      <c r="E101" s="67">
        <v>13.92852091346154</v>
      </c>
      <c r="F101" s="67">
        <v>48.996722235576925</v>
      </c>
      <c r="G101" s="68">
        <v>3.5177261491005059</v>
      </c>
      <c r="H101" s="41"/>
      <c r="I101" s="45"/>
      <c r="J101" s="63"/>
    </row>
    <row r="102" spans="1:10" ht="18" customHeight="1" x14ac:dyDescent="0.25">
      <c r="A102" s="149" t="s">
        <v>275</v>
      </c>
      <c r="B102" s="66" t="s">
        <v>276</v>
      </c>
      <c r="C102" s="68">
        <v>8.3163871999999994</v>
      </c>
      <c r="D102" s="68">
        <v>-30.825695099999997</v>
      </c>
      <c r="E102" s="67">
        <v>14.704044915254238</v>
      </c>
      <c r="F102" s="67">
        <v>47.797731476997583</v>
      </c>
      <c r="G102" s="68">
        <v>3.2506518956162438</v>
      </c>
      <c r="H102" s="41"/>
      <c r="I102" s="45"/>
      <c r="J102" s="63"/>
    </row>
    <row r="103" spans="1:10" ht="18" customHeight="1" x14ac:dyDescent="0.25">
      <c r="A103" s="149" t="s">
        <v>277</v>
      </c>
      <c r="B103" s="66" t="s">
        <v>278</v>
      </c>
      <c r="C103" s="68">
        <v>10.680886099999999</v>
      </c>
      <c r="D103" s="68">
        <v>-30.9669411</v>
      </c>
      <c r="E103" s="67">
        <v>10.696146172248804</v>
      </c>
      <c r="F103" s="67">
        <v>55.598919736842113</v>
      </c>
      <c r="G103" s="68">
        <v>5.1980329028312777</v>
      </c>
      <c r="H103" s="41"/>
      <c r="I103" s="45"/>
      <c r="J103" s="63"/>
    </row>
    <row r="104" spans="1:10" ht="18" customHeight="1" x14ac:dyDescent="0.25">
      <c r="A104" s="149" t="s">
        <v>279</v>
      </c>
      <c r="B104" s="66" t="s">
        <v>280</v>
      </c>
      <c r="C104" s="68">
        <v>9.5510368999999997</v>
      </c>
      <c r="D104" s="68">
        <v>-31.238335199999995</v>
      </c>
      <c r="E104" s="67">
        <v>13.939936004784689</v>
      </c>
      <c r="F104" s="67">
        <v>48.923492822966516</v>
      </c>
      <c r="G104" s="68">
        <v>3.509592354381986</v>
      </c>
      <c r="H104" s="41"/>
      <c r="I104" s="45"/>
      <c r="J104" s="63"/>
    </row>
    <row r="105" spans="1:10" ht="18" customHeight="1" x14ac:dyDescent="0.25">
      <c r="A105" s="149" t="s">
        <v>281</v>
      </c>
      <c r="B105" s="66" t="s">
        <v>282</v>
      </c>
      <c r="C105" s="68">
        <v>11.146000699999998</v>
      </c>
      <c r="D105" s="68">
        <v>-33.252099600000001</v>
      </c>
      <c r="E105" s="67">
        <v>11.772985645933016</v>
      </c>
      <c r="F105" s="67">
        <v>54.318993540669865</v>
      </c>
      <c r="G105" s="68">
        <v>4.613867303867341</v>
      </c>
      <c r="H105" s="41"/>
      <c r="I105" s="45"/>
      <c r="J105" s="63"/>
    </row>
    <row r="106" spans="1:10" ht="18" customHeight="1" x14ac:dyDescent="0.25">
      <c r="A106" s="149" t="s">
        <v>283</v>
      </c>
      <c r="B106" s="66" t="s">
        <v>284</v>
      </c>
      <c r="C106" s="68">
        <v>8.439153499999998</v>
      </c>
      <c r="D106" s="68">
        <v>-30.862015499999998</v>
      </c>
      <c r="E106" s="67">
        <v>14.454455542312278</v>
      </c>
      <c r="F106" s="67">
        <v>47.895099284862937</v>
      </c>
      <c r="G106" s="68">
        <v>3.3135180460212035</v>
      </c>
      <c r="H106" s="41"/>
      <c r="I106" s="45"/>
      <c r="J106" s="63"/>
    </row>
    <row r="107" spans="1:10" ht="18" customHeight="1" x14ac:dyDescent="0.25">
      <c r="A107" s="149" t="s">
        <v>283</v>
      </c>
      <c r="B107" s="66" t="s">
        <v>285</v>
      </c>
      <c r="C107" s="68">
        <v>8.4491344999999978</v>
      </c>
      <c r="D107" s="68">
        <v>-30.778276799999993</v>
      </c>
      <c r="E107" s="67">
        <v>14.421923918269231</v>
      </c>
      <c r="F107" s="67">
        <v>47.806269110576935</v>
      </c>
      <c r="G107" s="68">
        <v>3.3148329849402054</v>
      </c>
      <c r="H107" s="41"/>
      <c r="I107" s="45"/>
      <c r="J107" s="63"/>
    </row>
    <row r="108" spans="1:10" ht="18" customHeight="1" x14ac:dyDescent="0.25">
      <c r="A108" s="149" t="s">
        <v>286</v>
      </c>
      <c r="B108" s="66" t="s">
        <v>287</v>
      </c>
      <c r="C108" s="68">
        <v>11.030221099999999</v>
      </c>
      <c r="D108" s="68">
        <v>-31.471391099999998</v>
      </c>
      <c r="E108" s="67">
        <v>8.8493501863354016</v>
      </c>
      <c r="F108" s="67">
        <v>56.751657018633537</v>
      </c>
      <c r="G108" s="68">
        <v>6.4130874949740155</v>
      </c>
      <c r="H108" s="41"/>
      <c r="I108" s="45"/>
      <c r="J108" s="63"/>
    </row>
    <row r="109" spans="1:10" ht="18" customHeight="1" x14ac:dyDescent="0.25">
      <c r="A109" s="149" t="s">
        <v>288</v>
      </c>
      <c r="B109" s="66" t="s">
        <v>289</v>
      </c>
      <c r="C109" s="68">
        <v>10.576085599999999</v>
      </c>
      <c r="D109" s="68">
        <v>-31.887057899999995</v>
      </c>
      <c r="E109" s="67">
        <v>13.525778239608801</v>
      </c>
      <c r="F109" s="67">
        <v>50.561793520782402</v>
      </c>
      <c r="G109" s="68">
        <v>3.7381799867690848</v>
      </c>
      <c r="H109" s="41"/>
      <c r="I109" s="45"/>
      <c r="J109" s="63"/>
    </row>
    <row r="110" spans="1:10" ht="18" customHeight="1" x14ac:dyDescent="0.25">
      <c r="A110" s="149" t="s">
        <v>290</v>
      </c>
      <c r="B110" s="66" t="s">
        <v>291</v>
      </c>
      <c r="C110" s="68">
        <v>11.458405999999998</v>
      </c>
      <c r="D110" s="68">
        <v>-32.019223799999999</v>
      </c>
      <c r="E110" s="67">
        <v>12.933429802955665</v>
      </c>
      <c r="F110" s="67">
        <v>49.63964224137932</v>
      </c>
      <c r="G110" s="68">
        <v>3.8380880398821371</v>
      </c>
      <c r="H110" s="41"/>
      <c r="I110" s="45"/>
      <c r="J110" s="63"/>
    </row>
    <row r="111" spans="1:10" ht="18" customHeight="1" x14ac:dyDescent="0.25">
      <c r="A111" s="149" t="s">
        <v>292</v>
      </c>
      <c r="B111" s="66" t="s">
        <v>293</v>
      </c>
      <c r="C111" s="68">
        <v>10.929413</v>
      </c>
      <c r="D111" s="68">
        <v>-29.958041099999996</v>
      </c>
      <c r="E111" s="67">
        <v>14.728864355231147</v>
      </c>
      <c r="F111" s="67">
        <v>48.76316167883212</v>
      </c>
      <c r="G111" s="68">
        <v>3.3107210782013379</v>
      </c>
      <c r="H111" s="41"/>
      <c r="I111" s="45"/>
      <c r="J111" s="63"/>
    </row>
    <row r="112" spans="1:10" ht="18" customHeight="1" x14ac:dyDescent="0.25">
      <c r="A112" s="149" t="s">
        <v>294</v>
      </c>
      <c r="B112" s="66" t="s">
        <v>295</v>
      </c>
      <c r="C112" s="68">
        <v>7.2084961999999999</v>
      </c>
      <c r="D112" s="68">
        <v>-31.934476199999992</v>
      </c>
      <c r="E112" s="67">
        <v>14.017708837772396</v>
      </c>
      <c r="F112" s="67">
        <v>49.686806174334144</v>
      </c>
      <c r="G112" s="68">
        <v>3.5445739920383486</v>
      </c>
      <c r="H112" s="41"/>
      <c r="I112" s="45"/>
      <c r="J112" s="63"/>
    </row>
    <row r="113" spans="1:10" ht="18" customHeight="1" x14ac:dyDescent="0.25">
      <c r="A113" s="149" t="s">
        <v>296</v>
      </c>
      <c r="B113" s="66" t="s">
        <v>297</v>
      </c>
      <c r="C113" s="68">
        <v>7.3492283000000009</v>
      </c>
      <c r="D113" s="68">
        <v>-30.353529899999991</v>
      </c>
      <c r="E113" s="67">
        <v>14.686928150765608</v>
      </c>
      <c r="F113" s="67">
        <v>48.02328351001178</v>
      </c>
      <c r="G113" s="68">
        <v>3.2697976743018518</v>
      </c>
      <c r="H113" s="41"/>
      <c r="I113" s="45"/>
      <c r="J113" s="63"/>
    </row>
    <row r="114" spans="1:10" ht="18" customHeight="1" x14ac:dyDescent="0.25">
      <c r="A114" s="149" t="s">
        <v>298</v>
      </c>
      <c r="B114" s="66" t="s">
        <v>299</v>
      </c>
      <c r="C114" s="68">
        <v>8.5828798999999982</v>
      </c>
      <c r="D114" s="68">
        <v>-31.070857799999992</v>
      </c>
      <c r="E114" s="67">
        <v>14.373464312267659</v>
      </c>
      <c r="F114" s="67">
        <v>48.524700867410161</v>
      </c>
      <c r="G114" s="68">
        <v>3.3759920234396548</v>
      </c>
      <c r="H114" s="41"/>
      <c r="I114" s="45"/>
      <c r="J114" s="63"/>
    </row>
    <row r="115" spans="1:10" ht="18" customHeight="1" x14ac:dyDescent="0.25">
      <c r="A115" s="149" t="s">
        <v>300</v>
      </c>
      <c r="B115" s="66" t="s">
        <v>301</v>
      </c>
      <c r="C115" s="68">
        <v>11.0811242</v>
      </c>
      <c r="D115" s="68">
        <v>-31.450204199999995</v>
      </c>
      <c r="E115" s="67">
        <v>14.007612364945979</v>
      </c>
      <c r="F115" s="67">
        <v>49.070449579831937</v>
      </c>
      <c r="G115" s="68">
        <v>3.5031273211579324</v>
      </c>
      <c r="H115" s="41"/>
      <c r="I115" s="45"/>
      <c r="J115" s="63"/>
    </row>
    <row r="116" spans="1:10" ht="18" customHeight="1" x14ac:dyDescent="0.25">
      <c r="A116" s="149" t="s">
        <v>302</v>
      </c>
      <c r="B116" s="66" t="s">
        <v>303</v>
      </c>
      <c r="C116" s="68">
        <v>9.1597816999999999</v>
      </c>
      <c r="D116" s="68">
        <v>-31.269611099999999</v>
      </c>
      <c r="E116" s="67">
        <v>13.900875912408761</v>
      </c>
      <c r="F116" s="67">
        <v>49.130568248175187</v>
      </c>
      <c r="G116" s="68">
        <v>3.5343505371714223</v>
      </c>
      <c r="H116" s="41"/>
      <c r="I116" s="45"/>
      <c r="J116" s="63"/>
    </row>
    <row r="117" spans="1:10" ht="18" customHeight="1" x14ac:dyDescent="0.25">
      <c r="A117" s="149" t="s">
        <v>304</v>
      </c>
      <c r="B117" s="66" t="s">
        <v>305</v>
      </c>
      <c r="C117" s="68">
        <v>8.2644859999999998</v>
      </c>
      <c r="D117" s="68">
        <v>-31.027475099999997</v>
      </c>
      <c r="E117" s="67">
        <v>14.45869894117647</v>
      </c>
      <c r="F117" s="67">
        <v>48.249500352941176</v>
      </c>
      <c r="G117" s="68">
        <v>3.337056850636329</v>
      </c>
      <c r="H117" s="41"/>
      <c r="I117" s="45"/>
      <c r="J117" s="63"/>
    </row>
    <row r="118" spans="1:10" ht="18" customHeight="1" x14ac:dyDescent="0.25">
      <c r="A118" s="149" t="s">
        <v>306</v>
      </c>
      <c r="B118" s="66" t="s">
        <v>307</v>
      </c>
      <c r="C118" s="68">
        <v>10.5960476</v>
      </c>
      <c r="D118" s="68">
        <v>-30.043797599999994</v>
      </c>
      <c r="E118" s="67">
        <v>14.483824327628364</v>
      </c>
      <c r="F118" s="67">
        <v>47.606183129584359</v>
      </c>
      <c r="G118" s="68">
        <v>3.2868517356133644</v>
      </c>
      <c r="H118" s="41"/>
      <c r="I118" s="45"/>
      <c r="J118" s="63"/>
    </row>
    <row r="119" spans="1:10" ht="18" customHeight="1" x14ac:dyDescent="0.25">
      <c r="A119" s="149" t="s">
        <v>308</v>
      </c>
      <c r="B119" s="66" t="s">
        <v>309</v>
      </c>
      <c r="C119" s="68">
        <v>10.605030499999998</v>
      </c>
      <c r="D119" s="68">
        <v>-31.753883100000003</v>
      </c>
      <c r="E119" s="67">
        <v>12.7149331332533</v>
      </c>
      <c r="F119" s="67">
        <v>53.300256302521007</v>
      </c>
      <c r="G119" s="68">
        <v>4.191941533937376</v>
      </c>
      <c r="H119" s="41"/>
      <c r="I119" s="45"/>
      <c r="J119" s="63"/>
    </row>
    <row r="120" spans="1:10" ht="18" customHeight="1" x14ac:dyDescent="0.25">
      <c r="A120" s="149" t="s">
        <v>310</v>
      </c>
      <c r="B120" s="66" t="s">
        <v>311</v>
      </c>
      <c r="C120" s="68">
        <v>10.8974738</v>
      </c>
      <c r="D120" s="68">
        <v>-31.654001999999998</v>
      </c>
      <c r="E120" s="67">
        <v>11.448714769975787</v>
      </c>
      <c r="F120" s="67">
        <v>53.388291767554499</v>
      </c>
      <c r="G120" s="68">
        <v>4.6632563427612945</v>
      </c>
      <c r="H120" s="41"/>
      <c r="I120" s="45"/>
      <c r="J120" s="63"/>
    </row>
    <row r="121" spans="1:10" ht="18" customHeight="1" x14ac:dyDescent="0.25">
      <c r="A121" s="149" t="s">
        <v>312</v>
      </c>
      <c r="B121" s="66" t="s">
        <v>313</v>
      </c>
      <c r="C121" s="68">
        <v>7.565815999999999</v>
      </c>
      <c r="D121" s="68">
        <v>-31.142489699999999</v>
      </c>
      <c r="E121" s="67">
        <v>14.658367915106115</v>
      </c>
      <c r="F121" s="67">
        <v>47.984099126092381</v>
      </c>
      <c r="G121" s="68">
        <v>3.2734953443652199</v>
      </c>
      <c r="H121" s="41"/>
      <c r="I121" s="45"/>
      <c r="J121" s="63"/>
    </row>
    <row r="122" spans="1:10" ht="18" customHeight="1" x14ac:dyDescent="0.25">
      <c r="A122" s="149" t="s">
        <v>314</v>
      </c>
      <c r="B122" s="66" t="s">
        <v>315</v>
      </c>
      <c r="C122" s="68">
        <v>7.5478502000000001</v>
      </c>
      <c r="D122" s="68">
        <v>-32.544860700000001</v>
      </c>
      <c r="E122" s="67">
        <v>12.495925093632957</v>
      </c>
      <c r="F122" s="67">
        <v>50.99635655430712</v>
      </c>
      <c r="G122" s="68">
        <v>4.0810389124604525</v>
      </c>
      <c r="H122" s="41"/>
      <c r="I122" s="45"/>
      <c r="J122" s="63"/>
    </row>
    <row r="123" spans="1:10" ht="18" customHeight="1" x14ac:dyDescent="0.25">
      <c r="A123" s="149" t="s">
        <v>316</v>
      </c>
      <c r="B123" s="66" t="s">
        <v>317</v>
      </c>
      <c r="C123" s="68">
        <v>8.8054562000000001</v>
      </c>
      <c r="D123" s="68">
        <v>-31.603557000000002</v>
      </c>
      <c r="E123" s="67">
        <v>13.319354716981133</v>
      </c>
      <c r="F123" s="67">
        <v>49.835731839622646</v>
      </c>
      <c r="G123" s="68">
        <v>3.7416025699868176</v>
      </c>
      <c r="H123" s="41"/>
      <c r="I123" s="45"/>
      <c r="J123" s="63"/>
    </row>
    <row r="124" spans="1:10" ht="18" customHeight="1" x14ac:dyDescent="0.25">
      <c r="A124" s="149" t="s">
        <v>318</v>
      </c>
      <c r="B124" s="66" t="s">
        <v>319</v>
      </c>
      <c r="C124" s="68">
        <v>11.906552899999999</v>
      </c>
      <c r="D124" s="68">
        <v>-30.475606799999994</v>
      </c>
      <c r="E124" s="67">
        <v>14.063708939213349</v>
      </c>
      <c r="F124" s="67">
        <v>47.240974612634091</v>
      </c>
      <c r="G124" s="68">
        <v>3.3590694188013042</v>
      </c>
      <c r="H124" s="41"/>
      <c r="I124" s="45"/>
      <c r="J124" s="63"/>
    </row>
    <row r="125" spans="1:10" ht="18" customHeight="1" x14ac:dyDescent="0.25">
      <c r="A125" s="149" t="s">
        <v>320</v>
      </c>
      <c r="B125" s="66" t="s">
        <v>321</v>
      </c>
      <c r="C125" s="68">
        <v>10.830601099999999</v>
      </c>
      <c r="D125" s="68">
        <v>-30.888246899999999</v>
      </c>
      <c r="E125" s="67">
        <v>14.556164626682989</v>
      </c>
      <c r="F125" s="67">
        <v>48.534930722154229</v>
      </c>
      <c r="G125" s="68">
        <v>3.3343213660269111</v>
      </c>
      <c r="H125" s="41"/>
      <c r="I125" s="45"/>
      <c r="J125" s="63"/>
    </row>
    <row r="126" spans="1:10" ht="18" customHeight="1" x14ac:dyDescent="0.25">
      <c r="A126" s="149" t="s">
        <v>322</v>
      </c>
      <c r="B126" s="66" t="s">
        <v>323</v>
      </c>
      <c r="C126" s="68">
        <v>10.990297099999999</v>
      </c>
      <c r="D126" s="68">
        <v>-30.974003399999994</v>
      </c>
      <c r="E126" s="67">
        <v>14.377589175891758</v>
      </c>
      <c r="F126" s="67">
        <v>48.292406765067653</v>
      </c>
      <c r="G126" s="68">
        <v>3.358866787350137</v>
      </c>
      <c r="H126" s="41"/>
      <c r="I126" s="45"/>
      <c r="J126" s="63"/>
    </row>
    <row r="127" spans="1:10" ht="18" customHeight="1" x14ac:dyDescent="0.25">
      <c r="A127" s="149" t="s">
        <v>324</v>
      </c>
      <c r="B127" s="66" t="s">
        <v>325</v>
      </c>
      <c r="C127" s="68">
        <v>10.703842399999999</v>
      </c>
      <c r="D127" s="68">
        <v>-31.550085299999992</v>
      </c>
      <c r="E127" s="67">
        <v>13.557321446078433</v>
      </c>
      <c r="F127" s="67">
        <v>48.411345588235299</v>
      </c>
      <c r="G127" s="68">
        <v>3.5708635943155778</v>
      </c>
      <c r="H127" s="41"/>
      <c r="I127" s="45"/>
      <c r="J127" s="63"/>
    </row>
    <row r="128" spans="1:10" ht="18" customHeight="1" x14ac:dyDescent="0.25">
      <c r="A128" s="149" t="s">
        <v>326</v>
      </c>
      <c r="B128" s="66" t="s">
        <v>327</v>
      </c>
      <c r="C128" s="68">
        <v>8.4002275999999991</v>
      </c>
      <c r="D128" s="68">
        <v>-30.75406319999999</v>
      </c>
      <c r="E128" s="67">
        <v>14.518613997627522</v>
      </c>
      <c r="F128" s="67">
        <v>47.538790510083047</v>
      </c>
      <c r="G128" s="68">
        <v>3.2743339355844387</v>
      </c>
      <c r="H128" s="41"/>
      <c r="I128" s="45"/>
      <c r="J128" s="63"/>
    </row>
    <row r="129" spans="1:10" ht="18" customHeight="1" x14ac:dyDescent="0.25">
      <c r="A129" s="149" t="s">
        <v>328</v>
      </c>
      <c r="B129" s="66" t="s">
        <v>329</v>
      </c>
      <c r="C129" s="68">
        <v>10.8435764</v>
      </c>
      <c r="D129" s="68">
        <v>-30.877148999999996</v>
      </c>
      <c r="E129" s="67">
        <v>12.880599030303031</v>
      </c>
      <c r="F129" s="67">
        <v>50.156401818181827</v>
      </c>
      <c r="G129" s="68">
        <v>3.893949473947862</v>
      </c>
      <c r="H129" s="41"/>
      <c r="I129" s="45"/>
      <c r="J129" s="63"/>
    </row>
    <row r="130" spans="1:10" ht="18" customHeight="1" x14ac:dyDescent="0.25">
      <c r="A130" s="149" t="s">
        <v>330</v>
      </c>
      <c r="B130" s="66" t="s">
        <v>331</v>
      </c>
      <c r="C130" s="68">
        <v>9.5091166999999999</v>
      </c>
      <c r="D130" s="68">
        <v>-30.592639199999994</v>
      </c>
      <c r="E130" s="67">
        <v>14.412444823386117</v>
      </c>
      <c r="F130" s="67">
        <v>49.129101583434846</v>
      </c>
      <c r="G130" s="68">
        <v>3.4087972016875523</v>
      </c>
      <c r="H130" s="41"/>
      <c r="I130" s="45"/>
      <c r="J130" s="63"/>
    </row>
    <row r="131" spans="1:10" ht="18" customHeight="1" x14ac:dyDescent="0.25">
      <c r="A131" s="149" t="s">
        <v>332</v>
      </c>
      <c r="B131" s="66" t="s">
        <v>333</v>
      </c>
      <c r="C131" s="68">
        <v>11.117055799999999</v>
      </c>
      <c r="D131" s="68">
        <v>-31.186881299999996</v>
      </c>
      <c r="E131" s="67">
        <v>14.260875837320574</v>
      </c>
      <c r="F131" s="67">
        <v>48.81861267942584</v>
      </c>
      <c r="G131" s="68">
        <v>3.4232548713219986</v>
      </c>
      <c r="H131" s="41"/>
      <c r="I131" s="45"/>
      <c r="J131" s="63"/>
    </row>
    <row r="132" spans="1:10" ht="18" customHeight="1" x14ac:dyDescent="0.25">
      <c r="A132" s="149" t="s">
        <v>334</v>
      </c>
      <c r="B132" s="66" t="s">
        <v>335</v>
      </c>
      <c r="C132" s="68">
        <v>11.380554199999999</v>
      </c>
      <c r="D132" s="68">
        <v>-31.065813299999995</v>
      </c>
      <c r="E132" s="67">
        <v>13.857157108433734</v>
      </c>
      <c r="F132" s="67">
        <v>48.488781807228918</v>
      </c>
      <c r="G132" s="68">
        <v>3.4991868409803701</v>
      </c>
      <c r="H132" s="41"/>
      <c r="I132" s="45"/>
      <c r="J132" s="63"/>
    </row>
    <row r="133" spans="1:10" ht="18" customHeight="1" x14ac:dyDescent="0.25">
      <c r="A133" s="149" t="s">
        <v>336</v>
      </c>
      <c r="B133" s="66" t="s">
        <v>337</v>
      </c>
      <c r="C133" s="68">
        <v>9.1997056999999991</v>
      </c>
      <c r="D133" s="68">
        <v>-30.528069599999995</v>
      </c>
      <c r="E133" s="67">
        <v>14.613787853773585</v>
      </c>
      <c r="F133" s="67">
        <v>47.157009787735852</v>
      </c>
      <c r="G133" s="68">
        <v>3.2268847926076143</v>
      </c>
      <c r="H133" s="41"/>
      <c r="I133" s="45"/>
      <c r="J133" s="63"/>
    </row>
    <row r="134" spans="1:10" ht="18" customHeight="1" x14ac:dyDescent="0.25">
      <c r="A134" s="149" t="s">
        <v>336</v>
      </c>
      <c r="B134" s="66" t="s">
        <v>338</v>
      </c>
      <c r="C134" s="68">
        <v>9.2276524999999996</v>
      </c>
      <c r="D134" s="68">
        <v>-30.492758100000003</v>
      </c>
      <c r="E134" s="67">
        <v>14.798922222222222</v>
      </c>
      <c r="F134" s="67">
        <v>47.654824154589384</v>
      </c>
      <c r="G134" s="68">
        <v>3.2201550517665662</v>
      </c>
      <c r="H134" s="41"/>
      <c r="I134" s="45"/>
      <c r="J134" s="63"/>
    </row>
    <row r="135" spans="1:10" ht="18" customHeight="1" x14ac:dyDescent="0.25">
      <c r="A135" s="149" t="s">
        <v>339</v>
      </c>
      <c r="B135" s="66" t="s">
        <v>340</v>
      </c>
      <c r="C135" s="68">
        <v>10.744230000000002</v>
      </c>
      <c r="D135" s="68">
        <v>-30.099049599999997</v>
      </c>
      <c r="E135" s="67">
        <v>14.793178039702234</v>
      </c>
      <c r="F135" s="67">
        <v>49.279500868486345</v>
      </c>
      <c r="G135" s="68">
        <v>3.3312315133522366</v>
      </c>
      <c r="H135" s="41"/>
      <c r="I135" s="45"/>
      <c r="J135" s="63"/>
    </row>
    <row r="136" spans="1:10" ht="18" customHeight="1" x14ac:dyDescent="0.25">
      <c r="A136" s="149" t="s">
        <v>341</v>
      </c>
      <c r="B136" s="66" t="s">
        <v>342</v>
      </c>
      <c r="C136" s="68">
        <v>10.106827500000001</v>
      </c>
      <c r="D136" s="68">
        <v>-30.093997599999994</v>
      </c>
      <c r="E136" s="67">
        <v>15.173216216216218</v>
      </c>
      <c r="F136" s="67">
        <v>48.954885503685503</v>
      </c>
      <c r="G136" s="68">
        <v>3.2264013644889258</v>
      </c>
      <c r="H136" s="41"/>
      <c r="I136" s="45"/>
      <c r="J136" s="63"/>
    </row>
    <row r="137" spans="1:10" ht="18" customHeight="1" x14ac:dyDescent="0.25">
      <c r="A137" s="149" t="s">
        <v>341</v>
      </c>
      <c r="B137" s="66" t="s">
        <v>203</v>
      </c>
      <c r="C137" s="68">
        <v>10.126777500000001</v>
      </c>
      <c r="D137" s="68">
        <v>-30.065706399999996</v>
      </c>
      <c r="E137" s="67">
        <v>15.142252976190477</v>
      </c>
      <c r="F137" s="67">
        <v>48.922907380952374</v>
      </c>
      <c r="G137" s="68">
        <v>3.2308869398680797</v>
      </c>
      <c r="H137" s="41"/>
      <c r="I137" s="45"/>
      <c r="J137" s="63"/>
    </row>
    <row r="138" spans="1:10" ht="18" customHeight="1" x14ac:dyDescent="0.25">
      <c r="A138" s="149" t="s">
        <v>343</v>
      </c>
      <c r="B138" s="66" t="s">
        <v>344</v>
      </c>
      <c r="C138" s="68">
        <v>7.0175700000000001</v>
      </c>
      <c r="D138" s="68">
        <v>-30.161694399999995</v>
      </c>
      <c r="E138" s="67">
        <v>15.099762742718447</v>
      </c>
      <c r="F138" s="67">
        <v>47.860839320388351</v>
      </c>
      <c r="G138" s="68">
        <v>3.1696418106614468</v>
      </c>
      <c r="H138" s="41"/>
      <c r="I138" s="45"/>
      <c r="J138" s="63"/>
    </row>
    <row r="139" spans="1:10" ht="18" customHeight="1" x14ac:dyDescent="0.25">
      <c r="A139" s="149" t="s">
        <v>345</v>
      </c>
      <c r="B139" s="66" t="s">
        <v>346</v>
      </c>
      <c r="C139" s="68">
        <v>6.8450024999999988</v>
      </c>
      <c r="D139" s="68">
        <v>-30.748736799999996</v>
      </c>
      <c r="E139" s="67">
        <v>14.669710650887577</v>
      </c>
      <c r="F139" s="67">
        <v>48.929124970414193</v>
      </c>
      <c r="G139" s="68">
        <v>3.3353844622323061</v>
      </c>
      <c r="H139" s="41"/>
      <c r="I139" s="45"/>
      <c r="J139" s="63"/>
    </row>
    <row r="140" spans="1:10" ht="18" customHeight="1" x14ac:dyDescent="0.25">
      <c r="A140" s="149" t="s">
        <v>347</v>
      </c>
      <c r="B140" s="66" t="s">
        <v>348</v>
      </c>
      <c r="C140" s="68">
        <v>10.765177500000002</v>
      </c>
      <c r="D140" s="68">
        <v>-29.844428799999996</v>
      </c>
      <c r="E140" s="67">
        <v>14.715164880952383</v>
      </c>
      <c r="F140" s="67">
        <v>49.614306428571432</v>
      </c>
      <c r="G140" s="68">
        <v>3.3716446149232908</v>
      </c>
      <c r="H140" s="41"/>
      <c r="I140" s="45"/>
      <c r="J140" s="63"/>
    </row>
    <row r="141" spans="1:10" ht="18" customHeight="1" x14ac:dyDescent="0.25">
      <c r="A141" s="149" t="s">
        <v>349</v>
      </c>
      <c r="B141" s="66" t="s">
        <v>350</v>
      </c>
      <c r="C141" s="68">
        <v>6.8759249999999996</v>
      </c>
      <c r="D141" s="68">
        <v>-30.272838399999998</v>
      </c>
      <c r="E141" s="67">
        <v>14.638838112305857</v>
      </c>
      <c r="F141" s="67">
        <v>49.08615579450418</v>
      </c>
      <c r="G141" s="68">
        <v>3.3531456129186132</v>
      </c>
      <c r="H141" s="41"/>
      <c r="I141" s="45"/>
      <c r="J141" s="63"/>
    </row>
    <row r="142" spans="1:10" ht="18" customHeight="1" x14ac:dyDescent="0.25">
      <c r="A142" s="149" t="s">
        <v>351</v>
      </c>
      <c r="B142" s="66" t="s">
        <v>352</v>
      </c>
      <c r="C142" s="68">
        <v>10.102837500000001</v>
      </c>
      <c r="D142" s="68">
        <v>-27.7316824</v>
      </c>
      <c r="E142" s="67">
        <v>13.916260143198093</v>
      </c>
      <c r="F142" s="67">
        <v>50.776320763723149</v>
      </c>
      <c r="G142" s="68">
        <v>3.6487044824712691</v>
      </c>
      <c r="H142" s="41"/>
      <c r="I142" s="45"/>
      <c r="J142" s="63"/>
    </row>
    <row r="143" spans="1:10" ht="18" customHeight="1" x14ac:dyDescent="0.25">
      <c r="A143" s="149" t="s">
        <v>353</v>
      </c>
      <c r="B143" s="66" t="s">
        <v>354</v>
      </c>
      <c r="C143" s="68">
        <v>10.349220000000001</v>
      </c>
      <c r="D143" s="68">
        <v>-29.417029599999999</v>
      </c>
      <c r="E143" s="67">
        <v>14.45424704491726</v>
      </c>
      <c r="F143" s="67">
        <v>47.937335933806139</v>
      </c>
      <c r="G143" s="68">
        <v>3.3164879349881451</v>
      </c>
      <c r="H143" s="41"/>
      <c r="I143" s="45"/>
      <c r="J143" s="63"/>
    </row>
    <row r="144" spans="1:10" ht="18" customHeight="1" x14ac:dyDescent="0.25">
      <c r="A144" s="149" t="s">
        <v>355</v>
      </c>
      <c r="B144" s="66" t="s">
        <v>356</v>
      </c>
      <c r="C144" s="68">
        <v>11.089365000000001</v>
      </c>
      <c r="D144" s="68">
        <v>-30.795215200000001</v>
      </c>
      <c r="E144" s="67">
        <v>15.101493887530562</v>
      </c>
      <c r="F144" s="67">
        <v>48.259367359413204</v>
      </c>
      <c r="G144" s="68">
        <v>3.1956684364360397</v>
      </c>
      <c r="H144" s="41"/>
      <c r="I144" s="45"/>
      <c r="J144" s="63"/>
    </row>
    <row r="145" spans="1:10" ht="18" customHeight="1" x14ac:dyDescent="0.25">
      <c r="A145" s="149" t="s">
        <v>357</v>
      </c>
      <c r="B145" s="66" t="s">
        <v>358</v>
      </c>
      <c r="C145" s="68">
        <v>11.007570000000001</v>
      </c>
      <c r="D145" s="68">
        <v>-32.936252799999998</v>
      </c>
      <c r="E145" s="67">
        <v>11.327790655339808</v>
      </c>
      <c r="F145" s="67">
        <v>50.237572330097095</v>
      </c>
      <c r="G145" s="68">
        <v>4.4348958997062331</v>
      </c>
      <c r="H145" s="41"/>
      <c r="I145" s="45"/>
      <c r="J145" s="63"/>
    </row>
    <row r="146" spans="1:10" ht="18" customHeight="1" x14ac:dyDescent="0.25">
      <c r="A146" s="149" t="s">
        <v>359</v>
      </c>
      <c r="B146" s="66" t="s">
        <v>360</v>
      </c>
      <c r="C146" s="68">
        <v>8.2295325000000012</v>
      </c>
      <c r="D146" s="68">
        <v>-31.221603999999999</v>
      </c>
      <c r="E146" s="67">
        <v>14.792195137157108</v>
      </c>
      <c r="F146" s="67">
        <v>47.784356109725678</v>
      </c>
      <c r="G146" s="68">
        <v>3.2303762671230749</v>
      </c>
      <c r="H146" s="41"/>
      <c r="I146" s="45"/>
      <c r="J146" s="63"/>
    </row>
    <row r="147" spans="1:10" ht="18" customHeight="1" x14ac:dyDescent="0.25">
      <c r="A147" s="149" t="s">
        <v>361</v>
      </c>
      <c r="B147" s="66" t="s">
        <v>362</v>
      </c>
      <c r="C147" s="68">
        <v>10.586625000000002</v>
      </c>
      <c r="D147" s="68">
        <v>-30.069747999999997</v>
      </c>
      <c r="E147" s="67">
        <v>15.087598684210526</v>
      </c>
      <c r="F147" s="67">
        <v>47.949328708133969</v>
      </c>
      <c r="G147" s="68">
        <v>3.1780623087697779</v>
      </c>
      <c r="H147" s="41"/>
      <c r="I147" s="45"/>
      <c r="J147" s="63"/>
    </row>
    <row r="148" spans="1:10" ht="18" customHeight="1" x14ac:dyDescent="0.25">
      <c r="A148" s="149" t="s">
        <v>363</v>
      </c>
      <c r="B148" s="66" t="s">
        <v>364</v>
      </c>
      <c r="C148" s="68">
        <v>8.0779125000000018</v>
      </c>
      <c r="D148" s="68">
        <v>-31.116522399999994</v>
      </c>
      <c r="E148" s="67">
        <v>15.13101147342995</v>
      </c>
      <c r="F148" s="67">
        <v>47.908971859903382</v>
      </c>
      <c r="G148" s="68">
        <v>3.166276884002865</v>
      </c>
      <c r="H148" s="41"/>
      <c r="I148" s="45"/>
      <c r="J148" s="63"/>
    </row>
    <row r="149" spans="1:10" ht="18" customHeight="1" x14ac:dyDescent="0.25">
      <c r="A149" s="149" t="s">
        <v>365</v>
      </c>
      <c r="B149" s="66" t="s">
        <v>366</v>
      </c>
      <c r="C149" s="68">
        <v>10.4639325</v>
      </c>
      <c r="D149" s="68">
        <v>-30.906359199999997</v>
      </c>
      <c r="E149" s="67">
        <v>14.859618259803922</v>
      </c>
      <c r="F149" s="67">
        <v>47.568673039215689</v>
      </c>
      <c r="G149" s="68">
        <v>3.2012042441151767</v>
      </c>
      <c r="H149" s="41"/>
      <c r="I149" s="45"/>
      <c r="J149" s="63"/>
    </row>
    <row r="150" spans="1:10" ht="18" customHeight="1" x14ac:dyDescent="0.25">
      <c r="A150" s="149" t="s">
        <v>367</v>
      </c>
      <c r="B150" s="66" t="s">
        <v>368</v>
      </c>
      <c r="C150" s="68">
        <v>8.2464900000000014</v>
      </c>
      <c r="D150" s="68">
        <v>-32.229983199999999</v>
      </c>
      <c r="E150" s="67">
        <v>12.826727163461541</v>
      </c>
      <c r="F150" s="67">
        <v>50.882757692307692</v>
      </c>
      <c r="G150" s="68">
        <v>3.9669322535567204</v>
      </c>
      <c r="H150" s="41"/>
      <c r="I150" s="45"/>
      <c r="J150" s="63"/>
    </row>
    <row r="151" spans="1:10" ht="18" customHeight="1" x14ac:dyDescent="0.25">
      <c r="A151" s="149" t="s">
        <v>369</v>
      </c>
      <c r="B151" s="66" t="s">
        <v>370</v>
      </c>
      <c r="C151" s="68">
        <v>11.613052500000002</v>
      </c>
      <c r="D151" s="68">
        <v>-31.1983648</v>
      </c>
      <c r="E151" s="67">
        <v>13.364361423220972</v>
      </c>
      <c r="F151" s="67">
        <v>50.21732759051185</v>
      </c>
      <c r="G151" s="68">
        <v>3.7575553369319814</v>
      </c>
      <c r="H151" s="41"/>
      <c r="I151" s="45"/>
      <c r="J151" s="63"/>
    </row>
    <row r="152" spans="1:10" ht="18" customHeight="1" x14ac:dyDescent="0.25">
      <c r="A152" s="149" t="s">
        <v>371</v>
      </c>
      <c r="B152" s="66" t="s">
        <v>372</v>
      </c>
      <c r="C152" s="68">
        <v>7.1322824999999996</v>
      </c>
      <c r="D152" s="68">
        <v>-30.543625599999999</v>
      </c>
      <c r="E152" s="67">
        <v>14.927961676646706</v>
      </c>
      <c r="F152" s="67">
        <v>48.184681676646704</v>
      </c>
      <c r="G152" s="68">
        <v>3.2278138650387072</v>
      </c>
      <c r="H152" s="41"/>
      <c r="I152" s="45"/>
      <c r="J152" s="63"/>
    </row>
    <row r="153" spans="1:10" ht="18" customHeight="1" x14ac:dyDescent="0.25">
      <c r="A153" s="149" t="s">
        <v>373</v>
      </c>
      <c r="B153" s="66" t="s">
        <v>374</v>
      </c>
      <c r="C153" s="68">
        <v>10.538745000000002</v>
      </c>
      <c r="D153" s="68">
        <v>-29.524131999999994</v>
      </c>
      <c r="E153" s="67">
        <v>13.158189384800966</v>
      </c>
      <c r="F153" s="67">
        <v>50.195249698431844</v>
      </c>
      <c r="G153" s="68">
        <v>3.8147535523703899</v>
      </c>
      <c r="H153" s="41"/>
      <c r="I153" s="45"/>
      <c r="J153" s="63"/>
    </row>
    <row r="154" spans="1:10" ht="18" customHeight="1" x14ac:dyDescent="0.25">
      <c r="A154" s="149" t="s">
        <v>375</v>
      </c>
      <c r="B154" s="66" t="s">
        <v>376</v>
      </c>
      <c r="C154" s="68">
        <v>8.8020975000000021</v>
      </c>
      <c r="D154" s="68">
        <v>-34.602402400000003</v>
      </c>
      <c r="E154" s="67">
        <v>11.733944444444445</v>
      </c>
      <c r="F154" s="67">
        <v>54.213598641975302</v>
      </c>
      <c r="G154" s="68">
        <v>4.6202365196677988</v>
      </c>
      <c r="H154" s="41"/>
      <c r="I154" s="45"/>
      <c r="J154" s="63"/>
    </row>
    <row r="155" spans="1:10" ht="18" customHeight="1" x14ac:dyDescent="0.25">
      <c r="A155" s="149" t="s">
        <v>377</v>
      </c>
      <c r="B155" s="66" t="s">
        <v>378</v>
      </c>
      <c r="C155" s="68">
        <v>10.644480000000001</v>
      </c>
      <c r="D155" s="68">
        <v>-31.106418399999995</v>
      </c>
      <c r="E155" s="67">
        <v>14.399537394451148</v>
      </c>
      <c r="F155" s="67">
        <v>48.368464294330515</v>
      </c>
      <c r="G155" s="68">
        <v>3.3590290416530513</v>
      </c>
      <c r="H155" s="41"/>
      <c r="I155" s="45"/>
      <c r="J155" s="63"/>
    </row>
    <row r="156" spans="1:10" ht="18" customHeight="1" x14ac:dyDescent="0.25">
      <c r="A156" s="149" t="s">
        <v>379</v>
      </c>
      <c r="B156" s="66" t="s">
        <v>380</v>
      </c>
      <c r="C156" s="68">
        <v>11.160187500000001</v>
      </c>
      <c r="D156" s="68">
        <v>-31.431767200000003</v>
      </c>
      <c r="E156" s="67">
        <v>14.343195945945947</v>
      </c>
      <c r="F156" s="67">
        <v>48.670736732186732</v>
      </c>
      <c r="G156" s="68">
        <v>3.3932979034524968</v>
      </c>
      <c r="H156" s="41"/>
      <c r="I156" s="45"/>
      <c r="J156" s="63"/>
    </row>
    <row r="157" spans="1:10" ht="18" customHeight="1" x14ac:dyDescent="0.25">
      <c r="A157" s="149" t="s">
        <v>381</v>
      </c>
      <c r="B157" s="66" t="s">
        <v>382</v>
      </c>
      <c r="C157" s="68">
        <v>7.218067500000001</v>
      </c>
      <c r="D157" s="68">
        <v>-31.340831199999997</v>
      </c>
      <c r="E157" s="67">
        <v>14.933340000000001</v>
      </c>
      <c r="F157" s="67">
        <v>47.655483636363641</v>
      </c>
      <c r="G157" s="68">
        <v>3.1912139974288163</v>
      </c>
      <c r="H157" s="41"/>
      <c r="I157" s="45"/>
      <c r="J157" s="63"/>
    </row>
    <row r="158" spans="1:10" ht="18" customHeight="1" x14ac:dyDescent="0.25">
      <c r="A158" s="149" t="s">
        <v>381</v>
      </c>
      <c r="B158" s="66" t="s">
        <v>244</v>
      </c>
      <c r="C158" s="68">
        <v>7.3028550000000019</v>
      </c>
      <c r="D158" s="68">
        <v>-31.394382399999998</v>
      </c>
      <c r="E158" s="67">
        <v>15.118366049382717</v>
      </c>
      <c r="F158" s="67">
        <v>47.948129753086413</v>
      </c>
      <c r="G158" s="68">
        <v>3.1715153341616662</v>
      </c>
      <c r="H158" s="41"/>
      <c r="I158" s="45"/>
      <c r="J158" s="63"/>
    </row>
    <row r="159" spans="1:10" ht="18" customHeight="1" x14ac:dyDescent="0.25">
      <c r="A159" s="149" t="s">
        <v>383</v>
      </c>
      <c r="B159" s="66" t="s">
        <v>384</v>
      </c>
      <c r="C159" s="68">
        <v>10.644480000000001</v>
      </c>
      <c r="D159" s="68">
        <v>-31.881395199999993</v>
      </c>
      <c r="E159" s="67">
        <v>13.906487303506651</v>
      </c>
      <c r="F159" s="67">
        <v>49.969590084643286</v>
      </c>
      <c r="G159" s="68">
        <v>3.5932575203259982</v>
      </c>
      <c r="H159" s="41"/>
      <c r="I159" s="45"/>
      <c r="J159" s="63"/>
    </row>
    <row r="160" spans="1:10" ht="18" customHeight="1" x14ac:dyDescent="0.25">
      <c r="A160" s="149" t="s">
        <v>385</v>
      </c>
      <c r="B160" s="66" t="s">
        <v>386</v>
      </c>
      <c r="C160" s="68">
        <v>8.4200550000000014</v>
      </c>
      <c r="D160" s="68">
        <v>-31.329716799999993</v>
      </c>
      <c r="E160" s="67">
        <v>14.650541511771994</v>
      </c>
      <c r="F160" s="67">
        <v>48.412989095415107</v>
      </c>
      <c r="G160" s="68">
        <v>3.3045187480963985</v>
      </c>
      <c r="H160" s="41"/>
      <c r="I160" s="45"/>
      <c r="J160" s="63"/>
    </row>
    <row r="161" spans="1:10" ht="18" customHeight="1" x14ac:dyDescent="0.25">
      <c r="A161" s="149" t="s">
        <v>387</v>
      </c>
      <c r="B161" s="66" t="s">
        <v>388</v>
      </c>
      <c r="C161" s="68">
        <v>11.856442500000002</v>
      </c>
      <c r="D161" s="68">
        <v>-30.642644799999992</v>
      </c>
      <c r="E161" s="67">
        <v>14.30586235294118</v>
      </c>
      <c r="F161" s="67">
        <v>49.149782823529407</v>
      </c>
      <c r="G161" s="68">
        <v>3.4356392932457211</v>
      </c>
      <c r="H161" s="41"/>
      <c r="I161" s="45"/>
      <c r="J161" s="63"/>
    </row>
    <row r="162" spans="1:10" ht="18" customHeight="1" x14ac:dyDescent="0.25">
      <c r="A162" s="149" t="s">
        <v>389</v>
      </c>
      <c r="B162" s="66" t="s">
        <v>390</v>
      </c>
      <c r="C162" s="68">
        <v>10.987620000000001</v>
      </c>
      <c r="D162" s="68">
        <v>-32.415896799999999</v>
      </c>
      <c r="E162" s="67">
        <v>13.081198663426488</v>
      </c>
      <c r="F162" s="67">
        <v>51.662793560145801</v>
      </c>
      <c r="G162" s="68">
        <v>3.949392933278276</v>
      </c>
      <c r="H162" s="41"/>
      <c r="I162" s="45"/>
      <c r="J162" s="63"/>
    </row>
    <row r="163" spans="1:10" ht="18" customHeight="1" x14ac:dyDescent="0.25">
      <c r="A163" s="149" t="s">
        <v>391</v>
      </c>
      <c r="B163" s="66" t="s">
        <v>392</v>
      </c>
      <c r="C163" s="68">
        <v>10.987620000000001</v>
      </c>
      <c r="D163" s="68">
        <v>-30.341545599999996</v>
      </c>
      <c r="E163" s="67">
        <v>15.102066905615294</v>
      </c>
      <c r="F163" s="67">
        <v>47.654025567502984</v>
      </c>
      <c r="G163" s="68">
        <v>3.1554638093799019</v>
      </c>
      <c r="H163" s="41"/>
      <c r="I163" s="45"/>
      <c r="J163" s="63"/>
    </row>
    <row r="164" spans="1:10" ht="18" customHeight="1" x14ac:dyDescent="0.25">
      <c r="A164" s="149" t="s">
        <v>393</v>
      </c>
      <c r="B164" s="66" t="s">
        <v>394</v>
      </c>
      <c r="C164" s="68">
        <v>8.1726750000000017</v>
      </c>
      <c r="D164" s="68">
        <v>-31.491380800000002</v>
      </c>
      <c r="E164" s="67">
        <v>14.198858235294121</v>
      </c>
      <c r="F164" s="67">
        <v>49.135879176470588</v>
      </c>
      <c r="G164" s="68">
        <v>3.4605514304194873</v>
      </c>
      <c r="H164" s="41"/>
      <c r="I164" s="45"/>
      <c r="J164" s="63"/>
    </row>
    <row r="165" spans="1:10" ht="18" customHeight="1" x14ac:dyDescent="0.25">
      <c r="A165" s="149" t="s">
        <v>395</v>
      </c>
      <c r="B165" s="66" t="s">
        <v>396</v>
      </c>
      <c r="C165" s="68">
        <v>9.7118175000000004</v>
      </c>
      <c r="D165" s="68">
        <v>-30.526448799999997</v>
      </c>
      <c r="E165" s="67">
        <v>14.521977602905572</v>
      </c>
      <c r="F165" s="67">
        <v>47.158340799031471</v>
      </c>
      <c r="G165" s="68">
        <v>3.247377326184278</v>
      </c>
      <c r="H165" s="41"/>
      <c r="I165" s="45"/>
      <c r="J165" s="63"/>
    </row>
    <row r="166" spans="1:10" ht="18" customHeight="1" x14ac:dyDescent="0.25">
      <c r="A166" s="149" t="s">
        <v>397</v>
      </c>
      <c r="B166" s="66" t="s">
        <v>398</v>
      </c>
      <c r="C166" s="68">
        <v>11.281882500000002</v>
      </c>
      <c r="D166" s="68">
        <v>-30.3304312</v>
      </c>
      <c r="E166" s="67">
        <v>14.271860000000004</v>
      </c>
      <c r="F166" s="67">
        <v>48.289875151515147</v>
      </c>
      <c r="G166" s="68">
        <v>3.38357264936141</v>
      </c>
      <c r="H166" s="41"/>
      <c r="I166" s="45"/>
      <c r="J166" s="63"/>
    </row>
    <row r="167" spans="1:10" ht="18" customHeight="1" x14ac:dyDescent="0.25">
      <c r="A167" s="149" t="s">
        <v>399</v>
      </c>
      <c r="B167" s="66" t="s">
        <v>400</v>
      </c>
      <c r="C167" s="68">
        <v>8.6385075000000011</v>
      </c>
      <c r="D167" s="68">
        <v>-31.252926399999993</v>
      </c>
      <c r="E167" s="67">
        <v>14.378885159010604</v>
      </c>
      <c r="F167" s="67">
        <v>49.189777031802109</v>
      </c>
      <c r="G167" s="68">
        <v>3.4209729396842059</v>
      </c>
      <c r="H167" s="41"/>
      <c r="I167" s="45"/>
      <c r="J167" s="63"/>
    </row>
    <row r="168" spans="1:10" ht="18" customHeight="1" x14ac:dyDescent="0.25">
      <c r="A168" s="149" t="s">
        <v>401</v>
      </c>
      <c r="B168" s="66" t="s">
        <v>402</v>
      </c>
      <c r="C168" s="68">
        <v>10.105830000000001</v>
      </c>
      <c r="D168" s="68">
        <v>-33.819342400000004</v>
      </c>
      <c r="E168" s="67">
        <v>8.8645220858895719</v>
      </c>
      <c r="F168" s="67">
        <v>55.660447361963186</v>
      </c>
      <c r="G168" s="68">
        <v>6.2790127682757699</v>
      </c>
      <c r="H168" s="41"/>
      <c r="I168" s="45"/>
      <c r="J168" s="63"/>
    </row>
    <row r="169" spans="1:10" ht="18" customHeight="1" x14ac:dyDescent="0.25">
      <c r="A169" s="149" t="s">
        <v>403</v>
      </c>
      <c r="B169" s="66" t="s">
        <v>404</v>
      </c>
      <c r="C169" s="68">
        <v>10.60458</v>
      </c>
      <c r="D169" s="68">
        <v>-32.748318399999995</v>
      </c>
      <c r="E169" s="67">
        <v>12.47055342136855</v>
      </c>
      <c r="F169" s="67">
        <v>51.908023049219679</v>
      </c>
      <c r="G169" s="68">
        <v>4.1624474307831614</v>
      </c>
      <c r="H169" s="41"/>
      <c r="I169" s="45"/>
      <c r="J169" s="63"/>
    </row>
    <row r="170" spans="1:10" ht="18" customHeight="1" x14ac:dyDescent="0.25">
      <c r="A170" s="149" t="s">
        <v>405</v>
      </c>
      <c r="B170" s="66" t="s">
        <v>406</v>
      </c>
      <c r="C170" s="68">
        <v>8.6305275000000012</v>
      </c>
      <c r="D170" s="68">
        <v>-29.405915199999999</v>
      </c>
      <c r="E170" s="67">
        <v>14.399147560975612</v>
      </c>
      <c r="F170" s="67">
        <v>46.568660121951218</v>
      </c>
      <c r="G170" s="68">
        <v>3.2341261817582185</v>
      </c>
      <c r="H170" s="41"/>
      <c r="I170" s="45"/>
      <c r="J170" s="63"/>
    </row>
    <row r="171" spans="1:10" ht="18" customHeight="1" x14ac:dyDescent="0.25">
      <c r="A171" s="149" t="s">
        <v>407</v>
      </c>
      <c r="B171" s="66" t="s">
        <v>408</v>
      </c>
      <c r="C171" s="68">
        <v>9.8823900000000009</v>
      </c>
      <c r="D171" s="68">
        <v>-30.929598399999996</v>
      </c>
      <c r="E171" s="67">
        <v>13.468582232893159</v>
      </c>
      <c r="F171" s="67">
        <v>49.757619327731085</v>
      </c>
      <c r="G171" s="68">
        <v>3.6943472198738436</v>
      </c>
      <c r="H171" s="41"/>
      <c r="I171" s="45"/>
      <c r="J171" s="63"/>
    </row>
    <row r="172" spans="1:10" ht="18" customHeight="1" x14ac:dyDescent="0.25">
      <c r="A172" s="149" t="s">
        <v>409</v>
      </c>
      <c r="B172" s="66" t="s">
        <v>410</v>
      </c>
      <c r="C172" s="68">
        <v>10.916797500000001</v>
      </c>
      <c r="D172" s="68">
        <v>-30.435512799999998</v>
      </c>
      <c r="E172" s="67">
        <v>13.534020000000002</v>
      </c>
      <c r="F172" s="67">
        <v>49.439965575757569</v>
      </c>
      <c r="G172" s="68">
        <v>3.6530140768047898</v>
      </c>
      <c r="H172" s="41"/>
      <c r="I172" s="45"/>
      <c r="J172" s="63"/>
    </row>
    <row r="173" spans="1:10" ht="18" customHeight="1" x14ac:dyDescent="0.25">
      <c r="A173" s="149" t="s">
        <v>411</v>
      </c>
      <c r="B173" s="66" t="s">
        <v>412</v>
      </c>
      <c r="C173" s="68">
        <v>10.244482500000002</v>
      </c>
      <c r="D173" s="68">
        <v>-30.928587999999998</v>
      </c>
      <c r="E173" s="67">
        <v>13.017767099056607</v>
      </c>
      <c r="F173" s="67">
        <v>51.033638915094336</v>
      </c>
      <c r="G173" s="68">
        <v>3.9203066491174763</v>
      </c>
      <c r="H173" s="41"/>
      <c r="I173" s="45"/>
      <c r="J173" s="63"/>
    </row>
    <row r="174" spans="1:10" ht="18" customHeight="1" x14ac:dyDescent="0.25">
      <c r="A174" s="149" t="s">
        <v>413</v>
      </c>
      <c r="B174" s="66" t="s">
        <v>414</v>
      </c>
      <c r="C174" s="68">
        <v>10.221540000000001</v>
      </c>
      <c r="D174" s="68">
        <v>-31.396403199999995</v>
      </c>
      <c r="E174" s="67">
        <v>13.480506485849059</v>
      </c>
      <c r="F174" s="67">
        <v>49.460812264150931</v>
      </c>
      <c r="G174" s="68">
        <v>3.6690618647060189</v>
      </c>
      <c r="H174" s="41"/>
      <c r="I174" s="45"/>
      <c r="J174" s="63"/>
    </row>
    <row r="175" spans="1:10" ht="18" customHeight="1" x14ac:dyDescent="0.25">
      <c r="A175" s="149" t="s">
        <v>415</v>
      </c>
      <c r="B175" s="66" t="s">
        <v>416</v>
      </c>
      <c r="C175" s="68">
        <v>10.696350000000001</v>
      </c>
      <c r="D175" s="68">
        <v>-30.629509599999999</v>
      </c>
      <c r="E175" s="67">
        <v>13.899202853598016</v>
      </c>
      <c r="F175" s="67">
        <v>49.183146277915625</v>
      </c>
      <c r="G175" s="68">
        <v>3.5385587789434871</v>
      </c>
      <c r="H175" s="41"/>
      <c r="I175" s="45"/>
      <c r="J175" s="63"/>
    </row>
    <row r="176" spans="1:10" ht="18" customHeight="1" x14ac:dyDescent="0.25">
      <c r="A176" s="149" t="s">
        <v>417</v>
      </c>
      <c r="B176" s="66" t="s">
        <v>418</v>
      </c>
      <c r="C176" s="68">
        <v>8.0878875000000008</v>
      </c>
      <c r="D176" s="68">
        <v>-27.389156799999995</v>
      </c>
      <c r="E176" s="67">
        <v>14.483525246305417</v>
      </c>
      <c r="F176" s="67">
        <v>47.57844926108374</v>
      </c>
      <c r="G176" s="68">
        <v>3.2850047520868899</v>
      </c>
      <c r="H176" s="41"/>
      <c r="I176" s="45"/>
      <c r="J176" s="63"/>
    </row>
    <row r="177" spans="1:10" ht="18" customHeight="1" x14ac:dyDescent="0.25">
      <c r="A177" s="149" t="s">
        <v>419</v>
      </c>
      <c r="B177" s="66" t="s">
        <v>420</v>
      </c>
      <c r="C177" s="68">
        <v>10.270417500000002</v>
      </c>
      <c r="D177" s="68">
        <v>-29.950520799999996</v>
      </c>
      <c r="E177" s="67">
        <v>13.735169286577994</v>
      </c>
      <c r="F177" s="67">
        <v>49.59600012091898</v>
      </c>
      <c r="G177" s="68">
        <v>3.61087650877257</v>
      </c>
      <c r="H177" s="41"/>
      <c r="I177" s="45"/>
      <c r="J177" s="63"/>
    </row>
    <row r="178" spans="1:10" ht="18" customHeight="1" x14ac:dyDescent="0.25">
      <c r="A178" s="149" t="s">
        <v>421</v>
      </c>
      <c r="B178" s="66" t="s">
        <v>422</v>
      </c>
      <c r="C178" s="68">
        <v>11.668912500000001</v>
      </c>
      <c r="D178" s="68">
        <v>-34.280084799999997</v>
      </c>
      <c r="E178" s="67">
        <v>8.2540238970588238</v>
      </c>
      <c r="F178" s="67">
        <v>59.740571200980384</v>
      </c>
      <c r="G178" s="68">
        <v>7.2377511800357022</v>
      </c>
      <c r="H178" s="41"/>
      <c r="I178" s="45"/>
      <c r="J178" s="63"/>
    </row>
    <row r="179" spans="1:10" ht="18" customHeight="1" x14ac:dyDescent="0.25">
      <c r="A179" s="149" t="s">
        <v>421</v>
      </c>
      <c r="B179" s="66" t="s">
        <v>285</v>
      </c>
      <c r="C179" s="68">
        <v>11.699835000000002</v>
      </c>
      <c r="D179" s="68">
        <v>-33.417203199999996</v>
      </c>
      <c r="E179" s="67">
        <v>9.7174976331360945</v>
      </c>
      <c r="F179" s="67">
        <v>57.56842579881657</v>
      </c>
      <c r="G179" s="68">
        <v>5.9242027085771163</v>
      </c>
      <c r="H179" s="41"/>
      <c r="I179" s="45"/>
      <c r="J179" s="63"/>
    </row>
    <row r="180" spans="1:10" ht="18" customHeight="1" x14ac:dyDescent="0.25">
      <c r="A180" s="149" t="s">
        <v>423</v>
      </c>
      <c r="B180" s="307" t="s">
        <v>424</v>
      </c>
      <c r="C180" s="68"/>
      <c r="D180" s="68"/>
      <c r="E180" s="67"/>
      <c r="F180" s="67"/>
      <c r="G180" s="68"/>
      <c r="H180" s="39" t="s">
        <v>2262</v>
      </c>
      <c r="I180" s="40"/>
      <c r="J180" s="306"/>
    </row>
    <row r="181" spans="1:10" ht="18" customHeight="1" x14ac:dyDescent="0.25">
      <c r="A181" s="149" t="s">
        <v>425</v>
      </c>
      <c r="B181" s="66" t="s">
        <v>426</v>
      </c>
      <c r="C181" s="68">
        <v>10.173660000000002</v>
      </c>
      <c r="D181" s="68">
        <v>-30.1536112</v>
      </c>
      <c r="E181" s="67">
        <v>14.389006666666667</v>
      </c>
      <c r="F181" s="67">
        <v>47.862172484848486</v>
      </c>
      <c r="G181" s="68">
        <v>3.3263013628122917</v>
      </c>
      <c r="H181" s="41"/>
      <c r="I181" s="45"/>
      <c r="J181" s="63"/>
    </row>
    <row r="182" spans="1:10" ht="18" customHeight="1" x14ac:dyDescent="0.25">
      <c r="A182" s="149" t="s">
        <v>427</v>
      </c>
      <c r="B182" s="66" t="s">
        <v>428</v>
      </c>
      <c r="C182" s="68">
        <v>9.4903725000000012</v>
      </c>
      <c r="D182" s="68">
        <v>-30.231411999999999</v>
      </c>
      <c r="E182" s="67">
        <v>14.638017282479144</v>
      </c>
      <c r="F182" s="67">
        <v>47.488109177592371</v>
      </c>
      <c r="G182" s="68">
        <v>3.2441626663764689</v>
      </c>
      <c r="H182" s="41"/>
      <c r="I182" s="45"/>
      <c r="J182" s="63"/>
    </row>
    <row r="183" spans="1:10" ht="18" customHeight="1" x14ac:dyDescent="0.25">
      <c r="A183" s="149" t="s">
        <v>429</v>
      </c>
      <c r="B183" s="66" t="s">
        <v>430</v>
      </c>
      <c r="C183" s="68">
        <v>7.4983650000000006</v>
      </c>
      <c r="D183" s="68">
        <v>-29.926271199999999</v>
      </c>
      <c r="E183" s="67">
        <v>14.52565314769976</v>
      </c>
      <c r="F183" s="67">
        <v>48.13739128329297</v>
      </c>
      <c r="G183" s="68">
        <v>3.3139570932764468</v>
      </c>
      <c r="H183" s="41"/>
      <c r="I183" s="45"/>
      <c r="J183" s="63"/>
    </row>
    <row r="184" spans="1:10" ht="18" customHeight="1" x14ac:dyDescent="0.25">
      <c r="A184" s="149" t="s">
        <v>431</v>
      </c>
      <c r="B184" s="66" t="s">
        <v>432</v>
      </c>
      <c r="C184" s="68">
        <v>10.295355000000002</v>
      </c>
      <c r="D184" s="68">
        <v>-33.630397599999995</v>
      </c>
      <c r="E184" s="67">
        <v>11.624216947115386</v>
      </c>
      <c r="F184" s="67">
        <v>53.587690264423074</v>
      </c>
      <c r="G184" s="68">
        <v>4.6100043132557982</v>
      </c>
      <c r="H184" s="41"/>
      <c r="I184" s="45"/>
      <c r="J184" s="63"/>
    </row>
    <row r="185" spans="1:10" ht="18" customHeight="1" x14ac:dyDescent="0.25">
      <c r="A185" s="149" t="s">
        <v>433</v>
      </c>
      <c r="B185" s="66" t="s">
        <v>434</v>
      </c>
      <c r="C185" s="68">
        <v>10.289370000000002</v>
      </c>
      <c r="D185" s="68">
        <v>-29.7605656</v>
      </c>
      <c r="E185" s="67">
        <v>14.761098907766993</v>
      </c>
      <c r="F185" s="67">
        <v>47.489987014563106</v>
      </c>
      <c r="G185" s="68">
        <v>3.2172392659448161</v>
      </c>
      <c r="H185" s="41"/>
      <c r="I185" s="45"/>
      <c r="J185" s="63"/>
    </row>
    <row r="186" spans="1:10" ht="18" customHeight="1" x14ac:dyDescent="0.25">
      <c r="A186" s="149" t="s">
        <v>435</v>
      </c>
      <c r="B186" s="66" t="s">
        <v>436</v>
      </c>
      <c r="C186" s="68">
        <v>9.7906200000000023</v>
      </c>
      <c r="D186" s="68">
        <v>-30.177860799999998</v>
      </c>
      <c r="E186" s="67">
        <v>14.734083431952664</v>
      </c>
      <c r="F186" s="67">
        <v>47.608454792899408</v>
      </c>
      <c r="G186" s="68">
        <v>3.2311785807900777</v>
      </c>
      <c r="H186" s="41"/>
      <c r="I186" s="45"/>
      <c r="J186" s="63"/>
    </row>
    <row r="187" spans="1:10" ht="18" customHeight="1" x14ac:dyDescent="0.25">
      <c r="A187" s="149" t="s">
        <v>437</v>
      </c>
      <c r="B187" s="66" t="s">
        <v>438</v>
      </c>
      <c r="C187" s="68">
        <v>10.527772500000001</v>
      </c>
      <c r="D187" s="68">
        <v>-29.787846399999999</v>
      </c>
      <c r="E187" s="67">
        <v>14.307638525564807</v>
      </c>
      <c r="F187" s="67">
        <v>47.272794649227109</v>
      </c>
      <c r="G187" s="68">
        <v>3.304024948964174</v>
      </c>
      <c r="H187" s="41"/>
      <c r="I187" s="45"/>
      <c r="J187" s="63"/>
    </row>
    <row r="188" spans="1:10" ht="18" customHeight="1" x14ac:dyDescent="0.25">
      <c r="A188" s="149" t="s">
        <v>439</v>
      </c>
      <c r="B188" s="66" t="s">
        <v>440</v>
      </c>
      <c r="C188" s="68">
        <v>12.050955000000002</v>
      </c>
      <c r="D188" s="68">
        <v>-31.393371999999999</v>
      </c>
      <c r="E188" s="67">
        <v>12.225096034696405</v>
      </c>
      <c r="F188" s="67">
        <v>52.58039132589839</v>
      </c>
      <c r="G188" s="68">
        <v>4.3010207180923921</v>
      </c>
      <c r="H188" s="41"/>
      <c r="I188" s="45"/>
      <c r="J188" s="63"/>
    </row>
    <row r="189" spans="1:10" ht="18" customHeight="1" x14ac:dyDescent="0.25">
      <c r="A189" s="149" t="s">
        <v>441</v>
      </c>
      <c r="B189" s="66" t="s">
        <v>442</v>
      </c>
      <c r="C189" s="68">
        <v>9.8644350000000021</v>
      </c>
      <c r="D189" s="68">
        <v>-28.888590399999998</v>
      </c>
      <c r="E189" s="67">
        <v>14.836460541813901</v>
      </c>
      <c r="F189" s="67">
        <v>47.376196819787978</v>
      </c>
      <c r="G189" s="68">
        <v>3.1932277032157819</v>
      </c>
      <c r="H189" s="41"/>
      <c r="I189" s="45"/>
      <c r="J189" s="63"/>
    </row>
    <row r="190" spans="1:10" ht="18" customHeight="1" x14ac:dyDescent="0.25">
      <c r="A190" s="149" t="s">
        <v>443</v>
      </c>
      <c r="B190" s="66" t="s">
        <v>444</v>
      </c>
      <c r="C190" s="68">
        <v>10.0549575</v>
      </c>
      <c r="D190" s="68">
        <v>-28.986599199999997</v>
      </c>
      <c r="E190" s="67">
        <v>14.639582614056721</v>
      </c>
      <c r="F190" s="67">
        <v>47.272809247842162</v>
      </c>
      <c r="G190" s="68">
        <v>3.2291090869251611</v>
      </c>
      <c r="H190" s="41"/>
      <c r="I190" s="45"/>
      <c r="J190" s="63"/>
    </row>
    <row r="191" spans="1:10" ht="18" customHeight="1" x14ac:dyDescent="0.25">
      <c r="A191" s="149" t="s">
        <v>445</v>
      </c>
      <c r="B191" s="66" t="s">
        <v>446</v>
      </c>
      <c r="C191" s="68">
        <v>11.135250000000001</v>
      </c>
      <c r="D191" s="68">
        <v>-30.043477599999999</v>
      </c>
      <c r="E191" s="67">
        <v>13.819350811485641</v>
      </c>
      <c r="F191" s="67">
        <v>47.924106117353297</v>
      </c>
      <c r="G191" s="68">
        <v>3.4678985121010357</v>
      </c>
      <c r="H191" s="41"/>
      <c r="I191" s="45"/>
      <c r="J191" s="63"/>
    </row>
    <row r="192" spans="1:10" ht="18" customHeight="1" x14ac:dyDescent="0.25">
      <c r="A192" s="149" t="s">
        <v>447</v>
      </c>
      <c r="B192" s="66" t="s">
        <v>448</v>
      </c>
      <c r="C192" s="68">
        <v>9.4105725000000024</v>
      </c>
      <c r="D192" s="68">
        <v>-30.917473600000001</v>
      </c>
      <c r="E192" s="67">
        <v>13.83227675276753</v>
      </c>
      <c r="F192" s="67">
        <v>46.809719803198021</v>
      </c>
      <c r="G192" s="68">
        <v>3.3840936412606433</v>
      </c>
      <c r="H192" s="41"/>
      <c r="I192" s="45"/>
      <c r="J192" s="63"/>
    </row>
    <row r="193" spans="1:10" ht="18" customHeight="1" x14ac:dyDescent="0.25">
      <c r="A193" s="149" t="s">
        <v>449</v>
      </c>
      <c r="B193" s="66" t="s">
        <v>450</v>
      </c>
      <c r="C193" s="68">
        <v>10.456950000000001</v>
      </c>
      <c r="D193" s="68">
        <v>-31.0720648</v>
      </c>
      <c r="E193" s="67">
        <v>13.686201354679806</v>
      </c>
      <c r="F193" s="67">
        <v>50.385351970443338</v>
      </c>
      <c r="G193" s="68">
        <v>3.6814708964671756</v>
      </c>
      <c r="H193" s="41"/>
      <c r="I193" s="45"/>
      <c r="J193" s="63"/>
    </row>
    <row r="194" spans="1:10" ht="18" customHeight="1" x14ac:dyDescent="0.25">
      <c r="A194" s="149" t="s">
        <v>451</v>
      </c>
      <c r="B194" s="66" t="s">
        <v>452</v>
      </c>
      <c r="C194" s="68">
        <v>9.8015925000000017</v>
      </c>
      <c r="D194" s="68">
        <v>-30.736612000000001</v>
      </c>
      <c r="E194" s="67">
        <v>14.040950653983355</v>
      </c>
      <c r="F194" s="67">
        <v>47.258742211652795</v>
      </c>
      <c r="G194" s="68">
        <v>3.3657793817718247</v>
      </c>
      <c r="H194" s="41"/>
      <c r="I194" s="45"/>
      <c r="J194" s="63"/>
    </row>
    <row r="195" spans="1:10" ht="18" customHeight="1" x14ac:dyDescent="0.25">
      <c r="A195" s="149" t="s">
        <v>453</v>
      </c>
      <c r="B195" s="66" t="s">
        <v>454</v>
      </c>
      <c r="C195" s="68">
        <v>7.8325275000000003</v>
      </c>
      <c r="D195" s="68">
        <v>-30.4567312</v>
      </c>
      <c r="E195" s="67">
        <v>13.197752469135803</v>
      </c>
      <c r="F195" s="67">
        <v>49.271673580246912</v>
      </c>
      <c r="G195" s="68">
        <v>3.7333382100833754</v>
      </c>
      <c r="H195" s="41"/>
      <c r="I195" s="45"/>
      <c r="J195" s="63"/>
    </row>
    <row r="196" spans="1:10" ht="18" customHeight="1" x14ac:dyDescent="0.25">
      <c r="A196" s="149" t="s">
        <v>455</v>
      </c>
      <c r="B196" s="66" t="s">
        <v>456</v>
      </c>
      <c r="C196" s="68">
        <v>9.6429900000000028</v>
      </c>
      <c r="D196" s="68">
        <v>-32.638184799999998</v>
      </c>
      <c r="E196" s="67">
        <v>11.557568434032058</v>
      </c>
      <c r="F196" s="67">
        <v>52.535475585696659</v>
      </c>
      <c r="G196" s="68">
        <v>4.5455474380754977</v>
      </c>
      <c r="H196" s="41"/>
      <c r="I196" s="45"/>
      <c r="J196" s="63"/>
    </row>
    <row r="197" spans="1:10" ht="18" customHeight="1" x14ac:dyDescent="0.25">
      <c r="A197" s="149" t="s">
        <v>457</v>
      </c>
      <c r="B197" s="66" t="s">
        <v>458</v>
      </c>
      <c r="C197" s="68">
        <v>10.082887500000002</v>
      </c>
      <c r="D197" s="68">
        <v>-32.2158376</v>
      </c>
      <c r="E197" s="67">
        <v>13.185853365384617</v>
      </c>
      <c r="F197" s="67">
        <v>50.50938365384615</v>
      </c>
      <c r="G197" s="68">
        <v>3.8305737409793235</v>
      </c>
      <c r="H197" s="41"/>
      <c r="I197" s="45"/>
      <c r="J197" s="63"/>
    </row>
    <row r="198" spans="1:10" ht="18" customHeight="1" x14ac:dyDescent="0.25">
      <c r="A198" s="149" t="s">
        <v>459</v>
      </c>
      <c r="B198" s="66" t="s">
        <v>460</v>
      </c>
      <c r="C198" s="68">
        <v>9.6549600000000009</v>
      </c>
      <c r="D198" s="68">
        <v>-32.681631999999993</v>
      </c>
      <c r="E198" s="67">
        <v>11.874926250000001</v>
      </c>
      <c r="F198" s="67">
        <v>52.639498499999995</v>
      </c>
      <c r="G198" s="68">
        <v>4.4328274038754545</v>
      </c>
      <c r="H198" s="41"/>
      <c r="I198" s="45"/>
      <c r="J198" s="63"/>
    </row>
    <row r="199" spans="1:10" ht="18" customHeight="1" x14ac:dyDescent="0.25">
      <c r="A199" s="149" t="s">
        <v>461</v>
      </c>
      <c r="B199" s="66" t="s">
        <v>462</v>
      </c>
      <c r="C199" s="68">
        <v>10.139745000000001</v>
      </c>
      <c r="D199" s="68">
        <v>-32.716996000000002</v>
      </c>
      <c r="E199" s="67">
        <v>12.445050236406621</v>
      </c>
      <c r="F199" s="67">
        <v>52.601115011820333</v>
      </c>
      <c r="G199" s="68">
        <v>4.2266695603961146</v>
      </c>
      <c r="H199" s="41"/>
      <c r="I199" s="45"/>
      <c r="J199" s="63"/>
    </row>
    <row r="200" spans="1:10" ht="18" customHeight="1" x14ac:dyDescent="0.25">
      <c r="A200" s="149" t="s">
        <v>463</v>
      </c>
      <c r="B200" s="66" t="s">
        <v>464</v>
      </c>
      <c r="C200" s="68">
        <v>9.9202950000000012</v>
      </c>
      <c r="D200" s="68">
        <v>-30.953847999999994</v>
      </c>
      <c r="E200" s="67">
        <v>14.34189405204461</v>
      </c>
      <c r="F200" s="67">
        <v>48.233071127633195</v>
      </c>
      <c r="G200" s="68">
        <v>3.3630893487709868</v>
      </c>
      <c r="H200" s="41"/>
      <c r="I200" s="45"/>
      <c r="J200" s="63"/>
    </row>
    <row r="201" spans="1:10" ht="18" customHeight="1" x14ac:dyDescent="0.25">
      <c r="A201" s="149" t="s">
        <v>465</v>
      </c>
      <c r="B201" s="66" t="s">
        <v>466</v>
      </c>
      <c r="C201" s="68">
        <v>10.351215000000002</v>
      </c>
      <c r="D201" s="68">
        <v>-31.025586400000002</v>
      </c>
      <c r="E201" s="67">
        <v>14.335919431279622</v>
      </c>
      <c r="F201" s="67">
        <v>48.080936848341224</v>
      </c>
      <c r="G201" s="68">
        <v>3.3538788411040565</v>
      </c>
      <c r="H201" s="41"/>
      <c r="I201" s="45"/>
      <c r="J201" s="63"/>
    </row>
    <row r="202" spans="1:10" ht="18" customHeight="1" x14ac:dyDescent="0.25">
      <c r="A202" s="149" t="s">
        <v>467</v>
      </c>
      <c r="B202" s="66" t="s">
        <v>468</v>
      </c>
      <c r="C202" s="68">
        <v>10.05795</v>
      </c>
      <c r="D202" s="68">
        <v>-30.755809599999999</v>
      </c>
      <c r="E202" s="67">
        <v>14.205615950920247</v>
      </c>
      <c r="F202" s="67">
        <v>48.888603558282213</v>
      </c>
      <c r="G202" s="68">
        <v>3.4414983290545162</v>
      </c>
      <c r="H202" s="41"/>
      <c r="I202" s="45"/>
      <c r="J202" s="63"/>
    </row>
    <row r="203" spans="1:10" ht="18" customHeight="1" x14ac:dyDescent="0.25">
      <c r="A203" s="149" t="s">
        <v>469</v>
      </c>
      <c r="B203" s="66" t="s">
        <v>470</v>
      </c>
      <c r="C203" s="68">
        <v>10.150717500000001</v>
      </c>
      <c r="D203" s="68">
        <v>-31.848052000000003</v>
      </c>
      <c r="E203" s="67">
        <v>13.665826372315038</v>
      </c>
      <c r="F203" s="67">
        <v>49.692424105011931</v>
      </c>
      <c r="G203" s="68">
        <v>3.6362546070160455</v>
      </c>
      <c r="H203" s="41"/>
      <c r="I203" s="45"/>
      <c r="J203" s="63"/>
    </row>
    <row r="204" spans="1:10" ht="18" customHeight="1" x14ac:dyDescent="0.25">
      <c r="A204" s="149" t="s">
        <v>471</v>
      </c>
      <c r="B204" s="66" t="s">
        <v>472</v>
      </c>
      <c r="C204" s="68">
        <v>10.219545000000002</v>
      </c>
      <c r="D204" s="68">
        <v>-30.592124800000001</v>
      </c>
      <c r="E204" s="67">
        <v>14.668667274939173</v>
      </c>
      <c r="F204" s="67">
        <v>47.443276885644757</v>
      </c>
      <c r="G204" s="68">
        <v>3.2343276997426811</v>
      </c>
      <c r="H204" s="41"/>
      <c r="I204" s="45"/>
      <c r="J204" s="63"/>
    </row>
    <row r="205" spans="1:10" ht="18" customHeight="1" x14ac:dyDescent="0.25">
      <c r="A205" s="149" t="s">
        <v>473</v>
      </c>
      <c r="B205" s="66" t="s">
        <v>474</v>
      </c>
      <c r="C205" s="68">
        <v>9.7158075000000004</v>
      </c>
      <c r="D205" s="68">
        <v>-31.557056799999998</v>
      </c>
      <c r="E205" s="67">
        <v>13.515580171358632</v>
      </c>
      <c r="F205" s="67">
        <v>49.080961077111382</v>
      </c>
      <c r="G205" s="68">
        <v>3.6314357545021019</v>
      </c>
      <c r="H205" s="41"/>
      <c r="I205" s="45"/>
      <c r="J205" s="63"/>
    </row>
    <row r="206" spans="1:10" ht="18" customHeight="1" x14ac:dyDescent="0.25">
      <c r="A206" s="149" t="s">
        <v>473</v>
      </c>
      <c r="B206" s="66" t="s">
        <v>338</v>
      </c>
      <c r="C206" s="68">
        <v>9.6719175000000028</v>
      </c>
      <c r="D206" s="68">
        <v>-31.665169599999999</v>
      </c>
      <c r="E206" s="67">
        <v>13.641615667074666</v>
      </c>
      <c r="F206" s="67">
        <v>49.173951897184828</v>
      </c>
      <c r="G206" s="68">
        <v>3.6047014589240209</v>
      </c>
      <c r="H206" s="41"/>
      <c r="I206" s="45"/>
      <c r="J206" s="63"/>
    </row>
    <row r="207" spans="1:10" ht="18" customHeight="1" x14ac:dyDescent="0.25">
      <c r="A207" s="149" t="s">
        <v>475</v>
      </c>
      <c r="B207" s="66" t="s">
        <v>476</v>
      </c>
      <c r="C207" s="68">
        <v>10.222336799999999</v>
      </c>
      <c r="D207" s="68">
        <v>-29.422597000000003</v>
      </c>
      <c r="E207" s="67">
        <v>12.778906501182034</v>
      </c>
      <c r="F207" s="67">
        <v>40.838940898345157</v>
      </c>
      <c r="G207" s="68">
        <v>3.1958087254623551</v>
      </c>
      <c r="H207" s="41"/>
      <c r="I207" s="45"/>
      <c r="J207" s="63"/>
    </row>
    <row r="208" spans="1:10" ht="18" customHeight="1" x14ac:dyDescent="0.25">
      <c r="A208" s="149" t="s">
        <v>477</v>
      </c>
      <c r="B208" s="66" t="s">
        <v>478</v>
      </c>
      <c r="C208" s="68">
        <v>10.330164</v>
      </c>
      <c r="D208" s="68">
        <v>-31.965021599999996</v>
      </c>
      <c r="E208" s="67">
        <v>13.779569002375297</v>
      </c>
      <c r="F208" s="67">
        <v>50.774612826603338</v>
      </c>
      <c r="G208" s="68">
        <v>3.6847751056546763</v>
      </c>
      <c r="H208" s="41"/>
      <c r="I208" s="45"/>
      <c r="J208" s="63"/>
    </row>
    <row r="209" spans="1:10" ht="18" customHeight="1" x14ac:dyDescent="0.25">
      <c r="A209" s="149" t="s">
        <v>477</v>
      </c>
      <c r="B209" s="66" t="s">
        <v>203</v>
      </c>
      <c r="C209" s="68">
        <v>10.357120799999999</v>
      </c>
      <c r="D209" s="68">
        <v>-32.591035600000005</v>
      </c>
      <c r="E209" s="67">
        <v>12.846530518697225</v>
      </c>
      <c r="F209" s="67">
        <v>51.781973462002426</v>
      </c>
      <c r="G209" s="68">
        <v>4.0308138751266256</v>
      </c>
      <c r="H209" s="41"/>
      <c r="I209" s="45"/>
      <c r="J209" s="63"/>
    </row>
    <row r="210" spans="1:10" ht="18" customHeight="1" x14ac:dyDescent="0.25">
      <c r="A210" s="149" t="s">
        <v>479</v>
      </c>
      <c r="B210" s="66" t="s">
        <v>480</v>
      </c>
      <c r="C210" s="68">
        <v>9.7990151999999995</v>
      </c>
      <c r="D210" s="68">
        <v>-32.103350500000005</v>
      </c>
      <c r="E210" s="67">
        <v>12.489559675405742</v>
      </c>
      <c r="F210" s="67">
        <v>51.417622971285894</v>
      </c>
      <c r="G210" s="68">
        <v>4.1168483363378074</v>
      </c>
      <c r="H210" s="41"/>
      <c r="I210" s="45"/>
      <c r="J210" s="63"/>
    </row>
    <row r="211" spans="1:10" ht="18" customHeight="1" x14ac:dyDescent="0.25">
      <c r="A211" s="149" t="s">
        <v>481</v>
      </c>
      <c r="B211" s="66" t="s">
        <v>482</v>
      </c>
      <c r="C211" s="68">
        <v>10.2682632</v>
      </c>
      <c r="D211" s="68">
        <v>-32.098301999999997</v>
      </c>
      <c r="E211" s="67">
        <v>13.442910131108462</v>
      </c>
      <c r="F211" s="67">
        <v>50.663690107270568</v>
      </c>
      <c r="G211" s="68">
        <v>3.7688037495712243</v>
      </c>
      <c r="H211" s="41"/>
      <c r="I211" s="45"/>
      <c r="J211" s="63"/>
    </row>
    <row r="212" spans="1:10" ht="18" customHeight="1" x14ac:dyDescent="0.25">
      <c r="A212" s="149" t="s">
        <v>483</v>
      </c>
      <c r="B212" s="66" t="s">
        <v>484</v>
      </c>
      <c r="C212" s="68">
        <v>9.3267720000000001</v>
      </c>
      <c r="D212" s="68">
        <v>-31.779236800000003</v>
      </c>
      <c r="E212" s="67">
        <v>13.052987663107945</v>
      </c>
      <c r="F212" s="67">
        <v>51.632431791221833</v>
      </c>
      <c r="G212" s="68">
        <v>3.9556025887584449</v>
      </c>
      <c r="H212" s="41"/>
      <c r="I212" s="45"/>
      <c r="J212" s="63"/>
    </row>
    <row r="213" spans="1:10" ht="18" customHeight="1" x14ac:dyDescent="0.25">
      <c r="A213" s="149" t="s">
        <v>485</v>
      </c>
      <c r="B213" s="66" t="s">
        <v>486</v>
      </c>
      <c r="C213" s="68">
        <v>8.9953031999999986</v>
      </c>
      <c r="D213" s="68">
        <v>-28.5966624</v>
      </c>
      <c r="E213" s="67">
        <v>14.320278571428569</v>
      </c>
      <c r="F213" s="67">
        <v>47.428556650246314</v>
      </c>
      <c r="G213" s="68">
        <v>3.3119856163185597</v>
      </c>
      <c r="H213" s="41"/>
      <c r="I213" s="45"/>
      <c r="J213" s="63"/>
    </row>
    <row r="214" spans="1:10" ht="18" customHeight="1" x14ac:dyDescent="0.25">
      <c r="A214" s="149" t="s">
        <v>487</v>
      </c>
      <c r="B214" s="66" t="s">
        <v>488</v>
      </c>
      <c r="C214" s="68">
        <v>7.79922</v>
      </c>
      <c r="D214" s="68">
        <v>-30.712993599999994</v>
      </c>
      <c r="E214" s="67">
        <v>14.220082168674701</v>
      </c>
      <c r="F214" s="67">
        <v>49.304780722891572</v>
      </c>
      <c r="G214" s="68">
        <v>3.4672641225312084</v>
      </c>
      <c r="H214" s="41"/>
      <c r="I214" s="45"/>
      <c r="J214" s="63"/>
    </row>
    <row r="215" spans="1:10" ht="18" customHeight="1" x14ac:dyDescent="0.25">
      <c r="A215" s="149" t="s">
        <v>489</v>
      </c>
      <c r="B215" s="66" t="s">
        <v>490</v>
      </c>
      <c r="C215" s="68">
        <v>10.0346376</v>
      </c>
      <c r="D215" s="68">
        <v>-30.564567700000001</v>
      </c>
      <c r="E215" s="67">
        <v>14.681528484848485</v>
      </c>
      <c r="F215" s="67">
        <v>48.494957575757581</v>
      </c>
      <c r="G215" s="68">
        <v>3.303127302161009</v>
      </c>
      <c r="H215" s="41"/>
      <c r="I215" s="45"/>
      <c r="J215" s="63"/>
    </row>
    <row r="216" spans="1:10" ht="18" customHeight="1" x14ac:dyDescent="0.25">
      <c r="A216" s="149" t="s">
        <v>491</v>
      </c>
      <c r="B216" s="66" t="s">
        <v>492</v>
      </c>
      <c r="C216" s="68">
        <v>10.288231199999998</v>
      </c>
      <c r="D216" s="68">
        <v>-34.360030000000002</v>
      </c>
      <c r="E216" s="67">
        <v>9.6717847619047621</v>
      </c>
      <c r="F216" s="67">
        <v>57.491890476190491</v>
      </c>
      <c r="G216" s="68">
        <v>5.9442896933190266</v>
      </c>
      <c r="H216" s="41"/>
      <c r="I216" s="45"/>
      <c r="J216" s="63"/>
    </row>
    <row r="217" spans="1:10" ht="18" customHeight="1" x14ac:dyDescent="0.25">
      <c r="A217" s="149" t="s">
        <v>493</v>
      </c>
      <c r="B217" s="66" t="s">
        <v>494</v>
      </c>
      <c r="C217" s="68">
        <v>10.204365599999999</v>
      </c>
      <c r="D217" s="68">
        <v>-32.041758800000004</v>
      </c>
      <c r="E217" s="67">
        <v>13.42116983173077</v>
      </c>
      <c r="F217" s="67">
        <v>50.726947115384625</v>
      </c>
      <c r="G217" s="68">
        <v>3.7796218773310142</v>
      </c>
      <c r="H217" s="41"/>
      <c r="I217" s="45"/>
      <c r="J217" s="63"/>
    </row>
    <row r="218" spans="1:10" ht="18" customHeight="1" x14ac:dyDescent="0.25">
      <c r="A218" s="149" t="s">
        <v>495</v>
      </c>
      <c r="B218" s="66" t="s">
        <v>496</v>
      </c>
      <c r="C218" s="68">
        <v>10.874292000000001</v>
      </c>
      <c r="D218" s="68">
        <v>-32.613249000000003</v>
      </c>
      <c r="E218" s="67">
        <v>12.212139066339065</v>
      </c>
      <c r="F218" s="67">
        <v>53.826078624078633</v>
      </c>
      <c r="G218" s="68">
        <v>4.4075880836013548</v>
      </c>
      <c r="H218" s="41"/>
      <c r="I218" s="45"/>
      <c r="J218" s="63"/>
    </row>
    <row r="219" spans="1:10" ht="18" customHeight="1" x14ac:dyDescent="0.25">
      <c r="A219" s="149" t="s">
        <v>497</v>
      </c>
      <c r="B219" s="66" t="s">
        <v>498</v>
      </c>
      <c r="C219" s="68">
        <v>10.973133599999999</v>
      </c>
      <c r="D219" s="68">
        <v>-29.8537389</v>
      </c>
      <c r="E219" s="67">
        <v>14.432015527950309</v>
      </c>
      <c r="F219" s="67">
        <v>49.126380124223608</v>
      </c>
      <c r="G219" s="68">
        <v>3.403986091137523</v>
      </c>
      <c r="H219" s="41"/>
      <c r="I219" s="45"/>
      <c r="J219" s="63"/>
    </row>
    <row r="220" spans="1:10" ht="18" customHeight="1" x14ac:dyDescent="0.25">
      <c r="A220" s="149" t="s">
        <v>499</v>
      </c>
      <c r="B220" s="66" t="s">
        <v>500</v>
      </c>
      <c r="C220" s="68">
        <v>10.288231199999998</v>
      </c>
      <c r="D220" s="68">
        <v>-32.697054100000003</v>
      </c>
      <c r="E220" s="67">
        <v>12.891745952380953</v>
      </c>
      <c r="F220" s="67">
        <v>52.589033333333347</v>
      </c>
      <c r="G220" s="68">
        <v>4.0792793720559448</v>
      </c>
      <c r="H220" s="41"/>
      <c r="I220" s="45"/>
      <c r="J220" s="63"/>
    </row>
    <row r="221" spans="1:10" ht="18" customHeight="1" x14ac:dyDescent="0.25">
      <c r="A221" s="149" t="s">
        <v>501</v>
      </c>
      <c r="B221" s="66" t="s">
        <v>502</v>
      </c>
      <c r="C221" s="68">
        <v>10.2672648</v>
      </c>
      <c r="D221" s="68">
        <v>-32.211388400000004</v>
      </c>
      <c r="E221" s="67">
        <v>13.295428950542821</v>
      </c>
      <c r="F221" s="67">
        <v>51.173404101326916</v>
      </c>
      <c r="G221" s="68">
        <v>3.8489472052150395</v>
      </c>
      <c r="H221" s="41"/>
      <c r="I221" s="45"/>
      <c r="J221" s="63"/>
    </row>
    <row r="222" spans="1:10" ht="18" customHeight="1" x14ac:dyDescent="0.25">
      <c r="A222" s="149" t="s">
        <v>503</v>
      </c>
      <c r="B222" s="66" t="s">
        <v>504</v>
      </c>
      <c r="C222" s="68">
        <v>10.332160799999999</v>
      </c>
      <c r="D222" s="68">
        <v>-31.191591400000004</v>
      </c>
      <c r="E222" s="67">
        <v>14.145866949152541</v>
      </c>
      <c r="F222" s="67">
        <v>49.576784503631963</v>
      </c>
      <c r="G222" s="68">
        <v>3.5046833595873768</v>
      </c>
      <c r="H222" s="41"/>
      <c r="I222" s="45"/>
      <c r="J222" s="63"/>
    </row>
    <row r="223" spans="1:10" ht="18" customHeight="1" x14ac:dyDescent="0.25">
      <c r="A223" s="149" t="s">
        <v>505</v>
      </c>
      <c r="B223" s="66" t="s">
        <v>506</v>
      </c>
      <c r="C223" s="68">
        <v>10.553805599999999</v>
      </c>
      <c r="D223" s="68">
        <v>-29.506402099999999</v>
      </c>
      <c r="E223" s="67">
        <v>14.727566785290627</v>
      </c>
      <c r="F223" s="67">
        <v>48.169897983392659</v>
      </c>
      <c r="G223" s="68">
        <v>3.2707302357306607</v>
      </c>
      <c r="H223" s="41"/>
      <c r="I223" s="45"/>
      <c r="J223" s="63"/>
    </row>
    <row r="224" spans="1:10" ht="18" customHeight="1" x14ac:dyDescent="0.25">
      <c r="A224" s="149" t="s">
        <v>507</v>
      </c>
      <c r="B224" s="66" t="s">
        <v>508</v>
      </c>
      <c r="C224" s="68">
        <v>11.606119199999998</v>
      </c>
      <c r="D224" s="68">
        <v>-31.072446799999998</v>
      </c>
      <c r="E224" s="67">
        <v>13.271491898428053</v>
      </c>
      <c r="F224" s="67">
        <v>50.707869407496986</v>
      </c>
      <c r="G224" s="68">
        <v>3.8208115406756264</v>
      </c>
      <c r="H224" s="41"/>
      <c r="I224" s="45"/>
      <c r="J224" s="63"/>
    </row>
    <row r="225" spans="1:10" ht="18" customHeight="1" x14ac:dyDescent="0.25">
      <c r="A225" s="149" t="s">
        <v>509</v>
      </c>
      <c r="B225" s="66" t="s">
        <v>510</v>
      </c>
      <c r="C225" s="68">
        <v>8.2275335999999992</v>
      </c>
      <c r="D225" s="68">
        <v>-30.305074800000003</v>
      </c>
      <c r="E225" s="67">
        <v>14.042498007471979</v>
      </c>
      <c r="F225" s="67">
        <v>49.325668742216692</v>
      </c>
      <c r="G225" s="68">
        <v>3.5125993050503284</v>
      </c>
      <c r="H225" s="41"/>
      <c r="I225" s="45"/>
      <c r="J225" s="63"/>
    </row>
    <row r="226" spans="1:10" ht="18" customHeight="1" x14ac:dyDescent="0.25">
      <c r="A226" s="149" t="s">
        <v>511</v>
      </c>
      <c r="B226" s="66" t="s">
        <v>512</v>
      </c>
      <c r="C226" s="68">
        <v>9.8728967999999995</v>
      </c>
      <c r="D226" s="68">
        <v>-30.390899300000005</v>
      </c>
      <c r="E226" s="67">
        <v>14.994160520094566</v>
      </c>
      <c r="F226" s="67">
        <v>47.46156501182034</v>
      </c>
      <c r="G226" s="68">
        <v>3.1653365954175476</v>
      </c>
      <c r="H226" s="41"/>
      <c r="I226" s="45"/>
      <c r="J226" s="63"/>
    </row>
    <row r="227" spans="1:10" ht="18" customHeight="1" x14ac:dyDescent="0.25">
      <c r="A227" s="149" t="s">
        <v>513</v>
      </c>
      <c r="B227" s="66" t="s">
        <v>514</v>
      </c>
      <c r="C227" s="68">
        <v>10.3621128</v>
      </c>
      <c r="D227" s="68">
        <v>-28.277597200000002</v>
      </c>
      <c r="E227" s="67">
        <v>15.044216666666665</v>
      </c>
      <c r="F227" s="67">
        <v>48.339848699763607</v>
      </c>
      <c r="G227" s="68">
        <v>3.2131848251607393</v>
      </c>
      <c r="H227" s="41"/>
      <c r="I227" s="45"/>
      <c r="J227" s="63"/>
    </row>
    <row r="228" spans="1:10" ht="18" customHeight="1" x14ac:dyDescent="0.25">
      <c r="A228" s="149" t="s">
        <v>515</v>
      </c>
      <c r="B228" s="66" t="s">
        <v>516</v>
      </c>
      <c r="C228" s="68">
        <v>11.317581599999999</v>
      </c>
      <c r="D228" s="68">
        <v>-31.320833000000004</v>
      </c>
      <c r="E228" s="67">
        <v>12.770304975728155</v>
      </c>
      <c r="F228" s="67">
        <v>51.506830097087388</v>
      </c>
      <c r="G228" s="68">
        <v>4.0333281151063893</v>
      </c>
      <c r="H228" s="41"/>
      <c r="I228" s="45"/>
      <c r="J228" s="63"/>
    </row>
    <row r="229" spans="1:10" ht="18" customHeight="1" x14ac:dyDescent="0.25">
      <c r="A229" s="149" t="s">
        <v>517</v>
      </c>
      <c r="B229" s="66" t="s">
        <v>518</v>
      </c>
      <c r="C229" s="68">
        <v>8.0578055999999982</v>
      </c>
      <c r="D229" s="68">
        <v>-29.512460300000001</v>
      </c>
      <c r="E229" s="67">
        <v>14.495870737605804</v>
      </c>
      <c r="F229" s="67">
        <v>48.861146311970991</v>
      </c>
      <c r="G229" s="68">
        <v>3.3706941236177919</v>
      </c>
      <c r="H229" s="41"/>
      <c r="I229" s="45"/>
      <c r="J229" s="63"/>
    </row>
    <row r="230" spans="1:10" ht="18" customHeight="1" x14ac:dyDescent="0.25">
      <c r="A230" s="149" t="s">
        <v>517</v>
      </c>
      <c r="B230" s="66" t="s">
        <v>244</v>
      </c>
      <c r="C230" s="68">
        <v>8.0897543999999986</v>
      </c>
      <c r="D230" s="68">
        <v>-29.401393300000002</v>
      </c>
      <c r="E230" s="67">
        <v>14.379140316686968</v>
      </c>
      <c r="F230" s="67">
        <v>47.966241169305732</v>
      </c>
      <c r="G230" s="68">
        <v>3.3358212043901534</v>
      </c>
      <c r="H230" s="41"/>
      <c r="I230" s="45"/>
      <c r="J230" s="63"/>
    </row>
    <row r="231" spans="1:10" ht="18" customHeight="1" x14ac:dyDescent="0.25">
      <c r="A231" s="149" t="s">
        <v>519</v>
      </c>
      <c r="B231" s="66" t="s">
        <v>520</v>
      </c>
      <c r="C231" s="68">
        <v>11.133876000000001</v>
      </c>
      <c r="D231" s="68">
        <v>-29.070211700000002</v>
      </c>
      <c r="E231" s="67">
        <v>14.249406303030304</v>
      </c>
      <c r="F231" s="67">
        <v>49.418477575757585</v>
      </c>
      <c r="G231" s="68">
        <v>3.4681078302362791</v>
      </c>
      <c r="H231" s="41"/>
      <c r="I231" s="45"/>
      <c r="J231" s="63"/>
    </row>
    <row r="232" spans="1:10" ht="18" customHeight="1" x14ac:dyDescent="0.25">
      <c r="A232" s="149" t="s">
        <v>521</v>
      </c>
      <c r="B232" s="66" t="s">
        <v>522</v>
      </c>
      <c r="C232" s="68">
        <v>9.7061640000000011</v>
      </c>
      <c r="D232" s="68">
        <v>-32.457755200000001</v>
      </c>
      <c r="E232" s="67">
        <v>13.024627013630729</v>
      </c>
      <c r="F232" s="67">
        <v>53.057536555142505</v>
      </c>
      <c r="G232" s="68">
        <v>4.073631935840921</v>
      </c>
      <c r="H232" s="41"/>
      <c r="I232" s="45"/>
      <c r="J232" s="63"/>
    </row>
    <row r="233" spans="1:10" ht="18" customHeight="1" x14ac:dyDescent="0.25">
      <c r="A233" s="149" t="s">
        <v>523</v>
      </c>
      <c r="B233" s="66" t="s">
        <v>524</v>
      </c>
      <c r="C233" s="68">
        <v>10.2193416</v>
      </c>
      <c r="D233" s="68">
        <v>-31.503588699999998</v>
      </c>
      <c r="E233" s="67">
        <v>13.962188257107538</v>
      </c>
      <c r="F233" s="67">
        <v>49.30346600741656</v>
      </c>
      <c r="G233" s="68">
        <v>3.5312133814209479</v>
      </c>
      <c r="H233" s="41"/>
      <c r="I233" s="45"/>
      <c r="J233" s="63"/>
    </row>
    <row r="234" spans="1:10" ht="18" customHeight="1" x14ac:dyDescent="0.25">
      <c r="A234" s="149" t="s">
        <v>525</v>
      </c>
      <c r="B234" s="66" t="s">
        <v>526</v>
      </c>
      <c r="C234" s="68">
        <v>9.8938631999999984</v>
      </c>
      <c r="D234" s="68">
        <v>-31.925643300000001</v>
      </c>
      <c r="E234" s="67">
        <v>12.979157673267325</v>
      </c>
      <c r="F234" s="67">
        <v>51.532846534653466</v>
      </c>
      <c r="G234" s="68">
        <v>3.9704307345609724</v>
      </c>
      <c r="H234" s="41"/>
      <c r="I234" s="45"/>
      <c r="J234" s="63"/>
    </row>
    <row r="235" spans="1:10" ht="18" customHeight="1" x14ac:dyDescent="0.25">
      <c r="A235" s="149" t="s">
        <v>527</v>
      </c>
      <c r="B235" s="66" t="s">
        <v>528</v>
      </c>
      <c r="C235" s="68">
        <v>9.7630727999999998</v>
      </c>
      <c r="D235" s="68">
        <v>-32.464823100000004</v>
      </c>
      <c r="E235" s="67">
        <v>12.486198305084747</v>
      </c>
      <c r="F235" s="67">
        <v>52.992164648910425</v>
      </c>
      <c r="G235" s="68">
        <v>4.2440591887228365</v>
      </c>
      <c r="H235" s="41"/>
      <c r="I235" s="45"/>
      <c r="J235" s="63"/>
    </row>
    <row r="236" spans="1:10" ht="18" customHeight="1" x14ac:dyDescent="0.25">
      <c r="A236" s="149" t="s">
        <v>529</v>
      </c>
      <c r="B236" s="66" t="s">
        <v>530</v>
      </c>
      <c r="C236" s="68">
        <v>10.067584799999999</v>
      </c>
      <c r="D236" s="68">
        <v>-31.275396499999996</v>
      </c>
      <c r="E236" s="67">
        <v>14.125696758703482</v>
      </c>
      <c r="F236" s="67">
        <v>49.176653061224499</v>
      </c>
      <c r="G236" s="68">
        <v>3.4813612313264857</v>
      </c>
      <c r="H236" s="41"/>
      <c r="I236" s="45"/>
      <c r="J236" s="63"/>
    </row>
    <row r="237" spans="1:10" ht="18" customHeight="1" x14ac:dyDescent="0.25">
      <c r="A237" s="149" t="s">
        <v>531</v>
      </c>
      <c r="B237" s="66" t="s">
        <v>532</v>
      </c>
      <c r="C237" s="68">
        <v>10.1814024</v>
      </c>
      <c r="D237" s="68">
        <v>-30.265696500000001</v>
      </c>
      <c r="E237" s="67">
        <v>15.270281472684086</v>
      </c>
      <c r="F237" s="67">
        <v>47.780783847980999</v>
      </c>
      <c r="G237" s="68">
        <v>3.1290047883827565</v>
      </c>
      <c r="H237" s="41"/>
      <c r="I237" s="45"/>
      <c r="J237" s="63"/>
    </row>
    <row r="238" spans="1:10" ht="18" customHeight="1" x14ac:dyDescent="0.25">
      <c r="A238" s="149" t="s">
        <v>533</v>
      </c>
      <c r="B238" s="66" t="s">
        <v>534</v>
      </c>
      <c r="C238" s="68">
        <v>9.3317639999999997</v>
      </c>
      <c r="D238" s="68">
        <v>-29.9506701</v>
      </c>
      <c r="E238" s="67">
        <v>13.679681435643564</v>
      </c>
      <c r="F238" s="67">
        <v>49.436693069306934</v>
      </c>
      <c r="G238" s="68">
        <v>3.6138775089086108</v>
      </c>
      <c r="H238" s="41"/>
      <c r="I238" s="45"/>
      <c r="J238" s="63"/>
    </row>
    <row r="239" spans="1:10" ht="18" customHeight="1" x14ac:dyDescent="0.25">
      <c r="A239" s="149" t="s">
        <v>535</v>
      </c>
      <c r="B239" s="66" t="s">
        <v>536</v>
      </c>
      <c r="C239" s="68">
        <v>10.484916</v>
      </c>
      <c r="D239" s="68">
        <v>-31.345065800000004</v>
      </c>
      <c r="E239" s="67">
        <v>13.54264824667473</v>
      </c>
      <c r="F239" s="67">
        <v>49.035443772672323</v>
      </c>
      <c r="G239" s="68">
        <v>3.6208164665808633</v>
      </c>
      <c r="H239" s="41"/>
      <c r="I239" s="45"/>
      <c r="J239" s="63"/>
    </row>
    <row r="240" spans="1:10" ht="18" customHeight="1" x14ac:dyDescent="0.25">
      <c r="A240" s="149" t="s">
        <v>537</v>
      </c>
      <c r="B240" s="66" t="s">
        <v>538</v>
      </c>
      <c r="C240" s="68">
        <v>10.7504904</v>
      </c>
      <c r="D240" s="68">
        <v>-30.6756347</v>
      </c>
      <c r="E240" s="67">
        <v>14.190238118811878</v>
      </c>
      <c r="F240" s="67">
        <v>48.687004950495052</v>
      </c>
      <c r="G240" s="68">
        <v>3.4310209978753705</v>
      </c>
      <c r="H240" s="41"/>
      <c r="I240" s="45"/>
      <c r="J240" s="63"/>
    </row>
    <row r="241" spans="1:10" ht="18" customHeight="1" x14ac:dyDescent="0.25">
      <c r="A241" s="149" t="s">
        <v>539</v>
      </c>
      <c r="B241" s="66" t="s">
        <v>540</v>
      </c>
      <c r="C241" s="68">
        <v>9.9607559999999999</v>
      </c>
      <c r="D241" s="68">
        <v>-31.107786300000004</v>
      </c>
      <c r="E241" s="67">
        <v>13.30797171837709</v>
      </c>
      <c r="F241" s="67">
        <v>50.318696897374707</v>
      </c>
      <c r="G241" s="68">
        <v>3.7810943667613297</v>
      </c>
      <c r="H241" s="41"/>
      <c r="I241" s="45"/>
      <c r="J241" s="63"/>
    </row>
    <row r="242" spans="1:10" ht="18" customHeight="1" x14ac:dyDescent="0.25">
      <c r="A242" s="149" t="s">
        <v>541</v>
      </c>
      <c r="B242" s="66" t="s">
        <v>542</v>
      </c>
      <c r="C242" s="68">
        <v>10.308199200000001</v>
      </c>
      <c r="D242" s="68">
        <v>-27.7353883</v>
      </c>
      <c r="E242" s="67">
        <v>14.78761095238095</v>
      </c>
      <c r="F242" s="67">
        <v>48.350104761904767</v>
      </c>
      <c r="G242" s="68">
        <v>3.2696359755204356</v>
      </c>
      <c r="H242" s="41"/>
      <c r="I242" s="45"/>
      <c r="J242" s="63"/>
    </row>
    <row r="243" spans="1:10" ht="18" customHeight="1" x14ac:dyDescent="0.25">
      <c r="A243" s="149" t="s">
        <v>543</v>
      </c>
      <c r="B243" s="66" t="s">
        <v>544</v>
      </c>
      <c r="C243" s="68">
        <v>10.333159199999999</v>
      </c>
      <c r="D243" s="68">
        <v>-31.914536600000002</v>
      </c>
      <c r="E243" s="67">
        <v>10.408626348039213</v>
      </c>
      <c r="F243" s="67">
        <v>54.979049019607864</v>
      </c>
      <c r="G243" s="68">
        <v>5.2820657771008248</v>
      </c>
      <c r="H243" s="41"/>
      <c r="I243" s="45"/>
      <c r="J243" s="63"/>
    </row>
    <row r="244" spans="1:10" ht="18" customHeight="1" x14ac:dyDescent="0.25">
      <c r="A244" s="149" t="s">
        <v>545</v>
      </c>
      <c r="B244" s="66" t="s">
        <v>546</v>
      </c>
      <c r="C244" s="68">
        <v>10.626688799999998</v>
      </c>
      <c r="D244" s="68">
        <v>-28.048395299999999</v>
      </c>
      <c r="E244" s="67">
        <v>13.822464632627643</v>
      </c>
      <c r="F244" s="67">
        <v>48.936737235367374</v>
      </c>
      <c r="G244" s="68">
        <v>3.5403770988752044</v>
      </c>
      <c r="H244" s="41"/>
      <c r="I244" s="45"/>
      <c r="J244" s="63"/>
    </row>
    <row r="245" spans="1:10" ht="18" customHeight="1" x14ac:dyDescent="0.25">
      <c r="A245" s="149" t="s">
        <v>547</v>
      </c>
      <c r="B245" s="66" t="s">
        <v>548</v>
      </c>
      <c r="C245" s="68">
        <v>9.5214599999999994</v>
      </c>
      <c r="D245" s="68">
        <v>-30.340414300000003</v>
      </c>
      <c r="E245" s="67">
        <v>14.158478212974297</v>
      </c>
      <c r="F245" s="67">
        <v>47.965840881272953</v>
      </c>
      <c r="G245" s="68">
        <v>3.3877822291183004</v>
      </c>
      <c r="H245" s="41"/>
      <c r="I245" s="45"/>
      <c r="J245" s="63"/>
    </row>
    <row r="246" spans="1:10" ht="18" customHeight="1" x14ac:dyDescent="0.25">
      <c r="A246" s="149" t="s">
        <v>549</v>
      </c>
      <c r="B246" s="66" t="s">
        <v>550</v>
      </c>
      <c r="C246" s="68">
        <v>10.111514399999999</v>
      </c>
      <c r="D246" s="68">
        <v>-30.6110139</v>
      </c>
      <c r="E246" s="67">
        <v>14.231331801692864</v>
      </c>
      <c r="F246" s="67">
        <v>47.773862152357928</v>
      </c>
      <c r="G246" s="68">
        <v>3.3569494983368364</v>
      </c>
      <c r="H246" s="41"/>
      <c r="I246" s="45"/>
      <c r="J246" s="63"/>
    </row>
    <row r="247" spans="1:10" ht="18" customHeight="1" x14ac:dyDescent="0.25">
      <c r="A247" s="149" t="s">
        <v>551</v>
      </c>
      <c r="B247" s="66" t="s">
        <v>552</v>
      </c>
      <c r="C247" s="68">
        <v>10.1075208</v>
      </c>
      <c r="D247" s="68">
        <v>-31.815586</v>
      </c>
      <c r="E247" s="67">
        <v>12.680328398058254</v>
      </c>
      <c r="F247" s="67">
        <v>49.522184466019425</v>
      </c>
      <c r="G247" s="68">
        <v>3.9054339060810745</v>
      </c>
      <c r="H247" s="41"/>
      <c r="I247" s="45"/>
      <c r="J247" s="63"/>
    </row>
    <row r="248" spans="1:10" ht="18" customHeight="1" x14ac:dyDescent="0.25">
      <c r="A248" s="149" t="s">
        <v>553</v>
      </c>
      <c r="B248" s="66" t="s">
        <v>554</v>
      </c>
      <c r="C248" s="68">
        <v>10.333159199999999</v>
      </c>
      <c r="D248" s="68">
        <v>-28.364431400000001</v>
      </c>
      <c r="E248" s="67">
        <v>14.243443727598567</v>
      </c>
      <c r="F248" s="67">
        <v>47.475761051373958</v>
      </c>
      <c r="G248" s="68">
        <v>3.3331659084230703</v>
      </c>
      <c r="H248" s="41"/>
      <c r="I248" s="45"/>
      <c r="J248" s="63"/>
    </row>
    <row r="249" spans="1:10" ht="18" customHeight="1" x14ac:dyDescent="0.25">
      <c r="A249" s="149" t="s">
        <v>555</v>
      </c>
      <c r="B249" s="66" t="s">
        <v>556</v>
      </c>
      <c r="C249" s="68">
        <v>9.5304456000000002</v>
      </c>
      <c r="D249" s="68">
        <v>-30.2768032</v>
      </c>
      <c r="E249" s="67">
        <v>14.338294096385543</v>
      </c>
      <c r="F249" s="67">
        <v>47.921643373493986</v>
      </c>
      <c r="G249" s="68">
        <v>3.342213728589531</v>
      </c>
      <c r="H249" s="41"/>
      <c r="I249" s="45"/>
      <c r="J249" s="63"/>
    </row>
    <row r="250" spans="1:10" ht="18" customHeight="1" x14ac:dyDescent="0.25">
      <c r="A250" s="149" t="s">
        <v>557</v>
      </c>
      <c r="B250" s="66" t="s">
        <v>558</v>
      </c>
      <c r="C250" s="68">
        <v>10.2323208</v>
      </c>
      <c r="D250" s="68">
        <v>-32.173019800000006</v>
      </c>
      <c r="E250" s="67">
        <v>12.355732926829269</v>
      </c>
      <c r="F250" s="67">
        <v>53.034619512195135</v>
      </c>
      <c r="G250" s="68">
        <v>4.2923086656426213</v>
      </c>
      <c r="H250" s="41"/>
      <c r="I250" s="45"/>
      <c r="J250" s="63"/>
    </row>
    <row r="251" spans="1:10" ht="18" customHeight="1" x14ac:dyDescent="0.25">
      <c r="A251" s="149" t="s">
        <v>557</v>
      </c>
      <c r="B251" s="66" t="s">
        <v>285</v>
      </c>
      <c r="C251" s="68">
        <v>10.296218399999999</v>
      </c>
      <c r="D251" s="68">
        <v>-31.099708699999997</v>
      </c>
      <c r="E251" s="67">
        <v>14.026221889952154</v>
      </c>
      <c r="F251" s="67">
        <v>50.722339712918675</v>
      </c>
      <c r="G251" s="68">
        <v>3.6162510554074583</v>
      </c>
      <c r="H251" s="41"/>
      <c r="I251" s="45"/>
      <c r="J251" s="63"/>
    </row>
    <row r="252" spans="1:10" ht="18" customHeight="1" x14ac:dyDescent="0.25">
      <c r="A252" s="149" t="s">
        <v>559</v>
      </c>
      <c r="B252" s="66" t="s">
        <v>560</v>
      </c>
      <c r="C252" s="68">
        <v>9.815987999999999</v>
      </c>
      <c r="D252" s="68">
        <v>-28.9763096</v>
      </c>
      <c r="E252" s="67">
        <v>14.582917396449705</v>
      </c>
      <c r="F252" s="67">
        <v>47.077055621301781</v>
      </c>
      <c r="G252" s="68">
        <v>3.2282330305706153</v>
      </c>
      <c r="H252" s="41"/>
      <c r="I252" s="45"/>
      <c r="J252" s="63"/>
    </row>
    <row r="253" spans="1:10" ht="18" customHeight="1" x14ac:dyDescent="0.25">
      <c r="A253" s="149" t="s">
        <v>561</v>
      </c>
      <c r="B253" s="66" t="s">
        <v>562</v>
      </c>
      <c r="C253" s="68">
        <v>9.3467399999999987</v>
      </c>
      <c r="D253" s="68">
        <v>-30.943205199999998</v>
      </c>
      <c r="E253" s="67">
        <v>12.207841176470586</v>
      </c>
      <c r="F253" s="67">
        <v>51.017454117647063</v>
      </c>
      <c r="G253" s="68">
        <v>4.179072563294663</v>
      </c>
      <c r="H253" s="41"/>
      <c r="I253" s="45"/>
      <c r="J253" s="63"/>
    </row>
    <row r="254" spans="1:10" ht="18" customHeight="1" x14ac:dyDescent="0.25">
      <c r="A254" s="149" t="s">
        <v>563</v>
      </c>
      <c r="B254" s="66" t="s">
        <v>564</v>
      </c>
      <c r="C254" s="68">
        <v>11.4813192</v>
      </c>
      <c r="D254" s="68">
        <v>-31.031049100000001</v>
      </c>
      <c r="E254" s="67">
        <v>14.126566666666665</v>
      </c>
      <c r="F254" s="67">
        <v>48.573145679012349</v>
      </c>
      <c r="G254" s="68">
        <v>3.4384254026582788</v>
      </c>
      <c r="H254" s="41"/>
      <c r="I254" s="45"/>
      <c r="J254" s="63"/>
    </row>
    <row r="255" spans="1:10" ht="18" customHeight="1" x14ac:dyDescent="0.25">
      <c r="A255" s="149" t="s">
        <v>565</v>
      </c>
      <c r="B255" s="66" t="s">
        <v>566</v>
      </c>
      <c r="C255" s="68">
        <v>10.281242399999998</v>
      </c>
      <c r="D255" s="68">
        <v>-28.133210099999999</v>
      </c>
      <c r="E255" s="67">
        <v>13.684680569306929</v>
      </c>
      <c r="F255" s="67">
        <v>48.364193069306936</v>
      </c>
      <c r="G255" s="68">
        <v>3.5341850198375786</v>
      </c>
      <c r="H255" s="41"/>
      <c r="I255" s="45"/>
      <c r="J255" s="63"/>
    </row>
    <row r="256" spans="1:10" ht="18" customHeight="1" x14ac:dyDescent="0.25">
      <c r="A256" s="149" t="s">
        <v>567</v>
      </c>
      <c r="B256" s="66" t="s">
        <v>568</v>
      </c>
      <c r="C256" s="68">
        <v>10.413031199999999</v>
      </c>
      <c r="D256" s="68">
        <v>-30.848293399999999</v>
      </c>
      <c r="E256" s="67">
        <v>11.899386891385767</v>
      </c>
      <c r="F256" s="67">
        <v>52.41166042446941</v>
      </c>
      <c r="G256" s="68">
        <v>4.4045681431210033</v>
      </c>
      <c r="H256" s="41"/>
      <c r="I256" s="45"/>
      <c r="J256" s="63"/>
    </row>
    <row r="257" spans="1:10" ht="18" customHeight="1" x14ac:dyDescent="0.25">
      <c r="A257" s="149" t="s">
        <v>569</v>
      </c>
      <c r="B257" s="66" t="s">
        <v>570</v>
      </c>
      <c r="C257" s="68">
        <v>9.7321223999999997</v>
      </c>
      <c r="D257" s="68">
        <v>-31.3167942</v>
      </c>
      <c r="E257" s="67">
        <v>13.162493987730063</v>
      </c>
      <c r="F257" s="67">
        <v>49.664795092024548</v>
      </c>
      <c r="G257" s="68">
        <v>3.773205529158953</v>
      </c>
      <c r="H257" s="41"/>
      <c r="I257" s="45"/>
      <c r="J257" s="63"/>
    </row>
    <row r="258" spans="1:10" ht="18" customHeight="1" x14ac:dyDescent="0.25">
      <c r="A258" s="149" t="s">
        <v>571</v>
      </c>
      <c r="B258" s="66" t="s">
        <v>572</v>
      </c>
      <c r="C258" s="68">
        <v>8.9813255999999999</v>
      </c>
      <c r="D258" s="68">
        <v>-29.206521200000001</v>
      </c>
      <c r="E258" s="67">
        <v>14.552927453416148</v>
      </c>
      <c r="F258" s="67">
        <v>47.399721739130435</v>
      </c>
      <c r="G258" s="68">
        <v>3.2570575158061303</v>
      </c>
      <c r="H258" s="41"/>
      <c r="I258" s="45"/>
      <c r="J258" s="63"/>
    </row>
    <row r="259" spans="1:10" ht="18" customHeight="1" x14ac:dyDescent="0.25">
      <c r="A259" s="149" t="s">
        <v>573</v>
      </c>
      <c r="B259" s="66" t="s">
        <v>574</v>
      </c>
      <c r="C259" s="68">
        <v>8.7177480000000003</v>
      </c>
      <c r="D259" s="68">
        <v>-30.443403700000001</v>
      </c>
      <c r="E259" s="67">
        <v>13.353556249999999</v>
      </c>
      <c r="F259" s="67">
        <v>47.422476415094351</v>
      </c>
      <c r="G259" s="68">
        <v>3.5512994087319889</v>
      </c>
      <c r="H259" s="41"/>
      <c r="I259" s="45"/>
      <c r="J259" s="63"/>
    </row>
    <row r="260" spans="1:10" ht="18" customHeight="1" x14ac:dyDescent="0.25">
      <c r="A260" s="149" t="s">
        <v>575</v>
      </c>
      <c r="B260" s="66" t="s">
        <v>576</v>
      </c>
      <c r="C260" s="68">
        <v>10.281242399999998</v>
      </c>
      <c r="D260" s="68">
        <v>-30.684721999999997</v>
      </c>
      <c r="E260" s="67">
        <v>13.352723734939758</v>
      </c>
      <c r="F260" s="67">
        <v>49.186934939759041</v>
      </c>
      <c r="G260" s="68">
        <v>3.6836630425485959</v>
      </c>
      <c r="H260" s="41"/>
      <c r="I260" s="45"/>
      <c r="J260" s="63"/>
    </row>
    <row r="261" spans="1:10" ht="18" customHeight="1" x14ac:dyDescent="0.25">
      <c r="A261" s="149" t="s">
        <v>577</v>
      </c>
      <c r="B261" s="66" t="s">
        <v>578</v>
      </c>
      <c r="C261" s="68">
        <v>10.100531999999999</v>
      </c>
      <c r="D261" s="68">
        <v>-30.749342799999997</v>
      </c>
      <c r="E261" s="67">
        <v>13.980453372781065</v>
      </c>
      <c r="F261" s="67">
        <v>49.247947928994087</v>
      </c>
      <c r="G261" s="68">
        <v>3.5226288172368063</v>
      </c>
      <c r="H261" s="41"/>
      <c r="I261" s="45"/>
      <c r="J261" s="63"/>
    </row>
    <row r="262" spans="1:10" ht="18" customHeight="1" x14ac:dyDescent="0.25">
      <c r="A262" s="149" t="s">
        <v>579</v>
      </c>
      <c r="B262" s="66" t="s">
        <v>580</v>
      </c>
      <c r="C262" s="68">
        <v>10.5957384</v>
      </c>
      <c r="D262" s="68">
        <v>-30.674625000000002</v>
      </c>
      <c r="E262" s="67">
        <v>13.826742372881354</v>
      </c>
      <c r="F262" s="67">
        <v>48.953539951573852</v>
      </c>
      <c r="G262" s="68">
        <v>3.5404970043838624</v>
      </c>
      <c r="H262" s="41"/>
      <c r="I262" s="45"/>
      <c r="J262" s="63"/>
    </row>
    <row r="263" spans="1:10" ht="18" customHeight="1" x14ac:dyDescent="0.25">
      <c r="A263" s="149" t="s">
        <v>581</v>
      </c>
      <c r="B263" s="66" t="s">
        <v>582</v>
      </c>
      <c r="C263" s="68">
        <v>8.7706631999999995</v>
      </c>
      <c r="D263" s="68">
        <v>-29.407451500000001</v>
      </c>
      <c r="E263" s="67">
        <v>14.174130059171597</v>
      </c>
      <c r="F263" s="67">
        <v>45.972317159763321</v>
      </c>
      <c r="G263" s="68">
        <v>3.2433960297984004</v>
      </c>
      <c r="H263" s="41"/>
      <c r="I263" s="45"/>
      <c r="J263" s="63"/>
    </row>
    <row r="264" spans="1:10" ht="18" customHeight="1" x14ac:dyDescent="0.25">
      <c r="A264" s="149" t="s">
        <v>583</v>
      </c>
      <c r="B264" s="66" t="s">
        <v>584</v>
      </c>
      <c r="C264" s="68">
        <v>10.123495199999999</v>
      </c>
      <c r="D264" s="68">
        <v>-31.501569300000003</v>
      </c>
      <c r="E264" s="67">
        <v>12.787027830188681</v>
      </c>
      <c r="F264" s="67">
        <v>51.449410377358497</v>
      </c>
      <c r="G264" s="68">
        <v>4.0235628686044178</v>
      </c>
      <c r="H264" s="41"/>
      <c r="I264" s="45"/>
      <c r="J264" s="63"/>
    </row>
    <row r="265" spans="1:10" ht="18" customHeight="1" x14ac:dyDescent="0.25">
      <c r="A265" s="149" t="s">
        <v>585</v>
      </c>
      <c r="B265" s="66" t="s">
        <v>586</v>
      </c>
      <c r="C265" s="68">
        <v>10.1774088</v>
      </c>
      <c r="D265" s="68">
        <v>-29.533664000000002</v>
      </c>
      <c r="E265" s="67">
        <v>14.230187034813923</v>
      </c>
      <c r="F265" s="67">
        <v>47.40297238895559</v>
      </c>
      <c r="G265" s="68">
        <v>3.331155962531271</v>
      </c>
      <c r="H265" s="41"/>
      <c r="I265" s="45"/>
      <c r="J265" s="63"/>
    </row>
    <row r="266" spans="1:10" ht="18" customHeight="1" x14ac:dyDescent="0.25">
      <c r="A266" s="149" t="s">
        <v>587</v>
      </c>
      <c r="B266" s="66" t="s">
        <v>588</v>
      </c>
      <c r="C266" s="68">
        <v>10.4769288</v>
      </c>
      <c r="D266" s="68">
        <v>-30.289929300000001</v>
      </c>
      <c r="E266" s="67">
        <v>14.775946263345197</v>
      </c>
      <c r="F266" s="67">
        <v>48.009086595492292</v>
      </c>
      <c r="G266" s="68">
        <v>3.2491378717712855</v>
      </c>
      <c r="H266" s="41"/>
      <c r="I266" s="45"/>
      <c r="J266" s="63"/>
    </row>
    <row r="267" spans="1:10" ht="18" customHeight="1" x14ac:dyDescent="0.25">
      <c r="A267" s="149" t="s">
        <v>589</v>
      </c>
      <c r="B267" s="66" t="s">
        <v>590</v>
      </c>
      <c r="C267" s="68">
        <v>10.925210399999999</v>
      </c>
      <c r="D267" s="68">
        <v>-31.370308300000001</v>
      </c>
      <c r="E267" s="67">
        <v>13.271759535452322</v>
      </c>
      <c r="F267" s="67">
        <v>49.222523227383881</v>
      </c>
      <c r="G267" s="68">
        <v>3.7088166867322845</v>
      </c>
      <c r="H267" s="41"/>
      <c r="I267" s="45"/>
      <c r="J267" s="63"/>
    </row>
    <row r="268" spans="1:10" ht="18" customHeight="1" x14ac:dyDescent="0.25">
      <c r="A268" s="149" t="s">
        <v>591</v>
      </c>
      <c r="B268" s="66" t="s">
        <v>592</v>
      </c>
      <c r="C268" s="68">
        <v>10.2742536</v>
      </c>
      <c r="D268" s="68">
        <v>-29.521547600000002</v>
      </c>
      <c r="E268" s="67">
        <v>13.907492278953921</v>
      </c>
      <c r="F268" s="67">
        <v>48.808518057285177</v>
      </c>
      <c r="G268" s="68">
        <v>3.5095125043604485</v>
      </c>
      <c r="H268" s="41"/>
      <c r="I268" s="45"/>
      <c r="J268" s="63"/>
    </row>
    <row r="269" spans="1:10" ht="18" customHeight="1" x14ac:dyDescent="0.25">
      <c r="A269" s="149" t="s">
        <v>593</v>
      </c>
      <c r="B269" s="66" t="s">
        <v>594</v>
      </c>
      <c r="C269" s="68">
        <v>9.8968583999999993</v>
      </c>
      <c r="D269" s="68">
        <v>-29.514479699999999</v>
      </c>
      <c r="E269" s="67">
        <v>14.654456583629891</v>
      </c>
      <c r="F269" s="67">
        <v>48.807036773428244</v>
      </c>
      <c r="G269" s="68">
        <v>3.3305251883545997</v>
      </c>
      <c r="H269" s="41"/>
      <c r="I269" s="45"/>
      <c r="J269" s="63"/>
    </row>
    <row r="270" spans="1:10" ht="18" customHeight="1" x14ac:dyDescent="0.25">
      <c r="A270" s="149" t="s">
        <v>595</v>
      </c>
      <c r="B270" s="66" t="s">
        <v>596</v>
      </c>
      <c r="C270" s="68">
        <v>7.5216647999999999</v>
      </c>
      <c r="D270" s="68">
        <v>-28.7339816</v>
      </c>
      <c r="E270" s="67">
        <v>13.819910108303249</v>
      </c>
      <c r="F270" s="67">
        <v>47.804091456077025</v>
      </c>
      <c r="G270" s="68">
        <v>3.4590739796024774</v>
      </c>
      <c r="H270" s="41"/>
      <c r="I270" s="45"/>
      <c r="J270" s="63"/>
    </row>
    <row r="271" spans="1:10" ht="18" customHeight="1" x14ac:dyDescent="0.25">
      <c r="A271" s="149" t="s">
        <v>597</v>
      </c>
      <c r="B271" s="66" t="s">
        <v>598</v>
      </c>
      <c r="C271" s="68">
        <v>9.3677063999999994</v>
      </c>
      <c r="D271" s="68">
        <v>-32.588006500000006</v>
      </c>
      <c r="E271" s="67">
        <v>10.478700859950861</v>
      </c>
      <c r="F271" s="67">
        <v>55.594781326781337</v>
      </c>
      <c r="G271" s="68">
        <v>5.3055032364996864</v>
      </c>
      <c r="H271" s="41"/>
      <c r="I271" s="45"/>
      <c r="J271" s="63"/>
    </row>
    <row r="272" spans="1:10" ht="18" customHeight="1" x14ac:dyDescent="0.25">
      <c r="A272" s="149" t="s">
        <v>599</v>
      </c>
      <c r="B272" s="66" t="s">
        <v>600</v>
      </c>
      <c r="C272" s="68">
        <v>10.4459784</v>
      </c>
      <c r="D272" s="68">
        <v>-30.660489199999997</v>
      </c>
      <c r="E272" s="67">
        <v>14.060494763092269</v>
      </c>
      <c r="F272" s="67">
        <v>47.904394014962598</v>
      </c>
      <c r="G272" s="68">
        <v>3.4070205083186687</v>
      </c>
      <c r="H272" s="41"/>
      <c r="I272" s="45"/>
      <c r="J272" s="63"/>
    </row>
    <row r="273" spans="1:10" ht="18" customHeight="1" x14ac:dyDescent="0.25">
      <c r="A273" s="149" t="s">
        <v>601</v>
      </c>
      <c r="B273" s="66" t="s">
        <v>602</v>
      </c>
      <c r="C273" s="68">
        <v>9.8758920000000003</v>
      </c>
      <c r="D273" s="68">
        <v>-30.866468000000001</v>
      </c>
      <c r="E273" s="67">
        <v>14.156853818181819</v>
      </c>
      <c r="F273" s="67">
        <v>48.151757575757586</v>
      </c>
      <c r="G273" s="68">
        <v>3.4013035801722906</v>
      </c>
      <c r="H273" s="41"/>
      <c r="I273" s="45"/>
      <c r="J273" s="63"/>
    </row>
    <row r="274" spans="1:10" ht="18" customHeight="1" x14ac:dyDescent="0.25">
      <c r="A274" s="149" t="s">
        <v>603</v>
      </c>
      <c r="B274" s="66" t="s">
        <v>604</v>
      </c>
      <c r="C274" s="68">
        <v>9.3068039999999996</v>
      </c>
      <c r="D274" s="68">
        <v>-30.225308500000001</v>
      </c>
      <c r="E274" s="67">
        <v>13.008161492178097</v>
      </c>
      <c r="F274" s="67">
        <v>51.310430806257521</v>
      </c>
      <c r="G274" s="68">
        <v>3.9444798434514254</v>
      </c>
      <c r="H274" s="41"/>
      <c r="I274" s="45"/>
      <c r="J274" s="63"/>
    </row>
    <row r="275" spans="1:10" ht="18" customHeight="1" x14ac:dyDescent="0.25">
      <c r="A275" s="149" t="s">
        <v>605</v>
      </c>
      <c r="B275" s="66" t="s">
        <v>606</v>
      </c>
      <c r="C275" s="68">
        <v>11.302605599999998</v>
      </c>
      <c r="D275" s="68">
        <v>-30.769536800000001</v>
      </c>
      <c r="E275" s="67">
        <v>13.762209259259258</v>
      </c>
      <c r="F275" s="67">
        <v>48.456627160493831</v>
      </c>
      <c r="G275" s="68">
        <v>3.5209918878316762</v>
      </c>
      <c r="H275" s="41"/>
      <c r="I275" s="45"/>
      <c r="J275" s="63"/>
    </row>
    <row r="276" spans="1:10" ht="18" customHeight="1" x14ac:dyDescent="0.25">
      <c r="A276" s="149" t="s">
        <v>607</v>
      </c>
      <c r="B276" s="66" t="s">
        <v>608</v>
      </c>
      <c r="C276" s="68">
        <v>11.601127200000001</v>
      </c>
      <c r="D276" s="68">
        <v>-30.571635600000004</v>
      </c>
      <c r="E276" s="67">
        <v>13.60143990442055</v>
      </c>
      <c r="F276" s="67">
        <v>48.474198327359623</v>
      </c>
      <c r="G276" s="68">
        <v>3.5639019594980685</v>
      </c>
      <c r="H276" s="41"/>
      <c r="I276" s="45"/>
      <c r="J276" s="63"/>
    </row>
    <row r="277" spans="1:10" ht="18" customHeight="1" x14ac:dyDescent="0.25">
      <c r="A277" s="149" t="s">
        <v>609</v>
      </c>
      <c r="B277" s="66" t="s">
        <v>610</v>
      </c>
      <c r="C277" s="68">
        <v>10.259277599999999</v>
      </c>
      <c r="D277" s="68">
        <v>-30.820021799999996</v>
      </c>
      <c r="E277" s="67">
        <v>13.988503468899522</v>
      </c>
      <c r="F277" s="67">
        <v>48.349497607655515</v>
      </c>
      <c r="G277" s="68">
        <v>3.4563738512236419</v>
      </c>
      <c r="H277" s="41"/>
      <c r="I277" s="45"/>
      <c r="J277" s="63"/>
    </row>
    <row r="278" spans="1:10" ht="18" customHeight="1" x14ac:dyDescent="0.25">
      <c r="A278" s="149" t="s">
        <v>609</v>
      </c>
      <c r="B278" s="66" t="s">
        <v>338</v>
      </c>
      <c r="C278" s="68">
        <v>10.247296800000001</v>
      </c>
      <c r="D278" s="68">
        <v>-30.819012099999998</v>
      </c>
      <c r="E278" s="67">
        <v>13.837284134615386</v>
      </c>
      <c r="F278" s="67">
        <v>48.501509615384627</v>
      </c>
      <c r="G278" s="68">
        <v>3.505132159139027</v>
      </c>
      <c r="H278" s="41"/>
      <c r="I278" s="45"/>
      <c r="J278" s="63"/>
    </row>
    <row r="279" spans="1:10" ht="18" customHeight="1" x14ac:dyDescent="0.25">
      <c r="A279" s="149" t="s">
        <v>611</v>
      </c>
      <c r="B279" s="66" t="s">
        <v>612</v>
      </c>
      <c r="C279" s="68">
        <v>10.0767536</v>
      </c>
      <c r="D279" s="68">
        <v>-30.223605599999999</v>
      </c>
      <c r="E279" s="67">
        <v>13.37575165876777</v>
      </c>
      <c r="F279" s="67">
        <v>49.778012322274883</v>
      </c>
      <c r="G279" s="68">
        <v>3.7215114030354717</v>
      </c>
      <c r="H279" s="41"/>
      <c r="I279" s="45"/>
      <c r="J279" s="63"/>
    </row>
    <row r="280" spans="1:10" ht="18" customHeight="1" x14ac:dyDescent="0.25">
      <c r="A280" s="149" t="s">
        <v>613</v>
      </c>
      <c r="B280" s="66" t="s">
        <v>614</v>
      </c>
      <c r="C280" s="68">
        <v>9.7486223999999986</v>
      </c>
      <c r="D280" s="68">
        <v>-32.844437199999994</v>
      </c>
      <c r="E280" s="67">
        <v>11.142155638166045</v>
      </c>
      <c r="F280" s="67">
        <v>54.892881040892192</v>
      </c>
      <c r="G280" s="68">
        <v>4.9265943524306524</v>
      </c>
      <c r="H280" s="41"/>
      <c r="I280" s="45"/>
      <c r="J280" s="63"/>
    </row>
    <row r="281" spans="1:10" ht="18" customHeight="1" x14ac:dyDescent="0.25">
      <c r="A281" s="149" t="s">
        <v>613</v>
      </c>
      <c r="B281" s="66" t="s">
        <v>203</v>
      </c>
      <c r="C281" s="68">
        <v>9.7746328000000009</v>
      </c>
      <c r="D281" s="68">
        <v>-32.893848800000001</v>
      </c>
      <c r="E281" s="67">
        <v>10.807232392638035</v>
      </c>
      <c r="F281" s="67">
        <v>53.451035582822094</v>
      </c>
      <c r="G281" s="68">
        <v>4.945857888577776</v>
      </c>
      <c r="H281" s="41"/>
      <c r="I281" s="45"/>
      <c r="J281" s="63"/>
    </row>
    <row r="282" spans="1:10" ht="18" customHeight="1" x14ac:dyDescent="0.25">
      <c r="A282" s="149" t="s">
        <v>615</v>
      </c>
      <c r="B282" s="66" t="s">
        <v>616</v>
      </c>
      <c r="C282" s="68">
        <v>10.0807552</v>
      </c>
      <c r="D282" s="68">
        <v>-29.834363199999999</v>
      </c>
      <c r="E282" s="67">
        <v>14.228198331346842</v>
      </c>
      <c r="F282" s="67">
        <v>50.02816162097735</v>
      </c>
      <c r="G282" s="68">
        <v>3.5161276541076778</v>
      </c>
      <c r="H282" s="41"/>
      <c r="I282" s="45"/>
      <c r="J282" s="63"/>
    </row>
    <row r="283" spans="1:10" ht="18" customHeight="1" x14ac:dyDescent="0.25">
      <c r="A283" s="149" t="s">
        <v>617</v>
      </c>
      <c r="B283" s="66" t="s">
        <v>618</v>
      </c>
      <c r="C283" s="68">
        <v>10.312847999999999</v>
      </c>
      <c r="D283" s="68">
        <v>-31.183602399999998</v>
      </c>
      <c r="E283" s="67">
        <v>13.108192512077297</v>
      </c>
      <c r="F283" s="67">
        <v>50.527869323671503</v>
      </c>
      <c r="G283" s="68">
        <v>3.8546786124110861</v>
      </c>
      <c r="H283" s="41"/>
      <c r="I283" s="45"/>
      <c r="J283" s="63"/>
    </row>
    <row r="284" spans="1:10" ht="18" customHeight="1" x14ac:dyDescent="0.25">
      <c r="A284" s="149" t="s">
        <v>619</v>
      </c>
      <c r="B284" s="66" t="s">
        <v>620</v>
      </c>
      <c r="C284" s="68">
        <v>10.7150088</v>
      </c>
      <c r="D284" s="68">
        <v>-31.897549599999998</v>
      </c>
      <c r="E284" s="67">
        <v>13.050917689530683</v>
      </c>
      <c r="F284" s="67">
        <v>51.179873886883279</v>
      </c>
      <c r="G284" s="68">
        <v>3.9215536489008174</v>
      </c>
      <c r="H284" s="41"/>
      <c r="I284" s="45"/>
      <c r="J284" s="63"/>
    </row>
    <row r="285" spans="1:10" ht="18" customHeight="1" x14ac:dyDescent="0.25">
      <c r="A285" s="149" t="s">
        <v>621</v>
      </c>
      <c r="B285" s="66" t="s">
        <v>622</v>
      </c>
      <c r="C285" s="68">
        <v>10.0107272</v>
      </c>
      <c r="D285" s="68">
        <v>-30.887132799999996</v>
      </c>
      <c r="E285" s="67">
        <v>12.924089440993786</v>
      </c>
      <c r="F285" s="67">
        <v>54.328712795031066</v>
      </c>
      <c r="G285" s="68">
        <v>4.2036781812037285</v>
      </c>
      <c r="H285" s="41"/>
      <c r="I285" s="45"/>
      <c r="J285" s="63"/>
    </row>
    <row r="286" spans="1:10" ht="18" customHeight="1" x14ac:dyDescent="0.25">
      <c r="A286" s="149" t="s">
        <v>623</v>
      </c>
      <c r="B286" s="66" t="s">
        <v>624</v>
      </c>
      <c r="C286" s="68">
        <v>10.087757999999999</v>
      </c>
      <c r="D286" s="68">
        <v>-30.098564</v>
      </c>
      <c r="E286" s="67">
        <v>13.166530666666665</v>
      </c>
      <c r="F286" s="67">
        <v>51.414518303030313</v>
      </c>
      <c r="G286" s="68">
        <v>3.9049404588556498</v>
      </c>
      <c r="H286" s="41"/>
      <c r="I286" s="45"/>
      <c r="J286" s="63"/>
    </row>
    <row r="287" spans="1:10" ht="18" customHeight="1" x14ac:dyDescent="0.25">
      <c r="A287" s="149" t="s">
        <v>625</v>
      </c>
      <c r="B287" s="66" t="s">
        <v>626</v>
      </c>
      <c r="C287" s="68">
        <v>9.9256932000000013</v>
      </c>
      <c r="D287" s="68">
        <v>-30.700578800000002</v>
      </c>
      <c r="E287" s="67">
        <v>13.630687834549876</v>
      </c>
      <c r="F287" s="67">
        <v>49.470630656934304</v>
      </c>
      <c r="G287" s="68">
        <v>3.6293568789346398</v>
      </c>
      <c r="H287" s="41"/>
      <c r="I287" s="45"/>
      <c r="J287" s="63"/>
    </row>
    <row r="288" spans="1:10" ht="18" customHeight="1" x14ac:dyDescent="0.25">
      <c r="A288" s="149" t="s">
        <v>627</v>
      </c>
      <c r="B288" s="66" t="s">
        <v>628</v>
      </c>
      <c r="C288" s="68">
        <v>8.7722320000000007</v>
      </c>
      <c r="D288" s="68">
        <v>-29.446129199999998</v>
      </c>
      <c r="E288" s="67">
        <v>14.728590024937654</v>
      </c>
      <c r="F288" s="67">
        <v>46.768337157107226</v>
      </c>
      <c r="G288" s="68">
        <v>3.1753438094156738</v>
      </c>
      <c r="H288" s="41"/>
      <c r="I288" s="45"/>
      <c r="J288" s="63"/>
    </row>
    <row r="289" spans="1:10" ht="18" customHeight="1" x14ac:dyDescent="0.25">
      <c r="A289" s="149" t="s">
        <v>629</v>
      </c>
      <c r="B289" s="66" t="s">
        <v>630</v>
      </c>
      <c r="C289" s="68">
        <v>3.931296399999999</v>
      </c>
      <c r="D289" s="68">
        <v>-33.456536</v>
      </c>
      <c r="E289" s="67">
        <v>9.6422544135429256</v>
      </c>
      <c r="F289" s="67">
        <v>43.027892865779933</v>
      </c>
      <c r="G289" s="68">
        <v>4.462430778153454</v>
      </c>
      <c r="H289" s="41"/>
      <c r="I289" s="45"/>
      <c r="J289" s="63"/>
    </row>
    <row r="290" spans="1:10" ht="18" customHeight="1" x14ac:dyDescent="0.25">
      <c r="A290" s="149" t="s">
        <v>631</v>
      </c>
      <c r="B290" s="66" t="s">
        <v>632</v>
      </c>
      <c r="C290" s="68">
        <v>3.9122887999999998</v>
      </c>
      <c r="D290" s="68">
        <v>-33.273007199999995</v>
      </c>
      <c r="E290" s="67">
        <v>9.7709485781990519</v>
      </c>
      <c r="F290" s="67">
        <v>43.329476066350715</v>
      </c>
      <c r="G290" s="68">
        <v>4.4345209392491816</v>
      </c>
      <c r="H290" s="41"/>
      <c r="I290" s="45"/>
      <c r="J290" s="63"/>
    </row>
    <row r="291" spans="1:10" ht="18" customHeight="1" x14ac:dyDescent="0.25">
      <c r="A291" s="149" t="s">
        <v>633</v>
      </c>
      <c r="B291" s="66" t="s">
        <v>634</v>
      </c>
      <c r="C291" s="68">
        <v>3.8052459999999995</v>
      </c>
      <c r="D291" s="68">
        <v>-33.528132399999997</v>
      </c>
      <c r="E291" s="67">
        <v>9.9807177339901454</v>
      </c>
      <c r="F291" s="67">
        <v>43.831479064039399</v>
      </c>
      <c r="G291" s="68">
        <v>4.3916159370751195</v>
      </c>
      <c r="H291" s="41"/>
      <c r="I291" s="45"/>
      <c r="J291" s="63"/>
    </row>
    <row r="292" spans="1:10" ht="18" customHeight="1" x14ac:dyDescent="0.25">
      <c r="A292" s="149" t="s">
        <v>635</v>
      </c>
      <c r="B292" s="66" t="s">
        <v>636</v>
      </c>
      <c r="C292" s="68">
        <v>6.7234127999999993</v>
      </c>
      <c r="D292" s="68">
        <v>-33.5351912</v>
      </c>
      <c r="E292" s="67">
        <v>11.125430602409638</v>
      </c>
      <c r="F292" s="67">
        <v>49.549328192771092</v>
      </c>
      <c r="G292" s="68">
        <v>4.4536998129348166</v>
      </c>
      <c r="H292" s="41"/>
      <c r="I292" s="45"/>
      <c r="J292" s="63"/>
    </row>
    <row r="293" spans="1:10" ht="18" customHeight="1" x14ac:dyDescent="0.25">
      <c r="A293" s="149" t="s">
        <v>637</v>
      </c>
      <c r="B293" s="66" t="s">
        <v>638</v>
      </c>
      <c r="C293" s="68">
        <v>6.7274143999999998</v>
      </c>
      <c r="D293" s="68">
        <v>-34.557708799999993</v>
      </c>
      <c r="E293" s="67">
        <v>9.5900455542021916</v>
      </c>
      <c r="F293" s="67">
        <v>52.39295176613885</v>
      </c>
      <c r="G293" s="68">
        <v>5.4632641179875492</v>
      </c>
      <c r="H293" s="41"/>
      <c r="I293" s="45"/>
      <c r="J293" s="63"/>
    </row>
    <row r="294" spans="1:10" ht="18" customHeight="1" x14ac:dyDescent="0.25">
      <c r="A294" s="149" t="s">
        <v>639</v>
      </c>
      <c r="B294" s="66" t="s">
        <v>640</v>
      </c>
      <c r="C294" s="68">
        <v>6.1531847999999991</v>
      </c>
      <c r="D294" s="68">
        <v>-35.479386399999996</v>
      </c>
      <c r="E294" s="67">
        <v>8.2042948655256716</v>
      </c>
      <c r="F294" s="67">
        <v>53.582368459657701</v>
      </c>
      <c r="G294" s="68">
        <v>6.5310144671676831</v>
      </c>
      <c r="H294" s="41"/>
      <c r="I294" s="45"/>
      <c r="J294" s="63"/>
    </row>
    <row r="295" spans="1:10" ht="18" customHeight="1" x14ac:dyDescent="0.25">
      <c r="A295" s="149" t="s">
        <v>641</v>
      </c>
      <c r="B295" s="66" t="s">
        <v>642</v>
      </c>
      <c r="C295" s="68">
        <v>3.4220927999999997</v>
      </c>
      <c r="D295" s="68">
        <v>-33.070318799999995</v>
      </c>
      <c r="E295" s="67">
        <v>9.7747852906287047</v>
      </c>
      <c r="F295" s="67">
        <v>45.593943772241992</v>
      </c>
      <c r="G295" s="68">
        <v>4.6644445291247347</v>
      </c>
      <c r="H295" s="41"/>
      <c r="I295" s="45"/>
      <c r="J295" s="63"/>
    </row>
    <row r="296" spans="1:10" ht="18" customHeight="1" x14ac:dyDescent="0.25">
      <c r="A296" s="149" t="s">
        <v>643</v>
      </c>
      <c r="B296" s="66" t="s">
        <v>644</v>
      </c>
      <c r="C296" s="68">
        <v>3.5361383999999996</v>
      </c>
      <c r="D296" s="68">
        <v>-33.167125200000001</v>
      </c>
      <c r="E296" s="67">
        <v>9.8236402439024371</v>
      </c>
      <c r="F296" s="67">
        <v>45.365408292682929</v>
      </c>
      <c r="G296" s="68">
        <v>4.6179834731673299</v>
      </c>
      <c r="H296" s="41"/>
      <c r="I296" s="45"/>
      <c r="J296" s="63"/>
    </row>
    <row r="297" spans="1:10" ht="18" customHeight="1" x14ac:dyDescent="0.25">
      <c r="A297" s="149" t="s">
        <v>645</v>
      </c>
      <c r="B297" s="66" t="s">
        <v>646</v>
      </c>
      <c r="C297" s="68">
        <v>3.3630692</v>
      </c>
      <c r="D297" s="68">
        <v>-33.325443999999997</v>
      </c>
      <c r="E297" s="67">
        <v>9.594996432818073</v>
      </c>
      <c r="F297" s="67">
        <v>44.69231391200951</v>
      </c>
      <c r="G297" s="68">
        <v>4.657877074257887</v>
      </c>
      <c r="H297" s="41"/>
      <c r="I297" s="45"/>
      <c r="J297" s="63"/>
    </row>
    <row r="298" spans="1:10" ht="18" customHeight="1" x14ac:dyDescent="0.25">
      <c r="A298" s="149" t="s">
        <v>647</v>
      </c>
      <c r="B298" s="66" t="s">
        <v>648</v>
      </c>
      <c r="C298" s="68">
        <v>6.4583067999999981</v>
      </c>
      <c r="D298" s="68">
        <v>-33.164099999999998</v>
      </c>
      <c r="E298" s="67">
        <v>11.172361151079135</v>
      </c>
      <c r="F298" s="67">
        <v>49.326566187050361</v>
      </c>
      <c r="G298" s="68">
        <v>4.4150529615027638</v>
      </c>
      <c r="H298" s="41"/>
      <c r="I298" s="45"/>
      <c r="J298" s="63"/>
    </row>
    <row r="299" spans="1:10" ht="18" customHeight="1" x14ac:dyDescent="0.25">
      <c r="A299" s="149" t="s">
        <v>649</v>
      </c>
      <c r="B299" s="66" t="s">
        <v>650</v>
      </c>
      <c r="C299" s="68">
        <v>6.0031247999999993</v>
      </c>
      <c r="D299" s="68">
        <v>-33.356704399999998</v>
      </c>
      <c r="E299" s="67">
        <v>10.512107529411763</v>
      </c>
      <c r="F299" s="67">
        <v>48.679723764705884</v>
      </c>
      <c r="G299" s="68">
        <v>4.6308243735621213</v>
      </c>
      <c r="H299" s="41"/>
      <c r="I299" s="45"/>
      <c r="J299" s="63"/>
    </row>
    <row r="300" spans="1:10" ht="18" customHeight="1" x14ac:dyDescent="0.25">
      <c r="A300" s="149" t="s">
        <v>651</v>
      </c>
      <c r="B300" s="66" t="s">
        <v>652</v>
      </c>
      <c r="C300" s="68">
        <v>6.015129599999999</v>
      </c>
      <c r="D300" s="68">
        <v>-32.954352800000002</v>
      </c>
      <c r="E300" s="67">
        <v>10.762612345679008</v>
      </c>
      <c r="F300" s="67">
        <v>47.959411604938268</v>
      </c>
      <c r="G300" s="68">
        <v>4.4561125184624064</v>
      </c>
      <c r="H300" s="41"/>
      <c r="I300" s="45"/>
      <c r="J300" s="63"/>
    </row>
    <row r="301" spans="1:10" ht="18" customHeight="1" x14ac:dyDescent="0.25">
      <c r="A301" s="149" t="s">
        <v>653</v>
      </c>
      <c r="B301" s="66" t="s">
        <v>654</v>
      </c>
      <c r="C301" s="68">
        <v>4.1133691999999993</v>
      </c>
      <c r="D301" s="68">
        <v>-33.961744399999994</v>
      </c>
      <c r="E301" s="67">
        <v>9.3856398115429904</v>
      </c>
      <c r="F301" s="67">
        <v>46.03831849234394</v>
      </c>
      <c r="G301" s="68">
        <v>4.9051870108762765</v>
      </c>
      <c r="H301" s="41"/>
      <c r="I301" s="45"/>
      <c r="J301" s="63"/>
    </row>
    <row r="302" spans="1:10" ht="18" customHeight="1" x14ac:dyDescent="0.25">
      <c r="A302" s="149" t="s">
        <v>653</v>
      </c>
      <c r="B302" s="66" t="s">
        <v>244</v>
      </c>
      <c r="C302" s="68">
        <v>4.0413403999999993</v>
      </c>
      <c r="D302" s="68">
        <v>-33.999055200000001</v>
      </c>
      <c r="E302" s="67">
        <v>9.4198431791221804</v>
      </c>
      <c r="F302" s="67">
        <v>46.439622064056941</v>
      </c>
      <c r="G302" s="68">
        <v>4.9299782577043469</v>
      </c>
      <c r="H302" s="41"/>
      <c r="I302" s="45"/>
      <c r="J302" s="63"/>
    </row>
    <row r="303" spans="1:10" ht="18" customHeight="1" x14ac:dyDescent="0.25">
      <c r="A303" s="149" t="s">
        <v>655</v>
      </c>
      <c r="B303" s="66" t="s">
        <v>656</v>
      </c>
      <c r="C303" s="68">
        <v>4.1183711999999995</v>
      </c>
      <c r="D303" s="68">
        <v>-33.817543200000003</v>
      </c>
      <c r="E303" s="67">
        <v>9.8525738095238093</v>
      </c>
      <c r="F303" s="67">
        <v>46.947490714285713</v>
      </c>
      <c r="G303" s="68">
        <v>4.7649976160447318</v>
      </c>
      <c r="H303" s="41"/>
      <c r="I303" s="45"/>
      <c r="J303" s="63"/>
    </row>
    <row r="304" spans="1:10" ht="18" customHeight="1" x14ac:dyDescent="0.25">
      <c r="A304" s="149" t="s">
        <v>657</v>
      </c>
      <c r="B304" s="66" t="s">
        <v>658</v>
      </c>
      <c r="C304" s="68">
        <v>4.0823567999999995</v>
      </c>
      <c r="D304" s="68">
        <v>-33.682417600000001</v>
      </c>
      <c r="E304" s="67">
        <v>9.5949990171990169</v>
      </c>
      <c r="F304" s="67">
        <v>45.826157248157251</v>
      </c>
      <c r="G304" s="68">
        <v>4.7760460596206373</v>
      </c>
      <c r="H304" s="41"/>
      <c r="I304" s="45"/>
      <c r="J304" s="63"/>
    </row>
    <row r="305" spans="1:10" ht="18" customHeight="1" x14ac:dyDescent="0.25">
      <c r="A305" s="149" t="s">
        <v>659</v>
      </c>
      <c r="B305" s="66" t="s">
        <v>660</v>
      </c>
      <c r="C305" s="68">
        <v>7.048542799999999</v>
      </c>
      <c r="D305" s="68">
        <v>-33.148973999999995</v>
      </c>
      <c r="E305" s="67">
        <v>11.134334220072549</v>
      </c>
      <c r="F305" s="67">
        <v>48.118644498186221</v>
      </c>
      <c r="G305" s="68">
        <v>4.3216454210113238</v>
      </c>
      <c r="H305" s="41"/>
      <c r="I305" s="45"/>
      <c r="J305" s="63"/>
    </row>
    <row r="306" spans="1:10" ht="18" customHeight="1" x14ac:dyDescent="0.25">
      <c r="A306" s="149" t="s">
        <v>661</v>
      </c>
      <c r="B306" s="66" t="s">
        <v>662</v>
      </c>
      <c r="C306" s="68">
        <v>6.3362579999999982</v>
      </c>
      <c r="D306" s="68">
        <v>-32.770823999999998</v>
      </c>
      <c r="E306" s="67">
        <v>10.55019643705463</v>
      </c>
      <c r="F306" s="67">
        <v>46.40631662707839</v>
      </c>
      <c r="G306" s="68">
        <v>4.3986210971474531</v>
      </c>
      <c r="H306" s="41"/>
      <c r="I306" s="45"/>
      <c r="J306" s="63"/>
    </row>
    <row r="307" spans="1:10" ht="18" customHeight="1" x14ac:dyDescent="0.25">
      <c r="A307" s="149" t="s">
        <v>663</v>
      </c>
      <c r="B307" s="66" t="s">
        <v>664</v>
      </c>
      <c r="C307" s="68">
        <v>6.6984027999999993</v>
      </c>
      <c r="D307" s="68">
        <v>-32.893848800000001</v>
      </c>
      <c r="E307" s="67">
        <v>11.34709198520345</v>
      </c>
      <c r="F307" s="67">
        <v>48.265451541307023</v>
      </c>
      <c r="G307" s="68">
        <v>4.2535525052802008</v>
      </c>
      <c r="H307" s="41"/>
      <c r="I307" s="45"/>
      <c r="J307" s="63"/>
    </row>
    <row r="308" spans="1:10" ht="18" customHeight="1" x14ac:dyDescent="0.25">
      <c r="A308" s="149" t="s">
        <v>665</v>
      </c>
      <c r="B308" s="66" t="s">
        <v>666</v>
      </c>
      <c r="C308" s="68">
        <v>6.7374183999999984</v>
      </c>
      <c r="D308" s="68">
        <v>-32.439060399999995</v>
      </c>
      <c r="E308" s="67">
        <v>11.339509808612439</v>
      </c>
      <c r="F308" s="67">
        <v>45.282048803827749</v>
      </c>
      <c r="G308" s="68">
        <v>3.9932986141460636</v>
      </c>
      <c r="H308" s="41"/>
      <c r="I308" s="45"/>
      <c r="J308" s="63"/>
    </row>
    <row r="309" spans="1:10" ht="18" customHeight="1" x14ac:dyDescent="0.25">
      <c r="A309" s="149" t="s">
        <v>667</v>
      </c>
      <c r="B309" s="66" t="s">
        <v>668</v>
      </c>
      <c r="C309" s="68">
        <v>6.5783548000000005</v>
      </c>
      <c r="D309" s="68">
        <v>-33.440401600000001</v>
      </c>
      <c r="E309" s="67">
        <v>10.141912218268088</v>
      </c>
      <c r="F309" s="67">
        <v>49.74239549228944</v>
      </c>
      <c r="G309" s="68">
        <v>4.9046367609740402</v>
      </c>
      <c r="H309" s="41"/>
      <c r="I309" s="45"/>
      <c r="J309" s="63"/>
    </row>
    <row r="310" spans="1:10" ht="18" customHeight="1" x14ac:dyDescent="0.25">
      <c r="A310" s="149" t="s">
        <v>669</v>
      </c>
      <c r="B310" s="66" t="s">
        <v>670</v>
      </c>
      <c r="C310" s="68">
        <v>6.3942811999999991</v>
      </c>
      <c r="D310" s="68">
        <v>-32.576202799999997</v>
      </c>
      <c r="E310" s="67">
        <v>11.00086699386503</v>
      </c>
      <c r="F310" s="67">
        <v>45.624140122699394</v>
      </c>
      <c r="G310" s="68">
        <v>4.1473222199798521</v>
      </c>
      <c r="H310" s="41"/>
      <c r="I310" s="45"/>
      <c r="J310" s="63"/>
    </row>
    <row r="311" spans="1:10" ht="18" customHeight="1" x14ac:dyDescent="0.25">
      <c r="A311" s="149" t="s">
        <v>671</v>
      </c>
      <c r="B311" s="66" t="s">
        <v>672</v>
      </c>
      <c r="C311" s="68">
        <v>6.6153695999999984</v>
      </c>
      <c r="D311" s="68">
        <v>-32.949310799999999</v>
      </c>
      <c r="E311" s="67">
        <v>10.508751529987759</v>
      </c>
      <c r="F311" s="67">
        <v>46.341631578947371</v>
      </c>
      <c r="G311" s="68">
        <v>4.4098132348744716</v>
      </c>
      <c r="H311" s="41"/>
      <c r="I311" s="45"/>
      <c r="J311" s="63"/>
    </row>
    <row r="312" spans="1:10" ht="18" customHeight="1" x14ac:dyDescent="0.25">
      <c r="A312" s="149" t="s">
        <v>673</v>
      </c>
      <c r="B312" s="66" t="s">
        <v>674</v>
      </c>
      <c r="C312" s="68">
        <v>7.1035648</v>
      </c>
      <c r="D312" s="68">
        <v>-32.478387999999995</v>
      </c>
      <c r="E312" s="67">
        <v>11.115366467065869</v>
      </c>
      <c r="F312" s="67">
        <v>45.306545149700597</v>
      </c>
      <c r="G312" s="68">
        <v>4.0760280179642336</v>
      </c>
      <c r="H312" s="41"/>
      <c r="I312" s="45"/>
      <c r="J312" s="63"/>
    </row>
    <row r="313" spans="1:10" ht="18" customHeight="1" x14ac:dyDescent="0.25">
      <c r="A313" s="149" t="s">
        <v>675</v>
      </c>
      <c r="B313" s="66" t="s">
        <v>676</v>
      </c>
      <c r="C313" s="68">
        <v>7.0365379999999993</v>
      </c>
      <c r="D313" s="68">
        <v>-33.099562399999996</v>
      </c>
      <c r="E313" s="67">
        <v>10.953617878426698</v>
      </c>
      <c r="F313" s="67">
        <v>48.233624553039334</v>
      </c>
      <c r="G313" s="68">
        <v>4.4034423227449011</v>
      </c>
      <c r="H313" s="41"/>
      <c r="I313" s="45"/>
      <c r="J313" s="63"/>
    </row>
    <row r="314" spans="1:10" ht="18" customHeight="1" x14ac:dyDescent="0.25">
      <c r="A314" s="149" t="s">
        <v>677</v>
      </c>
      <c r="B314" s="66" t="s">
        <v>678</v>
      </c>
      <c r="C314" s="68">
        <v>7.090559599999998</v>
      </c>
      <c r="D314" s="68">
        <v>-33.172167200000004</v>
      </c>
      <c r="E314" s="67">
        <v>11.237067887667889</v>
      </c>
      <c r="F314" s="67">
        <v>48.181587057387063</v>
      </c>
      <c r="G314" s="68">
        <v>4.2877365820904139</v>
      </c>
      <c r="H314" s="41"/>
      <c r="I314" s="45"/>
      <c r="J314" s="63"/>
    </row>
    <row r="315" spans="1:10" ht="18" customHeight="1" x14ac:dyDescent="0.25">
      <c r="A315" s="149" t="s">
        <v>679</v>
      </c>
      <c r="B315" s="66" t="s">
        <v>680</v>
      </c>
      <c r="C315" s="68">
        <v>7.2966419999999994</v>
      </c>
      <c r="D315" s="68">
        <v>-33.792333199999995</v>
      </c>
      <c r="E315" s="67">
        <v>10.102899881093935</v>
      </c>
      <c r="F315" s="67">
        <v>49.93660142687277</v>
      </c>
      <c r="G315" s="68">
        <v>4.9427988017897366</v>
      </c>
      <c r="H315" s="41"/>
      <c r="I315" s="45"/>
      <c r="J315" s="63"/>
    </row>
    <row r="316" spans="1:10" ht="18" customHeight="1" x14ac:dyDescent="0.25">
      <c r="A316" s="149" t="s">
        <v>681</v>
      </c>
      <c r="B316" s="66" t="s">
        <v>682</v>
      </c>
      <c r="C316" s="68">
        <v>7.8928804000000001</v>
      </c>
      <c r="D316" s="68">
        <v>-33.645106799999994</v>
      </c>
      <c r="E316" s="67">
        <v>10.440153773584903</v>
      </c>
      <c r="F316" s="67">
        <v>49.881996698113213</v>
      </c>
      <c r="G316" s="68">
        <v>4.7778986574241724</v>
      </c>
      <c r="H316" s="41"/>
      <c r="I316" s="45"/>
      <c r="J316" s="63"/>
    </row>
    <row r="317" spans="1:10" ht="16.5" thickBot="1" x14ac:dyDescent="0.3">
      <c r="A317" s="177"/>
      <c r="B317" s="178"/>
      <c r="C317" s="180"/>
      <c r="D317" s="180"/>
      <c r="E317" s="179"/>
      <c r="F317" s="179"/>
      <c r="G317" s="180"/>
      <c r="H317" s="181"/>
      <c r="I317" s="64"/>
      <c r="J317" s="65"/>
    </row>
  </sheetData>
  <sortState ref="A58:J83">
    <sortCondition ref="B58:B83"/>
  </sortState>
  <mergeCells count="21">
    <mergeCell ref="E15:F15"/>
    <mergeCell ref="B37:C37"/>
    <mergeCell ref="D37:E37"/>
    <mergeCell ref="B32:C32"/>
    <mergeCell ref="D32:E32"/>
    <mergeCell ref="D33:E33"/>
    <mergeCell ref="B35:C35"/>
    <mergeCell ref="D34:E34"/>
    <mergeCell ref="B36:C36"/>
    <mergeCell ref="F43:J43"/>
    <mergeCell ref="E16:F16"/>
    <mergeCell ref="B38:C38"/>
    <mergeCell ref="D38:E38"/>
    <mergeCell ref="B39:C39"/>
    <mergeCell ref="D39:E39"/>
    <mergeCell ref="B33:C33"/>
    <mergeCell ref="D35:E35"/>
    <mergeCell ref="B34:C34"/>
    <mergeCell ref="D36:E36"/>
    <mergeCell ref="A43:E43"/>
    <mergeCell ref="F38:F39"/>
  </mergeCells>
  <pageMargins left="0.75" right="0.75" top="1" bottom="1" header="0.5" footer="0.5"/>
  <pageSetup scale="5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3"/>
  <sheetViews>
    <sheetView workbookViewId="0">
      <selection activeCell="J2" activeCellId="1" sqref="C2:D73 J2:N73"/>
    </sheetView>
  </sheetViews>
  <sheetFormatPr defaultColWidth="9.140625" defaultRowHeight="12.75" x14ac:dyDescent="0.2"/>
  <cols>
    <col min="1" max="16384" width="9.140625" style="188"/>
  </cols>
  <sheetData>
    <row r="1" spans="1:32" x14ac:dyDescent="0.2">
      <c r="A1" s="186" t="s">
        <v>684</v>
      </c>
      <c r="B1" s="186" t="s">
        <v>719</v>
      </c>
      <c r="C1" s="186" t="s">
        <v>28</v>
      </c>
      <c r="D1" s="186" t="s">
        <v>685</v>
      </c>
      <c r="E1" s="186" t="s">
        <v>686</v>
      </c>
      <c r="F1" s="186" t="s">
        <v>687</v>
      </c>
      <c r="G1" s="186" t="s">
        <v>720</v>
      </c>
      <c r="H1" s="186" t="s">
        <v>689</v>
      </c>
      <c r="I1" s="186" t="s">
        <v>721</v>
      </c>
      <c r="J1" s="186" t="s">
        <v>722</v>
      </c>
      <c r="K1" s="186" t="s">
        <v>723</v>
      </c>
      <c r="L1" s="186" t="s">
        <v>724</v>
      </c>
      <c r="M1" s="186" t="s">
        <v>725</v>
      </c>
      <c r="N1" s="186" t="s">
        <v>726</v>
      </c>
      <c r="O1" s="186" t="s">
        <v>727</v>
      </c>
      <c r="P1" s="186" t="s">
        <v>728</v>
      </c>
      <c r="Q1" s="186" t="s">
        <v>729</v>
      </c>
      <c r="R1" s="186" t="s">
        <v>730</v>
      </c>
      <c r="S1" s="186" t="s">
        <v>731</v>
      </c>
      <c r="T1" s="186" t="s">
        <v>732</v>
      </c>
      <c r="U1" s="186" t="s">
        <v>733</v>
      </c>
      <c r="V1" s="186" t="s">
        <v>734</v>
      </c>
      <c r="W1" s="186" t="s">
        <v>735</v>
      </c>
      <c r="X1" s="186" t="s">
        <v>736</v>
      </c>
      <c r="Y1" s="186" t="s">
        <v>737</v>
      </c>
      <c r="Z1" s="186" t="s">
        <v>738</v>
      </c>
      <c r="AA1" s="186" t="s">
        <v>739</v>
      </c>
      <c r="AB1" s="186" t="s">
        <v>740</v>
      </c>
      <c r="AC1" s="186" t="s">
        <v>741</v>
      </c>
      <c r="AD1" s="186" t="s">
        <v>742</v>
      </c>
      <c r="AE1" s="186" t="s">
        <v>743</v>
      </c>
      <c r="AF1" s="186" t="s">
        <v>744</v>
      </c>
    </row>
    <row r="2" spans="1:32" x14ac:dyDescent="0.2">
      <c r="A2" s="186" t="s">
        <v>112</v>
      </c>
      <c r="B2" s="186">
        <v>1</v>
      </c>
      <c r="C2" s="186" t="s">
        <v>1259</v>
      </c>
      <c r="D2" s="186" t="s">
        <v>700</v>
      </c>
      <c r="E2" s="186">
        <v>0.76900000000000002</v>
      </c>
      <c r="F2" s="186">
        <v>6697</v>
      </c>
      <c r="G2" s="186">
        <v>0.129</v>
      </c>
      <c r="K2" s="186">
        <v>1</v>
      </c>
      <c r="L2" s="186">
        <v>22.286631700000001</v>
      </c>
      <c r="M2" s="186">
        <v>123.36</v>
      </c>
      <c r="N2" s="186" t="s">
        <v>1260</v>
      </c>
      <c r="Q2" s="186">
        <v>122.473</v>
      </c>
      <c r="R2" s="186">
        <v>0</v>
      </c>
      <c r="T2" s="186">
        <v>0.72429429999999995</v>
      </c>
      <c r="V2" s="186">
        <v>3.6787E-3</v>
      </c>
      <c r="X2" s="186">
        <v>0.36651899999999998</v>
      </c>
      <c r="Y2" s="186" t="s">
        <v>1261</v>
      </c>
      <c r="Z2" s="186" t="s">
        <v>1262</v>
      </c>
      <c r="AA2" s="186" t="s">
        <v>1263</v>
      </c>
      <c r="AE2" s="186" t="s">
        <v>1264</v>
      </c>
      <c r="AF2" s="186">
        <v>0</v>
      </c>
    </row>
    <row r="3" spans="1:32" x14ac:dyDescent="0.2">
      <c r="A3" s="186" t="s">
        <v>112</v>
      </c>
      <c r="B3" s="186">
        <v>1</v>
      </c>
      <c r="C3" s="186" t="s">
        <v>1259</v>
      </c>
      <c r="D3" s="186" t="s">
        <v>700</v>
      </c>
      <c r="E3" s="186">
        <v>0.76900000000000002</v>
      </c>
      <c r="F3" s="186">
        <v>6697</v>
      </c>
      <c r="G3" s="186">
        <v>0</v>
      </c>
      <c r="K3" s="186">
        <v>2</v>
      </c>
      <c r="L3" s="186">
        <v>22.282054599999999</v>
      </c>
      <c r="M3" s="186">
        <v>123.33499999999999</v>
      </c>
      <c r="N3" s="186" t="s">
        <v>1260</v>
      </c>
      <c r="Q3" s="186">
        <v>122.44799999999999</v>
      </c>
      <c r="R3" s="186">
        <v>1</v>
      </c>
      <c r="T3" s="186">
        <v>0.72420099999999998</v>
      </c>
      <c r="V3" s="186">
        <v>3.6782E-3</v>
      </c>
      <c r="X3" s="186">
        <v>0.36647200000000002</v>
      </c>
      <c r="Y3" s="186" t="s">
        <v>1265</v>
      </c>
      <c r="Z3" s="186" t="s">
        <v>1266</v>
      </c>
      <c r="AA3" s="186" t="s">
        <v>1267</v>
      </c>
      <c r="AE3" s="186" t="s">
        <v>1264</v>
      </c>
      <c r="AF3" s="186">
        <v>0</v>
      </c>
    </row>
    <row r="4" spans="1:32" x14ac:dyDescent="0.2">
      <c r="A4" s="186" t="s">
        <v>112</v>
      </c>
      <c r="B4" s="186">
        <v>1</v>
      </c>
      <c r="C4" s="186" t="s">
        <v>1259</v>
      </c>
      <c r="D4" s="186" t="s">
        <v>700</v>
      </c>
      <c r="E4" s="186">
        <v>0.76900000000000002</v>
      </c>
      <c r="F4" s="186">
        <v>2461</v>
      </c>
      <c r="G4" s="186">
        <v>-2.774</v>
      </c>
      <c r="J4" s="186" t="s">
        <v>754</v>
      </c>
      <c r="K4" s="186">
        <v>3</v>
      </c>
      <c r="L4" s="186">
        <v>10.523616000000001</v>
      </c>
      <c r="M4" s="186">
        <v>58.411999999999999</v>
      </c>
      <c r="N4" s="186" t="s">
        <v>1260</v>
      </c>
      <c r="Q4" s="186">
        <v>57.993000000000002</v>
      </c>
      <c r="R4" s="186">
        <v>0</v>
      </c>
      <c r="T4" s="186">
        <v>0.72219199999999995</v>
      </c>
      <c r="V4" s="186">
        <v>3.6679999999999998E-3</v>
      </c>
      <c r="X4" s="186">
        <v>0.36545899999999998</v>
      </c>
      <c r="Y4" s="186" t="s">
        <v>751</v>
      </c>
      <c r="Z4" s="186" t="s">
        <v>1268</v>
      </c>
      <c r="AA4" s="186" t="s">
        <v>1269</v>
      </c>
      <c r="AE4" s="186" t="s">
        <v>1264</v>
      </c>
      <c r="AF4" s="186">
        <v>0</v>
      </c>
    </row>
    <row r="5" spans="1:32" x14ac:dyDescent="0.2">
      <c r="A5" s="186" t="s">
        <v>112</v>
      </c>
      <c r="B5" s="186">
        <v>1</v>
      </c>
      <c r="C5" s="186" t="s">
        <v>1259</v>
      </c>
      <c r="D5" s="186" t="s">
        <v>700</v>
      </c>
      <c r="E5" s="186">
        <v>0.76900000000000002</v>
      </c>
      <c r="H5" s="186">
        <v>685</v>
      </c>
      <c r="I5" s="186">
        <v>-29.792000000000002</v>
      </c>
      <c r="J5" s="186" t="s">
        <v>758</v>
      </c>
      <c r="K5" s="186">
        <v>4</v>
      </c>
      <c r="L5" s="186">
        <v>46.903030399999999</v>
      </c>
      <c r="M5" s="186">
        <v>18.189</v>
      </c>
      <c r="N5" s="186" t="s">
        <v>1260</v>
      </c>
      <c r="P5" s="186">
        <v>17.908000000000001</v>
      </c>
      <c r="R5" s="186">
        <v>0</v>
      </c>
      <c r="S5" s="186">
        <v>1.1515903999999999</v>
      </c>
      <c r="U5" s="186">
        <v>1.08471E-2</v>
      </c>
      <c r="W5" s="186">
        <v>1.0730729999999999</v>
      </c>
      <c r="AB5" s="186" t="s">
        <v>759</v>
      </c>
      <c r="AC5" s="186" t="s">
        <v>809</v>
      </c>
      <c r="AD5" s="186" t="s">
        <v>1018</v>
      </c>
      <c r="AE5" s="186" t="s">
        <v>1264</v>
      </c>
      <c r="AF5" s="186">
        <v>95</v>
      </c>
    </row>
    <row r="6" spans="1:32" x14ac:dyDescent="0.2">
      <c r="A6" s="186" t="s">
        <v>112</v>
      </c>
      <c r="B6" s="186">
        <v>1</v>
      </c>
      <c r="C6" s="186" t="s">
        <v>1259</v>
      </c>
      <c r="D6" s="186" t="s">
        <v>700</v>
      </c>
      <c r="E6" s="186">
        <v>0.76900000000000002</v>
      </c>
      <c r="H6" s="186">
        <v>5599</v>
      </c>
      <c r="I6" s="186">
        <v>-43.8</v>
      </c>
      <c r="K6" s="186">
        <v>5</v>
      </c>
      <c r="L6" s="186">
        <v>100.4628852</v>
      </c>
      <c r="M6" s="186">
        <v>104.544</v>
      </c>
      <c r="N6" s="186" t="s">
        <v>1260</v>
      </c>
      <c r="P6" s="186">
        <v>102.95699999999999</v>
      </c>
      <c r="R6" s="186">
        <v>1</v>
      </c>
      <c r="S6" s="186">
        <v>1.1349487</v>
      </c>
      <c r="U6" s="186">
        <v>1.06905E-2</v>
      </c>
      <c r="W6" s="186">
        <v>1.0577430000000001</v>
      </c>
      <c r="AB6" s="186" t="s">
        <v>762</v>
      </c>
      <c r="AC6" s="186" t="s">
        <v>809</v>
      </c>
      <c r="AD6" s="186" t="s">
        <v>878</v>
      </c>
      <c r="AE6" s="186" t="s">
        <v>1264</v>
      </c>
      <c r="AF6" s="186">
        <v>95</v>
      </c>
    </row>
    <row r="7" spans="1:32" x14ac:dyDescent="0.2">
      <c r="A7" s="186" t="s">
        <v>112</v>
      </c>
      <c r="B7" s="186">
        <v>1</v>
      </c>
      <c r="C7" s="186" t="s">
        <v>1259</v>
      </c>
      <c r="D7" s="186" t="s">
        <v>700</v>
      </c>
      <c r="E7" s="186">
        <v>0.76900000000000002</v>
      </c>
      <c r="H7" s="186">
        <v>5595</v>
      </c>
      <c r="I7" s="186">
        <v>-44.116</v>
      </c>
      <c r="K7" s="186">
        <v>6</v>
      </c>
      <c r="L7" s="186">
        <v>100.09619410000001</v>
      </c>
      <c r="M7" s="186">
        <v>104.90900000000001</v>
      </c>
      <c r="N7" s="186" t="s">
        <v>1260</v>
      </c>
      <c r="P7" s="186">
        <v>103.31699999999999</v>
      </c>
      <c r="R7" s="186">
        <v>0</v>
      </c>
      <c r="S7" s="186">
        <v>1.1345885</v>
      </c>
      <c r="U7" s="186">
        <v>1.0687E-2</v>
      </c>
      <c r="W7" s="186">
        <v>1.0573969999999999</v>
      </c>
      <c r="AB7" s="186" t="s">
        <v>764</v>
      </c>
      <c r="AC7" s="186" t="s">
        <v>880</v>
      </c>
      <c r="AD7" s="186" t="s">
        <v>972</v>
      </c>
      <c r="AE7" s="186" t="s">
        <v>1264</v>
      </c>
      <c r="AF7" s="186">
        <v>95</v>
      </c>
    </row>
    <row r="8" spans="1:32" x14ac:dyDescent="0.2">
      <c r="A8" s="186" t="s">
        <v>112</v>
      </c>
      <c r="B8" s="186">
        <v>2</v>
      </c>
      <c r="C8" s="186" t="s">
        <v>1270</v>
      </c>
      <c r="D8" s="186" t="s">
        <v>700</v>
      </c>
      <c r="E8" s="186">
        <v>0.82399999999999995</v>
      </c>
      <c r="F8" s="186">
        <v>6679</v>
      </c>
      <c r="G8" s="186">
        <v>0.13700000000000001</v>
      </c>
      <c r="K8" s="186">
        <v>1</v>
      </c>
      <c r="L8" s="186">
        <v>20.731250500000002</v>
      </c>
      <c r="M8" s="186">
        <v>122.96</v>
      </c>
      <c r="N8" s="186" t="s">
        <v>1271</v>
      </c>
      <c r="Q8" s="186">
        <v>122.07599999999999</v>
      </c>
      <c r="R8" s="186">
        <v>0</v>
      </c>
      <c r="T8" s="186">
        <v>0.7242537</v>
      </c>
      <c r="V8" s="186">
        <v>3.6787E-3</v>
      </c>
      <c r="X8" s="186">
        <v>0.36652200000000001</v>
      </c>
      <c r="Y8" s="186" t="s">
        <v>1272</v>
      </c>
      <c r="Z8" s="186" t="s">
        <v>1273</v>
      </c>
      <c r="AA8" s="186" t="s">
        <v>1274</v>
      </c>
      <c r="AE8" s="186" t="s">
        <v>1275</v>
      </c>
      <c r="AF8" s="186">
        <v>0</v>
      </c>
    </row>
    <row r="9" spans="1:32" x14ac:dyDescent="0.2">
      <c r="A9" s="186" t="s">
        <v>112</v>
      </c>
      <c r="B9" s="186">
        <v>2</v>
      </c>
      <c r="C9" s="186" t="s">
        <v>1270</v>
      </c>
      <c r="D9" s="186" t="s">
        <v>700</v>
      </c>
      <c r="E9" s="186">
        <v>0.82399999999999995</v>
      </c>
      <c r="F9" s="186">
        <v>6675</v>
      </c>
      <c r="G9" s="186">
        <v>0</v>
      </c>
      <c r="K9" s="186">
        <v>2</v>
      </c>
      <c r="L9" s="186">
        <v>20.742695699999999</v>
      </c>
      <c r="M9" s="186">
        <v>123.02800000000001</v>
      </c>
      <c r="N9" s="186" t="s">
        <v>1271</v>
      </c>
      <c r="Q9" s="186">
        <v>122.143</v>
      </c>
      <c r="R9" s="186">
        <v>1</v>
      </c>
      <c r="T9" s="186">
        <v>0.72415459999999998</v>
      </c>
      <c r="V9" s="186">
        <v>3.6782E-3</v>
      </c>
      <c r="X9" s="186">
        <v>0.36647200000000002</v>
      </c>
      <c r="Y9" s="186" t="s">
        <v>1276</v>
      </c>
      <c r="Z9" s="186" t="s">
        <v>1277</v>
      </c>
      <c r="AA9" s="186" t="s">
        <v>1278</v>
      </c>
      <c r="AE9" s="186" t="s">
        <v>1275</v>
      </c>
      <c r="AF9" s="186">
        <v>0</v>
      </c>
    </row>
    <row r="10" spans="1:32" x14ac:dyDescent="0.2">
      <c r="A10" s="186" t="s">
        <v>112</v>
      </c>
      <c r="B10" s="186">
        <v>2</v>
      </c>
      <c r="C10" s="186" t="s">
        <v>1270</v>
      </c>
      <c r="D10" s="186" t="s">
        <v>700</v>
      </c>
      <c r="E10" s="186">
        <v>0.82399999999999995</v>
      </c>
      <c r="F10" s="186">
        <v>2532</v>
      </c>
      <c r="G10" s="186">
        <v>-2.754</v>
      </c>
      <c r="J10" s="186" t="s">
        <v>754</v>
      </c>
      <c r="K10" s="186">
        <v>3</v>
      </c>
      <c r="L10" s="186">
        <v>10.406068299999999</v>
      </c>
      <c r="M10" s="186">
        <v>61.881</v>
      </c>
      <c r="N10" s="186" t="s">
        <v>1271</v>
      </c>
      <c r="Q10" s="186">
        <v>61.436999999999998</v>
      </c>
      <c r="R10" s="186">
        <v>0</v>
      </c>
      <c r="T10" s="186">
        <v>0.72216000000000002</v>
      </c>
      <c r="V10" s="186">
        <v>3.6681000000000001E-3</v>
      </c>
      <c r="X10" s="186">
        <v>0.36546600000000001</v>
      </c>
      <c r="Y10" s="186" t="s">
        <v>1272</v>
      </c>
      <c r="Z10" s="186" t="s">
        <v>1273</v>
      </c>
      <c r="AA10" s="186" t="s">
        <v>1279</v>
      </c>
      <c r="AE10" s="186" t="s">
        <v>1275</v>
      </c>
      <c r="AF10" s="186">
        <v>0</v>
      </c>
    </row>
    <row r="11" spans="1:32" x14ac:dyDescent="0.2">
      <c r="A11" s="186" t="s">
        <v>112</v>
      </c>
      <c r="B11" s="186">
        <v>2</v>
      </c>
      <c r="C11" s="186" t="s">
        <v>1270</v>
      </c>
      <c r="D11" s="186" t="s">
        <v>700</v>
      </c>
      <c r="E11" s="186">
        <v>0.82399999999999995</v>
      </c>
      <c r="H11" s="186">
        <v>710</v>
      </c>
      <c r="I11" s="186">
        <v>-29.974</v>
      </c>
      <c r="J11" s="186" t="s">
        <v>758</v>
      </c>
      <c r="K11" s="186">
        <v>4</v>
      </c>
      <c r="L11" s="186">
        <v>45.946461800000002</v>
      </c>
      <c r="M11" s="186">
        <v>19.239000000000001</v>
      </c>
      <c r="N11" s="186" t="s">
        <v>1271</v>
      </c>
      <c r="P11" s="186">
        <v>18.942</v>
      </c>
      <c r="R11" s="186">
        <v>0</v>
      </c>
      <c r="S11" s="186">
        <v>1.151613</v>
      </c>
      <c r="U11" s="186">
        <v>1.08451E-2</v>
      </c>
      <c r="W11" s="186">
        <v>1.072873</v>
      </c>
      <c r="AB11" s="186" t="s">
        <v>759</v>
      </c>
      <c r="AC11" s="186" t="s">
        <v>760</v>
      </c>
      <c r="AD11" s="186" t="s">
        <v>1003</v>
      </c>
      <c r="AE11" s="186" t="s">
        <v>1275</v>
      </c>
      <c r="AF11" s="186">
        <v>95</v>
      </c>
    </row>
    <row r="12" spans="1:32" x14ac:dyDescent="0.2">
      <c r="A12" s="186" t="s">
        <v>112</v>
      </c>
      <c r="B12" s="186">
        <v>2</v>
      </c>
      <c r="C12" s="186" t="s">
        <v>1270</v>
      </c>
      <c r="D12" s="186" t="s">
        <v>700</v>
      </c>
      <c r="E12" s="186">
        <v>0.82399999999999995</v>
      </c>
      <c r="H12" s="186">
        <v>5582</v>
      </c>
      <c r="I12" s="186">
        <v>-43.8</v>
      </c>
      <c r="K12" s="186">
        <v>5</v>
      </c>
      <c r="L12" s="186">
        <v>93.907329799999999</v>
      </c>
      <c r="M12" s="186">
        <v>104.38200000000001</v>
      </c>
      <c r="N12" s="186" t="s">
        <v>1271</v>
      </c>
      <c r="P12" s="186">
        <v>102.797</v>
      </c>
      <c r="R12" s="186">
        <v>1</v>
      </c>
      <c r="S12" s="186">
        <v>1.1352826</v>
      </c>
      <c r="U12" s="186">
        <v>1.06905E-2</v>
      </c>
      <c r="W12" s="186">
        <v>1.0577430000000001</v>
      </c>
      <c r="AB12" s="186" t="s">
        <v>759</v>
      </c>
      <c r="AC12" s="186" t="s">
        <v>809</v>
      </c>
      <c r="AD12" s="186" t="s">
        <v>873</v>
      </c>
      <c r="AE12" s="186" t="s">
        <v>1275</v>
      </c>
      <c r="AF12" s="186">
        <v>95</v>
      </c>
    </row>
    <row r="13" spans="1:32" x14ac:dyDescent="0.2">
      <c r="A13" s="186" t="s">
        <v>112</v>
      </c>
      <c r="B13" s="186">
        <v>2</v>
      </c>
      <c r="C13" s="186" t="s">
        <v>1270</v>
      </c>
      <c r="D13" s="186" t="s">
        <v>700</v>
      </c>
      <c r="E13" s="186">
        <v>0.82399999999999995</v>
      </c>
      <c r="H13" s="186">
        <v>5580</v>
      </c>
      <c r="I13" s="186">
        <v>-44.046999999999997</v>
      </c>
      <c r="K13" s="186">
        <v>6</v>
      </c>
      <c r="L13" s="186">
        <v>93.666194500000003</v>
      </c>
      <c r="M13" s="186">
        <v>104.642</v>
      </c>
      <c r="N13" s="186" t="s">
        <v>1271</v>
      </c>
      <c r="P13" s="186">
        <v>103.053</v>
      </c>
      <c r="R13" s="186">
        <v>0</v>
      </c>
      <c r="S13" s="186">
        <v>1.1350024000000001</v>
      </c>
      <c r="U13" s="186">
        <v>1.06877E-2</v>
      </c>
      <c r="W13" s="186">
        <v>1.057472</v>
      </c>
      <c r="AB13" s="186" t="s">
        <v>764</v>
      </c>
      <c r="AC13" s="186" t="s">
        <v>880</v>
      </c>
      <c r="AD13" s="186" t="s">
        <v>959</v>
      </c>
      <c r="AE13" s="186" t="s">
        <v>1275</v>
      </c>
      <c r="AF13" s="186">
        <v>95</v>
      </c>
    </row>
    <row r="14" spans="1:32" x14ac:dyDescent="0.2">
      <c r="A14" s="186" t="s">
        <v>112</v>
      </c>
      <c r="B14" s="186">
        <v>3</v>
      </c>
      <c r="C14" s="186" t="s">
        <v>121</v>
      </c>
      <c r="D14" s="186" t="s">
        <v>700</v>
      </c>
      <c r="E14" s="186">
        <v>0.47199999999999998</v>
      </c>
      <c r="F14" s="186">
        <v>6664</v>
      </c>
      <c r="G14" s="186">
        <v>0.14099999999999999</v>
      </c>
      <c r="K14" s="186">
        <v>1</v>
      </c>
      <c r="L14" s="186">
        <v>9.52</v>
      </c>
      <c r="M14" s="186">
        <v>122.79</v>
      </c>
      <c r="N14" s="186" t="s">
        <v>1280</v>
      </c>
      <c r="Q14" s="186">
        <v>121.907</v>
      </c>
      <c r="R14" s="186">
        <v>0</v>
      </c>
      <c r="T14" s="186">
        <v>0.72426069999999998</v>
      </c>
      <c r="V14" s="186">
        <v>3.6787E-3</v>
      </c>
      <c r="X14" s="186">
        <v>0.36652400000000002</v>
      </c>
      <c r="Y14" s="186" t="s">
        <v>804</v>
      </c>
      <c r="Z14" s="186" t="s">
        <v>1281</v>
      </c>
      <c r="AA14" s="186" t="s">
        <v>1282</v>
      </c>
      <c r="AE14" s="186" t="s">
        <v>1283</v>
      </c>
      <c r="AF14" s="186">
        <v>0</v>
      </c>
    </row>
    <row r="15" spans="1:32" x14ac:dyDescent="0.2">
      <c r="A15" s="186" t="s">
        <v>112</v>
      </c>
      <c r="B15" s="186">
        <v>3</v>
      </c>
      <c r="C15" s="186" t="s">
        <v>121</v>
      </c>
      <c r="D15" s="186" t="s">
        <v>700</v>
      </c>
      <c r="E15" s="186">
        <v>0.47199999999999998</v>
      </c>
      <c r="F15" s="186">
        <v>6666</v>
      </c>
      <c r="G15" s="186">
        <v>0</v>
      </c>
      <c r="K15" s="186">
        <v>2</v>
      </c>
      <c r="L15" s="186">
        <v>9.52</v>
      </c>
      <c r="M15" s="186">
        <v>122.773</v>
      </c>
      <c r="N15" s="186" t="s">
        <v>1280</v>
      </c>
      <c r="Q15" s="186">
        <v>121.89</v>
      </c>
      <c r="R15" s="186">
        <v>1</v>
      </c>
      <c r="T15" s="186">
        <v>0.72415859999999999</v>
      </c>
      <c r="V15" s="186">
        <v>3.6782E-3</v>
      </c>
      <c r="X15" s="186">
        <v>0.36647200000000002</v>
      </c>
      <c r="Y15" s="186" t="s">
        <v>747</v>
      </c>
      <c r="Z15" s="186" t="s">
        <v>1284</v>
      </c>
      <c r="AA15" s="186" t="s">
        <v>1285</v>
      </c>
      <c r="AE15" s="186" t="s">
        <v>1283</v>
      </c>
      <c r="AF15" s="186">
        <v>0</v>
      </c>
    </row>
    <row r="16" spans="1:32" x14ac:dyDescent="0.2">
      <c r="A16" s="186" t="s">
        <v>112</v>
      </c>
      <c r="B16" s="186">
        <v>3</v>
      </c>
      <c r="C16" s="186" t="s">
        <v>121</v>
      </c>
      <c r="D16" s="186" t="s">
        <v>700</v>
      </c>
      <c r="E16" s="186">
        <v>0.47199999999999998</v>
      </c>
      <c r="F16" s="186">
        <v>1441</v>
      </c>
      <c r="G16" s="186">
        <v>-2.8769999999999998</v>
      </c>
      <c r="J16" s="186" t="s">
        <v>754</v>
      </c>
      <c r="K16" s="186">
        <v>3</v>
      </c>
      <c r="L16" s="186">
        <v>9.52</v>
      </c>
      <c r="M16" s="186">
        <v>35.554000000000002</v>
      </c>
      <c r="N16" s="186" t="s">
        <v>1280</v>
      </c>
      <c r="Q16" s="186">
        <v>35.299999999999997</v>
      </c>
      <c r="R16" s="186">
        <v>0</v>
      </c>
      <c r="T16" s="186">
        <v>0.72207489999999996</v>
      </c>
      <c r="V16" s="186">
        <v>3.6676E-3</v>
      </c>
      <c r="X16" s="186">
        <v>0.365421</v>
      </c>
      <c r="Y16" s="186" t="s">
        <v>804</v>
      </c>
      <c r="Z16" s="186" t="s">
        <v>756</v>
      </c>
      <c r="AA16" s="186" t="s">
        <v>1286</v>
      </c>
      <c r="AE16" s="186" t="s">
        <v>1283</v>
      </c>
      <c r="AF16" s="186">
        <v>0</v>
      </c>
    </row>
    <row r="17" spans="1:32" x14ac:dyDescent="0.2">
      <c r="A17" s="186" t="s">
        <v>112</v>
      </c>
      <c r="B17" s="186">
        <v>3</v>
      </c>
      <c r="C17" s="186" t="s">
        <v>121</v>
      </c>
      <c r="D17" s="186" t="s">
        <v>700</v>
      </c>
      <c r="E17" s="186">
        <v>0.47199999999999998</v>
      </c>
      <c r="H17" s="186">
        <v>407</v>
      </c>
      <c r="I17" s="186">
        <v>-29.844999999999999</v>
      </c>
      <c r="J17" s="186" t="s">
        <v>758</v>
      </c>
      <c r="K17" s="186">
        <v>4</v>
      </c>
      <c r="L17" s="186">
        <v>40.81</v>
      </c>
      <c r="M17" s="186">
        <v>10.821999999999999</v>
      </c>
      <c r="N17" s="186" t="s">
        <v>1280</v>
      </c>
      <c r="P17" s="186">
        <v>10.654999999999999</v>
      </c>
      <c r="R17" s="186">
        <v>0</v>
      </c>
      <c r="S17" s="186">
        <v>1.1518835000000001</v>
      </c>
      <c r="U17" s="186">
        <v>1.08465E-2</v>
      </c>
      <c r="W17" s="186">
        <v>1.0730150000000001</v>
      </c>
      <c r="AB17" s="186" t="s">
        <v>809</v>
      </c>
      <c r="AC17" s="186" t="s">
        <v>835</v>
      </c>
      <c r="AD17" s="186" t="s">
        <v>982</v>
      </c>
      <c r="AE17" s="186" t="s">
        <v>1283</v>
      </c>
      <c r="AF17" s="186">
        <v>95</v>
      </c>
    </row>
    <row r="18" spans="1:32" x14ac:dyDescent="0.2">
      <c r="A18" s="186" t="s">
        <v>112</v>
      </c>
      <c r="B18" s="186">
        <v>3</v>
      </c>
      <c r="C18" s="186" t="s">
        <v>121</v>
      </c>
      <c r="D18" s="186" t="s">
        <v>700</v>
      </c>
      <c r="E18" s="186">
        <v>0.47199999999999998</v>
      </c>
      <c r="H18" s="186">
        <v>5574</v>
      </c>
      <c r="I18" s="186">
        <v>-43.8</v>
      </c>
      <c r="K18" s="186">
        <v>5</v>
      </c>
      <c r="L18" s="186">
        <v>40.81</v>
      </c>
      <c r="M18" s="186">
        <v>104.303</v>
      </c>
      <c r="N18" s="186" t="s">
        <v>1280</v>
      </c>
      <c r="P18" s="186">
        <v>102.71899999999999</v>
      </c>
      <c r="R18" s="186">
        <v>1</v>
      </c>
      <c r="S18" s="186">
        <v>1.1353716</v>
      </c>
      <c r="U18" s="186">
        <v>1.06905E-2</v>
      </c>
      <c r="W18" s="186">
        <v>1.0577430000000001</v>
      </c>
      <c r="AB18" s="186" t="s">
        <v>795</v>
      </c>
      <c r="AC18" s="186" t="s">
        <v>762</v>
      </c>
      <c r="AD18" s="186" t="s">
        <v>766</v>
      </c>
      <c r="AE18" s="186" t="s">
        <v>1283</v>
      </c>
      <c r="AF18" s="186">
        <v>95</v>
      </c>
    </row>
    <row r="19" spans="1:32" x14ac:dyDescent="0.2">
      <c r="A19" s="186" t="s">
        <v>112</v>
      </c>
      <c r="B19" s="186">
        <v>3</v>
      </c>
      <c r="C19" s="186" t="s">
        <v>121</v>
      </c>
      <c r="D19" s="186" t="s">
        <v>700</v>
      </c>
      <c r="E19" s="186">
        <v>0.47199999999999998</v>
      </c>
      <c r="H19" s="186">
        <v>5571</v>
      </c>
      <c r="I19" s="186">
        <v>-44.046999999999997</v>
      </c>
      <c r="K19" s="186">
        <v>6</v>
      </c>
      <c r="L19" s="186">
        <v>40.81</v>
      </c>
      <c r="M19" s="186">
        <v>104.529</v>
      </c>
      <c r="N19" s="186" t="s">
        <v>1280</v>
      </c>
      <c r="P19" s="186">
        <v>102.94199999999999</v>
      </c>
      <c r="R19" s="186">
        <v>0</v>
      </c>
      <c r="S19" s="186">
        <v>1.1350895000000001</v>
      </c>
      <c r="U19" s="186">
        <v>1.06877E-2</v>
      </c>
      <c r="W19" s="186">
        <v>1.057472</v>
      </c>
      <c r="AB19" s="186" t="s">
        <v>764</v>
      </c>
      <c r="AC19" s="186" t="s">
        <v>765</v>
      </c>
      <c r="AD19" s="186" t="s">
        <v>942</v>
      </c>
      <c r="AE19" s="186" t="s">
        <v>1283</v>
      </c>
      <c r="AF19" s="186">
        <v>95</v>
      </c>
    </row>
    <row r="20" spans="1:32" x14ac:dyDescent="0.2">
      <c r="A20" s="186" t="s">
        <v>112</v>
      </c>
      <c r="B20" s="186">
        <v>4</v>
      </c>
      <c r="C20" s="186" t="s">
        <v>122</v>
      </c>
      <c r="D20" s="186" t="s">
        <v>700</v>
      </c>
      <c r="E20" s="186">
        <v>0.72399999999999998</v>
      </c>
      <c r="F20" s="186">
        <v>6645</v>
      </c>
      <c r="G20" s="186">
        <v>0.128</v>
      </c>
      <c r="K20" s="186">
        <v>1</v>
      </c>
      <c r="L20" s="186">
        <v>9.52</v>
      </c>
      <c r="M20" s="186">
        <v>122.414</v>
      </c>
      <c r="N20" s="186" t="s">
        <v>1287</v>
      </c>
      <c r="Q20" s="186">
        <v>121.533</v>
      </c>
      <c r="R20" s="186">
        <v>0</v>
      </c>
      <c r="T20" s="186">
        <v>0.72425379999999995</v>
      </c>
      <c r="V20" s="186">
        <v>3.6787E-3</v>
      </c>
      <c r="X20" s="186">
        <v>0.36651899999999998</v>
      </c>
      <c r="Y20" s="186" t="s">
        <v>1288</v>
      </c>
      <c r="Z20" s="186" t="s">
        <v>1289</v>
      </c>
      <c r="AA20" s="186" t="s">
        <v>1290</v>
      </c>
      <c r="AE20" s="186" t="s">
        <v>1291</v>
      </c>
      <c r="AF20" s="186">
        <v>0</v>
      </c>
    </row>
    <row r="21" spans="1:32" x14ac:dyDescent="0.2">
      <c r="A21" s="186" t="s">
        <v>112</v>
      </c>
      <c r="B21" s="186">
        <v>4</v>
      </c>
      <c r="C21" s="186" t="s">
        <v>122</v>
      </c>
      <c r="D21" s="186" t="s">
        <v>700</v>
      </c>
      <c r="E21" s="186">
        <v>0.72399999999999998</v>
      </c>
      <c r="F21" s="186">
        <v>6650</v>
      </c>
      <c r="G21" s="186">
        <v>0</v>
      </c>
      <c r="K21" s="186">
        <v>2</v>
      </c>
      <c r="L21" s="186">
        <v>9.52</v>
      </c>
      <c r="M21" s="186">
        <v>122.599</v>
      </c>
      <c r="N21" s="186" t="s">
        <v>1287</v>
      </c>
      <c r="Q21" s="186">
        <v>121.718</v>
      </c>
      <c r="R21" s="186">
        <v>1</v>
      </c>
      <c r="T21" s="186">
        <v>0.72416139999999996</v>
      </c>
      <c r="V21" s="186">
        <v>3.6782E-3</v>
      </c>
      <c r="X21" s="186">
        <v>0.36647200000000002</v>
      </c>
      <c r="Y21" s="186" t="s">
        <v>1292</v>
      </c>
      <c r="Z21" s="186" t="s">
        <v>1293</v>
      </c>
      <c r="AA21" s="186" t="s">
        <v>1294</v>
      </c>
      <c r="AE21" s="186" t="s">
        <v>1291</v>
      </c>
      <c r="AF21" s="186">
        <v>0</v>
      </c>
    </row>
    <row r="22" spans="1:32" x14ac:dyDescent="0.2">
      <c r="A22" s="186" t="s">
        <v>112</v>
      </c>
      <c r="B22" s="186">
        <v>4</v>
      </c>
      <c r="C22" s="186" t="s">
        <v>122</v>
      </c>
      <c r="D22" s="186" t="s">
        <v>700</v>
      </c>
      <c r="E22" s="186">
        <v>0.72399999999999998</v>
      </c>
      <c r="F22" s="186">
        <v>2250</v>
      </c>
      <c r="G22" s="186">
        <v>-2.8119999999999998</v>
      </c>
      <c r="J22" s="186" t="s">
        <v>754</v>
      </c>
      <c r="K22" s="186">
        <v>3</v>
      </c>
      <c r="L22" s="186">
        <v>9.52</v>
      </c>
      <c r="M22" s="186">
        <v>55.168999999999997</v>
      </c>
      <c r="N22" s="186" t="s">
        <v>1287</v>
      </c>
      <c r="Q22" s="186">
        <v>54.774000000000001</v>
      </c>
      <c r="R22" s="186">
        <v>0</v>
      </c>
      <c r="T22" s="186">
        <v>0.72212469999999995</v>
      </c>
      <c r="V22" s="186">
        <v>3.6679E-3</v>
      </c>
      <c r="X22" s="186">
        <v>0.36544500000000002</v>
      </c>
      <c r="Y22" s="186" t="s">
        <v>1288</v>
      </c>
      <c r="Z22" s="186" t="s">
        <v>1295</v>
      </c>
      <c r="AA22" s="186" t="s">
        <v>1296</v>
      </c>
      <c r="AE22" s="186" t="s">
        <v>1291</v>
      </c>
      <c r="AF22" s="186">
        <v>0</v>
      </c>
    </row>
    <row r="23" spans="1:32" x14ac:dyDescent="0.2">
      <c r="A23" s="186" t="s">
        <v>112</v>
      </c>
      <c r="B23" s="186">
        <v>4</v>
      </c>
      <c r="C23" s="186" t="s">
        <v>122</v>
      </c>
      <c r="D23" s="186" t="s">
        <v>700</v>
      </c>
      <c r="E23" s="186">
        <v>0.72399999999999998</v>
      </c>
      <c r="H23" s="186">
        <v>634</v>
      </c>
      <c r="I23" s="186">
        <v>-29.899000000000001</v>
      </c>
      <c r="J23" s="186" t="s">
        <v>758</v>
      </c>
      <c r="K23" s="186">
        <v>4</v>
      </c>
      <c r="L23" s="186">
        <v>40.81</v>
      </c>
      <c r="M23" s="186">
        <v>17.100000000000001</v>
      </c>
      <c r="N23" s="186" t="s">
        <v>1287</v>
      </c>
      <c r="P23" s="186">
        <v>16.835999999999999</v>
      </c>
      <c r="R23" s="186">
        <v>0</v>
      </c>
      <c r="S23" s="186">
        <v>1.1518245</v>
      </c>
      <c r="U23" s="186">
        <v>1.08459E-2</v>
      </c>
      <c r="W23" s="186">
        <v>1.0729550000000001</v>
      </c>
      <c r="AB23" s="186" t="s">
        <v>759</v>
      </c>
      <c r="AC23" s="186" t="s">
        <v>760</v>
      </c>
      <c r="AD23" s="186" t="s">
        <v>982</v>
      </c>
      <c r="AE23" s="186" t="s">
        <v>1291</v>
      </c>
      <c r="AF23" s="186">
        <v>95</v>
      </c>
    </row>
    <row r="24" spans="1:32" x14ac:dyDescent="0.2">
      <c r="A24" s="186" t="s">
        <v>112</v>
      </c>
      <c r="B24" s="186">
        <v>4</v>
      </c>
      <c r="C24" s="186" t="s">
        <v>122</v>
      </c>
      <c r="D24" s="186" t="s">
        <v>700</v>
      </c>
      <c r="E24" s="186">
        <v>0.72399999999999998</v>
      </c>
      <c r="H24" s="186">
        <v>5573</v>
      </c>
      <c r="I24" s="186">
        <v>-43.8</v>
      </c>
      <c r="K24" s="186">
        <v>5</v>
      </c>
      <c r="L24" s="186">
        <v>40.81</v>
      </c>
      <c r="M24" s="186">
        <v>104.18899999999999</v>
      </c>
      <c r="N24" s="186" t="s">
        <v>1287</v>
      </c>
      <c r="P24" s="186">
        <v>102.607</v>
      </c>
      <c r="R24" s="186">
        <v>1</v>
      </c>
      <c r="S24" s="186">
        <v>1.1354214</v>
      </c>
      <c r="U24" s="186">
        <v>1.06905E-2</v>
      </c>
      <c r="W24" s="186">
        <v>1.0577430000000001</v>
      </c>
      <c r="AB24" s="186" t="s">
        <v>762</v>
      </c>
      <c r="AC24" s="186" t="s">
        <v>759</v>
      </c>
      <c r="AD24" s="186" t="s">
        <v>819</v>
      </c>
      <c r="AE24" s="186" t="s">
        <v>1291</v>
      </c>
      <c r="AF24" s="186">
        <v>95</v>
      </c>
    </row>
    <row r="25" spans="1:32" x14ac:dyDescent="0.2">
      <c r="A25" s="186" t="s">
        <v>112</v>
      </c>
      <c r="B25" s="186">
        <v>4</v>
      </c>
      <c r="C25" s="186" t="s">
        <v>122</v>
      </c>
      <c r="D25" s="186" t="s">
        <v>700</v>
      </c>
      <c r="E25" s="186">
        <v>0.72399999999999998</v>
      </c>
      <c r="H25" s="186">
        <v>5567</v>
      </c>
      <c r="I25" s="186">
        <v>-44.048000000000002</v>
      </c>
      <c r="K25" s="186">
        <v>6</v>
      </c>
      <c r="L25" s="186">
        <v>40.81</v>
      </c>
      <c r="M25" s="186">
        <v>104.526</v>
      </c>
      <c r="N25" s="186" t="s">
        <v>1287</v>
      </c>
      <c r="P25" s="186">
        <v>102.93899999999999</v>
      </c>
      <c r="R25" s="186">
        <v>0</v>
      </c>
      <c r="S25" s="186">
        <v>1.1351385000000001</v>
      </c>
      <c r="U25" s="186">
        <v>1.06877E-2</v>
      </c>
      <c r="W25" s="186">
        <v>1.057471</v>
      </c>
      <c r="AB25" s="186" t="s">
        <v>764</v>
      </c>
      <c r="AC25" s="186" t="s">
        <v>880</v>
      </c>
      <c r="AD25" s="186" t="s">
        <v>959</v>
      </c>
      <c r="AE25" s="186" t="s">
        <v>1291</v>
      </c>
      <c r="AF25" s="186">
        <v>95</v>
      </c>
    </row>
    <row r="26" spans="1:32" x14ac:dyDescent="0.2">
      <c r="A26" s="186" t="s">
        <v>112</v>
      </c>
      <c r="B26" s="186">
        <v>5</v>
      </c>
      <c r="C26" s="186" t="s">
        <v>123</v>
      </c>
      <c r="D26" s="186" t="s">
        <v>700</v>
      </c>
      <c r="E26" s="186">
        <v>1.5349999999999999</v>
      </c>
      <c r="F26" s="186">
        <v>6637</v>
      </c>
      <c r="G26" s="186">
        <v>8.8999999999999996E-2</v>
      </c>
      <c r="K26" s="186">
        <v>1</v>
      </c>
      <c r="L26" s="186">
        <v>9.52</v>
      </c>
      <c r="M26" s="186">
        <v>122.23099999999999</v>
      </c>
      <c r="N26" s="186" t="s">
        <v>810</v>
      </c>
      <c r="Q26" s="186">
        <v>121.352</v>
      </c>
      <c r="R26" s="186">
        <v>0</v>
      </c>
      <c r="T26" s="186">
        <v>0.72423959999999998</v>
      </c>
      <c r="V26" s="186">
        <v>3.6784999999999999E-3</v>
      </c>
      <c r="X26" s="186">
        <v>0.36650500000000003</v>
      </c>
      <c r="Y26" s="186" t="s">
        <v>804</v>
      </c>
      <c r="Z26" s="186" t="s">
        <v>1297</v>
      </c>
      <c r="AA26" s="186" t="s">
        <v>1298</v>
      </c>
      <c r="AE26" s="186" t="s">
        <v>1299</v>
      </c>
      <c r="AF26" s="186">
        <v>0</v>
      </c>
    </row>
    <row r="27" spans="1:32" x14ac:dyDescent="0.2">
      <c r="A27" s="186" t="s">
        <v>112</v>
      </c>
      <c r="B27" s="186">
        <v>5</v>
      </c>
      <c r="C27" s="186" t="s">
        <v>123</v>
      </c>
      <c r="D27" s="186" t="s">
        <v>700</v>
      </c>
      <c r="E27" s="186">
        <v>1.5349999999999999</v>
      </c>
      <c r="F27" s="186">
        <v>6645</v>
      </c>
      <c r="G27" s="186">
        <v>0</v>
      </c>
      <c r="K27" s="186">
        <v>2</v>
      </c>
      <c r="L27" s="186">
        <v>9.52</v>
      </c>
      <c r="M27" s="186">
        <v>122.38</v>
      </c>
      <c r="N27" s="186" t="s">
        <v>810</v>
      </c>
      <c r="Q27" s="186">
        <v>121.5</v>
      </c>
      <c r="R27" s="186">
        <v>1</v>
      </c>
      <c r="T27" s="186">
        <v>0.72417520000000002</v>
      </c>
      <c r="V27" s="186">
        <v>3.6782E-3</v>
      </c>
      <c r="X27" s="186">
        <v>0.36647200000000002</v>
      </c>
      <c r="Y27" s="186" t="s">
        <v>747</v>
      </c>
      <c r="Z27" s="186" t="s">
        <v>1284</v>
      </c>
      <c r="AA27" s="186" t="s">
        <v>1300</v>
      </c>
      <c r="AE27" s="186" t="s">
        <v>1299</v>
      </c>
      <c r="AF27" s="186">
        <v>0</v>
      </c>
    </row>
    <row r="28" spans="1:32" x14ac:dyDescent="0.2">
      <c r="A28" s="186" t="s">
        <v>112</v>
      </c>
      <c r="B28" s="186">
        <v>5</v>
      </c>
      <c r="C28" s="186" t="s">
        <v>123</v>
      </c>
      <c r="D28" s="186" t="s">
        <v>700</v>
      </c>
      <c r="E28" s="186">
        <v>1.5349999999999999</v>
      </c>
      <c r="F28" s="186">
        <v>4838</v>
      </c>
      <c r="G28" s="186">
        <v>-2.8650000000000002</v>
      </c>
      <c r="J28" s="186" t="s">
        <v>754</v>
      </c>
      <c r="K28" s="186">
        <v>3</v>
      </c>
      <c r="L28" s="186">
        <v>9.52</v>
      </c>
      <c r="M28" s="186">
        <v>115.77</v>
      </c>
      <c r="N28" s="186" t="s">
        <v>810</v>
      </c>
      <c r="Q28" s="186">
        <v>114.94</v>
      </c>
      <c r="R28" s="186">
        <v>0</v>
      </c>
      <c r="T28" s="186">
        <v>0.72210030000000003</v>
      </c>
      <c r="V28" s="186">
        <v>3.6676999999999999E-3</v>
      </c>
      <c r="X28" s="186">
        <v>0.36542599999999997</v>
      </c>
      <c r="Y28" s="186" t="s">
        <v>804</v>
      </c>
      <c r="Z28" s="186" t="s">
        <v>756</v>
      </c>
      <c r="AA28" s="186" t="s">
        <v>852</v>
      </c>
      <c r="AE28" s="186" t="s">
        <v>1299</v>
      </c>
      <c r="AF28" s="186">
        <v>0</v>
      </c>
    </row>
    <row r="29" spans="1:32" x14ac:dyDescent="0.2">
      <c r="A29" s="186" t="s">
        <v>112</v>
      </c>
      <c r="B29" s="186">
        <v>5</v>
      </c>
      <c r="C29" s="186" t="s">
        <v>123</v>
      </c>
      <c r="D29" s="186" t="s">
        <v>700</v>
      </c>
      <c r="E29" s="186">
        <v>1.5349999999999999</v>
      </c>
      <c r="H29" s="186">
        <v>1304</v>
      </c>
      <c r="I29" s="186">
        <v>-30.108000000000001</v>
      </c>
      <c r="J29" s="186" t="s">
        <v>758</v>
      </c>
      <c r="K29" s="186">
        <v>4</v>
      </c>
      <c r="L29" s="186">
        <v>40.81</v>
      </c>
      <c r="M29" s="186">
        <v>36.572000000000003</v>
      </c>
      <c r="N29" s="186" t="s">
        <v>810</v>
      </c>
      <c r="P29" s="186">
        <v>36.008000000000003</v>
      </c>
      <c r="R29" s="186">
        <v>0</v>
      </c>
      <c r="S29" s="186">
        <v>1.1514814</v>
      </c>
      <c r="U29" s="186">
        <v>1.08436E-2</v>
      </c>
      <c r="W29" s="186">
        <v>1.072727</v>
      </c>
      <c r="AB29" s="186" t="s">
        <v>759</v>
      </c>
      <c r="AC29" s="186" t="s">
        <v>809</v>
      </c>
      <c r="AD29" s="186" t="s">
        <v>1066</v>
      </c>
      <c r="AE29" s="186" t="s">
        <v>1299</v>
      </c>
      <c r="AF29" s="186">
        <v>95</v>
      </c>
    </row>
    <row r="30" spans="1:32" x14ac:dyDescent="0.2">
      <c r="A30" s="186" t="s">
        <v>112</v>
      </c>
      <c r="B30" s="186">
        <v>5</v>
      </c>
      <c r="C30" s="186" t="s">
        <v>123</v>
      </c>
      <c r="D30" s="186" t="s">
        <v>700</v>
      </c>
      <c r="E30" s="186">
        <v>1.5349999999999999</v>
      </c>
      <c r="H30" s="186">
        <v>5567</v>
      </c>
      <c r="I30" s="186">
        <v>-43.8</v>
      </c>
      <c r="K30" s="186">
        <v>5</v>
      </c>
      <c r="L30" s="186">
        <v>40.81</v>
      </c>
      <c r="M30" s="186">
        <v>104.099</v>
      </c>
      <c r="N30" s="186" t="s">
        <v>810</v>
      </c>
      <c r="P30" s="186">
        <v>102.518</v>
      </c>
      <c r="R30" s="186">
        <v>1</v>
      </c>
      <c r="S30" s="186">
        <v>1.1354070000000001</v>
      </c>
      <c r="U30" s="186">
        <v>1.06905E-2</v>
      </c>
      <c r="W30" s="186">
        <v>1.0577430000000001</v>
      </c>
      <c r="AB30" s="186" t="s">
        <v>760</v>
      </c>
      <c r="AC30" s="186" t="s">
        <v>835</v>
      </c>
      <c r="AD30" s="186" t="s">
        <v>1048</v>
      </c>
      <c r="AE30" s="186" t="s">
        <v>1299</v>
      </c>
      <c r="AF30" s="186">
        <v>95</v>
      </c>
    </row>
    <row r="31" spans="1:32" x14ac:dyDescent="0.2">
      <c r="A31" s="186" t="s">
        <v>112</v>
      </c>
      <c r="B31" s="186">
        <v>5</v>
      </c>
      <c r="C31" s="186" t="s">
        <v>123</v>
      </c>
      <c r="D31" s="186" t="s">
        <v>700</v>
      </c>
      <c r="E31" s="186">
        <v>1.5349999999999999</v>
      </c>
      <c r="H31" s="186">
        <v>5557</v>
      </c>
      <c r="I31" s="186">
        <v>-44.015999999999998</v>
      </c>
      <c r="K31" s="186">
        <v>6</v>
      </c>
      <c r="L31" s="186">
        <v>40.81</v>
      </c>
      <c r="M31" s="186">
        <v>104.262</v>
      </c>
      <c r="N31" s="186" t="s">
        <v>810</v>
      </c>
      <c r="P31" s="186">
        <v>102.679</v>
      </c>
      <c r="R31" s="186">
        <v>0</v>
      </c>
      <c r="S31" s="186">
        <v>1.1351606999999999</v>
      </c>
      <c r="U31" s="186">
        <v>1.0688100000000001E-2</v>
      </c>
      <c r="W31" s="186">
        <v>1.057507</v>
      </c>
      <c r="AB31" s="186" t="s">
        <v>765</v>
      </c>
      <c r="AC31" s="186" t="s">
        <v>821</v>
      </c>
      <c r="AD31" s="186" t="s">
        <v>1008</v>
      </c>
      <c r="AE31" s="186" t="s">
        <v>1299</v>
      </c>
      <c r="AF31" s="186">
        <v>95</v>
      </c>
    </row>
    <row r="32" spans="1:32" x14ac:dyDescent="0.2">
      <c r="A32" s="186" t="s">
        <v>112</v>
      </c>
      <c r="B32" s="186">
        <v>6</v>
      </c>
      <c r="C32" s="186" t="s">
        <v>130</v>
      </c>
      <c r="D32" s="186" t="s">
        <v>701</v>
      </c>
      <c r="E32" s="186">
        <v>0.74199999999999999</v>
      </c>
      <c r="F32" s="186">
        <v>6639</v>
      </c>
      <c r="G32" s="186">
        <v>0.13200000000000001</v>
      </c>
      <c r="K32" s="186">
        <v>1</v>
      </c>
      <c r="L32" s="186">
        <v>15.593515699999999</v>
      </c>
      <c r="M32" s="186">
        <v>122.105</v>
      </c>
      <c r="N32" s="186" t="s">
        <v>1301</v>
      </c>
      <c r="Q32" s="186">
        <v>121.227</v>
      </c>
      <c r="R32" s="186">
        <v>0</v>
      </c>
      <c r="T32" s="186">
        <v>0.72423780000000004</v>
      </c>
      <c r="V32" s="186">
        <v>3.6787E-3</v>
      </c>
      <c r="X32" s="186">
        <v>0.36652000000000001</v>
      </c>
      <c r="Y32" s="186" t="s">
        <v>769</v>
      </c>
      <c r="Z32" s="186" t="s">
        <v>776</v>
      </c>
      <c r="AA32" s="186" t="s">
        <v>1302</v>
      </c>
      <c r="AE32" s="186" t="s">
        <v>1303</v>
      </c>
      <c r="AF32" s="186">
        <v>0</v>
      </c>
    </row>
    <row r="33" spans="1:32" x14ac:dyDescent="0.2">
      <c r="A33" s="186" t="s">
        <v>112</v>
      </c>
      <c r="B33" s="186">
        <v>6</v>
      </c>
      <c r="C33" s="186" t="s">
        <v>130</v>
      </c>
      <c r="D33" s="186" t="s">
        <v>701</v>
      </c>
      <c r="E33" s="186">
        <v>0.74199999999999999</v>
      </c>
      <c r="F33" s="186">
        <v>6632</v>
      </c>
      <c r="G33" s="186">
        <v>0</v>
      </c>
      <c r="K33" s="186">
        <v>2</v>
      </c>
      <c r="L33" s="186">
        <v>15.6008485</v>
      </c>
      <c r="M33" s="186">
        <v>122.229</v>
      </c>
      <c r="N33" s="186" t="s">
        <v>1301</v>
      </c>
      <c r="Q33" s="186">
        <v>121.35</v>
      </c>
      <c r="R33" s="186">
        <v>1</v>
      </c>
      <c r="T33" s="186">
        <v>0.72414199999999995</v>
      </c>
      <c r="V33" s="186">
        <v>3.6782E-3</v>
      </c>
      <c r="X33" s="186">
        <v>0.36647200000000002</v>
      </c>
      <c r="Y33" s="186" t="s">
        <v>755</v>
      </c>
      <c r="Z33" s="186" t="s">
        <v>756</v>
      </c>
      <c r="AA33" s="186" t="s">
        <v>1071</v>
      </c>
      <c r="AE33" s="186" t="s">
        <v>1303</v>
      </c>
      <c r="AF33" s="186">
        <v>0</v>
      </c>
    </row>
    <row r="34" spans="1:32" x14ac:dyDescent="0.2">
      <c r="A34" s="186" t="s">
        <v>112</v>
      </c>
      <c r="B34" s="186">
        <v>6</v>
      </c>
      <c r="C34" s="186" t="s">
        <v>130</v>
      </c>
      <c r="D34" s="186" t="s">
        <v>701</v>
      </c>
      <c r="E34" s="186">
        <v>0.74199999999999999</v>
      </c>
      <c r="F34" s="186">
        <v>2482</v>
      </c>
      <c r="G34" s="186">
        <v>29.77</v>
      </c>
      <c r="J34" s="186" t="s">
        <v>754</v>
      </c>
      <c r="K34" s="186">
        <v>3</v>
      </c>
      <c r="L34" s="186">
        <v>9.8299350000000008</v>
      </c>
      <c r="M34" s="186">
        <v>60.674999999999997</v>
      </c>
      <c r="N34" s="186" t="s">
        <v>1301</v>
      </c>
      <c r="Q34" s="186">
        <v>60.225000000000001</v>
      </c>
      <c r="R34" s="186">
        <v>0</v>
      </c>
      <c r="T34" s="186">
        <v>0.74569980000000002</v>
      </c>
      <c r="V34" s="186">
        <v>3.7877000000000002E-3</v>
      </c>
      <c r="X34" s="186">
        <v>0.37734099999999998</v>
      </c>
      <c r="Y34" s="186" t="s">
        <v>1121</v>
      </c>
      <c r="Z34" s="186" t="s">
        <v>1239</v>
      </c>
      <c r="AA34" s="186" t="s">
        <v>978</v>
      </c>
      <c r="AE34" s="186" t="s">
        <v>1303</v>
      </c>
      <c r="AF34" s="186">
        <v>0</v>
      </c>
    </row>
    <row r="35" spans="1:32" x14ac:dyDescent="0.2">
      <c r="A35" s="186" t="s">
        <v>112</v>
      </c>
      <c r="B35" s="186">
        <v>6</v>
      </c>
      <c r="C35" s="186" t="s">
        <v>130</v>
      </c>
      <c r="D35" s="186" t="s">
        <v>701</v>
      </c>
      <c r="E35" s="186">
        <v>0.74199999999999999</v>
      </c>
      <c r="H35" s="186">
        <v>698</v>
      </c>
      <c r="I35" s="186">
        <v>22.085999999999999</v>
      </c>
      <c r="J35" s="186" t="s">
        <v>758</v>
      </c>
      <c r="K35" s="186">
        <v>4</v>
      </c>
      <c r="L35" s="186">
        <v>46.786237200000002</v>
      </c>
      <c r="M35" s="186">
        <v>18.923999999999999</v>
      </c>
      <c r="N35" s="186" t="s">
        <v>1301</v>
      </c>
      <c r="P35" s="186">
        <v>18.620999999999999</v>
      </c>
      <c r="R35" s="186">
        <v>0</v>
      </c>
      <c r="S35" s="186">
        <v>1.2093886</v>
      </c>
      <c r="U35" s="186">
        <v>1.1427100000000001E-2</v>
      </c>
      <c r="W35" s="186">
        <v>1.129802</v>
      </c>
      <c r="AB35" s="186" t="s">
        <v>809</v>
      </c>
      <c r="AC35" s="186" t="s">
        <v>835</v>
      </c>
      <c r="AD35" s="186" t="s">
        <v>1013</v>
      </c>
      <c r="AE35" s="186" t="s">
        <v>1303</v>
      </c>
      <c r="AF35" s="186">
        <v>95</v>
      </c>
    </row>
    <row r="36" spans="1:32" x14ac:dyDescent="0.2">
      <c r="A36" s="186" t="s">
        <v>112</v>
      </c>
      <c r="B36" s="186">
        <v>6</v>
      </c>
      <c r="C36" s="186" t="s">
        <v>130</v>
      </c>
      <c r="D36" s="186" t="s">
        <v>701</v>
      </c>
      <c r="E36" s="186">
        <v>0.74199999999999999</v>
      </c>
      <c r="H36" s="186">
        <v>5560</v>
      </c>
      <c r="I36" s="186">
        <v>-43.8</v>
      </c>
      <c r="K36" s="186">
        <v>5</v>
      </c>
      <c r="L36" s="186">
        <v>56.614986000000002</v>
      </c>
      <c r="M36" s="186">
        <v>103.97499999999999</v>
      </c>
      <c r="N36" s="186" t="s">
        <v>1301</v>
      </c>
      <c r="P36" s="186">
        <v>102.396</v>
      </c>
      <c r="R36" s="186">
        <v>1</v>
      </c>
      <c r="S36" s="186">
        <v>1.1355367000000001</v>
      </c>
      <c r="U36" s="186">
        <v>1.06905E-2</v>
      </c>
      <c r="W36" s="186">
        <v>1.0577430000000001</v>
      </c>
      <c r="AB36" s="186" t="s">
        <v>759</v>
      </c>
      <c r="AC36" s="186" t="s">
        <v>809</v>
      </c>
      <c r="AD36" s="186" t="s">
        <v>823</v>
      </c>
      <c r="AE36" s="186" t="s">
        <v>1303</v>
      </c>
      <c r="AF36" s="186">
        <v>95</v>
      </c>
    </row>
    <row r="37" spans="1:32" x14ac:dyDescent="0.2">
      <c r="A37" s="186" t="s">
        <v>112</v>
      </c>
      <c r="B37" s="186">
        <v>6</v>
      </c>
      <c r="C37" s="186" t="s">
        <v>130</v>
      </c>
      <c r="D37" s="186" t="s">
        <v>701</v>
      </c>
      <c r="E37" s="186">
        <v>0.74199999999999999</v>
      </c>
      <c r="H37" s="186">
        <v>5557</v>
      </c>
      <c r="I37" s="186">
        <v>-44.037999999999997</v>
      </c>
      <c r="K37" s="186">
        <v>6</v>
      </c>
      <c r="L37" s="186">
        <v>56.245890799999998</v>
      </c>
      <c r="M37" s="186">
        <v>104.178</v>
      </c>
      <c r="N37" s="186" t="s">
        <v>1301</v>
      </c>
      <c r="P37" s="186">
        <v>102.596</v>
      </c>
      <c r="R37" s="186">
        <v>0</v>
      </c>
      <c r="S37" s="186">
        <v>1.1352663000000001</v>
      </c>
      <c r="U37" s="186">
        <v>1.0687800000000001E-2</v>
      </c>
      <c r="W37" s="186">
        <v>1.057483</v>
      </c>
      <c r="AB37" s="186" t="s">
        <v>764</v>
      </c>
      <c r="AC37" s="186" t="s">
        <v>880</v>
      </c>
      <c r="AD37" s="186" t="s">
        <v>982</v>
      </c>
      <c r="AE37" s="186" t="s">
        <v>1303</v>
      </c>
      <c r="AF37" s="186">
        <v>95</v>
      </c>
    </row>
    <row r="38" spans="1:32" x14ac:dyDescent="0.2">
      <c r="A38" s="186" t="s">
        <v>112</v>
      </c>
      <c r="B38" s="186">
        <v>7</v>
      </c>
      <c r="C38" s="186" t="s">
        <v>131</v>
      </c>
      <c r="D38" s="186" t="s">
        <v>701</v>
      </c>
      <c r="E38" s="186">
        <v>0.73599999999999999</v>
      </c>
      <c r="F38" s="186">
        <v>6634</v>
      </c>
      <c r="G38" s="186">
        <v>0.124</v>
      </c>
      <c r="K38" s="186">
        <v>1</v>
      </c>
      <c r="L38" s="186">
        <v>15.715596100000001</v>
      </c>
      <c r="M38" s="186">
        <v>122.021</v>
      </c>
      <c r="N38" s="186" t="s">
        <v>1304</v>
      </c>
      <c r="Q38" s="186">
        <v>121.14400000000001</v>
      </c>
      <c r="R38" s="186">
        <v>0</v>
      </c>
      <c r="T38" s="186">
        <v>0.72424010000000005</v>
      </c>
      <c r="V38" s="186">
        <v>3.6787E-3</v>
      </c>
      <c r="X38" s="186">
        <v>0.36651699999999998</v>
      </c>
      <c r="Y38" s="186" t="s">
        <v>787</v>
      </c>
      <c r="Z38" s="186" t="s">
        <v>1239</v>
      </c>
      <c r="AA38" s="186" t="s">
        <v>1305</v>
      </c>
      <c r="AE38" s="186" t="s">
        <v>1306</v>
      </c>
      <c r="AF38" s="186">
        <v>0</v>
      </c>
    </row>
    <row r="39" spans="1:32" x14ac:dyDescent="0.2">
      <c r="A39" s="186" t="s">
        <v>112</v>
      </c>
      <c r="B39" s="186">
        <v>7</v>
      </c>
      <c r="C39" s="186" t="s">
        <v>131</v>
      </c>
      <c r="D39" s="186" t="s">
        <v>701</v>
      </c>
      <c r="E39" s="186">
        <v>0.73599999999999999</v>
      </c>
      <c r="F39" s="186">
        <v>6632</v>
      </c>
      <c r="G39" s="186">
        <v>0</v>
      </c>
      <c r="K39" s="186">
        <v>2</v>
      </c>
      <c r="L39" s="186">
        <v>15.718083399999999</v>
      </c>
      <c r="M39" s="186">
        <v>122.063</v>
      </c>
      <c r="N39" s="186" t="s">
        <v>1304</v>
      </c>
      <c r="Q39" s="186">
        <v>121.185</v>
      </c>
      <c r="R39" s="186">
        <v>1</v>
      </c>
      <c r="T39" s="186">
        <v>0.72415010000000002</v>
      </c>
      <c r="V39" s="186">
        <v>3.6782E-3</v>
      </c>
      <c r="X39" s="186">
        <v>0.36647200000000002</v>
      </c>
      <c r="Y39" s="186" t="s">
        <v>1307</v>
      </c>
      <c r="Z39" s="186" t="s">
        <v>1308</v>
      </c>
      <c r="AA39" s="186" t="s">
        <v>1095</v>
      </c>
      <c r="AE39" s="186" t="s">
        <v>1306</v>
      </c>
      <c r="AF39" s="186">
        <v>0</v>
      </c>
    </row>
    <row r="40" spans="1:32" x14ac:dyDescent="0.2">
      <c r="A40" s="186" t="s">
        <v>112</v>
      </c>
      <c r="B40" s="186">
        <v>7</v>
      </c>
      <c r="C40" s="186" t="s">
        <v>131</v>
      </c>
      <c r="D40" s="186" t="s">
        <v>701</v>
      </c>
      <c r="E40" s="186">
        <v>0.73599999999999999</v>
      </c>
      <c r="F40" s="186">
        <v>2330</v>
      </c>
      <c r="G40" s="186">
        <v>29.795000000000002</v>
      </c>
      <c r="J40" s="186" t="s">
        <v>754</v>
      </c>
      <c r="K40" s="186">
        <v>3</v>
      </c>
      <c r="L40" s="186">
        <v>9.4386975999999994</v>
      </c>
      <c r="M40" s="186">
        <v>57.082000000000001</v>
      </c>
      <c r="N40" s="186" t="s">
        <v>1304</v>
      </c>
      <c r="Q40" s="186">
        <v>56.658999999999999</v>
      </c>
      <c r="R40" s="186">
        <v>0</v>
      </c>
      <c r="T40" s="186">
        <v>0.74572609999999995</v>
      </c>
      <c r="V40" s="186">
        <v>3.7878E-3</v>
      </c>
      <c r="X40" s="186">
        <v>0.37735000000000002</v>
      </c>
      <c r="Y40" s="186" t="s">
        <v>1244</v>
      </c>
      <c r="Z40" s="186" t="s">
        <v>1281</v>
      </c>
      <c r="AA40" s="186" t="s">
        <v>1309</v>
      </c>
      <c r="AE40" s="186" t="s">
        <v>1306</v>
      </c>
      <c r="AF40" s="186">
        <v>0</v>
      </c>
    </row>
    <row r="41" spans="1:32" x14ac:dyDescent="0.2">
      <c r="A41" s="186" t="s">
        <v>112</v>
      </c>
      <c r="B41" s="186">
        <v>7</v>
      </c>
      <c r="C41" s="186" t="s">
        <v>131</v>
      </c>
      <c r="D41" s="186" t="s">
        <v>701</v>
      </c>
      <c r="E41" s="186">
        <v>0.73599999999999999</v>
      </c>
      <c r="H41" s="186">
        <v>657</v>
      </c>
      <c r="I41" s="186">
        <v>22.324000000000002</v>
      </c>
      <c r="J41" s="186" t="s">
        <v>758</v>
      </c>
      <c r="K41" s="186">
        <v>4</v>
      </c>
      <c r="L41" s="186">
        <v>44.758952000000001</v>
      </c>
      <c r="M41" s="186">
        <v>17.768999999999998</v>
      </c>
      <c r="N41" s="186" t="s">
        <v>1304</v>
      </c>
      <c r="P41" s="186">
        <v>17.484999999999999</v>
      </c>
      <c r="R41" s="186">
        <v>0</v>
      </c>
      <c r="S41" s="186">
        <v>1.2094711</v>
      </c>
      <c r="U41" s="186">
        <v>1.14298E-2</v>
      </c>
      <c r="W41" s="186">
        <v>1.1300619999999999</v>
      </c>
      <c r="AB41" s="186" t="s">
        <v>809</v>
      </c>
      <c r="AC41" s="186" t="s">
        <v>760</v>
      </c>
      <c r="AD41" s="186" t="s">
        <v>1066</v>
      </c>
      <c r="AE41" s="186" t="s">
        <v>1306</v>
      </c>
      <c r="AF41" s="186">
        <v>95</v>
      </c>
    </row>
    <row r="42" spans="1:32" x14ac:dyDescent="0.2">
      <c r="A42" s="186" t="s">
        <v>112</v>
      </c>
      <c r="B42" s="186">
        <v>7</v>
      </c>
      <c r="C42" s="186" t="s">
        <v>131</v>
      </c>
      <c r="D42" s="186" t="s">
        <v>701</v>
      </c>
      <c r="E42" s="186">
        <v>0.73599999999999999</v>
      </c>
      <c r="H42" s="186">
        <v>5557</v>
      </c>
      <c r="I42" s="186">
        <v>-43.8</v>
      </c>
      <c r="K42" s="186">
        <v>5</v>
      </c>
      <c r="L42" s="186">
        <v>57.218398700000002</v>
      </c>
      <c r="M42" s="186">
        <v>103.89700000000001</v>
      </c>
      <c r="N42" s="186" t="s">
        <v>1304</v>
      </c>
      <c r="P42" s="186">
        <v>102.319</v>
      </c>
      <c r="R42" s="186">
        <v>1</v>
      </c>
      <c r="S42" s="186">
        <v>1.1353991000000001</v>
      </c>
      <c r="U42" s="186">
        <v>1.06905E-2</v>
      </c>
      <c r="W42" s="186">
        <v>1.0577430000000001</v>
      </c>
      <c r="AB42" s="186" t="s">
        <v>759</v>
      </c>
      <c r="AC42" s="186" t="s">
        <v>809</v>
      </c>
      <c r="AD42" s="186" t="s">
        <v>823</v>
      </c>
      <c r="AE42" s="186" t="s">
        <v>1306</v>
      </c>
      <c r="AF42" s="186">
        <v>95</v>
      </c>
    </row>
    <row r="43" spans="1:32" x14ac:dyDescent="0.2">
      <c r="A43" s="186" t="s">
        <v>112</v>
      </c>
      <c r="B43" s="186">
        <v>7</v>
      </c>
      <c r="C43" s="186" t="s">
        <v>131</v>
      </c>
      <c r="D43" s="186" t="s">
        <v>701</v>
      </c>
      <c r="E43" s="186">
        <v>0.73599999999999999</v>
      </c>
      <c r="H43" s="186">
        <v>5553</v>
      </c>
      <c r="I43" s="186">
        <v>-44.033999999999999</v>
      </c>
      <c r="K43" s="186">
        <v>6</v>
      </c>
      <c r="L43" s="186">
        <v>56.777087399999999</v>
      </c>
      <c r="M43" s="186">
        <v>104.13800000000001</v>
      </c>
      <c r="N43" s="186" t="s">
        <v>1304</v>
      </c>
      <c r="P43" s="186">
        <v>102.557</v>
      </c>
      <c r="R43" s="186">
        <v>0</v>
      </c>
      <c r="S43" s="186">
        <v>1.135132</v>
      </c>
      <c r="U43" s="186">
        <v>1.06879E-2</v>
      </c>
      <c r="W43" s="186">
        <v>1.0574870000000001</v>
      </c>
      <c r="AB43" s="186" t="s">
        <v>764</v>
      </c>
      <c r="AC43" s="186" t="s">
        <v>880</v>
      </c>
      <c r="AD43" s="186" t="s">
        <v>982</v>
      </c>
      <c r="AE43" s="186" t="s">
        <v>1306</v>
      </c>
      <c r="AF43" s="186">
        <v>95</v>
      </c>
    </row>
    <row r="44" spans="1:32" x14ac:dyDescent="0.2">
      <c r="A44" s="186" t="s">
        <v>112</v>
      </c>
      <c r="B44" s="186">
        <v>8</v>
      </c>
      <c r="C44" s="186" t="s">
        <v>139</v>
      </c>
      <c r="D44" s="186" t="s">
        <v>697</v>
      </c>
      <c r="E44" s="186">
        <v>0.72299999999999998</v>
      </c>
      <c r="F44" s="186">
        <v>6622</v>
      </c>
      <c r="G44" s="186">
        <v>9.5000000000000001E-2</v>
      </c>
      <c r="K44" s="186">
        <v>1</v>
      </c>
      <c r="L44" s="186">
        <v>15.9955508</v>
      </c>
      <c r="M44" s="186">
        <v>121.979</v>
      </c>
      <c r="N44" s="186" t="s">
        <v>1310</v>
      </c>
      <c r="Q44" s="186">
        <v>121.102</v>
      </c>
      <c r="R44" s="186">
        <v>0</v>
      </c>
      <c r="T44" s="186">
        <v>0.72422839999999999</v>
      </c>
      <c r="V44" s="186">
        <v>3.6784999999999999E-3</v>
      </c>
      <c r="X44" s="186">
        <v>0.36650700000000003</v>
      </c>
      <c r="Y44" s="186" t="s">
        <v>787</v>
      </c>
      <c r="Z44" s="186" t="s">
        <v>805</v>
      </c>
      <c r="AA44" s="186" t="s">
        <v>1311</v>
      </c>
      <c r="AE44" s="186" t="s">
        <v>1312</v>
      </c>
      <c r="AF44" s="186">
        <v>0</v>
      </c>
    </row>
    <row r="45" spans="1:32" x14ac:dyDescent="0.2">
      <c r="A45" s="186" t="s">
        <v>112</v>
      </c>
      <c r="B45" s="186">
        <v>8</v>
      </c>
      <c r="C45" s="186" t="s">
        <v>139</v>
      </c>
      <c r="D45" s="186" t="s">
        <v>697</v>
      </c>
      <c r="E45" s="186">
        <v>0.72299999999999998</v>
      </c>
      <c r="F45" s="186">
        <v>6625</v>
      </c>
      <c r="G45" s="186">
        <v>0</v>
      </c>
      <c r="K45" s="186">
        <v>2</v>
      </c>
      <c r="L45" s="186">
        <v>15.997116800000001</v>
      </c>
      <c r="M45" s="186">
        <v>122.004</v>
      </c>
      <c r="N45" s="186" t="s">
        <v>1310</v>
      </c>
      <c r="Q45" s="186">
        <v>121.127</v>
      </c>
      <c r="R45" s="186">
        <v>1</v>
      </c>
      <c r="T45" s="186">
        <v>0.72415960000000001</v>
      </c>
      <c r="V45" s="186">
        <v>3.6782E-3</v>
      </c>
      <c r="X45" s="186">
        <v>0.36647200000000002</v>
      </c>
      <c r="Y45" s="186" t="s">
        <v>1307</v>
      </c>
      <c r="Z45" s="186" t="s">
        <v>1308</v>
      </c>
      <c r="AA45" s="186" t="s">
        <v>1313</v>
      </c>
      <c r="AE45" s="186" t="s">
        <v>1312</v>
      </c>
      <c r="AF45" s="186">
        <v>0</v>
      </c>
    </row>
    <row r="46" spans="1:32" x14ac:dyDescent="0.2">
      <c r="A46" s="186" t="s">
        <v>112</v>
      </c>
      <c r="B46" s="186">
        <v>8</v>
      </c>
      <c r="C46" s="186" t="s">
        <v>139</v>
      </c>
      <c r="D46" s="186" t="s">
        <v>697</v>
      </c>
      <c r="E46" s="186">
        <v>0.72299999999999998</v>
      </c>
      <c r="F46" s="186">
        <v>3081</v>
      </c>
      <c r="G46" s="186">
        <v>8.6029999999999998</v>
      </c>
      <c r="J46" s="186" t="s">
        <v>754</v>
      </c>
      <c r="K46" s="186">
        <v>3</v>
      </c>
      <c r="L46" s="186">
        <v>11.8466205</v>
      </c>
      <c r="M46" s="186">
        <v>74.933000000000007</v>
      </c>
      <c r="N46" s="186" t="s">
        <v>1310</v>
      </c>
      <c r="Q46" s="186">
        <v>74.388999999999996</v>
      </c>
      <c r="R46" s="186">
        <v>0</v>
      </c>
      <c r="T46" s="186">
        <v>0.73038930000000002</v>
      </c>
      <c r="V46" s="186">
        <v>3.7098000000000001E-3</v>
      </c>
      <c r="X46" s="186">
        <v>0.36961300000000002</v>
      </c>
      <c r="Y46" s="186" t="s">
        <v>1244</v>
      </c>
      <c r="Z46" s="186" t="s">
        <v>1297</v>
      </c>
      <c r="AA46" s="186" t="s">
        <v>1314</v>
      </c>
      <c r="AE46" s="186" t="s">
        <v>1312</v>
      </c>
      <c r="AF46" s="186">
        <v>0</v>
      </c>
    </row>
    <row r="47" spans="1:32" x14ac:dyDescent="0.2">
      <c r="A47" s="186" t="s">
        <v>112</v>
      </c>
      <c r="B47" s="186">
        <v>8</v>
      </c>
      <c r="C47" s="186" t="s">
        <v>139</v>
      </c>
      <c r="D47" s="186" t="s">
        <v>697</v>
      </c>
      <c r="E47" s="186">
        <v>0.72299999999999998</v>
      </c>
      <c r="H47" s="186">
        <v>775</v>
      </c>
      <c r="I47" s="186">
        <v>-19.376999999999999</v>
      </c>
      <c r="J47" s="186" t="s">
        <v>758</v>
      </c>
      <c r="K47" s="186">
        <v>4</v>
      </c>
      <c r="L47" s="186">
        <v>52.394270499999998</v>
      </c>
      <c r="M47" s="186">
        <v>21.062000000000001</v>
      </c>
      <c r="N47" s="186" t="s">
        <v>1310</v>
      </c>
      <c r="P47" s="186">
        <v>20.734000000000002</v>
      </c>
      <c r="R47" s="186">
        <v>0</v>
      </c>
      <c r="S47" s="186">
        <v>1.1632986000000001</v>
      </c>
      <c r="U47" s="186">
        <v>1.09636E-2</v>
      </c>
      <c r="W47" s="186">
        <v>1.0844670000000001</v>
      </c>
      <c r="AB47" s="186" t="s">
        <v>809</v>
      </c>
      <c r="AC47" s="186" t="s">
        <v>760</v>
      </c>
      <c r="AD47" s="186" t="s">
        <v>1018</v>
      </c>
      <c r="AE47" s="186" t="s">
        <v>1312</v>
      </c>
      <c r="AF47" s="186">
        <v>95</v>
      </c>
    </row>
    <row r="48" spans="1:32" x14ac:dyDescent="0.2">
      <c r="A48" s="186" t="s">
        <v>112</v>
      </c>
      <c r="B48" s="186">
        <v>8</v>
      </c>
      <c r="C48" s="186" t="s">
        <v>139</v>
      </c>
      <c r="D48" s="186" t="s">
        <v>697</v>
      </c>
      <c r="E48" s="186">
        <v>0.72299999999999998</v>
      </c>
      <c r="H48" s="186">
        <v>5554</v>
      </c>
      <c r="I48" s="186">
        <v>-43.8</v>
      </c>
      <c r="K48" s="186">
        <v>5</v>
      </c>
      <c r="L48" s="186">
        <v>58.346094100000002</v>
      </c>
      <c r="M48" s="186">
        <v>103.84399999999999</v>
      </c>
      <c r="N48" s="186" t="s">
        <v>1310</v>
      </c>
      <c r="P48" s="186">
        <v>102.267</v>
      </c>
      <c r="R48" s="186">
        <v>1</v>
      </c>
      <c r="S48" s="186">
        <v>1.1352863</v>
      </c>
      <c r="U48" s="186">
        <v>1.06905E-2</v>
      </c>
      <c r="W48" s="186">
        <v>1.0577430000000001</v>
      </c>
      <c r="AB48" s="186" t="s">
        <v>759</v>
      </c>
      <c r="AC48" s="186" t="s">
        <v>760</v>
      </c>
      <c r="AD48" s="186" t="s">
        <v>895</v>
      </c>
      <c r="AE48" s="186" t="s">
        <v>1312</v>
      </c>
      <c r="AF48" s="186">
        <v>95</v>
      </c>
    </row>
    <row r="49" spans="1:32" x14ac:dyDescent="0.2">
      <c r="A49" s="186" t="s">
        <v>112</v>
      </c>
      <c r="B49" s="186">
        <v>8</v>
      </c>
      <c r="C49" s="186" t="s">
        <v>139</v>
      </c>
      <c r="D49" s="186" t="s">
        <v>697</v>
      </c>
      <c r="E49" s="186">
        <v>0.72299999999999998</v>
      </c>
      <c r="H49" s="186">
        <v>5547</v>
      </c>
      <c r="I49" s="186">
        <v>-44.012999999999998</v>
      </c>
      <c r="K49" s="186">
        <v>6</v>
      </c>
      <c r="L49" s="186">
        <v>57.8882774</v>
      </c>
      <c r="M49" s="186">
        <v>104.09</v>
      </c>
      <c r="N49" s="186" t="s">
        <v>1310</v>
      </c>
      <c r="P49" s="186">
        <v>102.51</v>
      </c>
      <c r="R49" s="186">
        <v>0</v>
      </c>
      <c r="S49" s="186">
        <v>1.1350423000000001</v>
      </c>
      <c r="U49" s="186">
        <v>1.0688100000000001E-2</v>
      </c>
      <c r="W49" s="186">
        <v>1.057509</v>
      </c>
      <c r="AB49" s="186" t="s">
        <v>798</v>
      </c>
      <c r="AC49" s="186" t="s">
        <v>880</v>
      </c>
      <c r="AD49" s="186" t="s">
        <v>1008</v>
      </c>
      <c r="AE49" s="186" t="s">
        <v>1312</v>
      </c>
      <c r="AF49" s="186">
        <v>95</v>
      </c>
    </row>
    <row r="50" spans="1:32" x14ac:dyDescent="0.2">
      <c r="A50" s="186" t="s">
        <v>112</v>
      </c>
      <c r="B50" s="186">
        <v>9</v>
      </c>
      <c r="C50" s="186" t="s">
        <v>140</v>
      </c>
      <c r="D50" s="186" t="s">
        <v>697</v>
      </c>
      <c r="E50" s="186">
        <v>0.71699999999999997</v>
      </c>
      <c r="F50" s="186">
        <v>6624</v>
      </c>
      <c r="G50" s="186">
        <v>9.5000000000000001E-2</v>
      </c>
      <c r="K50" s="186">
        <v>1</v>
      </c>
      <c r="L50" s="186">
        <v>16.132082499999999</v>
      </c>
      <c r="M50" s="186">
        <v>122.02200000000001</v>
      </c>
      <c r="Q50" s="186">
        <v>121.145</v>
      </c>
      <c r="R50" s="186">
        <v>0</v>
      </c>
      <c r="T50" s="186">
        <v>0.72431670000000004</v>
      </c>
      <c r="V50" s="186">
        <v>3.6784999999999999E-3</v>
      </c>
      <c r="X50" s="186">
        <v>0.36650700000000003</v>
      </c>
      <c r="Y50" s="186" t="s">
        <v>1315</v>
      </c>
      <c r="Z50" s="186" t="s">
        <v>1239</v>
      </c>
      <c r="AA50" s="186" t="s">
        <v>1316</v>
      </c>
      <c r="AE50" s="186" t="s">
        <v>1317</v>
      </c>
      <c r="AF50" s="186">
        <v>0</v>
      </c>
    </row>
    <row r="51" spans="1:32" x14ac:dyDescent="0.2">
      <c r="A51" s="186" t="s">
        <v>112</v>
      </c>
      <c r="B51" s="186">
        <v>9</v>
      </c>
      <c r="C51" s="186" t="s">
        <v>140</v>
      </c>
      <c r="D51" s="186" t="s">
        <v>697</v>
      </c>
      <c r="E51" s="186">
        <v>0.71699999999999997</v>
      </c>
      <c r="F51" s="186">
        <v>6620</v>
      </c>
      <c r="G51" s="186">
        <v>0</v>
      </c>
      <c r="K51" s="186">
        <v>2</v>
      </c>
      <c r="L51" s="186">
        <v>16.1340717</v>
      </c>
      <c r="M51" s="186">
        <v>122.054</v>
      </c>
      <c r="Q51" s="186">
        <v>121.17700000000001</v>
      </c>
      <c r="R51" s="186">
        <v>1</v>
      </c>
      <c r="T51" s="186">
        <v>0.72424809999999995</v>
      </c>
      <c r="V51" s="186">
        <v>3.6782E-3</v>
      </c>
      <c r="X51" s="186">
        <v>0.36647200000000002</v>
      </c>
      <c r="Y51" s="186" t="s">
        <v>1318</v>
      </c>
      <c r="Z51" s="186" t="s">
        <v>748</v>
      </c>
      <c r="AA51" s="186" t="s">
        <v>1319</v>
      </c>
      <c r="AE51" s="186" t="s">
        <v>1317</v>
      </c>
      <c r="AF51" s="186">
        <v>0</v>
      </c>
    </row>
    <row r="52" spans="1:32" x14ac:dyDescent="0.2">
      <c r="A52" s="186" t="s">
        <v>112</v>
      </c>
      <c r="B52" s="186">
        <v>9</v>
      </c>
      <c r="C52" s="186" t="s">
        <v>140</v>
      </c>
      <c r="D52" s="186" t="s">
        <v>697</v>
      </c>
      <c r="E52" s="186">
        <v>0.71699999999999997</v>
      </c>
      <c r="F52" s="186">
        <v>3071</v>
      </c>
      <c r="G52" s="186">
        <v>8.5839999999999996</v>
      </c>
      <c r="J52" s="186" t="s">
        <v>754</v>
      </c>
      <c r="K52" s="186">
        <v>3</v>
      </c>
      <c r="L52" s="186">
        <v>11.885880500000001</v>
      </c>
      <c r="M52" s="186">
        <v>74.418000000000006</v>
      </c>
      <c r="Q52" s="186">
        <v>73.879000000000005</v>
      </c>
      <c r="R52" s="186">
        <v>0</v>
      </c>
      <c r="T52" s="186">
        <v>0.73046509999999998</v>
      </c>
      <c r="V52" s="186">
        <v>3.7098000000000001E-3</v>
      </c>
      <c r="X52" s="186">
        <v>0.36960599999999999</v>
      </c>
      <c r="Y52" s="186" t="s">
        <v>1244</v>
      </c>
      <c r="Z52" s="186" t="s">
        <v>1297</v>
      </c>
      <c r="AA52" s="186" t="s">
        <v>1320</v>
      </c>
      <c r="AE52" s="186" t="s">
        <v>1317</v>
      </c>
      <c r="AF52" s="186">
        <v>0</v>
      </c>
    </row>
    <row r="53" spans="1:32" x14ac:dyDescent="0.2">
      <c r="A53" s="186" t="s">
        <v>112</v>
      </c>
      <c r="B53" s="186">
        <v>9</v>
      </c>
      <c r="C53" s="186" t="s">
        <v>140</v>
      </c>
      <c r="D53" s="186" t="s">
        <v>697</v>
      </c>
      <c r="E53" s="186">
        <v>0.71699999999999997</v>
      </c>
      <c r="H53" s="186">
        <v>773</v>
      </c>
      <c r="I53" s="186">
        <v>-19.431000000000001</v>
      </c>
      <c r="J53" s="186" t="s">
        <v>758</v>
      </c>
      <c r="K53" s="186">
        <v>4</v>
      </c>
      <c r="L53" s="186">
        <v>52.554414199999997</v>
      </c>
      <c r="M53" s="186">
        <v>20.923999999999999</v>
      </c>
      <c r="P53" s="186">
        <v>20.599</v>
      </c>
      <c r="R53" s="186">
        <v>0</v>
      </c>
      <c r="S53" s="186">
        <v>1.1632475</v>
      </c>
      <c r="U53" s="186">
        <v>1.0963000000000001E-2</v>
      </c>
      <c r="W53" s="186">
        <v>1.0844069999999999</v>
      </c>
      <c r="AB53" s="186" t="s">
        <v>809</v>
      </c>
      <c r="AC53" s="186" t="s">
        <v>760</v>
      </c>
      <c r="AD53" s="186" t="s">
        <v>1039</v>
      </c>
      <c r="AE53" s="186" t="s">
        <v>1317</v>
      </c>
      <c r="AF53" s="186">
        <v>95</v>
      </c>
    </row>
    <row r="54" spans="1:32" x14ac:dyDescent="0.2">
      <c r="A54" s="186" t="s">
        <v>112</v>
      </c>
      <c r="B54" s="186">
        <v>9</v>
      </c>
      <c r="C54" s="186" t="s">
        <v>140</v>
      </c>
      <c r="D54" s="186" t="s">
        <v>697</v>
      </c>
      <c r="E54" s="186">
        <v>0.71699999999999997</v>
      </c>
      <c r="H54" s="186">
        <v>5544</v>
      </c>
      <c r="I54" s="186">
        <v>-43.8</v>
      </c>
      <c r="K54" s="186">
        <v>5</v>
      </c>
      <c r="L54" s="186">
        <v>59.047486900000003</v>
      </c>
      <c r="M54" s="186">
        <v>103.73</v>
      </c>
      <c r="P54" s="186">
        <v>102.155</v>
      </c>
      <c r="R54" s="186">
        <v>1</v>
      </c>
      <c r="S54" s="186">
        <v>1.1352768</v>
      </c>
      <c r="U54" s="186">
        <v>1.06905E-2</v>
      </c>
      <c r="W54" s="186">
        <v>1.0577430000000001</v>
      </c>
      <c r="AB54" s="186" t="s">
        <v>759</v>
      </c>
      <c r="AC54" s="186" t="s">
        <v>809</v>
      </c>
      <c r="AD54" s="186" t="s">
        <v>895</v>
      </c>
      <c r="AE54" s="186" t="s">
        <v>1317</v>
      </c>
      <c r="AF54" s="186">
        <v>95</v>
      </c>
    </row>
    <row r="55" spans="1:32" x14ac:dyDescent="0.2">
      <c r="A55" s="186" t="s">
        <v>112</v>
      </c>
      <c r="B55" s="186">
        <v>9</v>
      </c>
      <c r="C55" s="186" t="s">
        <v>140</v>
      </c>
      <c r="D55" s="186" t="s">
        <v>697</v>
      </c>
      <c r="E55" s="186">
        <v>0.71699999999999997</v>
      </c>
      <c r="H55" s="186">
        <v>5540</v>
      </c>
      <c r="I55" s="186">
        <v>-44.027999999999999</v>
      </c>
      <c r="K55" s="186">
        <v>6</v>
      </c>
      <c r="L55" s="186">
        <v>58.683656499999998</v>
      </c>
      <c r="M55" s="186">
        <v>103.92400000000001</v>
      </c>
      <c r="P55" s="186">
        <v>102.34699999999999</v>
      </c>
      <c r="R55" s="186">
        <v>0</v>
      </c>
      <c r="S55" s="186">
        <v>1.1350184000000001</v>
      </c>
      <c r="U55" s="186">
        <v>1.0688E-2</v>
      </c>
      <c r="W55" s="186">
        <v>1.0574939999999999</v>
      </c>
      <c r="AB55" s="186" t="s">
        <v>798</v>
      </c>
      <c r="AC55" s="186" t="s">
        <v>880</v>
      </c>
      <c r="AD55" s="186" t="s">
        <v>1008</v>
      </c>
      <c r="AE55" s="186" t="s">
        <v>1317</v>
      </c>
      <c r="AF55" s="186">
        <v>95</v>
      </c>
    </row>
    <row r="56" spans="1:32" x14ac:dyDescent="0.2">
      <c r="A56" s="186" t="s">
        <v>112</v>
      </c>
      <c r="B56" s="186">
        <v>10</v>
      </c>
      <c r="C56" s="186" t="s">
        <v>339</v>
      </c>
      <c r="D56" s="186" t="s">
        <v>340</v>
      </c>
      <c r="E56" s="186">
        <v>0.80600000000000005</v>
      </c>
      <c r="F56" s="186">
        <v>6622</v>
      </c>
      <c r="G56" s="186">
        <v>0.114</v>
      </c>
      <c r="K56" s="186">
        <v>1</v>
      </c>
      <c r="L56" s="186">
        <v>14.3420535</v>
      </c>
      <c r="M56" s="186">
        <v>121.864</v>
      </c>
      <c r="Q56" s="186">
        <v>120.98699999999999</v>
      </c>
      <c r="R56" s="186">
        <v>0</v>
      </c>
      <c r="T56" s="186">
        <v>0.72440550000000004</v>
      </c>
      <c r="V56" s="186">
        <v>3.6786000000000002E-3</v>
      </c>
      <c r="X56" s="186">
        <v>0.36651400000000001</v>
      </c>
      <c r="Y56" s="186" t="s">
        <v>1315</v>
      </c>
      <c r="Z56" s="186" t="s">
        <v>788</v>
      </c>
      <c r="AA56" s="186" t="s">
        <v>1321</v>
      </c>
      <c r="AE56" s="186" t="s">
        <v>1322</v>
      </c>
      <c r="AF56" s="186">
        <v>0</v>
      </c>
    </row>
    <row r="57" spans="1:32" x14ac:dyDescent="0.2">
      <c r="A57" s="186" t="s">
        <v>112</v>
      </c>
      <c r="B57" s="186">
        <v>10</v>
      </c>
      <c r="C57" s="186" t="s">
        <v>339</v>
      </c>
      <c r="D57" s="186" t="s">
        <v>340</v>
      </c>
      <c r="E57" s="186">
        <v>0.80600000000000005</v>
      </c>
      <c r="F57" s="186">
        <v>6617</v>
      </c>
      <c r="G57" s="186">
        <v>0</v>
      </c>
      <c r="K57" s="186">
        <v>2</v>
      </c>
      <c r="L57" s="186">
        <v>14.350457</v>
      </c>
      <c r="M57" s="186">
        <v>122.017</v>
      </c>
      <c r="Q57" s="186">
        <v>121.139</v>
      </c>
      <c r="R57" s="186">
        <v>1</v>
      </c>
      <c r="T57" s="186">
        <v>0.72432280000000004</v>
      </c>
      <c r="V57" s="186">
        <v>3.6782E-3</v>
      </c>
      <c r="X57" s="186">
        <v>0.36647200000000002</v>
      </c>
      <c r="Y57" s="186" t="s">
        <v>1318</v>
      </c>
      <c r="Z57" s="186" t="s">
        <v>1295</v>
      </c>
      <c r="AA57" s="186" t="s">
        <v>1323</v>
      </c>
      <c r="AE57" s="186" t="s">
        <v>1322</v>
      </c>
      <c r="AF57" s="186">
        <v>0</v>
      </c>
    </row>
    <row r="58" spans="1:32" x14ac:dyDescent="0.2">
      <c r="A58" s="186" t="s">
        <v>112</v>
      </c>
      <c r="B58" s="186">
        <v>10</v>
      </c>
      <c r="C58" s="186" t="s">
        <v>339</v>
      </c>
      <c r="D58" s="186" t="s">
        <v>340</v>
      </c>
      <c r="E58" s="186">
        <v>0.80600000000000005</v>
      </c>
      <c r="F58" s="186">
        <v>3894</v>
      </c>
      <c r="G58" s="186">
        <v>12.548</v>
      </c>
      <c r="J58" s="186" t="s">
        <v>754</v>
      </c>
      <c r="K58" s="186">
        <v>3</v>
      </c>
      <c r="L58" s="186">
        <v>12.455231100000001</v>
      </c>
      <c r="M58" s="186">
        <v>94.551000000000002</v>
      </c>
      <c r="Q58" s="186">
        <v>93.861999999999995</v>
      </c>
      <c r="R58" s="186">
        <v>0</v>
      </c>
      <c r="T58" s="186">
        <v>0.73341179999999995</v>
      </c>
      <c r="V58" s="186">
        <v>3.7244000000000001E-3</v>
      </c>
      <c r="X58" s="186">
        <v>0.37105399999999999</v>
      </c>
      <c r="Y58" s="186" t="s">
        <v>787</v>
      </c>
      <c r="Z58" s="186" t="s">
        <v>774</v>
      </c>
      <c r="AA58" s="186" t="s">
        <v>1324</v>
      </c>
      <c r="AE58" s="186" t="s">
        <v>1322</v>
      </c>
      <c r="AF58" s="186">
        <v>0</v>
      </c>
    </row>
    <row r="59" spans="1:32" x14ac:dyDescent="0.2">
      <c r="A59" s="186" t="s">
        <v>112</v>
      </c>
      <c r="B59" s="186">
        <v>10</v>
      </c>
      <c r="C59" s="186" t="s">
        <v>339</v>
      </c>
      <c r="D59" s="186" t="s">
        <v>340</v>
      </c>
      <c r="E59" s="186">
        <v>0.80600000000000005</v>
      </c>
      <c r="H59" s="186">
        <v>844</v>
      </c>
      <c r="I59" s="186">
        <v>-31.649000000000001</v>
      </c>
      <c r="J59" s="186" t="s">
        <v>758</v>
      </c>
      <c r="K59" s="186">
        <v>4</v>
      </c>
      <c r="L59" s="186">
        <v>50.426036699999997</v>
      </c>
      <c r="M59" s="186">
        <v>23.018999999999998</v>
      </c>
      <c r="P59" s="186">
        <v>22.664000000000001</v>
      </c>
      <c r="R59" s="186">
        <v>0</v>
      </c>
      <c r="S59" s="186">
        <v>1.1498120999999999</v>
      </c>
      <c r="U59" s="186">
        <v>1.08264E-2</v>
      </c>
      <c r="W59" s="186">
        <v>1.07104</v>
      </c>
      <c r="AB59" s="186" t="s">
        <v>809</v>
      </c>
      <c r="AC59" s="186" t="s">
        <v>760</v>
      </c>
      <c r="AD59" s="186" t="s">
        <v>1044</v>
      </c>
      <c r="AE59" s="186" t="s">
        <v>1322</v>
      </c>
      <c r="AF59" s="186">
        <v>95</v>
      </c>
    </row>
    <row r="60" spans="1:32" x14ac:dyDescent="0.2">
      <c r="A60" s="186" t="s">
        <v>112</v>
      </c>
      <c r="B60" s="186">
        <v>10</v>
      </c>
      <c r="C60" s="186" t="s">
        <v>339</v>
      </c>
      <c r="D60" s="186" t="s">
        <v>340</v>
      </c>
      <c r="E60" s="186">
        <v>0.80600000000000005</v>
      </c>
      <c r="H60" s="186">
        <v>5540</v>
      </c>
      <c r="I60" s="186">
        <v>-43.8</v>
      </c>
      <c r="K60" s="186">
        <v>5</v>
      </c>
      <c r="L60" s="186">
        <v>52.6965778</v>
      </c>
      <c r="M60" s="186">
        <v>103.627</v>
      </c>
      <c r="P60" s="186">
        <v>102.054</v>
      </c>
      <c r="R60" s="186">
        <v>1</v>
      </c>
      <c r="S60" s="186">
        <v>1.1353230999999999</v>
      </c>
      <c r="U60" s="186">
        <v>1.06905E-2</v>
      </c>
      <c r="W60" s="186">
        <v>1.0577430000000001</v>
      </c>
      <c r="AB60" s="186" t="s">
        <v>759</v>
      </c>
      <c r="AC60" s="186" t="s">
        <v>760</v>
      </c>
      <c r="AD60" s="186" t="s">
        <v>906</v>
      </c>
      <c r="AE60" s="186" t="s">
        <v>1322</v>
      </c>
      <c r="AF60" s="186">
        <v>95</v>
      </c>
    </row>
    <row r="61" spans="1:32" x14ac:dyDescent="0.2">
      <c r="A61" s="186" t="s">
        <v>112</v>
      </c>
      <c r="B61" s="186">
        <v>10</v>
      </c>
      <c r="C61" s="186" t="s">
        <v>339</v>
      </c>
      <c r="D61" s="186" t="s">
        <v>340</v>
      </c>
      <c r="E61" s="186">
        <v>0.80600000000000005</v>
      </c>
      <c r="H61" s="186">
        <v>5545</v>
      </c>
      <c r="I61" s="186">
        <v>-43.997999999999998</v>
      </c>
      <c r="K61" s="186">
        <v>6</v>
      </c>
      <c r="L61" s="186">
        <v>52.308270700000001</v>
      </c>
      <c r="M61" s="186">
        <v>103.861</v>
      </c>
      <c r="P61" s="186">
        <v>102.285</v>
      </c>
      <c r="R61" s="186">
        <v>0</v>
      </c>
      <c r="S61" s="186">
        <v>1.1350982999999999</v>
      </c>
      <c r="U61" s="186">
        <v>1.06883E-2</v>
      </c>
      <c r="W61" s="186">
        <v>1.057526</v>
      </c>
      <c r="AB61" s="186" t="s">
        <v>798</v>
      </c>
      <c r="AC61" s="186" t="s">
        <v>880</v>
      </c>
      <c r="AD61" s="186" t="s">
        <v>1013</v>
      </c>
      <c r="AE61" s="186" t="s">
        <v>1322</v>
      </c>
      <c r="AF61" s="186">
        <v>95</v>
      </c>
    </row>
    <row r="62" spans="1:32" x14ac:dyDescent="0.2">
      <c r="A62" s="186" t="s">
        <v>112</v>
      </c>
      <c r="B62" s="186">
        <v>11</v>
      </c>
      <c r="C62" s="186" t="s">
        <v>341</v>
      </c>
      <c r="D62" s="186" t="s">
        <v>342</v>
      </c>
      <c r="E62" s="186">
        <v>0.81399999999999995</v>
      </c>
      <c r="F62" s="186">
        <v>6615</v>
      </c>
      <c r="G62" s="186">
        <v>9.2999999999999999E-2</v>
      </c>
      <c r="K62" s="186">
        <v>1</v>
      </c>
      <c r="L62" s="186">
        <v>14.1952797</v>
      </c>
      <c r="M62" s="186">
        <v>121.75700000000001</v>
      </c>
      <c r="Q62" s="186">
        <v>120.88200000000001</v>
      </c>
      <c r="R62" s="186">
        <v>0</v>
      </c>
      <c r="T62" s="186">
        <v>0.72431829999999997</v>
      </c>
      <c r="V62" s="186">
        <v>3.6784999999999999E-3</v>
      </c>
      <c r="X62" s="186">
        <v>0.366506</v>
      </c>
      <c r="Y62" s="186" t="s">
        <v>1315</v>
      </c>
      <c r="Z62" s="186" t="s">
        <v>788</v>
      </c>
      <c r="AA62" s="186" t="s">
        <v>1325</v>
      </c>
      <c r="AE62" s="186" t="s">
        <v>1326</v>
      </c>
      <c r="AF62" s="186">
        <v>0</v>
      </c>
    </row>
    <row r="63" spans="1:32" x14ac:dyDescent="0.2">
      <c r="A63" s="186" t="s">
        <v>112</v>
      </c>
      <c r="B63" s="186">
        <v>11</v>
      </c>
      <c r="C63" s="186" t="s">
        <v>341</v>
      </c>
      <c r="D63" s="186" t="s">
        <v>342</v>
      </c>
      <c r="E63" s="186">
        <v>0.81399999999999995</v>
      </c>
      <c r="F63" s="186">
        <v>6619</v>
      </c>
      <c r="G63" s="186">
        <v>0</v>
      </c>
      <c r="K63" s="186">
        <v>2</v>
      </c>
      <c r="L63" s="186">
        <v>14.208592599999999</v>
      </c>
      <c r="M63" s="186">
        <v>122.001</v>
      </c>
      <c r="Q63" s="186">
        <v>121.124</v>
      </c>
      <c r="R63" s="186">
        <v>1</v>
      </c>
      <c r="T63" s="186">
        <v>0.72425070000000003</v>
      </c>
      <c r="V63" s="186">
        <v>3.6782E-3</v>
      </c>
      <c r="X63" s="186">
        <v>0.36647200000000002</v>
      </c>
      <c r="Y63" s="186" t="s">
        <v>1272</v>
      </c>
      <c r="Z63" s="186" t="s">
        <v>1295</v>
      </c>
      <c r="AA63" s="186" t="s">
        <v>1327</v>
      </c>
      <c r="AE63" s="186" t="s">
        <v>1326</v>
      </c>
      <c r="AF63" s="186">
        <v>0</v>
      </c>
    </row>
    <row r="64" spans="1:32" x14ac:dyDescent="0.2">
      <c r="A64" s="186" t="s">
        <v>112</v>
      </c>
      <c r="B64" s="186">
        <v>11</v>
      </c>
      <c r="C64" s="186" t="s">
        <v>341</v>
      </c>
      <c r="D64" s="186" t="s">
        <v>342</v>
      </c>
      <c r="E64" s="186">
        <v>0.81399999999999995</v>
      </c>
      <c r="F64" s="186">
        <v>4036</v>
      </c>
      <c r="G64" s="186">
        <v>11.909000000000001</v>
      </c>
      <c r="J64" s="186" t="s">
        <v>754</v>
      </c>
      <c r="K64" s="186">
        <v>3</v>
      </c>
      <c r="L64" s="186">
        <v>12.6053278</v>
      </c>
      <c r="M64" s="186">
        <v>97.932000000000002</v>
      </c>
      <c r="Q64" s="186">
        <v>97.22</v>
      </c>
      <c r="R64" s="186">
        <v>0</v>
      </c>
      <c r="T64" s="186">
        <v>0.73287559999999996</v>
      </c>
      <c r="V64" s="186">
        <v>3.722E-3</v>
      </c>
      <c r="X64" s="186">
        <v>0.37081999999999998</v>
      </c>
      <c r="Y64" s="186" t="s">
        <v>1121</v>
      </c>
      <c r="Z64" s="186" t="s">
        <v>1239</v>
      </c>
      <c r="AA64" s="186" t="s">
        <v>1328</v>
      </c>
      <c r="AE64" s="186" t="s">
        <v>1326</v>
      </c>
      <c r="AF64" s="186">
        <v>0</v>
      </c>
    </row>
    <row r="65" spans="1:32" x14ac:dyDescent="0.2">
      <c r="A65" s="186" t="s">
        <v>112</v>
      </c>
      <c r="B65" s="186">
        <v>11</v>
      </c>
      <c r="C65" s="186" t="s">
        <v>341</v>
      </c>
      <c r="D65" s="186" t="s">
        <v>342</v>
      </c>
      <c r="E65" s="186">
        <v>0.81399999999999995</v>
      </c>
      <c r="H65" s="186">
        <v>846</v>
      </c>
      <c r="I65" s="186">
        <v>-31.643999999999998</v>
      </c>
      <c r="J65" s="186" t="s">
        <v>758</v>
      </c>
      <c r="K65" s="186">
        <v>4</v>
      </c>
      <c r="L65" s="186">
        <v>50.060139999999997</v>
      </c>
      <c r="M65" s="186">
        <v>23.096</v>
      </c>
      <c r="P65" s="186">
        <v>22.74</v>
      </c>
      <c r="R65" s="186">
        <v>0</v>
      </c>
      <c r="S65" s="186">
        <v>1.1498259</v>
      </c>
      <c r="U65" s="186">
        <v>1.08264E-2</v>
      </c>
      <c r="W65" s="186">
        <v>1.0710459999999999</v>
      </c>
      <c r="AB65" s="186" t="s">
        <v>809</v>
      </c>
      <c r="AC65" s="186" t="s">
        <v>835</v>
      </c>
      <c r="AD65" s="186" t="s">
        <v>1060</v>
      </c>
      <c r="AE65" s="186" t="s">
        <v>1326</v>
      </c>
      <c r="AF65" s="186">
        <v>95</v>
      </c>
    </row>
    <row r="66" spans="1:32" x14ac:dyDescent="0.2">
      <c r="A66" s="186" t="s">
        <v>112</v>
      </c>
      <c r="B66" s="186">
        <v>11</v>
      </c>
      <c r="C66" s="186" t="s">
        <v>341</v>
      </c>
      <c r="D66" s="186" t="s">
        <v>342</v>
      </c>
      <c r="E66" s="186">
        <v>0.81399999999999995</v>
      </c>
      <c r="H66" s="186">
        <v>5543</v>
      </c>
      <c r="I66" s="186">
        <v>-43.8</v>
      </c>
      <c r="K66" s="186">
        <v>5</v>
      </c>
      <c r="L66" s="186">
        <v>52.075855099999998</v>
      </c>
      <c r="M66" s="186">
        <v>103.69</v>
      </c>
      <c r="P66" s="186">
        <v>102.116</v>
      </c>
      <c r="R66" s="186">
        <v>1</v>
      </c>
      <c r="S66" s="186">
        <v>1.1353298999999999</v>
      </c>
      <c r="U66" s="186">
        <v>1.06905E-2</v>
      </c>
      <c r="W66" s="186">
        <v>1.0577430000000001</v>
      </c>
      <c r="AB66" s="186" t="s">
        <v>759</v>
      </c>
      <c r="AC66" s="186" t="s">
        <v>760</v>
      </c>
      <c r="AD66" s="186" t="s">
        <v>921</v>
      </c>
      <c r="AE66" s="186" t="s">
        <v>1326</v>
      </c>
      <c r="AF66" s="186">
        <v>95</v>
      </c>
    </row>
    <row r="67" spans="1:32" x14ac:dyDescent="0.2">
      <c r="A67" s="186" t="s">
        <v>112</v>
      </c>
      <c r="B67" s="186">
        <v>11</v>
      </c>
      <c r="C67" s="186" t="s">
        <v>341</v>
      </c>
      <c r="D67" s="186" t="s">
        <v>342</v>
      </c>
      <c r="E67" s="186">
        <v>0.81399999999999995</v>
      </c>
      <c r="H67" s="186">
        <v>5536</v>
      </c>
      <c r="I67" s="186">
        <v>-44.03</v>
      </c>
      <c r="K67" s="186">
        <v>6</v>
      </c>
      <c r="L67" s="186">
        <v>51.682193499999997</v>
      </c>
      <c r="M67" s="186">
        <v>103.929</v>
      </c>
      <c r="P67" s="186">
        <v>102.352</v>
      </c>
      <c r="R67" s="186">
        <v>0</v>
      </c>
      <c r="S67" s="186">
        <v>1.1350684</v>
      </c>
      <c r="U67" s="186">
        <v>1.06879E-2</v>
      </c>
      <c r="W67" s="186">
        <v>1.057491</v>
      </c>
      <c r="AB67" s="186" t="s">
        <v>798</v>
      </c>
      <c r="AC67" s="186" t="s">
        <v>821</v>
      </c>
      <c r="AD67" s="186" t="s">
        <v>1066</v>
      </c>
      <c r="AE67" s="186" t="s">
        <v>1326</v>
      </c>
      <c r="AF67" s="186">
        <v>95</v>
      </c>
    </row>
    <row r="68" spans="1:32" x14ac:dyDescent="0.2">
      <c r="A68" s="186" t="s">
        <v>112</v>
      </c>
      <c r="B68" s="186">
        <v>12</v>
      </c>
      <c r="C68" s="186" t="s">
        <v>341</v>
      </c>
      <c r="D68" s="186" t="s">
        <v>203</v>
      </c>
      <c r="E68" s="186">
        <v>0.84</v>
      </c>
      <c r="F68" s="186">
        <v>6615</v>
      </c>
      <c r="G68" s="186">
        <v>0.122</v>
      </c>
      <c r="K68" s="186">
        <v>1</v>
      </c>
      <c r="L68" s="186">
        <v>13.767419500000001</v>
      </c>
      <c r="M68" s="186">
        <v>121.97499999999999</v>
      </c>
      <c r="Q68" s="186">
        <v>121.098</v>
      </c>
      <c r="R68" s="186">
        <v>0</v>
      </c>
      <c r="T68" s="186">
        <v>0.72442870000000004</v>
      </c>
      <c r="V68" s="186">
        <v>3.6786000000000002E-3</v>
      </c>
      <c r="X68" s="186">
        <v>0.36651699999999998</v>
      </c>
      <c r="Y68" s="186" t="s">
        <v>1121</v>
      </c>
      <c r="Z68" s="186" t="s">
        <v>788</v>
      </c>
      <c r="AA68" s="186" t="s">
        <v>1329</v>
      </c>
      <c r="AE68" s="186" t="s">
        <v>1330</v>
      </c>
      <c r="AF68" s="186">
        <v>0</v>
      </c>
    </row>
    <row r="69" spans="1:32" x14ac:dyDescent="0.2">
      <c r="A69" s="186" t="s">
        <v>112</v>
      </c>
      <c r="B69" s="186">
        <v>12</v>
      </c>
      <c r="C69" s="186" t="s">
        <v>341</v>
      </c>
      <c r="D69" s="186" t="s">
        <v>203</v>
      </c>
      <c r="E69" s="186">
        <v>0.84</v>
      </c>
      <c r="F69" s="186">
        <v>6608</v>
      </c>
      <c r="G69" s="186">
        <v>0</v>
      </c>
      <c r="K69" s="186">
        <v>2</v>
      </c>
      <c r="L69" s="186">
        <v>13.7632148</v>
      </c>
      <c r="M69" s="186">
        <v>121.895</v>
      </c>
      <c r="Q69" s="186">
        <v>121.01900000000001</v>
      </c>
      <c r="R69" s="186">
        <v>1</v>
      </c>
      <c r="T69" s="186">
        <v>0.72434030000000005</v>
      </c>
      <c r="V69" s="186">
        <v>3.6782E-3</v>
      </c>
      <c r="X69" s="186">
        <v>0.36647200000000002</v>
      </c>
      <c r="Y69" s="186" t="s">
        <v>1318</v>
      </c>
      <c r="Z69" s="186" t="s">
        <v>1295</v>
      </c>
      <c r="AA69" s="186" t="s">
        <v>1331</v>
      </c>
      <c r="AE69" s="186" t="s">
        <v>1330</v>
      </c>
      <c r="AF69" s="186">
        <v>0</v>
      </c>
    </row>
    <row r="70" spans="1:32" x14ac:dyDescent="0.2">
      <c r="A70" s="186" t="s">
        <v>112</v>
      </c>
      <c r="B70" s="186">
        <v>12</v>
      </c>
      <c r="C70" s="186" t="s">
        <v>341</v>
      </c>
      <c r="D70" s="186" t="s">
        <v>203</v>
      </c>
      <c r="E70" s="186">
        <v>0.84</v>
      </c>
      <c r="F70" s="186">
        <v>4158</v>
      </c>
      <c r="G70" s="186">
        <v>11.929</v>
      </c>
      <c r="J70" s="186" t="s">
        <v>754</v>
      </c>
      <c r="K70" s="186">
        <v>3</v>
      </c>
      <c r="L70" s="186">
        <v>12.4335673</v>
      </c>
      <c r="M70" s="186">
        <v>100.845</v>
      </c>
      <c r="Q70" s="186">
        <v>100.111</v>
      </c>
      <c r="R70" s="186">
        <v>0</v>
      </c>
      <c r="T70" s="186">
        <v>0.7329812</v>
      </c>
      <c r="V70" s="186">
        <v>3.7220999999999999E-3</v>
      </c>
      <c r="X70" s="186">
        <v>0.37082799999999999</v>
      </c>
      <c r="Y70" s="186" t="s">
        <v>1315</v>
      </c>
      <c r="Z70" s="186" t="s">
        <v>805</v>
      </c>
      <c r="AA70" s="186" t="s">
        <v>1332</v>
      </c>
      <c r="AE70" s="186" t="s">
        <v>1330</v>
      </c>
      <c r="AF70" s="186">
        <v>0</v>
      </c>
    </row>
    <row r="71" spans="1:32" x14ac:dyDescent="0.2">
      <c r="A71" s="186" t="s">
        <v>112</v>
      </c>
      <c r="B71" s="186">
        <v>12</v>
      </c>
      <c r="C71" s="186" t="s">
        <v>341</v>
      </c>
      <c r="D71" s="186" t="s">
        <v>203</v>
      </c>
      <c r="E71" s="186">
        <v>0.84</v>
      </c>
      <c r="H71" s="186">
        <v>872</v>
      </c>
      <c r="I71" s="186">
        <v>-31.616</v>
      </c>
      <c r="J71" s="186" t="s">
        <v>758</v>
      </c>
      <c r="K71" s="186">
        <v>4</v>
      </c>
      <c r="L71" s="186">
        <v>49.7079588</v>
      </c>
      <c r="M71" s="186">
        <v>23.834</v>
      </c>
      <c r="P71" s="186">
        <v>23.466000000000001</v>
      </c>
      <c r="R71" s="186">
        <v>0</v>
      </c>
      <c r="S71" s="186">
        <v>1.1498998</v>
      </c>
      <c r="U71" s="186">
        <v>1.08267E-2</v>
      </c>
      <c r="W71" s="186">
        <v>1.0710770000000001</v>
      </c>
      <c r="AB71" s="186" t="s">
        <v>809</v>
      </c>
      <c r="AC71" s="186" t="s">
        <v>835</v>
      </c>
      <c r="AD71" s="186" t="s">
        <v>1086</v>
      </c>
      <c r="AE71" s="186" t="s">
        <v>1330</v>
      </c>
      <c r="AF71" s="186">
        <v>95</v>
      </c>
    </row>
    <row r="72" spans="1:32" x14ac:dyDescent="0.2">
      <c r="A72" s="186" t="s">
        <v>112</v>
      </c>
      <c r="B72" s="186">
        <v>12</v>
      </c>
      <c r="C72" s="186" t="s">
        <v>341</v>
      </c>
      <c r="D72" s="186" t="s">
        <v>203</v>
      </c>
      <c r="E72" s="186">
        <v>0.84</v>
      </c>
      <c r="H72" s="186">
        <v>5539</v>
      </c>
      <c r="I72" s="186">
        <v>-43.8</v>
      </c>
      <c r="K72" s="186">
        <v>5</v>
      </c>
      <c r="L72" s="186">
        <v>50.610371999999998</v>
      </c>
      <c r="M72" s="186">
        <v>103.598</v>
      </c>
      <c r="P72" s="186">
        <v>102.02500000000001</v>
      </c>
      <c r="R72" s="186">
        <v>1</v>
      </c>
      <c r="S72" s="186">
        <v>1.1353683000000001</v>
      </c>
      <c r="U72" s="186">
        <v>1.06905E-2</v>
      </c>
      <c r="W72" s="186">
        <v>1.0577430000000001</v>
      </c>
      <c r="AB72" s="186" t="s">
        <v>809</v>
      </c>
      <c r="AC72" s="186" t="s">
        <v>760</v>
      </c>
      <c r="AD72" s="186" t="s">
        <v>943</v>
      </c>
      <c r="AE72" s="186" t="s">
        <v>1330</v>
      </c>
      <c r="AF72" s="186">
        <v>95</v>
      </c>
    </row>
    <row r="73" spans="1:32" x14ac:dyDescent="0.2">
      <c r="A73" s="186" t="s">
        <v>112</v>
      </c>
      <c r="B73" s="186">
        <v>12</v>
      </c>
      <c r="C73" s="186" t="s">
        <v>341</v>
      </c>
      <c r="D73" s="186" t="s">
        <v>203</v>
      </c>
      <c r="E73" s="186">
        <v>0.84</v>
      </c>
      <c r="H73" s="186">
        <v>5541</v>
      </c>
      <c r="I73" s="186">
        <v>-44.015000000000001</v>
      </c>
      <c r="K73" s="186">
        <v>6</v>
      </c>
      <c r="L73" s="186">
        <v>50.099131800000002</v>
      </c>
      <c r="M73" s="186">
        <v>103.919</v>
      </c>
      <c r="P73" s="186">
        <v>102.34099999999999</v>
      </c>
      <c r="R73" s="186">
        <v>0</v>
      </c>
      <c r="S73" s="186">
        <v>1.1351236</v>
      </c>
      <c r="U73" s="186">
        <v>1.0688100000000001E-2</v>
      </c>
      <c r="W73" s="186">
        <v>1.0575079999999999</v>
      </c>
      <c r="AB73" s="186" t="s">
        <v>798</v>
      </c>
      <c r="AC73" s="186" t="s">
        <v>880</v>
      </c>
      <c r="AD73" s="186" t="s">
        <v>1018</v>
      </c>
      <c r="AE73" s="186" t="s">
        <v>1330</v>
      </c>
      <c r="AF73" s="186">
        <v>95</v>
      </c>
    </row>
    <row r="74" spans="1:32" x14ac:dyDescent="0.2">
      <c r="A74" s="186" t="s">
        <v>112</v>
      </c>
      <c r="B74" s="186">
        <v>13</v>
      </c>
      <c r="C74" s="186" t="s">
        <v>343</v>
      </c>
      <c r="D74" s="186" t="s">
        <v>344</v>
      </c>
      <c r="E74" s="186">
        <v>0.82399999999999995</v>
      </c>
      <c r="F74" s="186">
        <v>6601</v>
      </c>
      <c r="G74" s="186">
        <v>9.2999999999999999E-2</v>
      </c>
      <c r="K74" s="186">
        <v>1</v>
      </c>
      <c r="L74" s="186">
        <v>14.022198100000001</v>
      </c>
      <c r="M74" s="186">
        <v>121.742</v>
      </c>
      <c r="Q74" s="186">
        <v>120.867</v>
      </c>
      <c r="R74" s="186">
        <v>0</v>
      </c>
      <c r="T74" s="186">
        <v>0.72422909999999996</v>
      </c>
      <c r="V74" s="186">
        <v>3.6784999999999999E-3</v>
      </c>
      <c r="X74" s="186">
        <v>0.366506</v>
      </c>
      <c r="Y74" s="186" t="s">
        <v>1121</v>
      </c>
      <c r="Z74" s="186" t="s">
        <v>1234</v>
      </c>
      <c r="AA74" s="186" t="s">
        <v>1333</v>
      </c>
      <c r="AE74" s="186" t="s">
        <v>1334</v>
      </c>
      <c r="AF74" s="186">
        <v>0</v>
      </c>
    </row>
    <row r="75" spans="1:32" x14ac:dyDescent="0.2">
      <c r="A75" s="186" t="s">
        <v>112</v>
      </c>
      <c r="B75" s="186">
        <v>13</v>
      </c>
      <c r="C75" s="186" t="s">
        <v>343</v>
      </c>
      <c r="D75" s="186" t="s">
        <v>344</v>
      </c>
      <c r="E75" s="186">
        <v>0.82399999999999995</v>
      </c>
      <c r="F75" s="186">
        <v>6607</v>
      </c>
      <c r="G75" s="186">
        <v>0</v>
      </c>
      <c r="K75" s="186">
        <v>2</v>
      </c>
      <c r="L75" s="186">
        <v>14.0196801</v>
      </c>
      <c r="M75" s="186">
        <v>121.69499999999999</v>
      </c>
      <c r="Q75" s="186">
        <v>120.821</v>
      </c>
      <c r="R75" s="186">
        <v>1</v>
      </c>
      <c r="T75" s="186">
        <v>0.72416139999999996</v>
      </c>
      <c r="V75" s="186">
        <v>3.6782E-3</v>
      </c>
      <c r="X75" s="186">
        <v>0.36647200000000002</v>
      </c>
      <c r="Y75" s="186" t="s">
        <v>1318</v>
      </c>
      <c r="Z75" s="186" t="s">
        <v>1295</v>
      </c>
      <c r="AA75" s="186" t="s">
        <v>946</v>
      </c>
      <c r="AE75" s="186" t="s">
        <v>1334</v>
      </c>
      <c r="AF75" s="186">
        <v>0</v>
      </c>
    </row>
    <row r="76" spans="1:32" x14ac:dyDescent="0.2">
      <c r="A76" s="186" t="s">
        <v>112</v>
      </c>
      <c r="B76" s="186">
        <v>13</v>
      </c>
      <c r="C76" s="186" t="s">
        <v>343</v>
      </c>
      <c r="D76" s="186" t="s">
        <v>344</v>
      </c>
      <c r="E76" s="186">
        <v>0.82399999999999995</v>
      </c>
      <c r="F76" s="186">
        <v>4064</v>
      </c>
      <c r="G76" s="186">
        <v>8.8119999999999994</v>
      </c>
      <c r="J76" s="186" t="s">
        <v>754</v>
      </c>
      <c r="K76" s="186">
        <v>3</v>
      </c>
      <c r="L76" s="186">
        <v>12.508216600000001</v>
      </c>
      <c r="M76" s="186">
        <v>98.653000000000006</v>
      </c>
      <c r="Q76" s="186">
        <v>97.936999999999998</v>
      </c>
      <c r="R76" s="186">
        <v>0</v>
      </c>
      <c r="T76" s="186">
        <v>0.73054249999999998</v>
      </c>
      <c r="V76" s="186">
        <v>3.7106000000000001E-3</v>
      </c>
      <c r="X76" s="186">
        <v>0.36968899999999999</v>
      </c>
      <c r="Y76" s="186" t="s">
        <v>787</v>
      </c>
      <c r="Z76" s="186" t="s">
        <v>805</v>
      </c>
      <c r="AA76" s="186" t="s">
        <v>1335</v>
      </c>
      <c r="AE76" s="186" t="s">
        <v>1334</v>
      </c>
      <c r="AF76" s="186">
        <v>0</v>
      </c>
    </row>
    <row r="77" spans="1:32" x14ac:dyDescent="0.2">
      <c r="A77" s="186" t="s">
        <v>112</v>
      </c>
      <c r="B77" s="186">
        <v>13</v>
      </c>
      <c r="C77" s="186" t="s">
        <v>343</v>
      </c>
      <c r="D77" s="186" t="s">
        <v>344</v>
      </c>
      <c r="E77" s="186">
        <v>0.82399999999999995</v>
      </c>
      <c r="H77" s="186">
        <v>838</v>
      </c>
      <c r="I77" s="186">
        <v>-31.710999999999999</v>
      </c>
      <c r="J77" s="186" t="s">
        <v>758</v>
      </c>
      <c r="K77" s="186">
        <v>4</v>
      </c>
      <c r="L77" s="186">
        <v>49.044355600000003</v>
      </c>
      <c r="M77" s="186">
        <v>22.852</v>
      </c>
      <c r="P77" s="186">
        <v>22.5</v>
      </c>
      <c r="R77" s="186">
        <v>0</v>
      </c>
      <c r="S77" s="186">
        <v>1.149826</v>
      </c>
      <c r="U77" s="186">
        <v>1.0825700000000001E-2</v>
      </c>
      <c r="W77" s="186">
        <v>1.070973</v>
      </c>
      <c r="AB77" s="186" t="s">
        <v>809</v>
      </c>
      <c r="AC77" s="186" t="s">
        <v>835</v>
      </c>
      <c r="AD77" s="186" t="s">
        <v>1086</v>
      </c>
      <c r="AE77" s="186" t="s">
        <v>1334</v>
      </c>
      <c r="AF77" s="186">
        <v>95</v>
      </c>
    </row>
    <row r="78" spans="1:32" x14ac:dyDescent="0.2">
      <c r="A78" s="186" t="s">
        <v>112</v>
      </c>
      <c r="B78" s="186">
        <v>13</v>
      </c>
      <c r="C78" s="186" t="s">
        <v>343</v>
      </c>
      <c r="D78" s="186" t="s">
        <v>344</v>
      </c>
      <c r="E78" s="186">
        <v>0.82399999999999995</v>
      </c>
      <c r="H78" s="186">
        <v>5542</v>
      </c>
      <c r="I78" s="186">
        <v>-43.8</v>
      </c>
      <c r="K78" s="186">
        <v>5</v>
      </c>
      <c r="L78" s="186">
        <v>51.383659399999999</v>
      </c>
      <c r="M78" s="186">
        <v>103.727</v>
      </c>
      <c r="P78" s="186">
        <v>102.152</v>
      </c>
      <c r="R78" s="186">
        <v>1</v>
      </c>
      <c r="S78" s="186">
        <v>1.1353793000000001</v>
      </c>
      <c r="U78" s="186">
        <v>1.06905E-2</v>
      </c>
      <c r="W78" s="186">
        <v>1.0577430000000001</v>
      </c>
      <c r="AB78" s="186" t="s">
        <v>809</v>
      </c>
      <c r="AC78" s="186" t="s">
        <v>760</v>
      </c>
      <c r="AD78" s="186" t="s">
        <v>943</v>
      </c>
      <c r="AE78" s="186" t="s">
        <v>1334</v>
      </c>
      <c r="AF78" s="186">
        <v>95</v>
      </c>
    </row>
    <row r="79" spans="1:32" x14ac:dyDescent="0.2">
      <c r="A79" s="186" t="s">
        <v>112</v>
      </c>
      <c r="B79" s="186">
        <v>13</v>
      </c>
      <c r="C79" s="186" t="s">
        <v>343</v>
      </c>
      <c r="D79" s="186" t="s">
        <v>344</v>
      </c>
      <c r="E79" s="186">
        <v>0.82399999999999995</v>
      </c>
      <c r="H79" s="186">
        <v>5542</v>
      </c>
      <c r="I79" s="186">
        <v>-44.04</v>
      </c>
      <c r="K79" s="186">
        <v>6</v>
      </c>
      <c r="L79" s="186">
        <v>51.078567200000002</v>
      </c>
      <c r="M79" s="186">
        <v>103.91500000000001</v>
      </c>
      <c r="P79" s="186">
        <v>102.337</v>
      </c>
      <c r="R79" s="186">
        <v>0</v>
      </c>
      <c r="S79" s="186">
        <v>1.1351074000000001</v>
      </c>
      <c r="U79" s="186">
        <v>1.0687800000000001E-2</v>
      </c>
      <c r="W79" s="186">
        <v>1.05748</v>
      </c>
      <c r="AB79" s="186" t="s">
        <v>798</v>
      </c>
      <c r="AC79" s="186" t="s">
        <v>821</v>
      </c>
      <c r="AD79" s="186" t="s">
        <v>1039</v>
      </c>
      <c r="AE79" s="186" t="s">
        <v>1334</v>
      </c>
      <c r="AF79" s="186">
        <v>95</v>
      </c>
    </row>
    <row r="80" spans="1:32" x14ac:dyDescent="0.2">
      <c r="A80" s="186" t="s">
        <v>112</v>
      </c>
      <c r="B80" s="186">
        <v>14</v>
      </c>
      <c r="C80" s="186" t="s">
        <v>345</v>
      </c>
      <c r="D80" s="186" t="s">
        <v>346</v>
      </c>
      <c r="E80" s="186">
        <v>0.84499999999999997</v>
      </c>
      <c r="F80" s="186">
        <v>6603</v>
      </c>
      <c r="G80" s="186">
        <v>0.10299999999999999</v>
      </c>
      <c r="K80" s="186">
        <v>1</v>
      </c>
      <c r="L80" s="186">
        <v>13.6773927</v>
      </c>
      <c r="M80" s="186">
        <v>121.812</v>
      </c>
      <c r="Q80" s="186">
        <v>120.93600000000001</v>
      </c>
      <c r="R80" s="186">
        <v>0</v>
      </c>
      <c r="T80" s="186">
        <v>0.72423870000000001</v>
      </c>
      <c r="V80" s="186">
        <v>3.6786000000000002E-3</v>
      </c>
      <c r="X80" s="186">
        <v>0.36651</v>
      </c>
      <c r="Y80" s="186" t="s">
        <v>1121</v>
      </c>
      <c r="Z80" s="186" t="s">
        <v>1234</v>
      </c>
      <c r="AA80" s="186" t="s">
        <v>1336</v>
      </c>
      <c r="AE80" s="186" t="s">
        <v>1337</v>
      </c>
      <c r="AF80" s="186">
        <v>0</v>
      </c>
    </row>
    <row r="81" spans="1:32" x14ac:dyDescent="0.2">
      <c r="A81" s="186" t="s">
        <v>112</v>
      </c>
      <c r="B81" s="186">
        <v>14</v>
      </c>
      <c r="C81" s="186" t="s">
        <v>345</v>
      </c>
      <c r="D81" s="186" t="s">
        <v>346</v>
      </c>
      <c r="E81" s="186">
        <v>0.84499999999999997</v>
      </c>
      <c r="F81" s="186">
        <v>6622</v>
      </c>
      <c r="G81" s="186">
        <v>0</v>
      </c>
      <c r="K81" s="186">
        <v>2</v>
      </c>
      <c r="L81" s="186">
        <v>13.6911621</v>
      </c>
      <c r="M81" s="186">
        <v>122.075</v>
      </c>
      <c r="Q81" s="186">
        <v>121.197</v>
      </c>
      <c r="R81" s="186">
        <v>1</v>
      </c>
      <c r="T81" s="186">
        <v>0.72416420000000004</v>
      </c>
      <c r="V81" s="186">
        <v>3.6782E-3</v>
      </c>
      <c r="X81" s="186">
        <v>0.36647200000000002</v>
      </c>
      <c r="Y81" s="186" t="s">
        <v>1318</v>
      </c>
      <c r="Z81" s="186" t="s">
        <v>1295</v>
      </c>
      <c r="AA81" s="186" t="s">
        <v>1338</v>
      </c>
      <c r="AE81" s="186" t="s">
        <v>1337</v>
      </c>
      <c r="AF81" s="186">
        <v>0</v>
      </c>
    </row>
    <row r="82" spans="1:32" x14ac:dyDescent="0.2">
      <c r="A82" s="186" t="s">
        <v>112</v>
      </c>
      <c r="B82" s="186">
        <v>14</v>
      </c>
      <c r="C82" s="186" t="s">
        <v>345</v>
      </c>
      <c r="D82" s="186" t="s">
        <v>346</v>
      </c>
      <c r="E82" s="186">
        <v>0.84499999999999997</v>
      </c>
      <c r="F82" s="186">
        <v>4071</v>
      </c>
      <c r="G82" s="186">
        <v>8.6389999999999993</v>
      </c>
      <c r="J82" s="186" t="s">
        <v>754</v>
      </c>
      <c r="K82" s="186">
        <v>3</v>
      </c>
      <c r="L82" s="186">
        <v>12.169785600000001</v>
      </c>
      <c r="M82" s="186">
        <v>98.287000000000006</v>
      </c>
      <c r="Q82" s="186">
        <v>97.573999999999998</v>
      </c>
      <c r="R82" s="186">
        <v>0</v>
      </c>
      <c r="T82" s="186">
        <v>0.73042019999999996</v>
      </c>
      <c r="V82" s="186">
        <v>3.7100000000000002E-3</v>
      </c>
      <c r="X82" s="186">
        <v>0.36962600000000001</v>
      </c>
      <c r="Y82" s="186" t="s">
        <v>787</v>
      </c>
      <c r="Z82" s="186" t="s">
        <v>774</v>
      </c>
      <c r="AA82" s="186" t="s">
        <v>1339</v>
      </c>
      <c r="AE82" s="186" t="s">
        <v>1337</v>
      </c>
      <c r="AF82" s="186">
        <v>0</v>
      </c>
    </row>
    <row r="83" spans="1:32" x14ac:dyDescent="0.2">
      <c r="A83" s="186" t="s">
        <v>112</v>
      </c>
      <c r="B83" s="186">
        <v>14</v>
      </c>
      <c r="C83" s="186" t="s">
        <v>345</v>
      </c>
      <c r="D83" s="186" t="s">
        <v>346</v>
      </c>
      <c r="E83" s="186">
        <v>0.84499999999999997</v>
      </c>
      <c r="H83" s="186">
        <v>881</v>
      </c>
      <c r="I83" s="186">
        <v>-32.292000000000002</v>
      </c>
      <c r="J83" s="186" t="s">
        <v>758</v>
      </c>
      <c r="K83" s="186">
        <v>4</v>
      </c>
      <c r="L83" s="186">
        <v>49.651334400000003</v>
      </c>
      <c r="M83" s="186">
        <v>23.981999999999999</v>
      </c>
      <c r="P83" s="186">
        <v>23.611999999999998</v>
      </c>
      <c r="R83" s="186">
        <v>0</v>
      </c>
      <c r="S83" s="186">
        <v>1.1491629999999999</v>
      </c>
      <c r="U83" s="186">
        <v>1.0819199999999999E-2</v>
      </c>
      <c r="W83" s="186">
        <v>1.070336</v>
      </c>
      <c r="AB83" s="186" t="s">
        <v>809</v>
      </c>
      <c r="AC83" s="186" t="s">
        <v>835</v>
      </c>
      <c r="AD83" s="186" t="s">
        <v>1099</v>
      </c>
      <c r="AE83" s="186" t="s">
        <v>1337</v>
      </c>
      <c r="AF83" s="186">
        <v>95</v>
      </c>
    </row>
    <row r="84" spans="1:32" x14ac:dyDescent="0.2">
      <c r="A84" s="186" t="s">
        <v>112</v>
      </c>
      <c r="B84" s="186">
        <v>14</v>
      </c>
      <c r="C84" s="186" t="s">
        <v>345</v>
      </c>
      <c r="D84" s="186" t="s">
        <v>346</v>
      </c>
      <c r="E84" s="186">
        <v>0.84499999999999997</v>
      </c>
      <c r="H84" s="186">
        <v>5552</v>
      </c>
      <c r="I84" s="186">
        <v>-43.8</v>
      </c>
      <c r="K84" s="186">
        <v>5</v>
      </c>
      <c r="L84" s="186">
        <v>50.016974500000003</v>
      </c>
      <c r="M84" s="186">
        <v>103.78400000000001</v>
      </c>
      <c r="P84" s="186">
        <v>102.208</v>
      </c>
      <c r="R84" s="186">
        <v>1</v>
      </c>
      <c r="S84" s="186">
        <v>1.1353591999999999</v>
      </c>
      <c r="U84" s="186">
        <v>1.06905E-2</v>
      </c>
      <c r="W84" s="186">
        <v>1.0577430000000001</v>
      </c>
      <c r="AB84" s="186" t="s">
        <v>809</v>
      </c>
      <c r="AC84" s="186" t="s">
        <v>760</v>
      </c>
      <c r="AD84" s="186" t="s">
        <v>930</v>
      </c>
      <c r="AE84" s="186" t="s">
        <v>1337</v>
      </c>
      <c r="AF84" s="186">
        <v>95</v>
      </c>
    </row>
    <row r="85" spans="1:32" x14ac:dyDescent="0.2">
      <c r="A85" s="186" t="s">
        <v>112</v>
      </c>
      <c r="B85" s="186">
        <v>14</v>
      </c>
      <c r="C85" s="186" t="s">
        <v>345</v>
      </c>
      <c r="D85" s="186" t="s">
        <v>346</v>
      </c>
      <c r="E85" s="186">
        <v>0.84499999999999997</v>
      </c>
      <c r="H85" s="186">
        <v>5545</v>
      </c>
      <c r="I85" s="186">
        <v>-44.015000000000001</v>
      </c>
      <c r="K85" s="186">
        <v>6</v>
      </c>
      <c r="L85" s="186">
        <v>49.653267399999997</v>
      </c>
      <c r="M85" s="186">
        <v>104.01300000000001</v>
      </c>
      <c r="P85" s="186">
        <v>102.434</v>
      </c>
      <c r="R85" s="186">
        <v>0</v>
      </c>
      <c r="S85" s="186">
        <v>1.1351135999999999</v>
      </c>
      <c r="U85" s="186">
        <v>1.0688100000000001E-2</v>
      </c>
      <c r="W85" s="186">
        <v>1.057507</v>
      </c>
      <c r="AB85" s="186" t="s">
        <v>798</v>
      </c>
      <c r="AC85" s="186" t="s">
        <v>821</v>
      </c>
      <c r="AD85" s="186" t="s">
        <v>1044</v>
      </c>
      <c r="AE85" s="186" t="s">
        <v>1337</v>
      </c>
      <c r="AF85" s="186">
        <v>95</v>
      </c>
    </row>
    <row r="86" spans="1:32" x14ac:dyDescent="0.2">
      <c r="A86" s="186" t="s">
        <v>112</v>
      </c>
      <c r="B86" s="186">
        <v>15</v>
      </c>
      <c r="C86" s="186" t="s">
        <v>347</v>
      </c>
      <c r="D86" s="186" t="s">
        <v>348</v>
      </c>
      <c r="E86" s="186">
        <v>0.84</v>
      </c>
      <c r="F86" s="186">
        <v>6614</v>
      </c>
      <c r="G86" s="186">
        <v>0.108</v>
      </c>
      <c r="K86" s="186">
        <v>1</v>
      </c>
      <c r="L86" s="186">
        <v>13.7682746</v>
      </c>
      <c r="M86" s="186">
        <v>121.991</v>
      </c>
      <c r="Q86" s="186">
        <v>121.114</v>
      </c>
      <c r="R86" s="186">
        <v>0</v>
      </c>
      <c r="T86" s="186">
        <v>0.72424980000000005</v>
      </c>
      <c r="V86" s="186">
        <v>3.6786000000000002E-3</v>
      </c>
      <c r="X86" s="186">
        <v>0.366512</v>
      </c>
      <c r="Y86" s="186" t="s">
        <v>815</v>
      </c>
      <c r="Z86" s="186" t="s">
        <v>1234</v>
      </c>
      <c r="AA86" s="186" t="s">
        <v>1340</v>
      </c>
      <c r="AE86" s="186" t="s">
        <v>1341</v>
      </c>
      <c r="AF86" s="186">
        <v>0</v>
      </c>
    </row>
    <row r="87" spans="1:32" x14ac:dyDescent="0.2">
      <c r="A87" s="186" t="s">
        <v>112</v>
      </c>
      <c r="B87" s="186">
        <v>15</v>
      </c>
      <c r="C87" s="186" t="s">
        <v>347</v>
      </c>
      <c r="D87" s="186" t="s">
        <v>348</v>
      </c>
      <c r="E87" s="186">
        <v>0.84</v>
      </c>
      <c r="F87" s="186">
        <v>6627</v>
      </c>
      <c r="G87" s="186">
        <v>0</v>
      </c>
      <c r="K87" s="186">
        <v>2</v>
      </c>
      <c r="L87" s="186">
        <v>13.7674153</v>
      </c>
      <c r="M87" s="186">
        <v>121.97499999999999</v>
      </c>
      <c r="Q87" s="186">
        <v>121.098</v>
      </c>
      <c r="R87" s="186">
        <v>1</v>
      </c>
      <c r="T87" s="186">
        <v>0.72417129999999996</v>
      </c>
      <c r="V87" s="186">
        <v>3.6782E-3</v>
      </c>
      <c r="X87" s="186">
        <v>0.36647200000000002</v>
      </c>
      <c r="Y87" s="186" t="s">
        <v>1272</v>
      </c>
      <c r="Z87" s="186" t="s">
        <v>1289</v>
      </c>
      <c r="AA87" s="186" t="s">
        <v>1342</v>
      </c>
      <c r="AE87" s="186" t="s">
        <v>1341</v>
      </c>
      <c r="AF87" s="186">
        <v>0</v>
      </c>
    </row>
    <row r="88" spans="1:32" x14ac:dyDescent="0.2">
      <c r="A88" s="186" t="s">
        <v>112</v>
      </c>
      <c r="B88" s="186">
        <v>15</v>
      </c>
      <c r="C88" s="186" t="s">
        <v>347</v>
      </c>
      <c r="D88" s="186" t="s">
        <v>348</v>
      </c>
      <c r="E88" s="186">
        <v>0.84</v>
      </c>
      <c r="F88" s="186">
        <v>4065</v>
      </c>
      <c r="G88" s="186">
        <v>12.569000000000001</v>
      </c>
      <c r="J88" s="186" t="s">
        <v>754</v>
      </c>
      <c r="K88" s="186">
        <v>3</v>
      </c>
      <c r="L88" s="186">
        <v>12.2210275</v>
      </c>
      <c r="M88" s="186">
        <v>98.009</v>
      </c>
      <c r="Q88" s="186">
        <v>97.296000000000006</v>
      </c>
      <c r="R88" s="186">
        <v>0</v>
      </c>
      <c r="T88" s="186">
        <v>0.73327339999999996</v>
      </c>
      <c r="V88" s="186">
        <v>3.7244000000000001E-3</v>
      </c>
      <c r="X88" s="186">
        <v>0.37106099999999997</v>
      </c>
      <c r="Y88" s="186" t="s">
        <v>1315</v>
      </c>
      <c r="Z88" s="186" t="s">
        <v>1239</v>
      </c>
      <c r="AA88" s="186" t="s">
        <v>1343</v>
      </c>
      <c r="AE88" s="186" t="s">
        <v>1341</v>
      </c>
      <c r="AF88" s="186">
        <v>0</v>
      </c>
    </row>
    <row r="89" spans="1:32" x14ac:dyDescent="0.2">
      <c r="A89" s="186" t="s">
        <v>112</v>
      </c>
      <c r="B89" s="186">
        <v>15</v>
      </c>
      <c r="C89" s="186" t="s">
        <v>347</v>
      </c>
      <c r="D89" s="186" t="s">
        <v>348</v>
      </c>
      <c r="E89" s="186">
        <v>0.84</v>
      </c>
      <c r="H89" s="186">
        <v>888</v>
      </c>
      <c r="I89" s="186">
        <v>-31.396999999999998</v>
      </c>
      <c r="J89" s="186" t="s">
        <v>758</v>
      </c>
      <c r="K89" s="186">
        <v>4</v>
      </c>
      <c r="L89" s="186">
        <v>50.260024799999997</v>
      </c>
      <c r="M89" s="186">
        <v>24.178000000000001</v>
      </c>
      <c r="P89" s="186">
        <v>23.805</v>
      </c>
      <c r="R89" s="186">
        <v>0</v>
      </c>
      <c r="S89" s="186">
        <v>1.1501868</v>
      </c>
      <c r="U89" s="186">
        <v>1.0829200000000001E-2</v>
      </c>
      <c r="W89" s="186">
        <v>1.0713170000000001</v>
      </c>
      <c r="AB89" s="186" t="s">
        <v>809</v>
      </c>
      <c r="AC89" s="186" t="s">
        <v>835</v>
      </c>
      <c r="AD89" s="186" t="s">
        <v>1099</v>
      </c>
      <c r="AE89" s="186" t="s">
        <v>1341</v>
      </c>
      <c r="AF89" s="186">
        <v>95</v>
      </c>
    </row>
    <row r="90" spans="1:32" x14ac:dyDescent="0.2">
      <c r="A90" s="186" t="s">
        <v>112</v>
      </c>
      <c r="B90" s="186">
        <v>15</v>
      </c>
      <c r="C90" s="186" t="s">
        <v>347</v>
      </c>
      <c r="D90" s="186" t="s">
        <v>348</v>
      </c>
      <c r="E90" s="186">
        <v>0.84</v>
      </c>
      <c r="H90" s="186">
        <v>5545</v>
      </c>
      <c r="I90" s="186">
        <v>-43.8</v>
      </c>
      <c r="K90" s="186">
        <v>5</v>
      </c>
      <c r="L90" s="186">
        <v>50.404977199999998</v>
      </c>
      <c r="M90" s="186">
        <v>103.727</v>
      </c>
      <c r="P90" s="186">
        <v>102.152</v>
      </c>
      <c r="R90" s="186">
        <v>1</v>
      </c>
      <c r="S90" s="186">
        <v>1.1353841</v>
      </c>
      <c r="U90" s="186">
        <v>1.06905E-2</v>
      </c>
      <c r="W90" s="186">
        <v>1.0577430000000001</v>
      </c>
      <c r="AB90" s="186" t="s">
        <v>809</v>
      </c>
      <c r="AC90" s="186" t="s">
        <v>760</v>
      </c>
      <c r="AD90" s="186" t="s">
        <v>930</v>
      </c>
      <c r="AE90" s="186" t="s">
        <v>1341</v>
      </c>
      <c r="AF90" s="186">
        <v>95</v>
      </c>
    </row>
    <row r="91" spans="1:32" x14ac:dyDescent="0.2">
      <c r="A91" s="186" t="s">
        <v>112</v>
      </c>
      <c r="B91" s="186">
        <v>15</v>
      </c>
      <c r="C91" s="186" t="s">
        <v>347</v>
      </c>
      <c r="D91" s="186" t="s">
        <v>348</v>
      </c>
      <c r="E91" s="186">
        <v>0.84</v>
      </c>
      <c r="H91" s="186">
        <v>5541</v>
      </c>
      <c r="I91" s="186">
        <v>-44.033999999999999</v>
      </c>
      <c r="K91" s="186">
        <v>6</v>
      </c>
      <c r="L91" s="186">
        <v>50.147858599999999</v>
      </c>
      <c r="M91" s="186">
        <v>103.889</v>
      </c>
      <c r="P91" s="186">
        <v>102.31100000000001</v>
      </c>
      <c r="R91" s="186">
        <v>0</v>
      </c>
      <c r="S91" s="186">
        <v>1.1351180000000001</v>
      </c>
      <c r="U91" s="186">
        <v>1.06879E-2</v>
      </c>
      <c r="W91" s="186">
        <v>1.0574859999999999</v>
      </c>
      <c r="AB91" s="186" t="s">
        <v>798</v>
      </c>
      <c r="AC91" s="186" t="s">
        <v>821</v>
      </c>
      <c r="AD91" s="186" t="s">
        <v>1065</v>
      </c>
      <c r="AE91" s="186" t="s">
        <v>1341</v>
      </c>
      <c r="AF91" s="186">
        <v>95</v>
      </c>
    </row>
    <row r="92" spans="1:32" x14ac:dyDescent="0.2">
      <c r="A92" s="186" t="s">
        <v>112</v>
      </c>
      <c r="B92" s="186">
        <v>16</v>
      </c>
      <c r="C92" s="186" t="s">
        <v>349</v>
      </c>
      <c r="D92" s="186" t="s">
        <v>350</v>
      </c>
      <c r="E92" s="186">
        <v>0.83699999999999997</v>
      </c>
      <c r="F92" s="186">
        <v>6621</v>
      </c>
      <c r="G92" s="186">
        <v>0.115</v>
      </c>
      <c r="K92" s="186">
        <v>1</v>
      </c>
      <c r="L92" s="186">
        <v>13.8119982</v>
      </c>
      <c r="M92" s="186">
        <v>121.88500000000001</v>
      </c>
      <c r="Q92" s="186">
        <v>121.009</v>
      </c>
      <c r="R92" s="186">
        <v>0</v>
      </c>
      <c r="T92" s="186">
        <v>0.72434319999999996</v>
      </c>
      <c r="V92" s="186">
        <v>3.6786000000000002E-3</v>
      </c>
      <c r="X92" s="186">
        <v>0.36651400000000001</v>
      </c>
      <c r="Y92" s="186" t="s">
        <v>815</v>
      </c>
      <c r="Z92" s="186" t="s">
        <v>1115</v>
      </c>
      <c r="AA92" s="186" t="s">
        <v>862</v>
      </c>
      <c r="AE92" s="186" t="s">
        <v>1344</v>
      </c>
      <c r="AF92" s="186">
        <v>0</v>
      </c>
    </row>
    <row r="93" spans="1:32" x14ac:dyDescent="0.2">
      <c r="A93" s="186" t="s">
        <v>112</v>
      </c>
      <c r="B93" s="186">
        <v>16</v>
      </c>
      <c r="C93" s="186" t="s">
        <v>349</v>
      </c>
      <c r="D93" s="186" t="s">
        <v>350</v>
      </c>
      <c r="E93" s="186">
        <v>0.83699999999999997</v>
      </c>
      <c r="F93" s="186">
        <v>6618</v>
      </c>
      <c r="G93" s="186">
        <v>0</v>
      </c>
      <c r="K93" s="186">
        <v>2</v>
      </c>
      <c r="L93" s="186">
        <v>13.8189908</v>
      </c>
      <c r="M93" s="186">
        <v>122.017</v>
      </c>
      <c r="Q93" s="186">
        <v>121.14</v>
      </c>
      <c r="R93" s="186">
        <v>1</v>
      </c>
      <c r="T93" s="186">
        <v>0.7242596</v>
      </c>
      <c r="V93" s="186">
        <v>3.6782E-3</v>
      </c>
      <c r="X93" s="186">
        <v>0.36647200000000002</v>
      </c>
      <c r="Y93" s="186" t="s">
        <v>1272</v>
      </c>
      <c r="Z93" s="186" t="s">
        <v>1289</v>
      </c>
      <c r="AA93" s="186" t="s">
        <v>1345</v>
      </c>
      <c r="AE93" s="186" t="s">
        <v>1344</v>
      </c>
      <c r="AF93" s="186">
        <v>0</v>
      </c>
    </row>
    <row r="94" spans="1:32" x14ac:dyDescent="0.2">
      <c r="A94" s="186" t="s">
        <v>112</v>
      </c>
      <c r="B94" s="186">
        <v>16</v>
      </c>
      <c r="C94" s="186" t="s">
        <v>349</v>
      </c>
      <c r="D94" s="186" t="s">
        <v>350</v>
      </c>
      <c r="E94" s="186">
        <v>0.83699999999999997</v>
      </c>
      <c r="F94" s="186">
        <v>4012</v>
      </c>
      <c r="G94" s="186">
        <v>8.67</v>
      </c>
      <c r="J94" s="186" t="s">
        <v>754</v>
      </c>
      <c r="K94" s="186">
        <v>3</v>
      </c>
      <c r="L94" s="186">
        <v>12.1990099</v>
      </c>
      <c r="M94" s="186">
        <v>97.155000000000001</v>
      </c>
      <c r="Q94" s="186">
        <v>96.45</v>
      </c>
      <c r="R94" s="186">
        <v>0</v>
      </c>
      <c r="T94" s="186">
        <v>0.73053889999999999</v>
      </c>
      <c r="V94" s="186">
        <v>3.7101E-3</v>
      </c>
      <c r="X94" s="186">
        <v>0.36963800000000002</v>
      </c>
      <c r="Y94" s="186" t="s">
        <v>1121</v>
      </c>
      <c r="Z94" s="186" t="s">
        <v>1239</v>
      </c>
      <c r="AA94" s="186" t="s">
        <v>1346</v>
      </c>
      <c r="AE94" s="186" t="s">
        <v>1344</v>
      </c>
      <c r="AF94" s="186">
        <v>0</v>
      </c>
    </row>
    <row r="95" spans="1:32" x14ac:dyDescent="0.2">
      <c r="A95" s="186" t="s">
        <v>112</v>
      </c>
      <c r="B95" s="186">
        <v>16</v>
      </c>
      <c r="C95" s="186" t="s">
        <v>349</v>
      </c>
      <c r="D95" s="186" t="s">
        <v>350</v>
      </c>
      <c r="E95" s="186">
        <v>0.83699999999999997</v>
      </c>
      <c r="H95" s="186">
        <v>873</v>
      </c>
      <c r="I95" s="186">
        <v>-31.821000000000002</v>
      </c>
      <c r="J95" s="186" t="s">
        <v>758</v>
      </c>
      <c r="K95" s="186">
        <v>4</v>
      </c>
      <c r="L95" s="186">
        <v>49.876449000000001</v>
      </c>
      <c r="M95" s="186">
        <v>23.827999999999999</v>
      </c>
      <c r="P95" s="186">
        <v>23.46</v>
      </c>
      <c r="R95" s="186">
        <v>0</v>
      </c>
      <c r="S95" s="186">
        <v>1.1497170000000001</v>
      </c>
      <c r="U95" s="186">
        <v>1.08244E-2</v>
      </c>
      <c r="W95" s="186">
        <v>1.0708519999999999</v>
      </c>
      <c r="AB95" s="186" t="s">
        <v>809</v>
      </c>
      <c r="AC95" s="186" t="s">
        <v>835</v>
      </c>
      <c r="AD95" s="186" t="s">
        <v>1135</v>
      </c>
      <c r="AE95" s="186" t="s">
        <v>1344</v>
      </c>
      <c r="AF95" s="186">
        <v>95</v>
      </c>
    </row>
    <row r="96" spans="1:32" x14ac:dyDescent="0.2">
      <c r="A96" s="186" t="s">
        <v>112</v>
      </c>
      <c r="B96" s="186">
        <v>16</v>
      </c>
      <c r="C96" s="186" t="s">
        <v>349</v>
      </c>
      <c r="D96" s="186" t="s">
        <v>350</v>
      </c>
      <c r="E96" s="186">
        <v>0.83699999999999997</v>
      </c>
      <c r="H96" s="186">
        <v>5550</v>
      </c>
      <c r="I96" s="186">
        <v>-43.8</v>
      </c>
      <c r="K96" s="186">
        <v>5</v>
      </c>
      <c r="L96" s="186">
        <v>50.457882599999998</v>
      </c>
      <c r="M96" s="186">
        <v>103.807</v>
      </c>
      <c r="P96" s="186">
        <v>102.23099999999999</v>
      </c>
      <c r="R96" s="186">
        <v>1</v>
      </c>
      <c r="S96" s="186">
        <v>1.1353732000000001</v>
      </c>
      <c r="U96" s="186">
        <v>1.06905E-2</v>
      </c>
      <c r="W96" s="186">
        <v>1.0577430000000001</v>
      </c>
      <c r="AB96" s="186" t="s">
        <v>809</v>
      </c>
      <c r="AC96" s="186" t="s">
        <v>760</v>
      </c>
      <c r="AD96" s="186" t="s">
        <v>935</v>
      </c>
      <c r="AE96" s="186" t="s">
        <v>1344</v>
      </c>
      <c r="AF96" s="186">
        <v>95</v>
      </c>
    </row>
    <row r="97" spans="1:32" x14ac:dyDescent="0.2">
      <c r="A97" s="186" t="s">
        <v>112</v>
      </c>
      <c r="B97" s="186">
        <v>16</v>
      </c>
      <c r="C97" s="186" t="s">
        <v>349</v>
      </c>
      <c r="D97" s="186" t="s">
        <v>350</v>
      </c>
      <c r="E97" s="186">
        <v>0.83699999999999997</v>
      </c>
      <c r="H97" s="186">
        <v>5541</v>
      </c>
      <c r="I97" s="186">
        <v>-44.027999999999999</v>
      </c>
      <c r="K97" s="186">
        <v>6</v>
      </c>
      <c r="L97" s="186">
        <v>50.347073999999999</v>
      </c>
      <c r="M97" s="186">
        <v>103.876</v>
      </c>
      <c r="P97" s="186">
        <v>102.29900000000001</v>
      </c>
      <c r="R97" s="186">
        <v>0</v>
      </c>
      <c r="S97" s="186">
        <v>1.135113</v>
      </c>
      <c r="U97" s="186">
        <v>1.0688E-2</v>
      </c>
      <c r="W97" s="186">
        <v>1.057493</v>
      </c>
      <c r="AB97" s="186" t="s">
        <v>798</v>
      </c>
      <c r="AC97" s="186" t="s">
        <v>880</v>
      </c>
      <c r="AD97" s="186" t="s">
        <v>1065</v>
      </c>
      <c r="AE97" s="186" t="s">
        <v>1344</v>
      </c>
      <c r="AF97" s="186">
        <v>95</v>
      </c>
    </row>
    <row r="98" spans="1:32" x14ac:dyDescent="0.2">
      <c r="A98" s="186" t="s">
        <v>112</v>
      </c>
      <c r="B98" s="186">
        <v>17</v>
      </c>
      <c r="C98" s="186" t="s">
        <v>351</v>
      </c>
      <c r="D98" s="186" t="s">
        <v>352</v>
      </c>
      <c r="E98" s="186">
        <v>0.83799999999999997</v>
      </c>
      <c r="F98" s="186">
        <v>6611</v>
      </c>
      <c r="G98" s="186">
        <v>8.5999999999999993E-2</v>
      </c>
      <c r="K98" s="186">
        <v>1</v>
      </c>
      <c r="L98" s="186">
        <v>13.783074299999999</v>
      </c>
      <c r="M98" s="186">
        <v>121.651</v>
      </c>
      <c r="Q98" s="186">
        <v>120.776</v>
      </c>
      <c r="R98" s="186">
        <v>0</v>
      </c>
      <c r="T98" s="186">
        <v>0.72423510000000002</v>
      </c>
      <c r="V98" s="186">
        <v>3.6784999999999999E-3</v>
      </c>
      <c r="X98" s="186">
        <v>0.36650300000000002</v>
      </c>
      <c r="Y98" s="186" t="s">
        <v>769</v>
      </c>
      <c r="Z98" s="186" t="s">
        <v>776</v>
      </c>
      <c r="AA98" s="186" t="s">
        <v>1347</v>
      </c>
      <c r="AE98" s="186" t="s">
        <v>1348</v>
      </c>
      <c r="AF98" s="186">
        <v>0</v>
      </c>
    </row>
    <row r="99" spans="1:32" x14ac:dyDescent="0.2">
      <c r="A99" s="186" t="s">
        <v>112</v>
      </c>
      <c r="B99" s="186">
        <v>17</v>
      </c>
      <c r="C99" s="186" t="s">
        <v>351</v>
      </c>
      <c r="D99" s="186" t="s">
        <v>352</v>
      </c>
      <c r="E99" s="186">
        <v>0.83799999999999997</v>
      </c>
      <c r="F99" s="186">
        <v>6614</v>
      </c>
      <c r="G99" s="186">
        <v>0</v>
      </c>
      <c r="K99" s="186">
        <v>2</v>
      </c>
      <c r="L99" s="186">
        <v>13.796673200000001</v>
      </c>
      <c r="M99" s="186">
        <v>121.907</v>
      </c>
      <c r="Q99" s="186">
        <v>121.03100000000001</v>
      </c>
      <c r="R99" s="186">
        <v>1</v>
      </c>
      <c r="T99" s="186">
        <v>0.72417299999999996</v>
      </c>
      <c r="V99" s="186">
        <v>3.6782E-3</v>
      </c>
      <c r="X99" s="186">
        <v>0.36647200000000002</v>
      </c>
      <c r="Y99" s="186" t="s">
        <v>1349</v>
      </c>
      <c r="Z99" s="186" t="s">
        <v>1281</v>
      </c>
      <c r="AA99" s="186" t="s">
        <v>1350</v>
      </c>
      <c r="AE99" s="186" t="s">
        <v>1348</v>
      </c>
      <c r="AF99" s="186">
        <v>0</v>
      </c>
    </row>
    <row r="100" spans="1:32" x14ac:dyDescent="0.2">
      <c r="A100" s="186" t="s">
        <v>112</v>
      </c>
      <c r="B100" s="186">
        <v>17</v>
      </c>
      <c r="C100" s="186" t="s">
        <v>351</v>
      </c>
      <c r="D100" s="186" t="s">
        <v>352</v>
      </c>
      <c r="E100" s="186">
        <v>0.83799999999999997</v>
      </c>
      <c r="F100" s="186">
        <v>3833</v>
      </c>
      <c r="G100" s="186">
        <v>11.904999999999999</v>
      </c>
      <c r="J100" s="186" t="s">
        <v>754</v>
      </c>
      <c r="K100" s="186">
        <v>3</v>
      </c>
      <c r="L100" s="186">
        <v>11.812255199999999</v>
      </c>
      <c r="M100" s="186">
        <v>92.483999999999995</v>
      </c>
      <c r="Q100" s="186">
        <v>91.811000000000007</v>
      </c>
      <c r="R100" s="186">
        <v>0</v>
      </c>
      <c r="T100" s="186">
        <v>0.73279450000000002</v>
      </c>
      <c r="V100" s="186">
        <v>3.722E-3</v>
      </c>
      <c r="X100" s="186">
        <v>0.37081900000000001</v>
      </c>
      <c r="Y100" s="186" t="s">
        <v>1121</v>
      </c>
      <c r="Z100" s="186" t="s">
        <v>788</v>
      </c>
      <c r="AA100" s="186" t="s">
        <v>1351</v>
      </c>
      <c r="AE100" s="186" t="s">
        <v>1348</v>
      </c>
      <c r="AF100" s="186">
        <v>0</v>
      </c>
    </row>
    <row r="101" spans="1:32" x14ac:dyDescent="0.2">
      <c r="A101" s="186" t="s">
        <v>112</v>
      </c>
      <c r="B101" s="186">
        <v>17</v>
      </c>
      <c r="C101" s="186" t="s">
        <v>351</v>
      </c>
      <c r="D101" s="186" t="s">
        <v>352</v>
      </c>
      <c r="E101" s="186">
        <v>0.83799999999999997</v>
      </c>
      <c r="H101" s="186">
        <v>903</v>
      </c>
      <c r="I101" s="186">
        <v>-29.306000000000001</v>
      </c>
      <c r="J101" s="186" t="s">
        <v>758</v>
      </c>
      <c r="K101" s="186">
        <v>4</v>
      </c>
      <c r="L101" s="186">
        <v>51.202877000000001</v>
      </c>
      <c r="M101" s="186">
        <v>24.696000000000002</v>
      </c>
      <c r="P101" s="186">
        <v>24.315000000000001</v>
      </c>
      <c r="R101" s="186">
        <v>0</v>
      </c>
      <c r="S101" s="186">
        <v>1.152447</v>
      </c>
      <c r="U101" s="186">
        <v>1.08526E-2</v>
      </c>
      <c r="W101" s="186">
        <v>1.073604</v>
      </c>
      <c r="AB101" s="186" t="s">
        <v>809</v>
      </c>
      <c r="AC101" s="186" t="s">
        <v>835</v>
      </c>
      <c r="AD101" s="186" t="s">
        <v>1099</v>
      </c>
      <c r="AE101" s="186" t="s">
        <v>1348</v>
      </c>
      <c r="AF101" s="186">
        <v>95</v>
      </c>
    </row>
    <row r="102" spans="1:32" x14ac:dyDescent="0.2">
      <c r="A102" s="186" t="s">
        <v>112</v>
      </c>
      <c r="B102" s="186">
        <v>17</v>
      </c>
      <c r="C102" s="186" t="s">
        <v>351</v>
      </c>
      <c r="D102" s="186" t="s">
        <v>352</v>
      </c>
      <c r="E102" s="186">
        <v>0.83799999999999997</v>
      </c>
      <c r="H102" s="186">
        <v>5552</v>
      </c>
      <c r="I102" s="186">
        <v>-43.8</v>
      </c>
      <c r="K102" s="186">
        <v>5</v>
      </c>
      <c r="L102" s="186">
        <v>50.3478931</v>
      </c>
      <c r="M102" s="186">
        <v>103.83799999999999</v>
      </c>
      <c r="P102" s="186">
        <v>102.262</v>
      </c>
      <c r="R102" s="186">
        <v>1</v>
      </c>
      <c r="S102" s="186">
        <v>1.1353230000000001</v>
      </c>
      <c r="U102" s="186">
        <v>1.06905E-2</v>
      </c>
      <c r="W102" s="186">
        <v>1.0577430000000001</v>
      </c>
      <c r="AB102" s="186" t="s">
        <v>809</v>
      </c>
      <c r="AC102" s="186" t="s">
        <v>760</v>
      </c>
      <c r="AD102" s="186" t="s">
        <v>930</v>
      </c>
      <c r="AE102" s="186" t="s">
        <v>1348</v>
      </c>
      <c r="AF102" s="186">
        <v>95</v>
      </c>
    </row>
    <row r="103" spans="1:32" x14ac:dyDescent="0.2">
      <c r="A103" s="186" t="s">
        <v>112</v>
      </c>
      <c r="B103" s="186">
        <v>17</v>
      </c>
      <c r="C103" s="186" t="s">
        <v>351</v>
      </c>
      <c r="D103" s="186" t="s">
        <v>352</v>
      </c>
      <c r="E103" s="186">
        <v>0.83799999999999997</v>
      </c>
      <c r="H103" s="186">
        <v>5550</v>
      </c>
      <c r="I103" s="186">
        <v>-43.999000000000002</v>
      </c>
      <c r="K103" s="186">
        <v>6</v>
      </c>
      <c r="L103" s="186">
        <v>49.8874286</v>
      </c>
      <c r="M103" s="186">
        <v>104.125</v>
      </c>
      <c r="P103" s="186">
        <v>102.544</v>
      </c>
      <c r="R103" s="186">
        <v>0</v>
      </c>
      <c r="S103" s="186">
        <v>1.1350967000000001</v>
      </c>
      <c r="U103" s="186">
        <v>1.06883E-2</v>
      </c>
      <c r="W103" s="186">
        <v>1.057525</v>
      </c>
      <c r="AB103" s="186" t="s">
        <v>798</v>
      </c>
      <c r="AC103" s="186" t="s">
        <v>821</v>
      </c>
      <c r="AD103" s="186" t="s">
        <v>1065</v>
      </c>
      <c r="AE103" s="186" t="s">
        <v>1348</v>
      </c>
      <c r="AF103" s="186">
        <v>95</v>
      </c>
    </row>
    <row r="104" spans="1:32" x14ac:dyDescent="0.2">
      <c r="A104" s="186" t="s">
        <v>112</v>
      </c>
      <c r="B104" s="186">
        <v>18</v>
      </c>
      <c r="C104" s="186" t="s">
        <v>353</v>
      </c>
      <c r="D104" s="186" t="s">
        <v>354</v>
      </c>
      <c r="E104" s="186">
        <v>0.84599999999999997</v>
      </c>
      <c r="F104" s="186">
        <v>6628</v>
      </c>
      <c r="G104" s="186">
        <v>0.11899999999999999</v>
      </c>
      <c r="K104" s="186">
        <v>1</v>
      </c>
      <c r="L104" s="186">
        <v>13.675992600000001</v>
      </c>
      <c r="M104" s="186">
        <v>122.09399999999999</v>
      </c>
      <c r="Q104" s="186">
        <v>121.21599999999999</v>
      </c>
      <c r="R104" s="186">
        <v>0</v>
      </c>
      <c r="T104" s="186">
        <v>0.72424690000000003</v>
      </c>
      <c r="V104" s="186">
        <v>3.6786000000000002E-3</v>
      </c>
      <c r="X104" s="186">
        <v>0.36651499999999998</v>
      </c>
      <c r="Y104" s="186" t="s">
        <v>815</v>
      </c>
      <c r="Z104" s="186" t="s">
        <v>1115</v>
      </c>
      <c r="AA104" s="186" t="s">
        <v>1352</v>
      </c>
      <c r="AE104" s="186" t="s">
        <v>1353</v>
      </c>
      <c r="AF104" s="186">
        <v>0</v>
      </c>
    </row>
    <row r="105" spans="1:32" x14ac:dyDescent="0.2">
      <c r="A105" s="186" t="s">
        <v>112</v>
      </c>
      <c r="B105" s="186">
        <v>18</v>
      </c>
      <c r="C105" s="186" t="s">
        <v>353</v>
      </c>
      <c r="D105" s="186" t="s">
        <v>354</v>
      </c>
      <c r="E105" s="186">
        <v>0.84599999999999997</v>
      </c>
      <c r="F105" s="186">
        <v>6627</v>
      </c>
      <c r="G105" s="186">
        <v>0</v>
      </c>
      <c r="K105" s="186">
        <v>2</v>
      </c>
      <c r="L105" s="186">
        <v>13.6741125</v>
      </c>
      <c r="M105" s="186">
        <v>122.05800000000001</v>
      </c>
      <c r="Q105" s="186">
        <v>121.181</v>
      </c>
      <c r="R105" s="186">
        <v>1</v>
      </c>
      <c r="T105" s="186">
        <v>0.7241609</v>
      </c>
      <c r="V105" s="186">
        <v>3.6782E-3</v>
      </c>
      <c r="X105" s="186">
        <v>0.36647200000000002</v>
      </c>
      <c r="Y105" s="186" t="s">
        <v>1272</v>
      </c>
      <c r="Z105" s="186" t="s">
        <v>1289</v>
      </c>
      <c r="AA105" s="186" t="s">
        <v>1354</v>
      </c>
      <c r="AE105" s="186" t="s">
        <v>1353</v>
      </c>
      <c r="AF105" s="186">
        <v>0</v>
      </c>
    </row>
    <row r="106" spans="1:32" x14ac:dyDescent="0.2">
      <c r="A106" s="186" t="s">
        <v>112</v>
      </c>
      <c r="B106" s="186">
        <v>18</v>
      </c>
      <c r="C106" s="186" t="s">
        <v>353</v>
      </c>
      <c r="D106" s="186" t="s">
        <v>354</v>
      </c>
      <c r="E106" s="186">
        <v>0.84599999999999997</v>
      </c>
      <c r="F106" s="186">
        <v>4009</v>
      </c>
      <c r="G106" s="186">
        <v>12.151999999999999</v>
      </c>
      <c r="J106" s="186" t="s">
        <v>754</v>
      </c>
      <c r="K106" s="186">
        <v>3</v>
      </c>
      <c r="L106" s="186">
        <v>12.054410300000001</v>
      </c>
      <c r="M106" s="186">
        <v>96.962000000000003</v>
      </c>
      <c r="Q106" s="186">
        <v>96.256</v>
      </c>
      <c r="R106" s="186">
        <v>0</v>
      </c>
      <c r="T106" s="186">
        <v>0.73296079999999997</v>
      </c>
      <c r="V106" s="186">
        <v>3.7228999999999999E-3</v>
      </c>
      <c r="X106" s="186">
        <v>0.37090899999999999</v>
      </c>
      <c r="Y106" s="186" t="s">
        <v>1315</v>
      </c>
      <c r="Z106" s="186" t="s">
        <v>1239</v>
      </c>
      <c r="AA106" s="186" t="s">
        <v>1355</v>
      </c>
      <c r="AE106" s="186" t="s">
        <v>1353</v>
      </c>
      <c r="AF106" s="186">
        <v>0</v>
      </c>
    </row>
    <row r="107" spans="1:32" x14ac:dyDescent="0.2">
      <c r="A107" s="186" t="s">
        <v>112</v>
      </c>
      <c r="B107" s="186">
        <v>18</v>
      </c>
      <c r="C107" s="186" t="s">
        <v>353</v>
      </c>
      <c r="D107" s="186" t="s">
        <v>354</v>
      </c>
      <c r="E107" s="186">
        <v>0.84599999999999997</v>
      </c>
      <c r="H107" s="186">
        <v>862</v>
      </c>
      <c r="I107" s="186">
        <v>-30.974</v>
      </c>
      <c r="J107" s="186" t="s">
        <v>758</v>
      </c>
      <c r="K107" s="186">
        <v>4</v>
      </c>
      <c r="L107" s="186">
        <v>48.842942800000003</v>
      </c>
      <c r="M107" s="186">
        <v>23.513999999999999</v>
      </c>
      <c r="P107" s="186">
        <v>23.151</v>
      </c>
      <c r="R107" s="186">
        <v>0</v>
      </c>
      <c r="S107" s="186">
        <v>1.1506154</v>
      </c>
      <c r="U107" s="186">
        <v>1.08339E-2</v>
      </c>
      <c r="W107" s="186">
        <v>1.071779</v>
      </c>
      <c r="AB107" s="186" t="s">
        <v>809</v>
      </c>
      <c r="AC107" s="186" t="s">
        <v>835</v>
      </c>
      <c r="AD107" s="186" t="s">
        <v>1135</v>
      </c>
      <c r="AE107" s="186" t="s">
        <v>1353</v>
      </c>
      <c r="AF107" s="186">
        <v>95</v>
      </c>
    </row>
    <row r="108" spans="1:32" x14ac:dyDescent="0.2">
      <c r="A108" s="186" t="s">
        <v>112</v>
      </c>
      <c r="B108" s="186">
        <v>18</v>
      </c>
      <c r="C108" s="186" t="s">
        <v>353</v>
      </c>
      <c r="D108" s="186" t="s">
        <v>354</v>
      </c>
      <c r="E108" s="186">
        <v>0.84599999999999997</v>
      </c>
      <c r="H108" s="186">
        <v>5564</v>
      </c>
      <c r="I108" s="186">
        <v>-43.8</v>
      </c>
      <c r="K108" s="186">
        <v>5</v>
      </c>
      <c r="L108" s="186">
        <v>49.481786499999998</v>
      </c>
      <c r="M108" s="186">
        <v>104.084</v>
      </c>
      <c r="P108" s="186">
        <v>102.503</v>
      </c>
      <c r="R108" s="186">
        <v>1</v>
      </c>
      <c r="S108" s="186">
        <v>1.1353243</v>
      </c>
      <c r="U108" s="186">
        <v>1.06905E-2</v>
      </c>
      <c r="W108" s="186">
        <v>1.0577430000000001</v>
      </c>
      <c r="AB108" s="186" t="s">
        <v>809</v>
      </c>
      <c r="AC108" s="186" t="s">
        <v>760</v>
      </c>
      <c r="AD108" s="186" t="s">
        <v>935</v>
      </c>
      <c r="AE108" s="186" t="s">
        <v>1353</v>
      </c>
      <c r="AF108" s="186">
        <v>95</v>
      </c>
    </row>
    <row r="109" spans="1:32" x14ac:dyDescent="0.2">
      <c r="A109" s="186" t="s">
        <v>112</v>
      </c>
      <c r="B109" s="186">
        <v>18</v>
      </c>
      <c r="C109" s="186" t="s">
        <v>353</v>
      </c>
      <c r="D109" s="186" t="s">
        <v>354</v>
      </c>
      <c r="E109" s="186">
        <v>0.84599999999999997</v>
      </c>
      <c r="H109" s="186">
        <v>5564</v>
      </c>
      <c r="I109" s="186">
        <v>-44.02</v>
      </c>
      <c r="K109" s="186">
        <v>6</v>
      </c>
      <c r="L109" s="186">
        <v>49.106584099999999</v>
      </c>
      <c r="M109" s="186">
        <v>104.318</v>
      </c>
      <c r="P109" s="186">
        <v>102.735</v>
      </c>
      <c r="R109" s="186">
        <v>0</v>
      </c>
      <c r="S109" s="186">
        <v>1.1350754000000001</v>
      </c>
      <c r="U109" s="186">
        <v>1.0688100000000001E-2</v>
      </c>
      <c r="W109" s="186">
        <v>1.0575030000000001</v>
      </c>
      <c r="AB109" s="186" t="s">
        <v>798</v>
      </c>
      <c r="AC109" s="186" t="s">
        <v>880</v>
      </c>
      <c r="AD109" s="186" t="s">
        <v>1065</v>
      </c>
      <c r="AE109" s="186" t="s">
        <v>1353</v>
      </c>
      <c r="AF109" s="186">
        <v>95</v>
      </c>
    </row>
    <row r="110" spans="1:32" x14ac:dyDescent="0.2">
      <c r="A110" s="186" t="s">
        <v>112</v>
      </c>
      <c r="B110" s="186">
        <v>19</v>
      </c>
      <c r="C110" s="186" t="s">
        <v>355</v>
      </c>
      <c r="D110" s="186" t="s">
        <v>356</v>
      </c>
      <c r="E110" s="186">
        <v>0.81799999999999995</v>
      </c>
      <c r="F110" s="186">
        <v>6637</v>
      </c>
      <c r="G110" s="186">
        <v>0.112</v>
      </c>
      <c r="K110" s="186">
        <v>1</v>
      </c>
      <c r="L110" s="186">
        <v>14.154332999999999</v>
      </c>
      <c r="M110" s="186">
        <v>122.28400000000001</v>
      </c>
      <c r="Q110" s="186">
        <v>121.404</v>
      </c>
      <c r="R110" s="186">
        <v>0</v>
      </c>
      <c r="T110" s="186">
        <v>0.72425510000000004</v>
      </c>
      <c r="V110" s="186">
        <v>3.6786000000000002E-3</v>
      </c>
      <c r="X110" s="186">
        <v>0.36651299999999998</v>
      </c>
      <c r="Y110" s="186" t="s">
        <v>1121</v>
      </c>
      <c r="Z110" s="186" t="s">
        <v>1234</v>
      </c>
      <c r="AA110" s="186" t="s">
        <v>1352</v>
      </c>
      <c r="AE110" s="186" t="s">
        <v>1356</v>
      </c>
      <c r="AF110" s="186">
        <v>0</v>
      </c>
    </row>
    <row r="111" spans="1:32" x14ac:dyDescent="0.2">
      <c r="A111" s="186" t="s">
        <v>112</v>
      </c>
      <c r="B111" s="186">
        <v>19</v>
      </c>
      <c r="C111" s="186" t="s">
        <v>355</v>
      </c>
      <c r="D111" s="186" t="s">
        <v>356</v>
      </c>
      <c r="E111" s="186">
        <v>0.81799999999999995</v>
      </c>
      <c r="F111" s="186">
        <v>6641</v>
      </c>
      <c r="G111" s="186">
        <v>0</v>
      </c>
      <c r="K111" s="186">
        <v>2</v>
      </c>
      <c r="L111" s="186">
        <v>14.1517476</v>
      </c>
      <c r="M111" s="186">
        <v>122.236</v>
      </c>
      <c r="Q111" s="186">
        <v>121.357</v>
      </c>
      <c r="R111" s="186">
        <v>1</v>
      </c>
      <c r="T111" s="186">
        <v>0.72417410000000004</v>
      </c>
      <c r="V111" s="186">
        <v>3.6782E-3</v>
      </c>
      <c r="X111" s="186">
        <v>0.36647200000000002</v>
      </c>
      <c r="Y111" s="186" t="s">
        <v>1307</v>
      </c>
      <c r="Z111" s="186" t="s">
        <v>1295</v>
      </c>
      <c r="AA111" s="186" t="s">
        <v>1357</v>
      </c>
      <c r="AE111" s="186" t="s">
        <v>1356</v>
      </c>
      <c r="AF111" s="186">
        <v>0</v>
      </c>
    </row>
    <row r="112" spans="1:32" x14ac:dyDescent="0.2">
      <c r="A112" s="186" t="s">
        <v>112</v>
      </c>
      <c r="B112" s="186">
        <v>19</v>
      </c>
      <c r="C112" s="186" t="s">
        <v>355</v>
      </c>
      <c r="D112" s="186" t="s">
        <v>356</v>
      </c>
      <c r="E112" s="186">
        <v>0.81799999999999995</v>
      </c>
      <c r="F112" s="186">
        <v>4046</v>
      </c>
      <c r="G112" s="186">
        <v>12.894</v>
      </c>
      <c r="J112" s="186" t="s">
        <v>754</v>
      </c>
      <c r="K112" s="186">
        <v>3</v>
      </c>
      <c r="L112" s="186">
        <v>12.5449041</v>
      </c>
      <c r="M112" s="186">
        <v>97.947999999999993</v>
      </c>
      <c r="Q112" s="186">
        <v>97.233999999999995</v>
      </c>
      <c r="R112" s="186">
        <v>0</v>
      </c>
      <c r="T112" s="186">
        <v>0.73351140000000004</v>
      </c>
      <c r="V112" s="186">
        <v>3.7255999999999999E-3</v>
      </c>
      <c r="X112" s="186">
        <v>0.37118000000000001</v>
      </c>
      <c r="Y112" s="186" t="s">
        <v>1244</v>
      </c>
      <c r="Z112" s="186" t="s">
        <v>774</v>
      </c>
      <c r="AA112" s="186" t="s">
        <v>1358</v>
      </c>
      <c r="AE112" s="186" t="s">
        <v>1356</v>
      </c>
      <c r="AF112" s="186">
        <v>0</v>
      </c>
    </row>
    <row r="113" spans="1:32" x14ac:dyDescent="0.2">
      <c r="A113" s="186" t="s">
        <v>112</v>
      </c>
      <c r="B113" s="186">
        <v>19</v>
      </c>
      <c r="C113" s="186" t="s">
        <v>355</v>
      </c>
      <c r="D113" s="186" t="s">
        <v>356</v>
      </c>
      <c r="E113" s="186">
        <v>0.81799999999999995</v>
      </c>
      <c r="H113" s="186">
        <v>839</v>
      </c>
      <c r="I113" s="186">
        <v>-32.338000000000001</v>
      </c>
      <c r="J113" s="186" t="s">
        <v>758</v>
      </c>
      <c r="K113" s="186">
        <v>4</v>
      </c>
      <c r="L113" s="186">
        <v>49.443566500000003</v>
      </c>
      <c r="M113" s="186">
        <v>22.875</v>
      </c>
      <c r="P113" s="186">
        <v>22.523</v>
      </c>
      <c r="R113" s="186">
        <v>0</v>
      </c>
      <c r="S113" s="186">
        <v>1.1490853999999999</v>
      </c>
      <c r="U113" s="186">
        <v>1.0818700000000001E-2</v>
      </c>
      <c r="W113" s="186">
        <v>1.0702860000000001</v>
      </c>
      <c r="AB113" s="186" t="s">
        <v>809</v>
      </c>
      <c r="AC113" s="186" t="s">
        <v>760</v>
      </c>
      <c r="AD113" s="186" t="s">
        <v>1151</v>
      </c>
      <c r="AE113" s="186" t="s">
        <v>1356</v>
      </c>
      <c r="AF113" s="186">
        <v>95</v>
      </c>
    </row>
    <row r="114" spans="1:32" x14ac:dyDescent="0.2">
      <c r="A114" s="186" t="s">
        <v>112</v>
      </c>
      <c r="B114" s="186">
        <v>19</v>
      </c>
      <c r="C114" s="186" t="s">
        <v>355</v>
      </c>
      <c r="D114" s="186" t="s">
        <v>356</v>
      </c>
      <c r="E114" s="186">
        <v>0.81799999999999995</v>
      </c>
      <c r="H114" s="186">
        <v>5570</v>
      </c>
      <c r="I114" s="186">
        <v>-43.8</v>
      </c>
      <c r="K114" s="186">
        <v>5</v>
      </c>
      <c r="L114" s="186">
        <v>50.979841399999998</v>
      </c>
      <c r="M114" s="186">
        <v>104.202</v>
      </c>
      <c r="P114" s="186">
        <v>102.62</v>
      </c>
      <c r="R114" s="186">
        <v>1</v>
      </c>
      <c r="S114" s="186">
        <v>1.1353025999999999</v>
      </c>
      <c r="U114" s="186">
        <v>1.06905E-2</v>
      </c>
      <c r="W114" s="186">
        <v>1.0577430000000001</v>
      </c>
      <c r="AB114" s="186" t="s">
        <v>809</v>
      </c>
      <c r="AC114" s="186" t="s">
        <v>760</v>
      </c>
      <c r="AD114" s="186" t="s">
        <v>930</v>
      </c>
      <c r="AE114" s="186" t="s">
        <v>1356</v>
      </c>
      <c r="AF114" s="186">
        <v>95</v>
      </c>
    </row>
    <row r="115" spans="1:32" x14ac:dyDescent="0.2">
      <c r="A115" s="186" t="s">
        <v>112</v>
      </c>
      <c r="B115" s="186">
        <v>19</v>
      </c>
      <c r="C115" s="186" t="s">
        <v>355</v>
      </c>
      <c r="D115" s="186" t="s">
        <v>356</v>
      </c>
      <c r="E115" s="186">
        <v>0.81799999999999995</v>
      </c>
      <c r="H115" s="186">
        <v>5573</v>
      </c>
      <c r="I115" s="186">
        <v>-44.012999999999998</v>
      </c>
      <c r="K115" s="186">
        <v>6</v>
      </c>
      <c r="L115" s="186">
        <v>50.625962299999998</v>
      </c>
      <c r="M115" s="186">
        <v>104.416</v>
      </c>
      <c r="P115" s="186">
        <v>102.831</v>
      </c>
      <c r="R115" s="186">
        <v>0</v>
      </c>
      <c r="S115" s="186">
        <v>1.1350602000000001</v>
      </c>
      <c r="U115" s="186">
        <v>1.0688100000000001E-2</v>
      </c>
      <c r="W115" s="186">
        <v>1.05751</v>
      </c>
      <c r="AB115" s="186" t="s">
        <v>798</v>
      </c>
      <c r="AC115" s="186" t="s">
        <v>880</v>
      </c>
      <c r="AD115" s="186" t="s">
        <v>1044</v>
      </c>
      <c r="AE115" s="186" t="s">
        <v>1356</v>
      </c>
      <c r="AF115" s="186">
        <v>95</v>
      </c>
    </row>
    <row r="116" spans="1:32" x14ac:dyDescent="0.2">
      <c r="A116" s="186" t="s">
        <v>112</v>
      </c>
      <c r="B116" s="186">
        <v>20</v>
      </c>
      <c r="C116" s="186" t="s">
        <v>357</v>
      </c>
      <c r="D116" s="186" t="s">
        <v>358</v>
      </c>
      <c r="E116" s="186">
        <v>0.82399999999999995</v>
      </c>
      <c r="F116" s="186">
        <v>6652</v>
      </c>
      <c r="G116" s="186">
        <v>0.123</v>
      </c>
      <c r="K116" s="186">
        <v>1</v>
      </c>
      <c r="L116" s="186">
        <v>14.053794099999999</v>
      </c>
      <c r="M116" s="186">
        <v>122.331</v>
      </c>
      <c r="Q116" s="186">
        <v>121.45099999999999</v>
      </c>
      <c r="R116" s="186">
        <v>0</v>
      </c>
      <c r="T116" s="186">
        <v>0.72424880000000003</v>
      </c>
      <c r="V116" s="186">
        <v>3.6787E-3</v>
      </c>
      <c r="X116" s="186">
        <v>0.36651699999999998</v>
      </c>
      <c r="Y116" s="186" t="s">
        <v>787</v>
      </c>
      <c r="Z116" s="186" t="s">
        <v>1239</v>
      </c>
      <c r="AA116" s="186" t="s">
        <v>1359</v>
      </c>
      <c r="AE116" s="186" t="s">
        <v>1360</v>
      </c>
      <c r="AF116" s="186">
        <v>0</v>
      </c>
    </row>
    <row r="117" spans="1:32" x14ac:dyDescent="0.2">
      <c r="A117" s="186" t="s">
        <v>112</v>
      </c>
      <c r="B117" s="186">
        <v>20</v>
      </c>
      <c r="C117" s="186" t="s">
        <v>357</v>
      </c>
      <c r="D117" s="186" t="s">
        <v>358</v>
      </c>
      <c r="E117" s="186">
        <v>0.82399999999999995</v>
      </c>
      <c r="F117" s="186">
        <v>6646</v>
      </c>
      <c r="G117" s="186">
        <v>0</v>
      </c>
      <c r="K117" s="186">
        <v>2</v>
      </c>
      <c r="L117" s="186">
        <v>14.056528699999999</v>
      </c>
      <c r="M117" s="186">
        <v>122.38200000000001</v>
      </c>
      <c r="Q117" s="186">
        <v>121.502</v>
      </c>
      <c r="R117" s="186">
        <v>1</v>
      </c>
      <c r="T117" s="186">
        <v>0.72415940000000001</v>
      </c>
      <c r="V117" s="186">
        <v>3.6782E-3</v>
      </c>
      <c r="X117" s="186">
        <v>0.36647200000000002</v>
      </c>
      <c r="Y117" s="186" t="s">
        <v>1361</v>
      </c>
      <c r="Z117" s="186" t="s">
        <v>748</v>
      </c>
      <c r="AA117" s="186" t="s">
        <v>1034</v>
      </c>
      <c r="AE117" s="186" t="s">
        <v>1360</v>
      </c>
      <c r="AF117" s="186">
        <v>0</v>
      </c>
    </row>
    <row r="118" spans="1:32" x14ac:dyDescent="0.2">
      <c r="A118" s="186" t="s">
        <v>112</v>
      </c>
      <c r="B118" s="186">
        <v>20</v>
      </c>
      <c r="C118" s="186" t="s">
        <v>357</v>
      </c>
      <c r="D118" s="186" t="s">
        <v>358</v>
      </c>
      <c r="E118" s="186">
        <v>0.82399999999999995</v>
      </c>
      <c r="F118" s="186">
        <v>3053</v>
      </c>
      <c r="G118" s="186">
        <v>12.811999999999999</v>
      </c>
      <c r="J118" s="186" t="s">
        <v>754</v>
      </c>
      <c r="K118" s="186">
        <v>3</v>
      </c>
      <c r="L118" s="186">
        <v>10.308361100000001</v>
      </c>
      <c r="M118" s="186">
        <v>74.082999999999998</v>
      </c>
      <c r="Q118" s="186">
        <v>73.543999999999997</v>
      </c>
      <c r="R118" s="186">
        <v>0</v>
      </c>
      <c r="T118" s="186">
        <v>0.73343709999999995</v>
      </c>
      <c r="V118" s="186">
        <v>3.7253E-3</v>
      </c>
      <c r="X118" s="186">
        <v>0.37114999999999998</v>
      </c>
      <c r="Y118" s="186" t="s">
        <v>804</v>
      </c>
      <c r="Z118" s="186" t="s">
        <v>1297</v>
      </c>
      <c r="AA118" s="186" t="s">
        <v>1362</v>
      </c>
      <c r="AE118" s="186" t="s">
        <v>1360</v>
      </c>
      <c r="AF118" s="186">
        <v>0</v>
      </c>
    </row>
    <row r="119" spans="1:32" x14ac:dyDescent="0.2">
      <c r="A119" s="186" t="s">
        <v>112</v>
      </c>
      <c r="B119" s="186">
        <v>20</v>
      </c>
      <c r="C119" s="186" t="s">
        <v>357</v>
      </c>
      <c r="D119" s="186" t="s">
        <v>358</v>
      </c>
      <c r="E119" s="186">
        <v>0.82399999999999995</v>
      </c>
      <c r="H119" s="186">
        <v>878</v>
      </c>
      <c r="I119" s="186">
        <v>-34.457000000000001</v>
      </c>
      <c r="J119" s="186" t="s">
        <v>758</v>
      </c>
      <c r="K119" s="186">
        <v>4</v>
      </c>
      <c r="L119" s="186">
        <v>50.965700499999997</v>
      </c>
      <c r="M119" s="186">
        <v>24.012</v>
      </c>
      <c r="P119" s="186">
        <v>23.641999999999999</v>
      </c>
      <c r="R119" s="186">
        <v>0</v>
      </c>
      <c r="S119" s="186">
        <v>1.1467474</v>
      </c>
      <c r="U119" s="186">
        <v>1.0795000000000001E-2</v>
      </c>
      <c r="W119" s="186">
        <v>1.067968</v>
      </c>
      <c r="AB119" s="186" t="s">
        <v>809</v>
      </c>
      <c r="AC119" s="186" t="s">
        <v>760</v>
      </c>
      <c r="AD119" s="186" t="s">
        <v>1099</v>
      </c>
      <c r="AE119" s="186" t="s">
        <v>1360</v>
      </c>
      <c r="AF119" s="186">
        <v>95</v>
      </c>
    </row>
    <row r="120" spans="1:32" x14ac:dyDescent="0.2">
      <c r="A120" s="186" t="s">
        <v>112</v>
      </c>
      <c r="B120" s="186">
        <v>20</v>
      </c>
      <c r="C120" s="186" t="s">
        <v>357</v>
      </c>
      <c r="D120" s="186" t="s">
        <v>358</v>
      </c>
      <c r="E120" s="186">
        <v>0.82399999999999995</v>
      </c>
      <c r="H120" s="186">
        <v>5582</v>
      </c>
      <c r="I120" s="186">
        <v>-43.8</v>
      </c>
      <c r="K120" s="186">
        <v>5</v>
      </c>
      <c r="L120" s="186">
        <v>50.337473299999999</v>
      </c>
      <c r="M120" s="186">
        <v>104.367</v>
      </c>
      <c r="P120" s="186">
        <v>102.782</v>
      </c>
      <c r="R120" s="186">
        <v>1</v>
      </c>
      <c r="S120" s="186">
        <v>1.1353085000000001</v>
      </c>
      <c r="U120" s="186">
        <v>1.06905E-2</v>
      </c>
      <c r="W120" s="186">
        <v>1.0577430000000001</v>
      </c>
      <c r="AB120" s="186" t="s">
        <v>809</v>
      </c>
      <c r="AC120" s="186" t="s">
        <v>760</v>
      </c>
      <c r="AD120" s="186" t="s">
        <v>943</v>
      </c>
      <c r="AE120" s="186" t="s">
        <v>1360</v>
      </c>
      <c r="AF120" s="186">
        <v>95</v>
      </c>
    </row>
    <row r="121" spans="1:32" x14ac:dyDescent="0.2">
      <c r="A121" s="186" t="s">
        <v>112</v>
      </c>
      <c r="B121" s="186">
        <v>20</v>
      </c>
      <c r="C121" s="186" t="s">
        <v>357</v>
      </c>
      <c r="D121" s="186" t="s">
        <v>358</v>
      </c>
      <c r="E121" s="186">
        <v>0.82399999999999995</v>
      </c>
      <c r="H121" s="186">
        <v>5584</v>
      </c>
      <c r="I121" s="186">
        <v>-44.021999999999998</v>
      </c>
      <c r="K121" s="186">
        <v>6</v>
      </c>
      <c r="L121" s="186">
        <v>49.890637699999999</v>
      </c>
      <c r="M121" s="186">
        <v>104.637</v>
      </c>
      <c r="P121" s="186">
        <v>103.04900000000001</v>
      </c>
      <c r="R121" s="186">
        <v>0</v>
      </c>
      <c r="S121" s="186">
        <v>1.1350556999999999</v>
      </c>
      <c r="U121" s="186">
        <v>1.0688E-2</v>
      </c>
      <c r="W121" s="186">
        <v>1.0575000000000001</v>
      </c>
      <c r="AB121" s="186" t="s">
        <v>798</v>
      </c>
      <c r="AC121" s="186" t="s">
        <v>880</v>
      </c>
      <c r="AD121" s="186" t="s">
        <v>1044</v>
      </c>
      <c r="AE121" s="186" t="s">
        <v>1360</v>
      </c>
      <c r="AF121" s="186">
        <v>95</v>
      </c>
    </row>
    <row r="122" spans="1:32" x14ac:dyDescent="0.2">
      <c r="A122" s="186" t="s">
        <v>112</v>
      </c>
      <c r="B122" s="186">
        <v>21</v>
      </c>
      <c r="C122" s="186" t="s">
        <v>359</v>
      </c>
      <c r="D122" s="186" t="s">
        <v>360</v>
      </c>
      <c r="E122" s="186">
        <v>0.80200000000000005</v>
      </c>
      <c r="F122" s="186">
        <v>6646</v>
      </c>
      <c r="G122" s="186">
        <v>0.122</v>
      </c>
      <c r="K122" s="186">
        <v>1</v>
      </c>
      <c r="L122" s="186">
        <v>14.441460299999999</v>
      </c>
      <c r="M122" s="186">
        <v>122.37</v>
      </c>
      <c r="Q122" s="186">
        <v>121.49</v>
      </c>
      <c r="R122" s="186">
        <v>0</v>
      </c>
      <c r="T122" s="186">
        <v>0.72424659999999996</v>
      </c>
      <c r="V122" s="186">
        <v>3.6786000000000002E-3</v>
      </c>
      <c r="X122" s="186">
        <v>0.36651600000000001</v>
      </c>
      <c r="Y122" s="186" t="s">
        <v>1244</v>
      </c>
      <c r="Z122" s="186" t="s">
        <v>1239</v>
      </c>
      <c r="AA122" s="186" t="s">
        <v>1363</v>
      </c>
      <c r="AE122" s="186" t="s">
        <v>1364</v>
      </c>
      <c r="AF122" s="186">
        <v>0</v>
      </c>
    </row>
    <row r="123" spans="1:32" x14ac:dyDescent="0.2">
      <c r="A123" s="186" t="s">
        <v>112</v>
      </c>
      <c r="B123" s="186">
        <v>21</v>
      </c>
      <c r="C123" s="186" t="s">
        <v>359</v>
      </c>
      <c r="D123" s="186" t="s">
        <v>360</v>
      </c>
      <c r="E123" s="186">
        <v>0.80200000000000005</v>
      </c>
      <c r="F123" s="186">
        <v>6649</v>
      </c>
      <c r="G123" s="186">
        <v>0</v>
      </c>
      <c r="K123" s="186">
        <v>2</v>
      </c>
      <c r="L123" s="186">
        <v>14.4405971</v>
      </c>
      <c r="M123" s="186">
        <v>122.354</v>
      </c>
      <c r="Q123" s="186">
        <v>121.47499999999999</v>
      </c>
      <c r="R123" s="186">
        <v>1</v>
      </c>
      <c r="T123" s="186">
        <v>0.72415839999999998</v>
      </c>
      <c r="V123" s="186">
        <v>3.6782E-3</v>
      </c>
      <c r="X123" s="186">
        <v>0.36647200000000002</v>
      </c>
      <c r="Y123" s="186" t="s">
        <v>747</v>
      </c>
      <c r="Z123" s="186" t="s">
        <v>1308</v>
      </c>
      <c r="AA123" s="186" t="s">
        <v>1365</v>
      </c>
      <c r="AE123" s="186" t="s">
        <v>1364</v>
      </c>
      <c r="AF123" s="186">
        <v>0</v>
      </c>
    </row>
    <row r="124" spans="1:32" x14ac:dyDescent="0.2">
      <c r="A124" s="186" t="s">
        <v>112</v>
      </c>
      <c r="B124" s="186">
        <v>21</v>
      </c>
      <c r="C124" s="186" t="s">
        <v>359</v>
      </c>
      <c r="D124" s="186" t="s">
        <v>360</v>
      </c>
      <c r="E124" s="186">
        <v>0.80200000000000005</v>
      </c>
      <c r="F124" s="186">
        <v>3890</v>
      </c>
      <c r="G124" s="186">
        <v>10.026999999999999</v>
      </c>
      <c r="J124" s="186" t="s">
        <v>754</v>
      </c>
      <c r="K124" s="186">
        <v>3</v>
      </c>
      <c r="L124" s="186">
        <v>12.477646399999999</v>
      </c>
      <c r="M124" s="186">
        <v>94.076999999999998</v>
      </c>
      <c r="Q124" s="186">
        <v>93.394000000000005</v>
      </c>
      <c r="R124" s="186">
        <v>0</v>
      </c>
      <c r="T124" s="186">
        <v>0.73141929999999999</v>
      </c>
      <c r="V124" s="186">
        <v>3.7150999999999998E-3</v>
      </c>
      <c r="X124" s="186">
        <v>0.37013299999999999</v>
      </c>
      <c r="Y124" s="186" t="s">
        <v>1366</v>
      </c>
      <c r="Z124" s="186" t="s">
        <v>1297</v>
      </c>
      <c r="AA124" s="186" t="s">
        <v>1367</v>
      </c>
      <c r="AE124" s="186" t="s">
        <v>1364</v>
      </c>
      <c r="AF124" s="186">
        <v>0</v>
      </c>
    </row>
    <row r="125" spans="1:32" x14ac:dyDescent="0.2">
      <c r="A125" s="186" t="s">
        <v>112</v>
      </c>
      <c r="B125" s="186">
        <v>21</v>
      </c>
      <c r="C125" s="186" t="s">
        <v>359</v>
      </c>
      <c r="D125" s="186" t="s">
        <v>360</v>
      </c>
      <c r="E125" s="186">
        <v>0.80200000000000005</v>
      </c>
      <c r="H125" s="186">
        <v>819</v>
      </c>
      <c r="I125" s="186">
        <v>-32.76</v>
      </c>
      <c r="J125" s="186" t="s">
        <v>758</v>
      </c>
      <c r="K125" s="186">
        <v>4</v>
      </c>
      <c r="L125" s="186">
        <v>49.241856800000001</v>
      </c>
      <c r="M125" s="186">
        <v>22.192</v>
      </c>
      <c r="P125" s="186">
        <v>21.85</v>
      </c>
      <c r="R125" s="186">
        <v>0</v>
      </c>
      <c r="S125" s="186">
        <v>1.1486362000000001</v>
      </c>
      <c r="U125" s="186">
        <v>1.08139E-2</v>
      </c>
      <c r="W125" s="186">
        <v>1.0698240000000001</v>
      </c>
      <c r="AB125" s="186" t="s">
        <v>809</v>
      </c>
      <c r="AC125" s="186" t="s">
        <v>835</v>
      </c>
      <c r="AD125" s="186" t="s">
        <v>1099</v>
      </c>
      <c r="AE125" s="186" t="s">
        <v>1364</v>
      </c>
      <c r="AF125" s="186">
        <v>95</v>
      </c>
    </row>
    <row r="126" spans="1:32" x14ac:dyDescent="0.2">
      <c r="A126" s="186" t="s">
        <v>112</v>
      </c>
      <c r="B126" s="186">
        <v>21</v>
      </c>
      <c r="C126" s="186" t="s">
        <v>359</v>
      </c>
      <c r="D126" s="186" t="s">
        <v>360</v>
      </c>
      <c r="E126" s="186">
        <v>0.80200000000000005</v>
      </c>
      <c r="H126" s="186">
        <v>5589</v>
      </c>
      <c r="I126" s="186">
        <v>-43.8</v>
      </c>
      <c r="K126" s="186">
        <v>5</v>
      </c>
      <c r="L126" s="186">
        <v>51.557811999999998</v>
      </c>
      <c r="M126" s="186">
        <v>104.462</v>
      </c>
      <c r="P126" s="186">
        <v>102.876</v>
      </c>
      <c r="R126" s="186">
        <v>1</v>
      </c>
      <c r="S126" s="186">
        <v>1.1352990000000001</v>
      </c>
      <c r="U126" s="186">
        <v>1.06905E-2</v>
      </c>
      <c r="W126" s="186">
        <v>1.0577430000000001</v>
      </c>
      <c r="AB126" s="186" t="s">
        <v>759</v>
      </c>
      <c r="AC126" s="186" t="s">
        <v>760</v>
      </c>
      <c r="AD126" s="186" t="s">
        <v>930</v>
      </c>
      <c r="AE126" s="186" t="s">
        <v>1364</v>
      </c>
      <c r="AF126" s="186">
        <v>95</v>
      </c>
    </row>
    <row r="127" spans="1:32" x14ac:dyDescent="0.2">
      <c r="A127" s="186" t="s">
        <v>112</v>
      </c>
      <c r="B127" s="186">
        <v>21</v>
      </c>
      <c r="C127" s="186" t="s">
        <v>359</v>
      </c>
      <c r="D127" s="186" t="s">
        <v>360</v>
      </c>
      <c r="E127" s="186">
        <v>0.80200000000000005</v>
      </c>
      <c r="H127" s="186">
        <v>5583</v>
      </c>
      <c r="I127" s="186">
        <v>-44.045000000000002</v>
      </c>
      <c r="K127" s="186">
        <v>6</v>
      </c>
      <c r="L127" s="186">
        <v>51.227266899999996</v>
      </c>
      <c r="M127" s="186">
        <v>104.65600000000001</v>
      </c>
      <c r="P127" s="186">
        <v>103.06699999999999</v>
      </c>
      <c r="R127" s="186">
        <v>0</v>
      </c>
      <c r="S127" s="186">
        <v>1.1350210999999999</v>
      </c>
      <c r="U127" s="186">
        <v>1.0687800000000001E-2</v>
      </c>
      <c r="W127" s="186">
        <v>1.0574749999999999</v>
      </c>
      <c r="AB127" s="186" t="s">
        <v>798</v>
      </c>
      <c r="AC127" s="186" t="s">
        <v>821</v>
      </c>
      <c r="AD127" s="186" t="s">
        <v>1044</v>
      </c>
      <c r="AE127" s="186" t="s">
        <v>1364</v>
      </c>
      <c r="AF127" s="186">
        <v>95</v>
      </c>
    </row>
    <row r="128" spans="1:32" x14ac:dyDescent="0.2">
      <c r="A128" s="186" t="s">
        <v>112</v>
      </c>
      <c r="B128" s="186">
        <v>22</v>
      </c>
      <c r="C128" s="186" t="s">
        <v>361</v>
      </c>
      <c r="D128" s="186" t="s">
        <v>362</v>
      </c>
      <c r="E128" s="186">
        <v>0.83599999999999997</v>
      </c>
      <c r="F128" s="186">
        <v>6648</v>
      </c>
      <c r="G128" s="186">
        <v>9.8000000000000004E-2</v>
      </c>
      <c r="K128" s="186">
        <v>1</v>
      </c>
      <c r="L128" s="186">
        <v>13.856851600000001</v>
      </c>
      <c r="M128" s="186">
        <v>122.422</v>
      </c>
      <c r="Q128" s="186">
        <v>121.542</v>
      </c>
      <c r="R128" s="186">
        <v>0</v>
      </c>
      <c r="T128" s="186">
        <v>0.72431939999999995</v>
      </c>
      <c r="V128" s="186">
        <v>3.6786000000000002E-3</v>
      </c>
      <c r="X128" s="186">
        <v>0.366508</v>
      </c>
      <c r="Y128" s="186" t="s">
        <v>1366</v>
      </c>
      <c r="Z128" s="186" t="s">
        <v>774</v>
      </c>
      <c r="AA128" s="186" t="s">
        <v>1368</v>
      </c>
      <c r="AE128" s="186" t="s">
        <v>1369</v>
      </c>
      <c r="AF128" s="186">
        <v>0</v>
      </c>
    </row>
    <row r="129" spans="1:32" x14ac:dyDescent="0.2">
      <c r="A129" s="186" t="s">
        <v>112</v>
      </c>
      <c r="B129" s="186">
        <v>22</v>
      </c>
      <c r="C129" s="186" t="s">
        <v>361</v>
      </c>
      <c r="D129" s="186" t="s">
        <v>362</v>
      </c>
      <c r="E129" s="186">
        <v>0.83599999999999997</v>
      </c>
      <c r="F129" s="186">
        <v>6660</v>
      </c>
      <c r="G129" s="186">
        <v>0</v>
      </c>
      <c r="K129" s="186">
        <v>2</v>
      </c>
      <c r="L129" s="186">
        <v>13.8595281</v>
      </c>
      <c r="M129" s="186">
        <v>122.473</v>
      </c>
      <c r="Q129" s="186">
        <v>121.592</v>
      </c>
      <c r="R129" s="186">
        <v>1</v>
      </c>
      <c r="T129" s="186">
        <v>0.72424849999999996</v>
      </c>
      <c r="V129" s="186">
        <v>3.6782E-3</v>
      </c>
      <c r="X129" s="186">
        <v>0.36647200000000002</v>
      </c>
      <c r="Y129" s="186" t="s">
        <v>1370</v>
      </c>
      <c r="Z129" s="186" t="s">
        <v>1273</v>
      </c>
      <c r="AA129" s="186" t="s">
        <v>1371</v>
      </c>
      <c r="AE129" s="186" t="s">
        <v>1369</v>
      </c>
      <c r="AF129" s="186">
        <v>0</v>
      </c>
    </row>
    <row r="130" spans="1:32" x14ac:dyDescent="0.2">
      <c r="A130" s="186" t="s">
        <v>112</v>
      </c>
      <c r="B130" s="186">
        <v>22</v>
      </c>
      <c r="C130" s="186" t="s">
        <v>361</v>
      </c>
      <c r="D130" s="186" t="s">
        <v>362</v>
      </c>
      <c r="E130" s="186">
        <v>0.83599999999999997</v>
      </c>
      <c r="F130" s="186">
        <v>4143</v>
      </c>
      <c r="G130" s="186">
        <v>12.39</v>
      </c>
      <c r="J130" s="186" t="s">
        <v>754</v>
      </c>
      <c r="K130" s="186">
        <v>3</v>
      </c>
      <c r="L130" s="186">
        <v>12.430641100000001</v>
      </c>
      <c r="M130" s="186">
        <v>100.005</v>
      </c>
      <c r="Q130" s="186">
        <v>99.277000000000001</v>
      </c>
      <c r="R130" s="186">
        <v>0</v>
      </c>
      <c r="T130" s="186">
        <v>0.73322189999999998</v>
      </c>
      <c r="V130" s="186">
        <v>3.7238000000000002E-3</v>
      </c>
      <c r="X130" s="186">
        <v>0.37099599999999999</v>
      </c>
      <c r="Y130" s="186" t="s">
        <v>1288</v>
      </c>
      <c r="Z130" s="186" t="s">
        <v>1281</v>
      </c>
      <c r="AA130" s="186" t="s">
        <v>1372</v>
      </c>
      <c r="AE130" s="186" t="s">
        <v>1369</v>
      </c>
      <c r="AF130" s="186">
        <v>0</v>
      </c>
    </row>
    <row r="131" spans="1:32" x14ac:dyDescent="0.2">
      <c r="A131" s="186" t="s">
        <v>112</v>
      </c>
      <c r="B131" s="186">
        <v>22</v>
      </c>
      <c r="C131" s="186" t="s">
        <v>361</v>
      </c>
      <c r="D131" s="186" t="s">
        <v>362</v>
      </c>
      <c r="E131" s="186">
        <v>0.83599999999999997</v>
      </c>
      <c r="H131" s="186">
        <v>856</v>
      </c>
      <c r="I131" s="186">
        <v>-31.62</v>
      </c>
      <c r="J131" s="186" t="s">
        <v>758</v>
      </c>
      <c r="K131" s="186">
        <v>4</v>
      </c>
      <c r="L131" s="186">
        <v>48.972722300000001</v>
      </c>
      <c r="M131" s="186">
        <v>23.236000000000001</v>
      </c>
      <c r="P131" s="186">
        <v>22.876999999999999</v>
      </c>
      <c r="R131" s="186">
        <v>0</v>
      </c>
      <c r="S131" s="186">
        <v>1.149842</v>
      </c>
      <c r="U131" s="186">
        <v>1.08267E-2</v>
      </c>
      <c r="W131" s="186">
        <v>1.071072</v>
      </c>
      <c r="AB131" s="186" t="s">
        <v>809</v>
      </c>
      <c r="AC131" s="186" t="s">
        <v>760</v>
      </c>
      <c r="AD131" s="186" t="s">
        <v>1099</v>
      </c>
      <c r="AE131" s="186" t="s">
        <v>1369</v>
      </c>
      <c r="AF131" s="186">
        <v>95</v>
      </c>
    </row>
    <row r="132" spans="1:32" x14ac:dyDescent="0.2">
      <c r="A132" s="186" t="s">
        <v>112</v>
      </c>
      <c r="B132" s="186">
        <v>22</v>
      </c>
      <c r="C132" s="186" t="s">
        <v>361</v>
      </c>
      <c r="D132" s="186" t="s">
        <v>362</v>
      </c>
      <c r="E132" s="186">
        <v>0.83599999999999997</v>
      </c>
      <c r="H132" s="186">
        <v>5589</v>
      </c>
      <c r="I132" s="186">
        <v>-43.8</v>
      </c>
      <c r="K132" s="186">
        <v>5</v>
      </c>
      <c r="L132" s="186">
        <v>49.413904299999999</v>
      </c>
      <c r="M132" s="186">
        <v>104.491</v>
      </c>
      <c r="P132" s="186">
        <v>102.904</v>
      </c>
      <c r="R132" s="186">
        <v>1</v>
      </c>
      <c r="S132" s="186">
        <v>1.1352553000000001</v>
      </c>
      <c r="U132" s="186">
        <v>1.06905E-2</v>
      </c>
      <c r="W132" s="186">
        <v>1.0577430000000001</v>
      </c>
      <c r="AB132" s="186" t="s">
        <v>759</v>
      </c>
      <c r="AC132" s="186" t="s">
        <v>760</v>
      </c>
      <c r="AD132" s="186" t="s">
        <v>943</v>
      </c>
      <c r="AE132" s="186" t="s">
        <v>1369</v>
      </c>
      <c r="AF132" s="186">
        <v>95</v>
      </c>
    </row>
    <row r="133" spans="1:32" x14ac:dyDescent="0.2">
      <c r="A133" s="186" t="s">
        <v>112</v>
      </c>
      <c r="B133" s="186">
        <v>22</v>
      </c>
      <c r="C133" s="186" t="s">
        <v>361</v>
      </c>
      <c r="D133" s="186" t="s">
        <v>362</v>
      </c>
      <c r="E133" s="186">
        <v>0.83599999999999997</v>
      </c>
      <c r="H133" s="186">
        <v>5589</v>
      </c>
      <c r="I133" s="186">
        <v>-44.011000000000003</v>
      </c>
      <c r="K133" s="186">
        <v>6</v>
      </c>
      <c r="L133" s="186">
        <v>48.853452500000003</v>
      </c>
      <c r="M133" s="186">
        <v>104.833</v>
      </c>
      <c r="P133" s="186">
        <v>103.242</v>
      </c>
      <c r="R133" s="186">
        <v>0</v>
      </c>
      <c r="S133" s="186">
        <v>1.1350136</v>
      </c>
      <c r="U133" s="186">
        <v>1.0688100000000001E-2</v>
      </c>
      <c r="W133" s="186">
        <v>1.057512</v>
      </c>
      <c r="AB133" s="186" t="s">
        <v>798</v>
      </c>
      <c r="AC133" s="186" t="s">
        <v>880</v>
      </c>
      <c r="AD133" s="186" t="s">
        <v>1044</v>
      </c>
      <c r="AE133" s="186" t="s">
        <v>1369</v>
      </c>
      <c r="AF133" s="186">
        <v>95</v>
      </c>
    </row>
    <row r="134" spans="1:32" x14ac:dyDescent="0.2">
      <c r="A134" s="186" t="s">
        <v>112</v>
      </c>
      <c r="B134" s="186">
        <v>23</v>
      </c>
      <c r="C134" s="186" t="s">
        <v>363</v>
      </c>
      <c r="D134" s="186" t="s">
        <v>364</v>
      </c>
      <c r="E134" s="186">
        <v>0.82799999999999996</v>
      </c>
      <c r="F134" s="186">
        <v>6644</v>
      </c>
      <c r="G134" s="186">
        <v>0.12</v>
      </c>
      <c r="K134" s="186">
        <v>1</v>
      </c>
      <c r="L134" s="186">
        <v>13.9870515</v>
      </c>
      <c r="M134" s="186">
        <v>122.35299999999999</v>
      </c>
      <c r="Q134" s="186">
        <v>121.473</v>
      </c>
      <c r="R134" s="186">
        <v>0</v>
      </c>
      <c r="T134" s="186">
        <v>0.72421349999999995</v>
      </c>
      <c r="V134" s="186">
        <v>3.6786000000000002E-3</v>
      </c>
      <c r="X134" s="186">
        <v>0.36651600000000001</v>
      </c>
      <c r="Y134" s="186" t="s">
        <v>1366</v>
      </c>
      <c r="Z134" s="186" t="s">
        <v>774</v>
      </c>
      <c r="AA134" s="186" t="s">
        <v>1373</v>
      </c>
      <c r="AE134" s="186" t="s">
        <v>1374</v>
      </c>
      <c r="AF134" s="186">
        <v>0</v>
      </c>
    </row>
    <row r="135" spans="1:32" x14ac:dyDescent="0.2">
      <c r="A135" s="186" t="s">
        <v>112</v>
      </c>
      <c r="B135" s="186">
        <v>23</v>
      </c>
      <c r="C135" s="186" t="s">
        <v>363</v>
      </c>
      <c r="D135" s="186" t="s">
        <v>364</v>
      </c>
      <c r="E135" s="186">
        <v>0.82799999999999996</v>
      </c>
      <c r="F135" s="186">
        <v>6653</v>
      </c>
      <c r="G135" s="186">
        <v>0</v>
      </c>
      <c r="K135" s="186">
        <v>2</v>
      </c>
      <c r="L135" s="186">
        <v>13.994556899999999</v>
      </c>
      <c r="M135" s="186">
        <v>122.494</v>
      </c>
      <c r="Q135" s="186">
        <v>121.613</v>
      </c>
      <c r="R135" s="186">
        <v>1</v>
      </c>
      <c r="T135" s="186">
        <v>0.72412639999999995</v>
      </c>
      <c r="V135" s="186">
        <v>3.6782E-3</v>
      </c>
      <c r="X135" s="186">
        <v>0.36647200000000002</v>
      </c>
      <c r="Y135" s="186" t="s">
        <v>1370</v>
      </c>
      <c r="Z135" s="186" t="s">
        <v>1308</v>
      </c>
      <c r="AA135" s="186" t="s">
        <v>957</v>
      </c>
      <c r="AE135" s="186" t="s">
        <v>1374</v>
      </c>
      <c r="AF135" s="186">
        <v>0</v>
      </c>
    </row>
    <row r="136" spans="1:32" x14ac:dyDescent="0.2">
      <c r="A136" s="186" t="s">
        <v>112</v>
      </c>
      <c r="B136" s="186">
        <v>23</v>
      </c>
      <c r="C136" s="186" t="s">
        <v>363</v>
      </c>
      <c r="D136" s="186" t="s">
        <v>364</v>
      </c>
      <c r="E136" s="186">
        <v>0.82799999999999996</v>
      </c>
      <c r="F136" s="186">
        <v>4104</v>
      </c>
      <c r="G136" s="186">
        <v>9.875</v>
      </c>
      <c r="J136" s="186" t="s">
        <v>754</v>
      </c>
      <c r="K136" s="186">
        <v>3</v>
      </c>
      <c r="L136" s="186">
        <v>12.4999748</v>
      </c>
      <c r="M136" s="186">
        <v>99.334999999999994</v>
      </c>
      <c r="Q136" s="186">
        <v>98.614000000000004</v>
      </c>
      <c r="R136" s="186">
        <v>0</v>
      </c>
      <c r="T136" s="186">
        <v>0.73127750000000002</v>
      </c>
      <c r="V136" s="186">
        <v>3.7144999999999999E-3</v>
      </c>
      <c r="X136" s="186">
        <v>0.37007800000000002</v>
      </c>
      <c r="Y136" s="186" t="s">
        <v>1288</v>
      </c>
      <c r="Z136" s="186" t="s">
        <v>1297</v>
      </c>
      <c r="AA136" s="186" t="s">
        <v>1375</v>
      </c>
      <c r="AE136" s="186" t="s">
        <v>1374</v>
      </c>
      <c r="AF136" s="186">
        <v>0</v>
      </c>
    </row>
    <row r="137" spans="1:32" x14ac:dyDescent="0.2">
      <c r="A137" s="186" t="s">
        <v>112</v>
      </c>
      <c r="B137" s="186">
        <v>23</v>
      </c>
      <c r="C137" s="186" t="s">
        <v>363</v>
      </c>
      <c r="D137" s="186" t="s">
        <v>364</v>
      </c>
      <c r="E137" s="186">
        <v>0.82799999999999996</v>
      </c>
      <c r="H137" s="186">
        <v>848</v>
      </c>
      <c r="I137" s="186">
        <v>-32.655999999999999</v>
      </c>
      <c r="J137" s="186" t="s">
        <v>758</v>
      </c>
      <c r="K137" s="186">
        <v>4</v>
      </c>
      <c r="L137" s="186">
        <v>49.035953399999997</v>
      </c>
      <c r="M137" s="186">
        <v>22.989000000000001</v>
      </c>
      <c r="P137" s="186">
        <v>22.634</v>
      </c>
      <c r="R137" s="186">
        <v>0</v>
      </c>
      <c r="S137" s="186">
        <v>1.1487067</v>
      </c>
      <c r="U137" s="186">
        <v>1.0815099999999999E-2</v>
      </c>
      <c r="W137" s="186">
        <v>1.0699380000000001</v>
      </c>
      <c r="AB137" s="186" t="s">
        <v>809</v>
      </c>
      <c r="AC137" s="186" t="s">
        <v>760</v>
      </c>
      <c r="AD137" s="186" t="s">
        <v>1099</v>
      </c>
      <c r="AE137" s="186" t="s">
        <v>1374</v>
      </c>
      <c r="AF137" s="186">
        <v>95</v>
      </c>
    </row>
    <row r="138" spans="1:32" x14ac:dyDescent="0.2">
      <c r="A138" s="186" t="s">
        <v>112</v>
      </c>
      <c r="B138" s="186">
        <v>23</v>
      </c>
      <c r="C138" s="186" t="s">
        <v>363</v>
      </c>
      <c r="D138" s="186" t="s">
        <v>364</v>
      </c>
      <c r="E138" s="186">
        <v>0.82799999999999996</v>
      </c>
      <c r="H138" s="186">
        <v>5583</v>
      </c>
      <c r="I138" s="186">
        <v>-43.8</v>
      </c>
      <c r="K138" s="186">
        <v>5</v>
      </c>
      <c r="L138" s="186">
        <v>49.989807399999997</v>
      </c>
      <c r="M138" s="186">
        <v>104.431</v>
      </c>
      <c r="P138" s="186">
        <v>102.845</v>
      </c>
      <c r="R138" s="186">
        <v>1</v>
      </c>
      <c r="S138" s="186">
        <v>1.1352403</v>
      </c>
      <c r="U138" s="186">
        <v>1.06905E-2</v>
      </c>
      <c r="W138" s="186">
        <v>1.0577430000000001</v>
      </c>
      <c r="AB138" s="186" t="s">
        <v>759</v>
      </c>
      <c r="AC138" s="186" t="s">
        <v>760</v>
      </c>
      <c r="AD138" s="186" t="s">
        <v>930</v>
      </c>
      <c r="AE138" s="186" t="s">
        <v>1374</v>
      </c>
      <c r="AF138" s="186">
        <v>95</v>
      </c>
    </row>
    <row r="139" spans="1:32" x14ac:dyDescent="0.2">
      <c r="A139" s="186" t="s">
        <v>112</v>
      </c>
      <c r="B139" s="186">
        <v>23</v>
      </c>
      <c r="C139" s="186" t="s">
        <v>363</v>
      </c>
      <c r="D139" s="186" t="s">
        <v>364</v>
      </c>
      <c r="E139" s="186">
        <v>0.82799999999999996</v>
      </c>
      <c r="H139" s="186">
        <v>5581</v>
      </c>
      <c r="I139" s="186">
        <v>-44.012999999999998</v>
      </c>
      <c r="K139" s="186">
        <v>6</v>
      </c>
      <c r="L139" s="186">
        <v>49.563806499999998</v>
      </c>
      <c r="M139" s="186">
        <v>104.68899999999999</v>
      </c>
      <c r="P139" s="186">
        <v>103.1</v>
      </c>
      <c r="R139" s="186">
        <v>0</v>
      </c>
      <c r="S139" s="186">
        <v>1.1349986000000001</v>
      </c>
      <c r="U139" s="186">
        <v>1.0688100000000001E-2</v>
      </c>
      <c r="W139" s="186">
        <v>1.05751</v>
      </c>
      <c r="AB139" s="186" t="s">
        <v>798</v>
      </c>
      <c r="AC139" s="186" t="s">
        <v>880</v>
      </c>
      <c r="AD139" s="186" t="s">
        <v>1039</v>
      </c>
      <c r="AE139" s="186" t="s">
        <v>1374</v>
      </c>
      <c r="AF139" s="186">
        <v>95</v>
      </c>
    </row>
    <row r="140" spans="1:32" x14ac:dyDescent="0.2">
      <c r="A140" s="186" t="s">
        <v>112</v>
      </c>
      <c r="B140" s="186">
        <v>24</v>
      </c>
      <c r="C140" s="186" t="s">
        <v>365</v>
      </c>
      <c r="D140" s="186" t="s">
        <v>366</v>
      </c>
      <c r="E140" s="186">
        <v>0.81599999999999995</v>
      </c>
      <c r="F140" s="186">
        <v>6655</v>
      </c>
      <c r="G140" s="186">
        <v>0.114</v>
      </c>
      <c r="K140" s="186">
        <v>1</v>
      </c>
      <c r="L140" s="186">
        <v>14.2006625</v>
      </c>
      <c r="M140" s="186">
        <v>122.5</v>
      </c>
      <c r="Q140" s="186">
        <v>121.619</v>
      </c>
      <c r="R140" s="186">
        <v>0</v>
      </c>
      <c r="T140" s="186">
        <v>0.72418649999999996</v>
      </c>
      <c r="V140" s="186">
        <v>3.6786000000000002E-3</v>
      </c>
      <c r="X140" s="186">
        <v>0.36651400000000001</v>
      </c>
      <c r="Y140" s="186" t="s">
        <v>1366</v>
      </c>
      <c r="Z140" s="186" t="s">
        <v>805</v>
      </c>
      <c r="AA140" s="186" t="s">
        <v>1368</v>
      </c>
      <c r="AE140" s="186" t="s">
        <v>1376</v>
      </c>
      <c r="AF140" s="186">
        <v>0</v>
      </c>
    </row>
    <row r="141" spans="1:32" x14ac:dyDescent="0.2">
      <c r="A141" s="186" t="s">
        <v>112</v>
      </c>
      <c r="B141" s="186">
        <v>24</v>
      </c>
      <c r="C141" s="186" t="s">
        <v>365</v>
      </c>
      <c r="D141" s="186" t="s">
        <v>366</v>
      </c>
      <c r="E141" s="186">
        <v>0.81599999999999995</v>
      </c>
      <c r="F141" s="186">
        <v>6657</v>
      </c>
      <c r="G141" s="186">
        <v>0</v>
      </c>
      <c r="K141" s="186">
        <v>2</v>
      </c>
      <c r="L141" s="186">
        <v>14.1960236</v>
      </c>
      <c r="M141" s="186">
        <v>122.413</v>
      </c>
      <c r="Q141" s="186">
        <v>121.533</v>
      </c>
      <c r="R141" s="186">
        <v>1</v>
      </c>
      <c r="T141" s="186">
        <v>0.72410390000000002</v>
      </c>
      <c r="V141" s="186">
        <v>3.6782E-3</v>
      </c>
      <c r="X141" s="186">
        <v>0.36647200000000002</v>
      </c>
      <c r="Y141" s="186" t="s">
        <v>1292</v>
      </c>
      <c r="Z141" s="186" t="s">
        <v>1273</v>
      </c>
      <c r="AA141" s="186" t="s">
        <v>1377</v>
      </c>
      <c r="AE141" s="186" t="s">
        <v>1376</v>
      </c>
      <c r="AF141" s="186">
        <v>0</v>
      </c>
    </row>
    <row r="142" spans="1:32" x14ac:dyDescent="0.2">
      <c r="A142" s="186" t="s">
        <v>112</v>
      </c>
      <c r="B142" s="186">
        <v>24</v>
      </c>
      <c r="C142" s="186" t="s">
        <v>365</v>
      </c>
      <c r="D142" s="186" t="s">
        <v>366</v>
      </c>
      <c r="E142" s="186">
        <v>0.81599999999999995</v>
      </c>
      <c r="F142" s="186">
        <v>3965</v>
      </c>
      <c r="G142" s="186">
        <v>12.266999999999999</v>
      </c>
      <c r="J142" s="186" t="s">
        <v>754</v>
      </c>
      <c r="K142" s="186">
        <v>3</v>
      </c>
      <c r="L142" s="186">
        <v>12.4325645</v>
      </c>
      <c r="M142" s="186">
        <v>96.149000000000001</v>
      </c>
      <c r="Q142" s="186">
        <v>95.45</v>
      </c>
      <c r="R142" s="186">
        <v>0</v>
      </c>
      <c r="T142" s="186">
        <v>0.73298660000000004</v>
      </c>
      <c r="V142" s="186">
        <v>3.7233000000000001E-3</v>
      </c>
      <c r="X142" s="186">
        <v>0.37095099999999998</v>
      </c>
      <c r="Y142" s="186" t="s">
        <v>773</v>
      </c>
      <c r="Z142" s="186" t="s">
        <v>1281</v>
      </c>
      <c r="AA142" s="186" t="s">
        <v>1378</v>
      </c>
      <c r="AE142" s="186" t="s">
        <v>1376</v>
      </c>
      <c r="AF142" s="186">
        <v>0</v>
      </c>
    </row>
    <row r="143" spans="1:32" x14ac:dyDescent="0.2">
      <c r="A143" s="186" t="s">
        <v>112</v>
      </c>
      <c r="B143" s="186">
        <v>24</v>
      </c>
      <c r="C143" s="186" t="s">
        <v>365</v>
      </c>
      <c r="D143" s="186" t="s">
        <v>366</v>
      </c>
      <c r="E143" s="186">
        <v>0.81599999999999995</v>
      </c>
      <c r="H143" s="186">
        <v>828</v>
      </c>
      <c r="I143" s="186">
        <v>-32.448</v>
      </c>
      <c r="J143" s="186" t="s">
        <v>758</v>
      </c>
      <c r="K143" s="186">
        <v>4</v>
      </c>
      <c r="L143" s="186">
        <v>48.897736899999998</v>
      </c>
      <c r="M143" s="186">
        <v>22.484000000000002</v>
      </c>
      <c r="P143" s="186">
        <v>22.137</v>
      </c>
      <c r="R143" s="186">
        <v>0</v>
      </c>
      <c r="S143" s="186">
        <v>1.1488001999999999</v>
      </c>
      <c r="U143" s="186">
        <v>1.08174E-2</v>
      </c>
      <c r="W143" s="186">
        <v>1.070166</v>
      </c>
      <c r="AB143" s="186" t="s">
        <v>809</v>
      </c>
      <c r="AC143" s="186" t="s">
        <v>760</v>
      </c>
      <c r="AD143" s="186" t="s">
        <v>1099</v>
      </c>
      <c r="AE143" s="186" t="s">
        <v>1376</v>
      </c>
      <c r="AF143" s="186">
        <v>95</v>
      </c>
    </row>
    <row r="144" spans="1:32" x14ac:dyDescent="0.2">
      <c r="A144" s="186" t="s">
        <v>112</v>
      </c>
      <c r="B144" s="186">
        <v>24</v>
      </c>
      <c r="C144" s="186" t="s">
        <v>365</v>
      </c>
      <c r="D144" s="186" t="s">
        <v>366</v>
      </c>
      <c r="E144" s="186">
        <v>0.81599999999999995</v>
      </c>
      <c r="H144" s="186">
        <v>5588</v>
      </c>
      <c r="I144" s="186">
        <v>-43.8</v>
      </c>
      <c r="K144" s="186">
        <v>5</v>
      </c>
      <c r="L144" s="186">
        <v>50.746777399999999</v>
      </c>
      <c r="M144" s="186">
        <v>104.41800000000001</v>
      </c>
      <c r="P144" s="186">
        <v>102.83199999999999</v>
      </c>
      <c r="R144" s="186">
        <v>1</v>
      </c>
      <c r="S144" s="186">
        <v>1.1351150999999999</v>
      </c>
      <c r="U144" s="186">
        <v>1.06905E-2</v>
      </c>
      <c r="W144" s="186">
        <v>1.0577430000000001</v>
      </c>
      <c r="AB144" s="186" t="s">
        <v>759</v>
      </c>
      <c r="AC144" s="186" t="s">
        <v>760</v>
      </c>
      <c r="AD144" s="186" t="s">
        <v>943</v>
      </c>
      <c r="AE144" s="186" t="s">
        <v>1376</v>
      </c>
      <c r="AF144" s="186">
        <v>95</v>
      </c>
    </row>
    <row r="145" spans="1:32" x14ac:dyDescent="0.2">
      <c r="A145" s="186" t="s">
        <v>112</v>
      </c>
      <c r="B145" s="186">
        <v>24</v>
      </c>
      <c r="C145" s="186" t="s">
        <v>365</v>
      </c>
      <c r="D145" s="186" t="s">
        <v>366</v>
      </c>
      <c r="E145" s="186">
        <v>0.81599999999999995</v>
      </c>
      <c r="H145" s="186">
        <v>5587</v>
      </c>
      <c r="I145" s="186">
        <v>-44.051000000000002</v>
      </c>
      <c r="K145" s="186">
        <v>6</v>
      </c>
      <c r="L145" s="186">
        <v>50.4471755</v>
      </c>
      <c r="M145" s="186">
        <v>104.59699999999999</v>
      </c>
      <c r="P145" s="186">
        <v>103.009</v>
      </c>
      <c r="R145" s="186">
        <v>0</v>
      </c>
      <c r="S145" s="186">
        <v>1.1348298000000001</v>
      </c>
      <c r="U145" s="186">
        <v>1.06877E-2</v>
      </c>
      <c r="W145" s="186">
        <v>1.057469</v>
      </c>
      <c r="AB145" s="186" t="s">
        <v>798</v>
      </c>
      <c r="AC145" s="186" t="s">
        <v>880</v>
      </c>
      <c r="AD145" s="186" t="s">
        <v>1039</v>
      </c>
      <c r="AE145" s="186" t="s">
        <v>1376</v>
      </c>
      <c r="AF145" s="186">
        <v>95</v>
      </c>
    </row>
    <row r="146" spans="1:32" x14ac:dyDescent="0.2">
      <c r="A146" s="186" t="s">
        <v>112</v>
      </c>
      <c r="B146" s="186">
        <v>25</v>
      </c>
      <c r="C146" s="186" t="s">
        <v>367</v>
      </c>
      <c r="D146" s="186" t="s">
        <v>368</v>
      </c>
      <c r="E146" s="186">
        <v>0.83199999999999996</v>
      </c>
      <c r="F146" s="186">
        <v>6654</v>
      </c>
      <c r="G146" s="186">
        <v>0.111</v>
      </c>
      <c r="K146" s="186">
        <v>1</v>
      </c>
      <c r="L146" s="186">
        <v>13.9271818</v>
      </c>
      <c r="M146" s="186">
        <v>122.492</v>
      </c>
      <c r="Q146" s="186">
        <v>121.611</v>
      </c>
      <c r="R146" s="186">
        <v>0</v>
      </c>
      <c r="T146" s="186">
        <v>0.72434799999999999</v>
      </c>
      <c r="V146" s="186">
        <v>3.6786000000000002E-3</v>
      </c>
      <c r="X146" s="186">
        <v>0.36651299999999998</v>
      </c>
      <c r="Y146" s="186" t="s">
        <v>1366</v>
      </c>
      <c r="Z146" s="186" t="s">
        <v>805</v>
      </c>
      <c r="AA146" s="186" t="s">
        <v>1379</v>
      </c>
      <c r="AE146" s="186" t="s">
        <v>1380</v>
      </c>
      <c r="AF146" s="186">
        <v>0</v>
      </c>
    </row>
    <row r="147" spans="1:32" x14ac:dyDescent="0.2">
      <c r="A147" s="186" t="s">
        <v>112</v>
      </c>
      <c r="B147" s="186">
        <v>25</v>
      </c>
      <c r="C147" s="186" t="s">
        <v>367</v>
      </c>
      <c r="D147" s="186" t="s">
        <v>368</v>
      </c>
      <c r="E147" s="186">
        <v>0.83199999999999996</v>
      </c>
      <c r="F147" s="186">
        <v>6652</v>
      </c>
      <c r="G147" s="186">
        <v>0</v>
      </c>
      <c r="K147" s="186">
        <v>2</v>
      </c>
      <c r="L147" s="186">
        <v>13.9272604</v>
      </c>
      <c r="M147" s="186">
        <v>122.494</v>
      </c>
      <c r="Q147" s="186">
        <v>121.613</v>
      </c>
      <c r="R147" s="186">
        <v>1</v>
      </c>
      <c r="T147" s="186">
        <v>0.72426740000000001</v>
      </c>
      <c r="V147" s="186">
        <v>3.6782E-3</v>
      </c>
      <c r="X147" s="186">
        <v>0.36647200000000002</v>
      </c>
      <c r="Y147" s="186" t="s">
        <v>1292</v>
      </c>
      <c r="Z147" s="186" t="s">
        <v>1273</v>
      </c>
      <c r="AA147" s="186" t="s">
        <v>1017</v>
      </c>
      <c r="AE147" s="186" t="s">
        <v>1380</v>
      </c>
      <c r="AF147" s="186">
        <v>0</v>
      </c>
    </row>
    <row r="148" spans="1:32" x14ac:dyDescent="0.2">
      <c r="A148" s="186" t="s">
        <v>112</v>
      </c>
      <c r="B148" s="186">
        <v>25</v>
      </c>
      <c r="C148" s="186" t="s">
        <v>367</v>
      </c>
      <c r="D148" s="186" t="s">
        <v>368</v>
      </c>
      <c r="E148" s="186">
        <v>0.83199999999999996</v>
      </c>
      <c r="F148" s="186">
        <v>3511</v>
      </c>
      <c r="G148" s="186">
        <v>10.044</v>
      </c>
      <c r="J148" s="186" t="s">
        <v>754</v>
      </c>
      <c r="K148" s="186">
        <v>3</v>
      </c>
      <c r="L148" s="186">
        <v>11.2206651</v>
      </c>
      <c r="M148" s="186">
        <v>84.658000000000001</v>
      </c>
      <c r="Q148" s="186">
        <v>84.043000000000006</v>
      </c>
      <c r="R148" s="186">
        <v>0</v>
      </c>
      <c r="T148" s="186">
        <v>0.73154200000000003</v>
      </c>
      <c r="V148" s="186">
        <v>3.7150999999999998E-3</v>
      </c>
      <c r="X148" s="186">
        <v>0.370139</v>
      </c>
      <c r="Y148" s="186" t="s">
        <v>773</v>
      </c>
      <c r="Z148" s="186" t="s">
        <v>1281</v>
      </c>
      <c r="AA148" s="186" t="s">
        <v>1381</v>
      </c>
      <c r="AE148" s="186" t="s">
        <v>1380</v>
      </c>
      <c r="AF148" s="186">
        <v>0</v>
      </c>
    </row>
    <row r="149" spans="1:32" x14ac:dyDescent="0.2">
      <c r="A149" s="186" t="s">
        <v>112</v>
      </c>
      <c r="B149" s="186">
        <v>25</v>
      </c>
      <c r="C149" s="186" t="s">
        <v>367</v>
      </c>
      <c r="D149" s="186" t="s">
        <v>368</v>
      </c>
      <c r="E149" s="186">
        <v>0.83199999999999996</v>
      </c>
      <c r="H149" s="186">
        <v>901</v>
      </c>
      <c r="I149" s="186">
        <v>-33.758000000000003</v>
      </c>
      <c r="J149" s="186" t="s">
        <v>758</v>
      </c>
      <c r="K149" s="186">
        <v>4</v>
      </c>
      <c r="L149" s="186">
        <v>51.367184799999997</v>
      </c>
      <c r="M149" s="186">
        <v>24.568000000000001</v>
      </c>
      <c r="P149" s="186">
        <v>24.189</v>
      </c>
      <c r="R149" s="186">
        <v>0</v>
      </c>
      <c r="S149" s="186">
        <v>1.1471614000000001</v>
      </c>
      <c r="U149" s="186">
        <v>1.08028E-2</v>
      </c>
      <c r="W149" s="186">
        <v>1.0687329999999999</v>
      </c>
      <c r="AB149" s="186" t="s">
        <v>809</v>
      </c>
      <c r="AC149" s="186" t="s">
        <v>760</v>
      </c>
      <c r="AD149" s="186" t="s">
        <v>1086</v>
      </c>
      <c r="AE149" s="186" t="s">
        <v>1380</v>
      </c>
      <c r="AF149" s="186">
        <v>95</v>
      </c>
    </row>
    <row r="150" spans="1:32" x14ac:dyDescent="0.2">
      <c r="A150" s="186" t="s">
        <v>112</v>
      </c>
      <c r="B150" s="186">
        <v>25</v>
      </c>
      <c r="C150" s="186" t="s">
        <v>367</v>
      </c>
      <c r="D150" s="186" t="s">
        <v>368</v>
      </c>
      <c r="E150" s="186">
        <v>0.83199999999999996</v>
      </c>
      <c r="H150" s="186">
        <v>5588</v>
      </c>
      <c r="I150" s="186">
        <v>-43.8</v>
      </c>
      <c r="K150" s="186">
        <v>5</v>
      </c>
      <c r="L150" s="186">
        <v>49.823707800000001</v>
      </c>
      <c r="M150" s="186">
        <v>104.38500000000001</v>
      </c>
      <c r="P150" s="186">
        <v>102.801</v>
      </c>
      <c r="R150" s="186">
        <v>1</v>
      </c>
      <c r="S150" s="186">
        <v>1.1349442999999999</v>
      </c>
      <c r="U150" s="186">
        <v>1.06905E-2</v>
      </c>
      <c r="W150" s="186">
        <v>1.0577430000000001</v>
      </c>
      <c r="AB150" s="186" t="s">
        <v>809</v>
      </c>
      <c r="AC150" s="186" t="s">
        <v>760</v>
      </c>
      <c r="AD150" s="186" t="s">
        <v>943</v>
      </c>
      <c r="AE150" s="186" t="s">
        <v>1380</v>
      </c>
      <c r="AF150" s="186">
        <v>95</v>
      </c>
    </row>
    <row r="151" spans="1:32" x14ac:dyDescent="0.2">
      <c r="A151" s="186" t="s">
        <v>112</v>
      </c>
      <c r="B151" s="186">
        <v>25</v>
      </c>
      <c r="C151" s="186" t="s">
        <v>367</v>
      </c>
      <c r="D151" s="186" t="s">
        <v>368</v>
      </c>
      <c r="E151" s="186">
        <v>0.83199999999999996</v>
      </c>
      <c r="H151" s="186">
        <v>5581</v>
      </c>
      <c r="I151" s="186">
        <v>-44.026000000000003</v>
      </c>
      <c r="K151" s="186">
        <v>6</v>
      </c>
      <c r="L151" s="186">
        <v>49.484953699999998</v>
      </c>
      <c r="M151" s="186">
        <v>104.592</v>
      </c>
      <c r="P151" s="186">
        <v>103.005</v>
      </c>
      <c r="R151" s="186">
        <v>0</v>
      </c>
      <c r="S151" s="186">
        <v>1.1346875000000001</v>
      </c>
      <c r="U151" s="186">
        <v>1.0688E-2</v>
      </c>
      <c r="W151" s="186">
        <v>1.057496</v>
      </c>
      <c r="AB151" s="186" t="s">
        <v>798</v>
      </c>
      <c r="AC151" s="186" t="s">
        <v>821</v>
      </c>
      <c r="AD151" s="186" t="s">
        <v>1044</v>
      </c>
      <c r="AE151" s="186" t="s">
        <v>1380</v>
      </c>
      <c r="AF151" s="186">
        <v>95</v>
      </c>
    </row>
    <row r="152" spans="1:32" x14ac:dyDescent="0.2">
      <c r="A152" s="186" t="s">
        <v>112</v>
      </c>
      <c r="B152" s="186">
        <v>26</v>
      </c>
      <c r="C152" s="186" t="s">
        <v>369</v>
      </c>
      <c r="D152" s="186" t="s">
        <v>370</v>
      </c>
      <c r="E152" s="186">
        <v>0.80100000000000005</v>
      </c>
      <c r="F152" s="186">
        <v>6645</v>
      </c>
      <c r="G152" s="186">
        <v>0.108</v>
      </c>
      <c r="K152" s="186">
        <v>1</v>
      </c>
      <c r="L152" s="186">
        <v>14.4564167</v>
      </c>
      <c r="M152" s="186">
        <v>122.31399999999999</v>
      </c>
      <c r="Q152" s="186">
        <v>121.435</v>
      </c>
      <c r="R152" s="186">
        <v>0</v>
      </c>
      <c r="T152" s="186">
        <v>0.72431880000000004</v>
      </c>
      <c r="V152" s="186">
        <v>3.6786000000000002E-3</v>
      </c>
      <c r="X152" s="186">
        <v>0.36651099999999998</v>
      </c>
      <c r="Y152" s="186" t="s">
        <v>1366</v>
      </c>
      <c r="Z152" s="186" t="s">
        <v>805</v>
      </c>
      <c r="AA152" s="186" t="s">
        <v>1382</v>
      </c>
      <c r="AE152" s="186" t="s">
        <v>1383</v>
      </c>
      <c r="AF152" s="186">
        <v>0</v>
      </c>
    </row>
    <row r="153" spans="1:32" x14ac:dyDescent="0.2">
      <c r="A153" s="186" t="s">
        <v>112</v>
      </c>
      <c r="B153" s="186">
        <v>26</v>
      </c>
      <c r="C153" s="186" t="s">
        <v>369</v>
      </c>
      <c r="D153" s="186" t="s">
        <v>370</v>
      </c>
      <c r="E153" s="186">
        <v>0.80100000000000005</v>
      </c>
      <c r="F153" s="186">
        <v>6634</v>
      </c>
      <c r="G153" s="186">
        <v>0</v>
      </c>
      <c r="K153" s="186">
        <v>2</v>
      </c>
      <c r="L153" s="186">
        <v>14.4510296</v>
      </c>
      <c r="M153" s="186">
        <v>122.21599999999999</v>
      </c>
      <c r="Q153" s="186">
        <v>121.337</v>
      </c>
      <c r="R153" s="186">
        <v>1</v>
      </c>
      <c r="T153" s="186">
        <v>0.72424060000000001</v>
      </c>
      <c r="V153" s="186">
        <v>3.6782E-3</v>
      </c>
      <c r="X153" s="186">
        <v>0.36647200000000002</v>
      </c>
      <c r="Y153" s="186" t="s">
        <v>1292</v>
      </c>
      <c r="Z153" s="186" t="s">
        <v>1273</v>
      </c>
      <c r="AA153" s="186" t="s">
        <v>1384</v>
      </c>
      <c r="AE153" s="186" t="s">
        <v>1383</v>
      </c>
      <c r="AF153" s="186">
        <v>0</v>
      </c>
    </row>
    <row r="154" spans="1:32" x14ac:dyDescent="0.2">
      <c r="A154" s="186" t="s">
        <v>112</v>
      </c>
      <c r="B154" s="186">
        <v>26</v>
      </c>
      <c r="C154" s="186" t="s">
        <v>369</v>
      </c>
      <c r="D154" s="186" t="s">
        <v>370</v>
      </c>
      <c r="E154" s="186">
        <v>0.80100000000000005</v>
      </c>
      <c r="F154" s="186">
        <v>3498</v>
      </c>
      <c r="G154" s="186">
        <v>13.419</v>
      </c>
      <c r="J154" s="186" t="s">
        <v>754</v>
      </c>
      <c r="K154" s="186">
        <v>3</v>
      </c>
      <c r="L154" s="186">
        <v>11.679392999999999</v>
      </c>
      <c r="M154" s="186">
        <v>84.918999999999997</v>
      </c>
      <c r="Q154" s="186">
        <v>84.3</v>
      </c>
      <c r="R154" s="186">
        <v>0</v>
      </c>
      <c r="T154" s="186">
        <v>0.73395909999999998</v>
      </c>
      <c r="V154" s="186">
        <v>3.7276000000000002E-3</v>
      </c>
      <c r="X154" s="186">
        <v>0.37137100000000001</v>
      </c>
      <c r="Y154" s="186" t="s">
        <v>773</v>
      </c>
      <c r="Z154" s="186" t="s">
        <v>1281</v>
      </c>
      <c r="AA154" s="186" t="s">
        <v>928</v>
      </c>
      <c r="AE154" s="186" t="s">
        <v>1383</v>
      </c>
      <c r="AF154" s="186">
        <v>0</v>
      </c>
    </row>
    <row r="155" spans="1:32" x14ac:dyDescent="0.2">
      <c r="A155" s="186" t="s">
        <v>112</v>
      </c>
      <c r="B155" s="186">
        <v>26</v>
      </c>
      <c r="C155" s="186" t="s">
        <v>369</v>
      </c>
      <c r="D155" s="186" t="s">
        <v>370</v>
      </c>
      <c r="E155" s="186">
        <v>0.80100000000000005</v>
      </c>
      <c r="H155" s="186">
        <v>856</v>
      </c>
      <c r="I155" s="186">
        <v>-32.737000000000002</v>
      </c>
      <c r="J155" s="186" t="s">
        <v>758</v>
      </c>
      <c r="K155" s="186">
        <v>4</v>
      </c>
      <c r="L155" s="186">
        <v>51.253485499999996</v>
      </c>
      <c r="M155" s="186">
        <v>23.318000000000001</v>
      </c>
      <c r="P155" s="186">
        <v>22.959</v>
      </c>
      <c r="R155" s="186">
        <v>0</v>
      </c>
      <c r="S155" s="186">
        <v>1.1482402</v>
      </c>
      <c r="U155" s="186">
        <v>1.08142E-2</v>
      </c>
      <c r="W155" s="186">
        <v>1.06985</v>
      </c>
      <c r="AB155" s="186" t="s">
        <v>809</v>
      </c>
      <c r="AC155" s="186" t="s">
        <v>760</v>
      </c>
      <c r="AD155" s="186" t="s">
        <v>1086</v>
      </c>
      <c r="AE155" s="186" t="s">
        <v>1383</v>
      </c>
      <c r="AF155" s="186">
        <v>95</v>
      </c>
    </row>
    <row r="156" spans="1:32" x14ac:dyDescent="0.2">
      <c r="A156" s="186" t="s">
        <v>112</v>
      </c>
      <c r="B156" s="186">
        <v>26</v>
      </c>
      <c r="C156" s="186" t="s">
        <v>369</v>
      </c>
      <c r="D156" s="186" t="s">
        <v>370</v>
      </c>
      <c r="E156" s="186">
        <v>0.80100000000000005</v>
      </c>
      <c r="H156" s="186">
        <v>5575</v>
      </c>
      <c r="I156" s="186">
        <v>-43.8</v>
      </c>
      <c r="K156" s="186">
        <v>5</v>
      </c>
      <c r="L156" s="186">
        <v>52.053543699999999</v>
      </c>
      <c r="M156" s="186">
        <v>104.20699999999999</v>
      </c>
      <c r="P156" s="186">
        <v>102.625</v>
      </c>
      <c r="R156" s="186">
        <v>1</v>
      </c>
      <c r="S156" s="186">
        <v>1.1348723000000001</v>
      </c>
      <c r="U156" s="186">
        <v>1.06905E-2</v>
      </c>
      <c r="W156" s="186">
        <v>1.0577430000000001</v>
      </c>
      <c r="AB156" s="186" t="s">
        <v>759</v>
      </c>
      <c r="AC156" s="186" t="s">
        <v>760</v>
      </c>
      <c r="AD156" s="186" t="s">
        <v>943</v>
      </c>
      <c r="AE156" s="186" t="s">
        <v>1383</v>
      </c>
      <c r="AF156" s="186">
        <v>95</v>
      </c>
    </row>
    <row r="157" spans="1:32" x14ac:dyDescent="0.2">
      <c r="A157" s="186" t="s">
        <v>112</v>
      </c>
      <c r="B157" s="186">
        <v>26</v>
      </c>
      <c r="C157" s="186" t="s">
        <v>369</v>
      </c>
      <c r="D157" s="186" t="s">
        <v>370</v>
      </c>
      <c r="E157" s="186">
        <v>0.80100000000000005</v>
      </c>
      <c r="H157" s="186">
        <v>5571</v>
      </c>
      <c r="I157" s="186">
        <v>-44.015999999999998</v>
      </c>
      <c r="K157" s="186">
        <v>6</v>
      </c>
      <c r="L157" s="186">
        <v>51.682623200000002</v>
      </c>
      <c r="M157" s="186">
        <v>104.426</v>
      </c>
      <c r="P157" s="186">
        <v>102.84099999999999</v>
      </c>
      <c r="R157" s="186">
        <v>0</v>
      </c>
      <c r="S157" s="186">
        <v>1.1346267000000001</v>
      </c>
      <c r="U157" s="186">
        <v>1.0688100000000001E-2</v>
      </c>
      <c r="W157" s="186">
        <v>1.057507</v>
      </c>
      <c r="AB157" s="186" t="s">
        <v>798</v>
      </c>
      <c r="AC157" s="186" t="s">
        <v>880</v>
      </c>
      <c r="AD157" s="186" t="s">
        <v>1044</v>
      </c>
      <c r="AE157" s="186" t="s">
        <v>1383</v>
      </c>
      <c r="AF157" s="186">
        <v>95</v>
      </c>
    </row>
    <row r="158" spans="1:32" x14ac:dyDescent="0.2">
      <c r="A158" s="186" t="s">
        <v>112</v>
      </c>
      <c r="B158" s="186">
        <v>27</v>
      </c>
      <c r="C158" s="186" t="s">
        <v>371</v>
      </c>
      <c r="D158" s="186" t="s">
        <v>372</v>
      </c>
      <c r="E158" s="186">
        <v>0.83499999999999996</v>
      </c>
      <c r="F158" s="186">
        <v>6621</v>
      </c>
      <c r="G158" s="186">
        <v>0.10199999999999999</v>
      </c>
      <c r="K158" s="186">
        <v>1</v>
      </c>
      <c r="L158" s="186">
        <v>13.8549553</v>
      </c>
      <c r="M158" s="186">
        <v>122.071</v>
      </c>
      <c r="Q158" s="186">
        <v>121.194</v>
      </c>
      <c r="R158" s="186">
        <v>0</v>
      </c>
      <c r="T158" s="186">
        <v>0.72421999999999997</v>
      </c>
      <c r="V158" s="186">
        <v>3.6786000000000002E-3</v>
      </c>
      <c r="X158" s="186">
        <v>0.36650899999999997</v>
      </c>
      <c r="Y158" s="186" t="s">
        <v>1366</v>
      </c>
      <c r="Z158" s="186" t="s">
        <v>805</v>
      </c>
      <c r="AA158" s="186" t="s">
        <v>1385</v>
      </c>
      <c r="AE158" s="186" t="s">
        <v>1386</v>
      </c>
      <c r="AF158" s="186">
        <v>0</v>
      </c>
    </row>
    <row r="159" spans="1:32" x14ac:dyDescent="0.2">
      <c r="A159" s="186" t="s">
        <v>112</v>
      </c>
      <c r="B159" s="186">
        <v>27</v>
      </c>
      <c r="C159" s="186" t="s">
        <v>371</v>
      </c>
      <c r="D159" s="186" t="s">
        <v>372</v>
      </c>
      <c r="E159" s="186">
        <v>0.83499999999999996</v>
      </c>
      <c r="F159" s="186">
        <v>6625</v>
      </c>
      <c r="G159" s="186">
        <v>0</v>
      </c>
      <c r="K159" s="186">
        <v>2</v>
      </c>
      <c r="L159" s="186">
        <v>13.8511618</v>
      </c>
      <c r="M159" s="186">
        <v>122</v>
      </c>
      <c r="Q159" s="186">
        <v>121.123</v>
      </c>
      <c r="R159" s="186">
        <v>1</v>
      </c>
      <c r="T159" s="186">
        <v>0.72414579999999995</v>
      </c>
      <c r="V159" s="186">
        <v>3.6782E-3</v>
      </c>
      <c r="X159" s="186">
        <v>0.36647200000000002</v>
      </c>
      <c r="Y159" s="186" t="s">
        <v>1370</v>
      </c>
      <c r="Z159" s="186" t="s">
        <v>1308</v>
      </c>
      <c r="AA159" s="186" t="s">
        <v>1387</v>
      </c>
      <c r="AE159" s="186" t="s">
        <v>1386</v>
      </c>
      <c r="AF159" s="186">
        <v>0</v>
      </c>
    </row>
    <row r="160" spans="1:32" x14ac:dyDescent="0.2">
      <c r="A160" s="186" t="s">
        <v>112</v>
      </c>
      <c r="B160" s="186">
        <v>27</v>
      </c>
      <c r="C160" s="186" t="s">
        <v>371</v>
      </c>
      <c r="D160" s="186" t="s">
        <v>372</v>
      </c>
      <c r="E160" s="186">
        <v>0.83499999999999996</v>
      </c>
      <c r="F160" s="186">
        <v>4087</v>
      </c>
      <c r="G160" s="186">
        <v>8.9269999999999996</v>
      </c>
      <c r="J160" s="186" t="s">
        <v>754</v>
      </c>
      <c r="K160" s="186">
        <v>3</v>
      </c>
      <c r="L160" s="186">
        <v>12.3570721</v>
      </c>
      <c r="M160" s="186">
        <v>98.831999999999994</v>
      </c>
      <c r="Q160" s="186">
        <v>98.114999999999995</v>
      </c>
      <c r="R160" s="186">
        <v>0</v>
      </c>
      <c r="T160" s="186">
        <v>0.73061010000000004</v>
      </c>
      <c r="V160" s="186">
        <v>3.7109999999999999E-3</v>
      </c>
      <c r="X160" s="186">
        <v>0.36973099999999998</v>
      </c>
      <c r="Y160" s="186" t="s">
        <v>773</v>
      </c>
      <c r="Z160" s="186" t="s">
        <v>1281</v>
      </c>
      <c r="AA160" s="186" t="s">
        <v>1388</v>
      </c>
      <c r="AE160" s="186" t="s">
        <v>1386</v>
      </c>
      <c r="AF160" s="186">
        <v>0</v>
      </c>
    </row>
    <row r="161" spans="1:32" x14ac:dyDescent="0.2">
      <c r="A161" s="186" t="s">
        <v>112</v>
      </c>
      <c r="B161" s="186">
        <v>27</v>
      </c>
      <c r="C161" s="186" t="s">
        <v>371</v>
      </c>
      <c r="D161" s="186" t="s">
        <v>372</v>
      </c>
      <c r="E161" s="186">
        <v>0.83499999999999996</v>
      </c>
      <c r="H161" s="186">
        <v>858</v>
      </c>
      <c r="I161" s="186">
        <v>-32.088999999999999</v>
      </c>
      <c r="J161" s="186" t="s">
        <v>758</v>
      </c>
      <c r="K161" s="186">
        <v>4</v>
      </c>
      <c r="L161" s="186">
        <v>49.175750499999999</v>
      </c>
      <c r="M161" s="186">
        <v>23.324000000000002</v>
      </c>
      <c r="P161" s="186">
        <v>22.963999999999999</v>
      </c>
      <c r="R161" s="186">
        <v>0</v>
      </c>
      <c r="S161" s="186">
        <v>1.1489267999999999</v>
      </c>
      <c r="U161" s="186">
        <v>1.08214E-2</v>
      </c>
      <c r="W161" s="186">
        <v>1.070559</v>
      </c>
      <c r="AB161" s="186" t="s">
        <v>809</v>
      </c>
      <c r="AC161" s="186" t="s">
        <v>760</v>
      </c>
      <c r="AD161" s="186" t="s">
        <v>1099</v>
      </c>
      <c r="AE161" s="186" t="s">
        <v>1386</v>
      </c>
      <c r="AF161" s="186">
        <v>95</v>
      </c>
    </row>
    <row r="162" spans="1:32" x14ac:dyDescent="0.2">
      <c r="A162" s="186" t="s">
        <v>112</v>
      </c>
      <c r="B162" s="186">
        <v>27</v>
      </c>
      <c r="C162" s="186" t="s">
        <v>371</v>
      </c>
      <c r="D162" s="186" t="s">
        <v>372</v>
      </c>
      <c r="E162" s="186">
        <v>0.83499999999999996</v>
      </c>
      <c r="H162" s="186">
        <v>5570</v>
      </c>
      <c r="I162" s="186">
        <v>-43.8</v>
      </c>
      <c r="K162" s="186">
        <v>5</v>
      </c>
      <c r="L162" s="186">
        <v>50.123017400000002</v>
      </c>
      <c r="M162" s="186">
        <v>104.09</v>
      </c>
      <c r="P162" s="186">
        <v>102.51</v>
      </c>
      <c r="R162" s="186">
        <v>1</v>
      </c>
      <c r="S162" s="186">
        <v>1.1348505</v>
      </c>
      <c r="U162" s="186">
        <v>1.06905E-2</v>
      </c>
      <c r="W162" s="186">
        <v>1.0577430000000001</v>
      </c>
      <c r="AB162" s="186" t="s">
        <v>759</v>
      </c>
      <c r="AC162" s="186" t="s">
        <v>760</v>
      </c>
      <c r="AD162" s="186" t="s">
        <v>930</v>
      </c>
      <c r="AE162" s="186" t="s">
        <v>1386</v>
      </c>
      <c r="AF162" s="186">
        <v>95</v>
      </c>
    </row>
    <row r="163" spans="1:32" x14ac:dyDescent="0.2">
      <c r="A163" s="186" t="s">
        <v>112</v>
      </c>
      <c r="B163" s="186">
        <v>27</v>
      </c>
      <c r="C163" s="186" t="s">
        <v>371</v>
      </c>
      <c r="D163" s="186" t="s">
        <v>372</v>
      </c>
      <c r="E163" s="186">
        <v>0.83499999999999996</v>
      </c>
      <c r="H163" s="186">
        <v>5570</v>
      </c>
      <c r="I163" s="186">
        <v>-44.034999999999997</v>
      </c>
      <c r="K163" s="186">
        <v>6</v>
      </c>
      <c r="L163" s="186">
        <v>49.667406800000002</v>
      </c>
      <c r="M163" s="186">
        <v>104.371</v>
      </c>
      <c r="P163" s="186">
        <v>102.78700000000001</v>
      </c>
      <c r="R163" s="186">
        <v>0</v>
      </c>
      <c r="S163" s="186">
        <v>1.1345822000000001</v>
      </c>
      <c r="U163" s="186">
        <v>1.06879E-2</v>
      </c>
      <c r="W163" s="186">
        <v>1.0574859999999999</v>
      </c>
      <c r="AB163" s="186" t="s">
        <v>798</v>
      </c>
      <c r="AC163" s="186" t="s">
        <v>880</v>
      </c>
      <c r="AD163" s="186" t="s">
        <v>1044</v>
      </c>
      <c r="AE163" s="186" t="s">
        <v>1386</v>
      </c>
      <c r="AF163" s="186">
        <v>95</v>
      </c>
    </row>
    <row r="164" spans="1:32" x14ac:dyDescent="0.2">
      <c r="A164" s="186" t="s">
        <v>112</v>
      </c>
      <c r="B164" s="186">
        <v>28</v>
      </c>
      <c r="C164" s="186" t="s">
        <v>373</v>
      </c>
      <c r="D164" s="186" t="s">
        <v>374</v>
      </c>
      <c r="E164" s="186">
        <v>0.82899999999999996</v>
      </c>
      <c r="F164" s="186">
        <v>6619</v>
      </c>
      <c r="G164" s="186">
        <v>0.13600000000000001</v>
      </c>
      <c r="K164" s="186">
        <v>1</v>
      </c>
      <c r="L164" s="186">
        <v>13.9469528</v>
      </c>
      <c r="M164" s="186">
        <v>121.916</v>
      </c>
      <c r="Q164" s="186">
        <v>121.04</v>
      </c>
      <c r="R164" s="186">
        <v>0</v>
      </c>
      <c r="T164" s="186">
        <v>0.72430660000000002</v>
      </c>
      <c r="V164" s="186">
        <v>3.6787E-3</v>
      </c>
      <c r="X164" s="186">
        <v>0.36652200000000001</v>
      </c>
      <c r="Y164" s="186" t="s">
        <v>1366</v>
      </c>
      <c r="Z164" s="186" t="s">
        <v>805</v>
      </c>
      <c r="AA164" s="186" t="s">
        <v>1389</v>
      </c>
      <c r="AE164" s="186" t="s">
        <v>1390</v>
      </c>
      <c r="AF164" s="186">
        <v>0</v>
      </c>
    </row>
    <row r="165" spans="1:32" x14ac:dyDescent="0.2">
      <c r="A165" s="186" t="s">
        <v>112</v>
      </c>
      <c r="B165" s="186">
        <v>28</v>
      </c>
      <c r="C165" s="186" t="s">
        <v>373</v>
      </c>
      <c r="D165" s="186" t="s">
        <v>374</v>
      </c>
      <c r="E165" s="186">
        <v>0.82899999999999996</v>
      </c>
      <c r="F165" s="186">
        <v>6628</v>
      </c>
      <c r="G165" s="186">
        <v>0</v>
      </c>
      <c r="K165" s="186">
        <v>2</v>
      </c>
      <c r="L165" s="186">
        <v>13.9511512</v>
      </c>
      <c r="M165" s="186">
        <v>121.995</v>
      </c>
      <c r="Q165" s="186">
        <v>121.11799999999999</v>
      </c>
      <c r="R165" s="186">
        <v>1</v>
      </c>
      <c r="T165" s="186">
        <v>0.72420839999999997</v>
      </c>
      <c r="V165" s="186">
        <v>3.6782E-3</v>
      </c>
      <c r="X165" s="186">
        <v>0.36647200000000002</v>
      </c>
      <c r="Y165" s="186" t="s">
        <v>1292</v>
      </c>
      <c r="Z165" s="186" t="s">
        <v>1308</v>
      </c>
      <c r="AA165" s="186" t="s">
        <v>1391</v>
      </c>
      <c r="AE165" s="186" t="s">
        <v>1390</v>
      </c>
      <c r="AF165" s="186">
        <v>0</v>
      </c>
    </row>
    <row r="166" spans="1:32" x14ac:dyDescent="0.2">
      <c r="A166" s="186" t="s">
        <v>112</v>
      </c>
      <c r="B166" s="186">
        <v>28</v>
      </c>
      <c r="C166" s="186" t="s">
        <v>373</v>
      </c>
      <c r="D166" s="186" t="s">
        <v>374</v>
      </c>
      <c r="E166" s="186">
        <v>0.82899999999999996</v>
      </c>
      <c r="F166" s="186">
        <v>3576</v>
      </c>
      <c r="G166" s="186">
        <v>12.342000000000001</v>
      </c>
      <c r="J166" s="186" t="s">
        <v>754</v>
      </c>
      <c r="K166" s="186">
        <v>3</v>
      </c>
      <c r="L166" s="186">
        <v>11.428933499999999</v>
      </c>
      <c r="M166" s="186">
        <v>86.525999999999996</v>
      </c>
      <c r="Q166" s="186">
        <v>85.896000000000001</v>
      </c>
      <c r="R166" s="186">
        <v>0</v>
      </c>
      <c r="T166" s="186">
        <v>0.73314659999999998</v>
      </c>
      <c r="V166" s="186">
        <v>3.7236000000000001E-3</v>
      </c>
      <c r="X166" s="186">
        <v>0.37097799999999997</v>
      </c>
      <c r="Y166" s="186" t="s">
        <v>1349</v>
      </c>
      <c r="Z166" s="186" t="s">
        <v>1281</v>
      </c>
      <c r="AA166" s="186" t="s">
        <v>1392</v>
      </c>
      <c r="AE166" s="186" t="s">
        <v>1390</v>
      </c>
      <c r="AF166" s="186">
        <v>0</v>
      </c>
    </row>
    <row r="167" spans="1:32" x14ac:dyDescent="0.2">
      <c r="A167" s="186" t="s">
        <v>112</v>
      </c>
      <c r="B167" s="186">
        <v>28</v>
      </c>
      <c r="C167" s="186" t="s">
        <v>373</v>
      </c>
      <c r="D167" s="186" t="s">
        <v>374</v>
      </c>
      <c r="E167" s="186">
        <v>0.82899999999999996</v>
      </c>
      <c r="H167" s="186">
        <v>885</v>
      </c>
      <c r="I167" s="186">
        <v>-31.08</v>
      </c>
      <c r="J167" s="186" t="s">
        <v>758</v>
      </c>
      <c r="K167" s="186">
        <v>4</v>
      </c>
      <c r="L167" s="186">
        <v>50.865374299999999</v>
      </c>
      <c r="M167" s="186">
        <v>24.14</v>
      </c>
      <c r="P167" s="186">
        <v>23.768000000000001</v>
      </c>
      <c r="R167" s="186">
        <v>0</v>
      </c>
      <c r="S167" s="186">
        <v>1.1499547000000001</v>
      </c>
      <c r="U167" s="186">
        <v>1.0832700000000001E-2</v>
      </c>
      <c r="W167" s="186">
        <v>1.071663</v>
      </c>
      <c r="AB167" s="186" t="s">
        <v>809</v>
      </c>
      <c r="AC167" s="186" t="s">
        <v>760</v>
      </c>
      <c r="AD167" s="186" t="s">
        <v>1099</v>
      </c>
      <c r="AE167" s="186" t="s">
        <v>1390</v>
      </c>
      <c r="AF167" s="186">
        <v>95</v>
      </c>
    </row>
    <row r="168" spans="1:32" x14ac:dyDescent="0.2">
      <c r="A168" s="186" t="s">
        <v>112</v>
      </c>
      <c r="B168" s="186">
        <v>28</v>
      </c>
      <c r="C168" s="186" t="s">
        <v>373</v>
      </c>
      <c r="D168" s="186" t="s">
        <v>374</v>
      </c>
      <c r="E168" s="186">
        <v>0.82899999999999996</v>
      </c>
      <c r="H168" s="186">
        <v>5561</v>
      </c>
      <c r="I168" s="186">
        <v>-43.8</v>
      </c>
      <c r="K168" s="186">
        <v>5</v>
      </c>
      <c r="L168" s="186">
        <v>50.680371100000002</v>
      </c>
      <c r="M168" s="186">
        <v>103.971</v>
      </c>
      <c r="P168" s="186">
        <v>102.392</v>
      </c>
      <c r="R168" s="186">
        <v>1</v>
      </c>
      <c r="S168" s="186">
        <v>1.1347750999999999</v>
      </c>
      <c r="U168" s="186">
        <v>1.06905E-2</v>
      </c>
      <c r="W168" s="186">
        <v>1.0577430000000001</v>
      </c>
      <c r="AB168" s="186" t="s">
        <v>809</v>
      </c>
      <c r="AC168" s="186" t="s">
        <v>760</v>
      </c>
      <c r="AD168" s="186" t="s">
        <v>935</v>
      </c>
      <c r="AE168" s="186" t="s">
        <v>1390</v>
      </c>
      <c r="AF168" s="186">
        <v>95</v>
      </c>
    </row>
    <row r="169" spans="1:32" x14ac:dyDescent="0.2">
      <c r="A169" s="186" t="s">
        <v>112</v>
      </c>
      <c r="B169" s="186">
        <v>28</v>
      </c>
      <c r="C169" s="186" t="s">
        <v>373</v>
      </c>
      <c r="D169" s="186" t="s">
        <v>374</v>
      </c>
      <c r="E169" s="186">
        <v>0.82899999999999996</v>
      </c>
      <c r="H169" s="186">
        <v>5564</v>
      </c>
      <c r="I169" s="186">
        <v>-43.997</v>
      </c>
      <c r="K169" s="186">
        <v>6</v>
      </c>
      <c r="L169" s="186">
        <v>50.183556899999999</v>
      </c>
      <c r="M169" s="186">
        <v>104.276</v>
      </c>
      <c r="P169" s="186">
        <v>102.693</v>
      </c>
      <c r="R169" s="186">
        <v>0</v>
      </c>
      <c r="S169" s="186">
        <v>1.1345506999999999</v>
      </c>
      <c r="U169" s="186">
        <v>1.06883E-2</v>
      </c>
      <c r="W169" s="186">
        <v>1.0575270000000001</v>
      </c>
      <c r="AB169" s="186" t="s">
        <v>798</v>
      </c>
      <c r="AC169" s="186" t="s">
        <v>880</v>
      </c>
      <c r="AD169" s="186" t="s">
        <v>1065</v>
      </c>
      <c r="AE169" s="186" t="s">
        <v>1390</v>
      </c>
      <c r="AF169" s="186">
        <v>95</v>
      </c>
    </row>
    <row r="170" spans="1:32" x14ac:dyDescent="0.2">
      <c r="A170" s="186" t="s">
        <v>112</v>
      </c>
      <c r="B170" s="186">
        <v>29</v>
      </c>
      <c r="C170" s="186" t="s">
        <v>375</v>
      </c>
      <c r="D170" s="186" t="s">
        <v>376</v>
      </c>
      <c r="E170" s="186">
        <v>0.81</v>
      </c>
      <c r="F170" s="186">
        <v>6619</v>
      </c>
      <c r="G170" s="186">
        <v>0.123</v>
      </c>
      <c r="K170" s="186">
        <v>1</v>
      </c>
      <c r="L170" s="186">
        <v>14.270699799999999</v>
      </c>
      <c r="M170" s="186">
        <v>121.854</v>
      </c>
      <c r="Q170" s="186">
        <v>120.97799999999999</v>
      </c>
      <c r="R170" s="186">
        <v>0</v>
      </c>
      <c r="T170" s="186">
        <v>0.72428490000000001</v>
      </c>
      <c r="V170" s="186">
        <v>3.6787E-3</v>
      </c>
      <c r="X170" s="186">
        <v>0.36651699999999998</v>
      </c>
      <c r="Y170" s="186" t="s">
        <v>1366</v>
      </c>
      <c r="Z170" s="186" t="s">
        <v>805</v>
      </c>
      <c r="AA170" s="186" t="s">
        <v>1393</v>
      </c>
      <c r="AE170" s="186" t="s">
        <v>1394</v>
      </c>
      <c r="AF170" s="186">
        <v>0</v>
      </c>
    </row>
    <row r="171" spans="1:32" x14ac:dyDescent="0.2">
      <c r="A171" s="186" t="s">
        <v>112</v>
      </c>
      <c r="B171" s="186">
        <v>29</v>
      </c>
      <c r="C171" s="186" t="s">
        <v>375</v>
      </c>
      <c r="D171" s="186" t="s">
        <v>376</v>
      </c>
      <c r="E171" s="186">
        <v>0.81</v>
      </c>
      <c r="F171" s="186">
        <v>6627</v>
      </c>
      <c r="G171" s="186">
        <v>0</v>
      </c>
      <c r="K171" s="186">
        <v>2</v>
      </c>
      <c r="L171" s="186">
        <v>14.279902399999999</v>
      </c>
      <c r="M171" s="186">
        <v>122.02200000000001</v>
      </c>
      <c r="Q171" s="186">
        <v>121.145</v>
      </c>
      <c r="R171" s="186">
        <v>1</v>
      </c>
      <c r="T171" s="186">
        <v>0.7241959</v>
      </c>
      <c r="V171" s="186">
        <v>3.6782E-3</v>
      </c>
      <c r="X171" s="186">
        <v>0.36647200000000002</v>
      </c>
      <c r="Y171" s="186" t="s">
        <v>1292</v>
      </c>
      <c r="Z171" s="186" t="s">
        <v>1308</v>
      </c>
      <c r="AA171" s="186" t="s">
        <v>1395</v>
      </c>
      <c r="AE171" s="186" t="s">
        <v>1394</v>
      </c>
      <c r="AF171" s="186">
        <v>0</v>
      </c>
    </row>
    <row r="172" spans="1:32" x14ac:dyDescent="0.2">
      <c r="A172" s="186" t="s">
        <v>112</v>
      </c>
      <c r="B172" s="186">
        <v>29</v>
      </c>
      <c r="C172" s="186" t="s">
        <v>375</v>
      </c>
      <c r="D172" s="186" t="s">
        <v>376</v>
      </c>
      <c r="E172" s="186">
        <v>0.81</v>
      </c>
      <c r="F172" s="186">
        <v>3136</v>
      </c>
      <c r="G172" s="186">
        <v>10.601000000000001</v>
      </c>
      <c r="J172" s="186" t="s">
        <v>754</v>
      </c>
      <c r="K172" s="186">
        <v>3</v>
      </c>
      <c r="L172" s="186">
        <v>10.625168499999999</v>
      </c>
      <c r="M172" s="186">
        <v>75.430000000000007</v>
      </c>
      <c r="Q172" s="186">
        <v>74.882000000000005</v>
      </c>
      <c r="R172" s="186">
        <v>0</v>
      </c>
      <c r="T172" s="186">
        <v>0.7318732</v>
      </c>
      <c r="V172" s="186">
        <v>3.7171999999999999E-3</v>
      </c>
      <c r="X172" s="186">
        <v>0.37034299999999998</v>
      </c>
      <c r="Y172" s="186" t="s">
        <v>773</v>
      </c>
      <c r="Z172" s="186" t="s">
        <v>1281</v>
      </c>
      <c r="AA172" s="186" t="s">
        <v>1396</v>
      </c>
      <c r="AE172" s="186" t="s">
        <v>1394</v>
      </c>
      <c r="AF172" s="186">
        <v>0</v>
      </c>
    </row>
    <row r="173" spans="1:32" x14ac:dyDescent="0.2">
      <c r="A173" s="186" t="s">
        <v>112</v>
      </c>
      <c r="B173" s="186">
        <v>29</v>
      </c>
      <c r="C173" s="186" t="s">
        <v>375</v>
      </c>
      <c r="D173" s="186" t="s">
        <v>376</v>
      </c>
      <c r="E173" s="186">
        <v>0.81</v>
      </c>
      <c r="H173" s="186">
        <v>935</v>
      </c>
      <c r="I173" s="186">
        <v>-36.106000000000002</v>
      </c>
      <c r="J173" s="186" t="s">
        <v>758</v>
      </c>
      <c r="K173" s="186">
        <v>4</v>
      </c>
      <c r="L173" s="186">
        <v>54.2765153</v>
      </c>
      <c r="M173" s="186">
        <v>25.503</v>
      </c>
      <c r="P173" s="186">
        <v>25.111000000000001</v>
      </c>
      <c r="R173" s="186">
        <v>0</v>
      </c>
      <c r="S173" s="186">
        <v>1.1444171000000001</v>
      </c>
      <c r="U173" s="186">
        <v>1.07765E-2</v>
      </c>
      <c r="W173" s="186">
        <v>1.066163</v>
      </c>
      <c r="AB173" s="186" t="s">
        <v>809</v>
      </c>
      <c r="AC173" s="186" t="s">
        <v>760</v>
      </c>
      <c r="AD173" s="186" t="s">
        <v>1099</v>
      </c>
      <c r="AE173" s="186" t="s">
        <v>1394</v>
      </c>
      <c r="AF173" s="186">
        <v>95</v>
      </c>
    </row>
    <row r="174" spans="1:32" x14ac:dyDescent="0.2">
      <c r="A174" s="186" t="s">
        <v>112</v>
      </c>
      <c r="B174" s="186">
        <v>29</v>
      </c>
      <c r="C174" s="186" t="s">
        <v>375</v>
      </c>
      <c r="D174" s="186" t="s">
        <v>376</v>
      </c>
      <c r="E174" s="186">
        <v>0.81</v>
      </c>
      <c r="H174" s="186">
        <v>5562</v>
      </c>
      <c r="I174" s="186">
        <v>-43.8</v>
      </c>
      <c r="K174" s="186">
        <v>5</v>
      </c>
      <c r="L174" s="186">
        <v>51.806122700000003</v>
      </c>
      <c r="M174" s="186">
        <v>104.008</v>
      </c>
      <c r="P174" s="186">
        <v>102.43</v>
      </c>
      <c r="R174" s="186">
        <v>1</v>
      </c>
      <c r="S174" s="186">
        <v>1.1347943</v>
      </c>
      <c r="U174" s="186">
        <v>1.06905E-2</v>
      </c>
      <c r="W174" s="186">
        <v>1.0577430000000001</v>
      </c>
      <c r="AB174" s="186" t="s">
        <v>809</v>
      </c>
      <c r="AC174" s="186" t="s">
        <v>760</v>
      </c>
      <c r="AD174" s="186" t="s">
        <v>935</v>
      </c>
      <c r="AE174" s="186" t="s">
        <v>1394</v>
      </c>
      <c r="AF174" s="186">
        <v>95</v>
      </c>
    </row>
    <row r="175" spans="1:32" x14ac:dyDescent="0.2">
      <c r="A175" s="186" t="s">
        <v>112</v>
      </c>
      <c r="B175" s="186">
        <v>29</v>
      </c>
      <c r="C175" s="186" t="s">
        <v>375</v>
      </c>
      <c r="D175" s="186" t="s">
        <v>376</v>
      </c>
      <c r="E175" s="186">
        <v>0.81</v>
      </c>
      <c r="H175" s="186">
        <v>5556</v>
      </c>
      <c r="I175" s="186">
        <v>-44.033999999999999</v>
      </c>
      <c r="K175" s="186">
        <v>6</v>
      </c>
      <c r="L175" s="186">
        <v>51.4792056</v>
      </c>
      <c r="M175" s="186">
        <v>104.205</v>
      </c>
      <c r="P175" s="186">
        <v>102.623</v>
      </c>
      <c r="R175" s="186">
        <v>0</v>
      </c>
      <c r="S175" s="186">
        <v>1.1345286000000001</v>
      </c>
      <c r="U175" s="186">
        <v>1.06879E-2</v>
      </c>
      <c r="W175" s="186">
        <v>1.0574870000000001</v>
      </c>
      <c r="AB175" s="186" t="s">
        <v>798</v>
      </c>
      <c r="AC175" s="186" t="s">
        <v>821</v>
      </c>
      <c r="AD175" s="186" t="s">
        <v>1065</v>
      </c>
      <c r="AE175" s="186" t="s">
        <v>1394</v>
      </c>
      <c r="AF175" s="186">
        <v>95</v>
      </c>
    </row>
    <row r="176" spans="1:32" x14ac:dyDescent="0.2">
      <c r="A176" s="186" t="s">
        <v>112</v>
      </c>
      <c r="B176" s="186">
        <v>30</v>
      </c>
      <c r="C176" s="186" t="s">
        <v>377</v>
      </c>
      <c r="D176" s="186" t="s">
        <v>378</v>
      </c>
      <c r="E176" s="186">
        <v>0.82899999999999996</v>
      </c>
      <c r="F176" s="186">
        <v>6635</v>
      </c>
      <c r="G176" s="186">
        <v>0.111</v>
      </c>
      <c r="K176" s="186">
        <v>1</v>
      </c>
      <c r="L176" s="186">
        <v>13.952285</v>
      </c>
      <c r="M176" s="186">
        <v>122.01600000000001</v>
      </c>
      <c r="Q176" s="186">
        <v>121.139</v>
      </c>
      <c r="R176" s="186">
        <v>0</v>
      </c>
      <c r="T176" s="186">
        <v>0.72428090000000001</v>
      </c>
      <c r="V176" s="186">
        <v>3.6786000000000002E-3</v>
      </c>
      <c r="X176" s="186">
        <v>0.366512</v>
      </c>
      <c r="Y176" s="186" t="s">
        <v>1288</v>
      </c>
      <c r="Z176" s="186" t="s">
        <v>774</v>
      </c>
      <c r="AA176" s="186" t="s">
        <v>1397</v>
      </c>
      <c r="AE176" s="186" t="s">
        <v>1398</v>
      </c>
      <c r="AF176" s="186">
        <v>0</v>
      </c>
    </row>
    <row r="177" spans="1:32" x14ac:dyDescent="0.2">
      <c r="A177" s="186" t="s">
        <v>112</v>
      </c>
      <c r="B177" s="186">
        <v>30</v>
      </c>
      <c r="C177" s="186" t="s">
        <v>377</v>
      </c>
      <c r="D177" s="186" t="s">
        <v>378</v>
      </c>
      <c r="E177" s="186">
        <v>0.82899999999999996</v>
      </c>
      <c r="F177" s="186">
        <v>6616</v>
      </c>
      <c r="G177" s="186">
        <v>0</v>
      </c>
      <c r="K177" s="186">
        <v>2</v>
      </c>
      <c r="L177" s="186">
        <v>13.9472503</v>
      </c>
      <c r="M177" s="186">
        <v>121.922</v>
      </c>
      <c r="Q177" s="186">
        <v>121.045</v>
      </c>
      <c r="R177" s="186">
        <v>1</v>
      </c>
      <c r="T177" s="186">
        <v>0.72420079999999998</v>
      </c>
      <c r="V177" s="186">
        <v>3.6782E-3</v>
      </c>
      <c r="X177" s="186">
        <v>0.36647200000000002</v>
      </c>
      <c r="Y177" s="186" t="s">
        <v>1292</v>
      </c>
      <c r="Z177" s="186" t="s">
        <v>1273</v>
      </c>
      <c r="AA177" s="186" t="s">
        <v>1399</v>
      </c>
      <c r="AE177" s="186" t="s">
        <v>1398</v>
      </c>
      <c r="AF177" s="186">
        <v>0</v>
      </c>
    </row>
    <row r="178" spans="1:32" x14ac:dyDescent="0.2">
      <c r="A178" s="186" t="s">
        <v>112</v>
      </c>
      <c r="B178" s="186">
        <v>30</v>
      </c>
      <c r="C178" s="186" t="s">
        <v>377</v>
      </c>
      <c r="D178" s="186" t="s">
        <v>378</v>
      </c>
      <c r="E178" s="186">
        <v>0.82899999999999996</v>
      </c>
      <c r="F178" s="186">
        <v>3940</v>
      </c>
      <c r="G178" s="186">
        <v>12.448</v>
      </c>
      <c r="J178" s="186" t="s">
        <v>754</v>
      </c>
      <c r="K178" s="186">
        <v>3</v>
      </c>
      <c r="L178" s="186">
        <v>12.118609299999999</v>
      </c>
      <c r="M178" s="186">
        <v>94.661000000000001</v>
      </c>
      <c r="Q178" s="186">
        <v>93.971999999999994</v>
      </c>
      <c r="R178" s="186">
        <v>0</v>
      </c>
      <c r="T178" s="186">
        <v>0.73321550000000002</v>
      </c>
      <c r="V178" s="186">
        <v>3.7239999999999999E-3</v>
      </c>
      <c r="X178" s="186">
        <v>0.37101699999999999</v>
      </c>
      <c r="Y178" s="186" t="s">
        <v>773</v>
      </c>
      <c r="Z178" s="186" t="s">
        <v>1281</v>
      </c>
      <c r="AA178" s="186" t="s">
        <v>1400</v>
      </c>
      <c r="AE178" s="186" t="s">
        <v>1398</v>
      </c>
      <c r="AF178" s="186">
        <v>0</v>
      </c>
    </row>
    <row r="179" spans="1:32" x14ac:dyDescent="0.2">
      <c r="A179" s="186" t="s">
        <v>112</v>
      </c>
      <c r="B179" s="186">
        <v>30</v>
      </c>
      <c r="C179" s="186" t="s">
        <v>377</v>
      </c>
      <c r="D179" s="186" t="s">
        <v>378</v>
      </c>
      <c r="E179" s="186">
        <v>0.82899999999999996</v>
      </c>
      <c r="H179" s="186">
        <v>859</v>
      </c>
      <c r="I179" s="186">
        <v>-32.646000000000001</v>
      </c>
      <c r="J179" s="186" t="s">
        <v>758</v>
      </c>
      <c r="K179" s="186">
        <v>4</v>
      </c>
      <c r="L179" s="186">
        <v>49.398311399999997</v>
      </c>
      <c r="M179" s="186">
        <v>23.242999999999999</v>
      </c>
      <c r="P179" s="186">
        <v>22.885000000000002</v>
      </c>
      <c r="R179" s="186">
        <v>0</v>
      </c>
      <c r="S179" s="186">
        <v>1.1482298</v>
      </c>
      <c r="U179" s="186">
        <v>1.0815200000000001E-2</v>
      </c>
      <c r="W179" s="186">
        <v>1.069949</v>
      </c>
      <c r="AB179" s="186" t="s">
        <v>809</v>
      </c>
      <c r="AC179" s="186" t="s">
        <v>835</v>
      </c>
      <c r="AD179" s="186" t="s">
        <v>1151</v>
      </c>
      <c r="AE179" s="186" t="s">
        <v>1398</v>
      </c>
      <c r="AF179" s="186">
        <v>95</v>
      </c>
    </row>
    <row r="180" spans="1:32" x14ac:dyDescent="0.2">
      <c r="A180" s="186" t="s">
        <v>112</v>
      </c>
      <c r="B180" s="186">
        <v>30</v>
      </c>
      <c r="C180" s="186" t="s">
        <v>377</v>
      </c>
      <c r="D180" s="186" t="s">
        <v>378</v>
      </c>
      <c r="E180" s="186">
        <v>0.82899999999999996</v>
      </c>
      <c r="H180" s="186">
        <v>5565</v>
      </c>
      <c r="I180" s="186">
        <v>-43.8</v>
      </c>
      <c r="K180" s="186">
        <v>5</v>
      </c>
      <c r="L180" s="186">
        <v>50.645401100000001</v>
      </c>
      <c r="M180" s="186">
        <v>103.992</v>
      </c>
      <c r="P180" s="186">
        <v>102.414</v>
      </c>
      <c r="R180" s="186">
        <v>1</v>
      </c>
      <c r="S180" s="186">
        <v>1.1347651000000001</v>
      </c>
      <c r="U180" s="186">
        <v>1.06905E-2</v>
      </c>
      <c r="W180" s="186">
        <v>1.0577430000000001</v>
      </c>
      <c r="AB180" s="186" t="s">
        <v>809</v>
      </c>
      <c r="AC180" s="186" t="s">
        <v>760</v>
      </c>
      <c r="AD180" s="186" t="s">
        <v>935</v>
      </c>
      <c r="AE180" s="186" t="s">
        <v>1398</v>
      </c>
      <c r="AF180" s="186">
        <v>95</v>
      </c>
    </row>
    <row r="181" spans="1:32" x14ac:dyDescent="0.2">
      <c r="A181" s="186" t="s">
        <v>112</v>
      </c>
      <c r="B181" s="186">
        <v>30</v>
      </c>
      <c r="C181" s="186" t="s">
        <v>377</v>
      </c>
      <c r="D181" s="186" t="s">
        <v>378</v>
      </c>
      <c r="E181" s="186">
        <v>0.82899999999999996</v>
      </c>
      <c r="H181" s="186">
        <v>5554</v>
      </c>
      <c r="I181" s="186">
        <v>-44.029000000000003</v>
      </c>
      <c r="K181" s="186">
        <v>6</v>
      </c>
      <c r="L181" s="186">
        <v>50.387498600000001</v>
      </c>
      <c r="M181" s="186">
        <v>104.151</v>
      </c>
      <c r="P181" s="186">
        <v>102.57</v>
      </c>
      <c r="R181" s="186">
        <v>0</v>
      </c>
      <c r="S181" s="186">
        <v>1.1345059</v>
      </c>
      <c r="U181" s="186">
        <v>1.06879E-2</v>
      </c>
      <c r="W181" s="186">
        <v>1.0574920000000001</v>
      </c>
      <c r="AB181" s="186" t="s">
        <v>798</v>
      </c>
      <c r="AC181" s="186" t="s">
        <v>821</v>
      </c>
      <c r="AD181" s="186" t="s">
        <v>1065</v>
      </c>
      <c r="AE181" s="186" t="s">
        <v>1398</v>
      </c>
      <c r="AF181" s="186">
        <v>95</v>
      </c>
    </row>
    <row r="182" spans="1:32" x14ac:dyDescent="0.2">
      <c r="A182" s="186" t="s">
        <v>112</v>
      </c>
      <c r="B182" s="186">
        <v>31</v>
      </c>
      <c r="C182" s="186" t="s">
        <v>379</v>
      </c>
      <c r="D182" s="186" t="s">
        <v>380</v>
      </c>
      <c r="E182" s="186">
        <v>0.81399999999999995</v>
      </c>
      <c r="F182" s="186">
        <v>6616</v>
      </c>
      <c r="G182" s="186">
        <v>0.108</v>
      </c>
      <c r="K182" s="186">
        <v>1</v>
      </c>
      <c r="L182" s="186">
        <v>14.1947443</v>
      </c>
      <c r="M182" s="186">
        <v>121.747</v>
      </c>
      <c r="Q182" s="186">
        <v>120.872</v>
      </c>
      <c r="R182" s="186">
        <v>0</v>
      </c>
      <c r="T182" s="186">
        <v>0.72435510000000003</v>
      </c>
      <c r="V182" s="186">
        <v>3.6786000000000002E-3</v>
      </c>
      <c r="X182" s="186">
        <v>0.36651099999999998</v>
      </c>
      <c r="Y182" s="186" t="s">
        <v>1288</v>
      </c>
      <c r="Z182" s="186" t="s">
        <v>774</v>
      </c>
      <c r="AA182" s="186" t="s">
        <v>1401</v>
      </c>
      <c r="AE182" s="186" t="s">
        <v>1402</v>
      </c>
      <c r="AF182" s="186">
        <v>0</v>
      </c>
    </row>
    <row r="183" spans="1:32" x14ac:dyDescent="0.2">
      <c r="A183" s="186" t="s">
        <v>112</v>
      </c>
      <c r="B183" s="186">
        <v>31</v>
      </c>
      <c r="C183" s="186" t="s">
        <v>379</v>
      </c>
      <c r="D183" s="186" t="s">
        <v>380</v>
      </c>
      <c r="E183" s="186">
        <v>0.81399999999999995</v>
      </c>
      <c r="F183" s="186">
        <v>6617</v>
      </c>
      <c r="G183" s="186">
        <v>0</v>
      </c>
      <c r="K183" s="186">
        <v>2</v>
      </c>
      <c r="L183" s="186">
        <v>14.1983918</v>
      </c>
      <c r="M183" s="186">
        <v>121.81399999999999</v>
      </c>
      <c r="Q183" s="186">
        <v>120.938</v>
      </c>
      <c r="R183" s="186">
        <v>1</v>
      </c>
      <c r="T183" s="186">
        <v>0.72427710000000001</v>
      </c>
      <c r="V183" s="186">
        <v>3.6782E-3</v>
      </c>
      <c r="X183" s="186">
        <v>0.36647200000000002</v>
      </c>
      <c r="Y183" s="186" t="s">
        <v>1403</v>
      </c>
      <c r="Z183" s="186" t="s">
        <v>1273</v>
      </c>
      <c r="AA183" s="186" t="s">
        <v>1404</v>
      </c>
      <c r="AE183" s="186" t="s">
        <v>1402</v>
      </c>
      <c r="AF183" s="186">
        <v>0</v>
      </c>
    </row>
    <row r="184" spans="1:32" x14ac:dyDescent="0.2">
      <c r="A184" s="186" t="s">
        <v>112</v>
      </c>
      <c r="B184" s="186">
        <v>31</v>
      </c>
      <c r="C184" s="186" t="s">
        <v>379</v>
      </c>
      <c r="D184" s="186" t="s">
        <v>380</v>
      </c>
      <c r="E184" s="186">
        <v>0.81399999999999995</v>
      </c>
      <c r="F184" s="186">
        <v>3828</v>
      </c>
      <c r="G184" s="186">
        <v>12.965</v>
      </c>
      <c r="J184" s="186" t="s">
        <v>754</v>
      </c>
      <c r="K184" s="186">
        <v>3</v>
      </c>
      <c r="L184" s="186">
        <v>12.169614599999999</v>
      </c>
      <c r="M184" s="186">
        <v>92.590999999999994</v>
      </c>
      <c r="Q184" s="186">
        <v>91.917000000000002</v>
      </c>
      <c r="R184" s="186">
        <v>0</v>
      </c>
      <c r="T184" s="186">
        <v>0.73366759999999998</v>
      </c>
      <c r="V184" s="186">
        <v>3.7258999999999999E-3</v>
      </c>
      <c r="X184" s="186">
        <v>0.37120599999999998</v>
      </c>
      <c r="Y184" s="186" t="s">
        <v>773</v>
      </c>
      <c r="Z184" s="186" t="s">
        <v>1281</v>
      </c>
      <c r="AA184" s="186" t="s">
        <v>1405</v>
      </c>
      <c r="AE184" s="186" t="s">
        <v>1402</v>
      </c>
      <c r="AF184" s="186">
        <v>0</v>
      </c>
    </row>
    <row r="185" spans="1:32" x14ac:dyDescent="0.2">
      <c r="A185" s="186" t="s">
        <v>112</v>
      </c>
      <c r="B185" s="186">
        <v>31</v>
      </c>
      <c r="C185" s="186" t="s">
        <v>379</v>
      </c>
      <c r="D185" s="186" t="s">
        <v>380</v>
      </c>
      <c r="E185" s="186">
        <v>0.81399999999999995</v>
      </c>
      <c r="H185" s="186">
        <v>845</v>
      </c>
      <c r="I185" s="186">
        <v>-32.968000000000004</v>
      </c>
      <c r="J185" s="186" t="s">
        <v>758</v>
      </c>
      <c r="K185" s="186">
        <v>4</v>
      </c>
      <c r="L185" s="186">
        <v>49.827493799999999</v>
      </c>
      <c r="M185" s="186">
        <v>22.959</v>
      </c>
      <c r="P185" s="186">
        <v>22.605</v>
      </c>
      <c r="R185" s="186">
        <v>0</v>
      </c>
      <c r="S185" s="186">
        <v>1.1478659</v>
      </c>
      <c r="U185" s="186">
        <v>1.0811599999999999E-2</v>
      </c>
      <c r="W185" s="186">
        <v>1.0695969999999999</v>
      </c>
      <c r="AB185" s="186" t="s">
        <v>809</v>
      </c>
      <c r="AC185" s="186" t="s">
        <v>835</v>
      </c>
      <c r="AD185" s="186" t="s">
        <v>1151</v>
      </c>
      <c r="AE185" s="186" t="s">
        <v>1402</v>
      </c>
      <c r="AF185" s="186">
        <v>95</v>
      </c>
    </row>
    <row r="186" spans="1:32" x14ac:dyDescent="0.2">
      <c r="A186" s="186" t="s">
        <v>112</v>
      </c>
      <c r="B186" s="186">
        <v>31</v>
      </c>
      <c r="C186" s="186" t="s">
        <v>379</v>
      </c>
      <c r="D186" s="186" t="s">
        <v>380</v>
      </c>
      <c r="E186" s="186">
        <v>0.81399999999999995</v>
      </c>
      <c r="H186" s="186">
        <v>5560</v>
      </c>
      <c r="I186" s="186">
        <v>-43.8</v>
      </c>
      <c r="K186" s="186">
        <v>5</v>
      </c>
      <c r="L186" s="186">
        <v>51.725112099999997</v>
      </c>
      <c r="M186" s="186">
        <v>103.90300000000001</v>
      </c>
      <c r="P186" s="186">
        <v>102.32599999999999</v>
      </c>
      <c r="R186" s="186">
        <v>1</v>
      </c>
      <c r="S186" s="186">
        <v>1.1347483</v>
      </c>
      <c r="U186" s="186">
        <v>1.06905E-2</v>
      </c>
      <c r="W186" s="186">
        <v>1.0577430000000001</v>
      </c>
      <c r="AB186" s="186" t="s">
        <v>809</v>
      </c>
      <c r="AC186" s="186" t="s">
        <v>760</v>
      </c>
      <c r="AD186" s="186" t="s">
        <v>935</v>
      </c>
      <c r="AE186" s="186" t="s">
        <v>1402</v>
      </c>
      <c r="AF186" s="186">
        <v>95</v>
      </c>
    </row>
    <row r="187" spans="1:32" x14ac:dyDescent="0.2">
      <c r="A187" s="186" t="s">
        <v>112</v>
      </c>
      <c r="B187" s="186">
        <v>31</v>
      </c>
      <c r="C187" s="186" t="s">
        <v>379</v>
      </c>
      <c r="D187" s="186" t="s">
        <v>380</v>
      </c>
      <c r="E187" s="186">
        <v>0.81399999999999995</v>
      </c>
      <c r="H187" s="186">
        <v>5560</v>
      </c>
      <c r="I187" s="186">
        <v>-44.021000000000001</v>
      </c>
      <c r="K187" s="186">
        <v>6</v>
      </c>
      <c r="L187" s="186">
        <v>51.168856300000002</v>
      </c>
      <c r="M187" s="186">
        <v>104.239</v>
      </c>
      <c r="P187" s="186">
        <v>102.657</v>
      </c>
      <c r="R187" s="186">
        <v>0</v>
      </c>
      <c r="S187" s="186">
        <v>1.1344984</v>
      </c>
      <c r="U187" s="186">
        <v>1.0688E-2</v>
      </c>
      <c r="W187" s="186">
        <v>1.057501</v>
      </c>
      <c r="AB187" s="186" t="s">
        <v>798</v>
      </c>
      <c r="AC187" s="186" t="s">
        <v>821</v>
      </c>
      <c r="AD187" s="186" t="s">
        <v>1065</v>
      </c>
      <c r="AE187" s="186" t="s">
        <v>1402</v>
      </c>
      <c r="AF187" s="186">
        <v>95</v>
      </c>
    </row>
    <row r="188" spans="1:32" x14ac:dyDescent="0.2">
      <c r="A188" s="186" t="s">
        <v>112</v>
      </c>
      <c r="B188" s="186">
        <v>32</v>
      </c>
      <c r="C188" s="186" t="s">
        <v>381</v>
      </c>
      <c r="D188" s="186" t="s">
        <v>382</v>
      </c>
      <c r="E188" s="186">
        <v>0.82499999999999996</v>
      </c>
      <c r="F188" s="186">
        <v>6607</v>
      </c>
      <c r="G188" s="186">
        <v>8.8999999999999996E-2</v>
      </c>
      <c r="K188" s="186">
        <v>1</v>
      </c>
      <c r="L188" s="186">
        <v>14.006643199999999</v>
      </c>
      <c r="M188" s="186">
        <v>121.76900000000001</v>
      </c>
      <c r="Q188" s="186">
        <v>120.893</v>
      </c>
      <c r="R188" s="186">
        <v>0</v>
      </c>
      <c r="T188" s="186">
        <v>0.72424980000000005</v>
      </c>
      <c r="V188" s="186">
        <v>3.6784999999999999E-3</v>
      </c>
      <c r="X188" s="186">
        <v>0.36650500000000003</v>
      </c>
      <c r="Y188" s="186" t="s">
        <v>1288</v>
      </c>
      <c r="Z188" s="186" t="s">
        <v>805</v>
      </c>
      <c r="AA188" s="186" t="s">
        <v>1406</v>
      </c>
      <c r="AE188" s="186" t="s">
        <v>1407</v>
      </c>
      <c r="AF188" s="186">
        <v>0</v>
      </c>
    </row>
    <row r="189" spans="1:32" x14ac:dyDescent="0.2">
      <c r="A189" s="186" t="s">
        <v>112</v>
      </c>
      <c r="B189" s="186">
        <v>32</v>
      </c>
      <c r="C189" s="186" t="s">
        <v>381</v>
      </c>
      <c r="D189" s="186" t="s">
        <v>382</v>
      </c>
      <c r="E189" s="186">
        <v>0.82499999999999996</v>
      </c>
      <c r="F189" s="186">
        <v>6607</v>
      </c>
      <c r="G189" s="186">
        <v>0</v>
      </c>
      <c r="K189" s="186">
        <v>2</v>
      </c>
      <c r="L189" s="186">
        <v>14.0002058</v>
      </c>
      <c r="M189" s="186">
        <v>121.649</v>
      </c>
      <c r="Q189" s="186">
        <v>120.77500000000001</v>
      </c>
      <c r="R189" s="186">
        <v>1</v>
      </c>
      <c r="T189" s="186">
        <v>0.72418499999999997</v>
      </c>
      <c r="V189" s="186">
        <v>3.6782E-3</v>
      </c>
      <c r="X189" s="186">
        <v>0.36647200000000002</v>
      </c>
      <c r="Y189" s="186" t="s">
        <v>1403</v>
      </c>
      <c r="Z189" s="186" t="s">
        <v>1273</v>
      </c>
      <c r="AA189" s="186" t="s">
        <v>989</v>
      </c>
      <c r="AE189" s="186" t="s">
        <v>1407</v>
      </c>
      <c r="AF189" s="186">
        <v>0</v>
      </c>
    </row>
    <row r="190" spans="1:32" x14ac:dyDescent="0.2">
      <c r="A190" s="186" t="s">
        <v>112</v>
      </c>
      <c r="B190" s="186">
        <v>32</v>
      </c>
      <c r="C190" s="186" t="s">
        <v>381</v>
      </c>
      <c r="D190" s="186" t="s">
        <v>382</v>
      </c>
      <c r="E190" s="186">
        <v>0.82499999999999996</v>
      </c>
      <c r="F190" s="186">
        <v>4061</v>
      </c>
      <c r="G190" s="186">
        <v>9.0129999999999999</v>
      </c>
      <c r="J190" s="186" t="s">
        <v>754</v>
      </c>
      <c r="K190" s="186">
        <v>3</v>
      </c>
      <c r="L190" s="186">
        <v>12.4181372</v>
      </c>
      <c r="M190" s="186">
        <v>97.686999999999998</v>
      </c>
      <c r="Q190" s="186">
        <v>96.977999999999994</v>
      </c>
      <c r="R190" s="186">
        <v>0</v>
      </c>
      <c r="T190" s="186">
        <v>0.73071209999999998</v>
      </c>
      <c r="V190" s="186">
        <v>3.7114000000000001E-3</v>
      </c>
      <c r="X190" s="186">
        <v>0.36976300000000001</v>
      </c>
      <c r="Y190" s="186" t="s">
        <v>1349</v>
      </c>
      <c r="Z190" s="186" t="s">
        <v>756</v>
      </c>
      <c r="AA190" s="186" t="s">
        <v>1408</v>
      </c>
      <c r="AE190" s="186" t="s">
        <v>1407</v>
      </c>
      <c r="AF190" s="186">
        <v>0</v>
      </c>
    </row>
    <row r="191" spans="1:32" x14ac:dyDescent="0.2">
      <c r="A191" s="186" t="s">
        <v>112</v>
      </c>
      <c r="B191" s="186">
        <v>32</v>
      </c>
      <c r="C191" s="186" t="s">
        <v>381</v>
      </c>
      <c r="D191" s="186" t="s">
        <v>382</v>
      </c>
      <c r="E191" s="186">
        <v>0.82499999999999996</v>
      </c>
      <c r="H191" s="186">
        <v>841</v>
      </c>
      <c r="I191" s="186">
        <v>-32.878</v>
      </c>
      <c r="J191" s="186" t="s">
        <v>758</v>
      </c>
      <c r="K191" s="186">
        <v>4</v>
      </c>
      <c r="L191" s="186">
        <v>48.863873699999999</v>
      </c>
      <c r="M191" s="186">
        <v>22.78</v>
      </c>
      <c r="P191" s="186">
        <v>22.428999999999998</v>
      </c>
      <c r="R191" s="186">
        <v>0</v>
      </c>
      <c r="S191" s="186">
        <v>1.1479372999999999</v>
      </c>
      <c r="U191" s="186">
        <v>1.08126E-2</v>
      </c>
      <c r="W191" s="186">
        <v>1.0696950000000001</v>
      </c>
      <c r="AB191" s="186" t="s">
        <v>809</v>
      </c>
      <c r="AC191" s="186" t="s">
        <v>835</v>
      </c>
      <c r="AD191" s="186" t="s">
        <v>1146</v>
      </c>
      <c r="AE191" s="186" t="s">
        <v>1407</v>
      </c>
      <c r="AF191" s="186">
        <v>95</v>
      </c>
    </row>
    <row r="192" spans="1:32" x14ac:dyDescent="0.2">
      <c r="A192" s="186" t="s">
        <v>112</v>
      </c>
      <c r="B192" s="186">
        <v>32</v>
      </c>
      <c r="C192" s="186" t="s">
        <v>381</v>
      </c>
      <c r="D192" s="186" t="s">
        <v>382</v>
      </c>
      <c r="E192" s="186">
        <v>0.82499999999999996</v>
      </c>
      <c r="H192" s="186">
        <v>5553</v>
      </c>
      <c r="I192" s="186">
        <v>-43.8</v>
      </c>
      <c r="K192" s="186">
        <v>5</v>
      </c>
      <c r="L192" s="186">
        <v>51.155088599999999</v>
      </c>
      <c r="M192" s="186">
        <v>103.83</v>
      </c>
      <c r="P192" s="186">
        <v>102.254</v>
      </c>
      <c r="R192" s="186">
        <v>1</v>
      </c>
      <c r="S192" s="186">
        <v>1.1347316999999999</v>
      </c>
      <c r="U192" s="186">
        <v>1.06905E-2</v>
      </c>
      <c r="W192" s="186">
        <v>1.0577430000000001</v>
      </c>
      <c r="AB192" s="186" t="s">
        <v>809</v>
      </c>
      <c r="AC192" s="186" t="s">
        <v>760</v>
      </c>
      <c r="AD192" s="186" t="s">
        <v>942</v>
      </c>
      <c r="AE192" s="186" t="s">
        <v>1407</v>
      </c>
      <c r="AF192" s="186">
        <v>95</v>
      </c>
    </row>
    <row r="193" spans="1:32" x14ac:dyDescent="0.2">
      <c r="A193" s="186" t="s">
        <v>112</v>
      </c>
      <c r="B193" s="186">
        <v>32</v>
      </c>
      <c r="C193" s="186" t="s">
        <v>381</v>
      </c>
      <c r="D193" s="186" t="s">
        <v>382</v>
      </c>
      <c r="E193" s="186">
        <v>0.82499999999999996</v>
      </c>
      <c r="H193" s="186">
        <v>5553</v>
      </c>
      <c r="I193" s="186">
        <v>-44.014000000000003</v>
      </c>
      <c r="K193" s="186">
        <v>6</v>
      </c>
      <c r="L193" s="186">
        <v>50.766561199999998</v>
      </c>
      <c r="M193" s="186">
        <v>104.068</v>
      </c>
      <c r="P193" s="186">
        <v>102.489</v>
      </c>
      <c r="R193" s="186">
        <v>0</v>
      </c>
      <c r="S193" s="186">
        <v>1.1344871999999999</v>
      </c>
      <c r="U193" s="186">
        <v>1.0688100000000001E-2</v>
      </c>
      <c r="W193" s="186">
        <v>1.057509</v>
      </c>
      <c r="AB193" s="186" t="s">
        <v>798</v>
      </c>
      <c r="AC193" s="186" t="s">
        <v>880</v>
      </c>
      <c r="AD193" s="186" t="s">
        <v>1060</v>
      </c>
      <c r="AE193" s="186" t="s">
        <v>1407</v>
      </c>
      <c r="AF193" s="186">
        <v>95</v>
      </c>
    </row>
    <row r="194" spans="1:32" x14ac:dyDescent="0.2">
      <c r="A194" s="186" t="s">
        <v>112</v>
      </c>
      <c r="B194" s="186">
        <v>33</v>
      </c>
      <c r="C194" s="186" t="s">
        <v>381</v>
      </c>
      <c r="D194" s="186" t="s">
        <v>244</v>
      </c>
      <c r="E194" s="186">
        <v>0.81</v>
      </c>
      <c r="F194" s="186">
        <v>6604</v>
      </c>
      <c r="G194" s="186">
        <v>0.11</v>
      </c>
      <c r="K194" s="186">
        <v>1</v>
      </c>
      <c r="L194" s="186">
        <v>14.255065399999999</v>
      </c>
      <c r="M194" s="186">
        <v>121.569</v>
      </c>
      <c r="Q194" s="186">
        <v>120.69499999999999</v>
      </c>
      <c r="R194" s="186">
        <v>0</v>
      </c>
      <c r="T194" s="186">
        <v>0.7243309</v>
      </c>
      <c r="V194" s="186">
        <v>3.6786000000000002E-3</v>
      </c>
      <c r="X194" s="186">
        <v>0.366512</v>
      </c>
      <c r="Y194" s="186" t="s">
        <v>1366</v>
      </c>
      <c r="Z194" s="186" t="s">
        <v>805</v>
      </c>
      <c r="AA194" s="186" t="s">
        <v>1409</v>
      </c>
      <c r="AE194" s="186" t="s">
        <v>1410</v>
      </c>
      <c r="AF194" s="186">
        <v>0</v>
      </c>
    </row>
    <row r="195" spans="1:32" x14ac:dyDescent="0.2">
      <c r="A195" s="186" t="s">
        <v>112</v>
      </c>
      <c r="B195" s="186">
        <v>33</v>
      </c>
      <c r="C195" s="186" t="s">
        <v>381</v>
      </c>
      <c r="D195" s="186" t="s">
        <v>244</v>
      </c>
      <c r="E195" s="186">
        <v>0.81</v>
      </c>
      <c r="F195" s="186">
        <v>6606</v>
      </c>
      <c r="G195" s="186">
        <v>0</v>
      </c>
      <c r="K195" s="186">
        <v>2</v>
      </c>
      <c r="L195" s="186">
        <v>14.2560614</v>
      </c>
      <c r="M195" s="186">
        <v>121.58799999999999</v>
      </c>
      <c r="Q195" s="186">
        <v>120.71299999999999</v>
      </c>
      <c r="R195" s="186">
        <v>1</v>
      </c>
      <c r="T195" s="186">
        <v>0.72425099999999998</v>
      </c>
      <c r="V195" s="186">
        <v>3.6782E-3</v>
      </c>
      <c r="X195" s="186">
        <v>0.36647200000000002</v>
      </c>
      <c r="Y195" s="186" t="s">
        <v>1292</v>
      </c>
      <c r="Z195" s="186" t="s">
        <v>1273</v>
      </c>
      <c r="AA195" s="186" t="s">
        <v>1006</v>
      </c>
      <c r="AE195" s="186" t="s">
        <v>1410</v>
      </c>
      <c r="AF195" s="186">
        <v>0</v>
      </c>
    </row>
    <row r="196" spans="1:32" x14ac:dyDescent="0.2">
      <c r="A196" s="186" t="s">
        <v>112</v>
      </c>
      <c r="B196" s="186">
        <v>33</v>
      </c>
      <c r="C196" s="186" t="s">
        <v>381</v>
      </c>
      <c r="D196" s="186" t="s">
        <v>244</v>
      </c>
      <c r="E196" s="186">
        <v>0.81</v>
      </c>
      <c r="F196" s="186">
        <v>4024</v>
      </c>
      <c r="G196" s="186">
        <v>9.0980000000000008</v>
      </c>
      <c r="J196" s="186" t="s">
        <v>754</v>
      </c>
      <c r="K196" s="186">
        <v>3</v>
      </c>
      <c r="L196" s="186">
        <v>12.601312200000001</v>
      </c>
      <c r="M196" s="186">
        <v>97.100999999999999</v>
      </c>
      <c r="Q196" s="186">
        <v>96.396000000000001</v>
      </c>
      <c r="R196" s="186">
        <v>0</v>
      </c>
      <c r="T196" s="186">
        <v>0.73084039999999995</v>
      </c>
      <c r="V196" s="186">
        <v>3.7117000000000001E-3</v>
      </c>
      <c r="X196" s="186">
        <v>0.36979400000000001</v>
      </c>
      <c r="Y196" s="186" t="s">
        <v>1349</v>
      </c>
      <c r="Z196" s="186" t="s">
        <v>756</v>
      </c>
      <c r="AA196" s="186" t="s">
        <v>1411</v>
      </c>
      <c r="AE196" s="186" t="s">
        <v>1410</v>
      </c>
      <c r="AF196" s="186">
        <v>0</v>
      </c>
    </row>
    <row r="197" spans="1:32" x14ac:dyDescent="0.2">
      <c r="A197" s="186" t="s">
        <v>112</v>
      </c>
      <c r="B197" s="186">
        <v>33</v>
      </c>
      <c r="C197" s="186" t="s">
        <v>381</v>
      </c>
      <c r="D197" s="186" t="s">
        <v>244</v>
      </c>
      <c r="E197" s="186">
        <v>0.81</v>
      </c>
      <c r="H197" s="186">
        <v>831</v>
      </c>
      <c r="I197" s="186">
        <v>-32.930999999999997</v>
      </c>
      <c r="J197" s="186" t="s">
        <v>758</v>
      </c>
      <c r="K197" s="186">
        <v>4</v>
      </c>
      <c r="L197" s="186">
        <v>49.282435599999999</v>
      </c>
      <c r="M197" s="186">
        <v>22.497</v>
      </c>
      <c r="P197" s="186">
        <v>22.15</v>
      </c>
      <c r="R197" s="186">
        <v>0</v>
      </c>
      <c r="S197" s="186">
        <v>1.1479149</v>
      </c>
      <c r="U197" s="186">
        <v>1.0812E-2</v>
      </c>
      <c r="W197" s="186">
        <v>1.0696369999999999</v>
      </c>
      <c r="AB197" s="186" t="s">
        <v>809</v>
      </c>
      <c r="AC197" s="186" t="s">
        <v>835</v>
      </c>
      <c r="AD197" s="186" t="s">
        <v>1168</v>
      </c>
      <c r="AE197" s="186" t="s">
        <v>1410</v>
      </c>
      <c r="AF197" s="186">
        <v>95</v>
      </c>
    </row>
    <row r="198" spans="1:32" x14ac:dyDescent="0.2">
      <c r="A198" s="186" t="s">
        <v>112</v>
      </c>
      <c r="B198" s="186">
        <v>33</v>
      </c>
      <c r="C198" s="186" t="s">
        <v>381</v>
      </c>
      <c r="D198" s="186" t="s">
        <v>244</v>
      </c>
      <c r="E198" s="186">
        <v>0.81</v>
      </c>
      <c r="H198" s="186">
        <v>5547</v>
      </c>
      <c r="I198" s="186">
        <v>-43.8</v>
      </c>
      <c r="K198" s="186">
        <v>5</v>
      </c>
      <c r="L198" s="186">
        <v>52.3446888</v>
      </c>
      <c r="M198" s="186">
        <v>103.68300000000001</v>
      </c>
      <c r="P198" s="186">
        <v>102.10899999999999</v>
      </c>
      <c r="R198" s="186">
        <v>1</v>
      </c>
      <c r="S198" s="186">
        <v>1.1347615</v>
      </c>
      <c r="U198" s="186">
        <v>1.06905E-2</v>
      </c>
      <c r="W198" s="186">
        <v>1.0577430000000001</v>
      </c>
      <c r="AB198" s="186" t="s">
        <v>809</v>
      </c>
      <c r="AC198" s="186" t="s">
        <v>760</v>
      </c>
      <c r="AD198" s="186" t="s">
        <v>942</v>
      </c>
      <c r="AE198" s="186" t="s">
        <v>1410</v>
      </c>
      <c r="AF198" s="186">
        <v>95</v>
      </c>
    </row>
    <row r="199" spans="1:32" x14ac:dyDescent="0.2">
      <c r="A199" s="186" t="s">
        <v>112</v>
      </c>
      <c r="B199" s="186">
        <v>33</v>
      </c>
      <c r="C199" s="186" t="s">
        <v>381</v>
      </c>
      <c r="D199" s="186" t="s">
        <v>244</v>
      </c>
      <c r="E199" s="186">
        <v>0.81</v>
      </c>
      <c r="H199" s="186">
        <v>5545</v>
      </c>
      <c r="I199" s="186">
        <v>-44.012</v>
      </c>
      <c r="K199" s="186">
        <v>6</v>
      </c>
      <c r="L199" s="186">
        <v>51.908900899999999</v>
      </c>
      <c r="M199" s="186">
        <v>103.947</v>
      </c>
      <c r="P199" s="186">
        <v>102.369</v>
      </c>
      <c r="R199" s="186">
        <v>0</v>
      </c>
      <c r="S199" s="186">
        <v>1.1345196</v>
      </c>
      <c r="U199" s="186">
        <v>1.0688100000000001E-2</v>
      </c>
      <c r="W199" s="186">
        <v>1.0575110000000001</v>
      </c>
      <c r="AB199" s="186" t="s">
        <v>798</v>
      </c>
      <c r="AC199" s="186" t="s">
        <v>880</v>
      </c>
      <c r="AD199" s="186" t="s">
        <v>1086</v>
      </c>
      <c r="AE199" s="186" t="s">
        <v>1410</v>
      </c>
      <c r="AF199" s="186">
        <v>95</v>
      </c>
    </row>
    <row r="200" spans="1:32" x14ac:dyDescent="0.2">
      <c r="A200" s="186" t="s">
        <v>112</v>
      </c>
      <c r="B200" s="186">
        <v>34</v>
      </c>
      <c r="C200" s="186" t="s">
        <v>124</v>
      </c>
      <c r="D200" s="186" t="s">
        <v>700</v>
      </c>
      <c r="E200" s="186">
        <v>0.73099999999999998</v>
      </c>
      <c r="F200" s="186">
        <v>6595</v>
      </c>
      <c r="G200" s="186">
        <v>0.129</v>
      </c>
      <c r="K200" s="186">
        <v>1</v>
      </c>
      <c r="L200" s="186">
        <v>15.7852234</v>
      </c>
      <c r="M200" s="186">
        <v>121.399</v>
      </c>
      <c r="Q200" s="186">
        <v>120.526</v>
      </c>
      <c r="R200" s="186">
        <v>0</v>
      </c>
      <c r="T200" s="186">
        <v>0.72424390000000005</v>
      </c>
      <c r="V200" s="186">
        <v>3.6787E-3</v>
      </c>
      <c r="X200" s="186">
        <v>0.36651899999999998</v>
      </c>
      <c r="Y200" s="186" t="s">
        <v>1366</v>
      </c>
      <c r="Z200" s="186" t="s">
        <v>774</v>
      </c>
      <c r="AA200" s="186" t="s">
        <v>1412</v>
      </c>
      <c r="AE200" s="186" t="s">
        <v>1413</v>
      </c>
      <c r="AF200" s="186">
        <v>0</v>
      </c>
    </row>
    <row r="201" spans="1:32" x14ac:dyDescent="0.2">
      <c r="A201" s="186" t="s">
        <v>112</v>
      </c>
      <c r="B201" s="186">
        <v>34</v>
      </c>
      <c r="C201" s="186" t="s">
        <v>124</v>
      </c>
      <c r="D201" s="186" t="s">
        <v>700</v>
      </c>
      <c r="E201" s="186">
        <v>0.73099999999999998</v>
      </c>
      <c r="F201" s="186">
        <v>6598</v>
      </c>
      <c r="G201" s="186">
        <v>0</v>
      </c>
      <c r="K201" s="186">
        <v>2</v>
      </c>
      <c r="L201" s="186">
        <v>15.7959966</v>
      </c>
      <c r="M201" s="186">
        <v>121.57599999999999</v>
      </c>
      <c r="Q201" s="186">
        <v>120.70099999999999</v>
      </c>
      <c r="R201" s="186">
        <v>1</v>
      </c>
      <c r="T201" s="186">
        <v>0.72415030000000002</v>
      </c>
      <c r="V201" s="186">
        <v>3.6782E-3</v>
      </c>
      <c r="X201" s="186">
        <v>0.36647200000000002</v>
      </c>
      <c r="Y201" s="186" t="s">
        <v>1292</v>
      </c>
      <c r="Z201" s="186" t="s">
        <v>1273</v>
      </c>
      <c r="AA201" s="186" t="s">
        <v>1077</v>
      </c>
      <c r="AE201" s="186" t="s">
        <v>1413</v>
      </c>
      <c r="AF201" s="186">
        <v>0</v>
      </c>
    </row>
    <row r="202" spans="1:32" x14ac:dyDescent="0.2">
      <c r="A202" s="186" t="s">
        <v>112</v>
      </c>
      <c r="B202" s="186">
        <v>34</v>
      </c>
      <c r="C202" s="186" t="s">
        <v>124</v>
      </c>
      <c r="D202" s="186" t="s">
        <v>700</v>
      </c>
      <c r="E202" s="186">
        <v>0.73099999999999998</v>
      </c>
      <c r="F202" s="186">
        <v>2255</v>
      </c>
      <c r="G202" s="186">
        <v>-2.8319999999999999</v>
      </c>
      <c r="J202" s="186" t="s">
        <v>754</v>
      </c>
      <c r="K202" s="186">
        <v>3</v>
      </c>
      <c r="L202" s="186">
        <v>9.1971965999999998</v>
      </c>
      <c r="M202" s="186">
        <v>54.820999999999998</v>
      </c>
      <c r="Q202" s="186">
        <v>54.427999999999997</v>
      </c>
      <c r="R202" s="186">
        <v>0</v>
      </c>
      <c r="T202" s="186">
        <v>0.72209970000000001</v>
      </c>
      <c r="V202" s="186">
        <v>3.6678000000000001E-3</v>
      </c>
      <c r="X202" s="186">
        <v>0.36543799999999999</v>
      </c>
      <c r="Y202" s="186" t="s">
        <v>1349</v>
      </c>
      <c r="Z202" s="186" t="s">
        <v>756</v>
      </c>
      <c r="AA202" s="186" t="s">
        <v>1414</v>
      </c>
      <c r="AE202" s="186" t="s">
        <v>1413</v>
      </c>
      <c r="AF202" s="186">
        <v>0</v>
      </c>
    </row>
    <row r="203" spans="1:32" x14ac:dyDescent="0.2">
      <c r="A203" s="186" t="s">
        <v>112</v>
      </c>
      <c r="B203" s="186">
        <v>34</v>
      </c>
      <c r="C203" s="186" t="s">
        <v>124</v>
      </c>
      <c r="D203" s="186" t="s">
        <v>700</v>
      </c>
      <c r="E203" s="186">
        <v>0.73099999999999998</v>
      </c>
      <c r="H203" s="186">
        <v>627</v>
      </c>
      <c r="I203" s="186">
        <v>-29.751999999999999</v>
      </c>
      <c r="J203" s="186" t="s">
        <v>758</v>
      </c>
      <c r="K203" s="186">
        <v>4</v>
      </c>
      <c r="L203" s="186">
        <v>42.8827639</v>
      </c>
      <c r="M203" s="186">
        <v>16.754000000000001</v>
      </c>
      <c r="P203" s="186">
        <v>16.495000000000001</v>
      </c>
      <c r="R203" s="186">
        <v>0</v>
      </c>
      <c r="S203" s="186">
        <v>1.1514712</v>
      </c>
      <c r="U203" s="186">
        <v>1.0847600000000001E-2</v>
      </c>
      <c r="W203" s="186">
        <v>1.073116</v>
      </c>
      <c r="AB203" s="186" t="s">
        <v>809</v>
      </c>
      <c r="AC203" s="186" t="s">
        <v>835</v>
      </c>
      <c r="AD203" s="186" t="s">
        <v>1151</v>
      </c>
      <c r="AE203" s="186" t="s">
        <v>1413</v>
      </c>
      <c r="AF203" s="186">
        <v>95</v>
      </c>
    </row>
    <row r="204" spans="1:32" x14ac:dyDescent="0.2">
      <c r="A204" s="186" t="s">
        <v>112</v>
      </c>
      <c r="B204" s="186">
        <v>34</v>
      </c>
      <c r="C204" s="186" t="s">
        <v>124</v>
      </c>
      <c r="D204" s="186" t="s">
        <v>700</v>
      </c>
      <c r="E204" s="186">
        <v>0.73099999999999998</v>
      </c>
      <c r="H204" s="186">
        <v>5539</v>
      </c>
      <c r="I204" s="186">
        <v>-43.8</v>
      </c>
      <c r="K204" s="186">
        <v>5</v>
      </c>
      <c r="L204" s="186">
        <v>58.183579600000002</v>
      </c>
      <c r="M204" s="186">
        <v>103.583</v>
      </c>
      <c r="P204" s="186">
        <v>102.011</v>
      </c>
      <c r="R204" s="186">
        <v>1</v>
      </c>
      <c r="S204" s="186">
        <v>1.1347613999999999</v>
      </c>
      <c r="U204" s="186">
        <v>1.06905E-2</v>
      </c>
      <c r="W204" s="186">
        <v>1.0577430000000001</v>
      </c>
      <c r="AB204" s="186" t="s">
        <v>759</v>
      </c>
      <c r="AC204" s="186" t="s">
        <v>809</v>
      </c>
      <c r="AD204" s="186" t="s">
        <v>935</v>
      </c>
      <c r="AE204" s="186" t="s">
        <v>1413</v>
      </c>
      <c r="AF204" s="186">
        <v>95</v>
      </c>
    </row>
    <row r="205" spans="1:32" x14ac:dyDescent="0.2">
      <c r="A205" s="186" t="s">
        <v>112</v>
      </c>
      <c r="B205" s="186">
        <v>34</v>
      </c>
      <c r="C205" s="186" t="s">
        <v>124</v>
      </c>
      <c r="D205" s="186" t="s">
        <v>700</v>
      </c>
      <c r="E205" s="186">
        <v>0.73099999999999998</v>
      </c>
      <c r="H205" s="186">
        <v>5535</v>
      </c>
      <c r="I205" s="186">
        <v>-44.031999999999996</v>
      </c>
      <c r="K205" s="186">
        <v>6</v>
      </c>
      <c r="L205" s="186">
        <v>57.694003100000003</v>
      </c>
      <c r="M205" s="186">
        <v>103.851</v>
      </c>
      <c r="P205" s="186">
        <v>102.27500000000001</v>
      </c>
      <c r="R205" s="186">
        <v>0</v>
      </c>
      <c r="S205" s="186">
        <v>1.1344989999999999</v>
      </c>
      <c r="U205" s="186">
        <v>1.06879E-2</v>
      </c>
      <c r="W205" s="186">
        <v>1.057488</v>
      </c>
      <c r="AB205" s="186" t="s">
        <v>764</v>
      </c>
      <c r="AC205" s="186" t="s">
        <v>880</v>
      </c>
      <c r="AD205" s="186" t="s">
        <v>1065</v>
      </c>
      <c r="AE205" s="186" t="s">
        <v>1413</v>
      </c>
      <c r="AF205" s="186">
        <v>95</v>
      </c>
    </row>
    <row r="206" spans="1:32" x14ac:dyDescent="0.2">
      <c r="A206" s="186" t="s">
        <v>112</v>
      </c>
      <c r="B206" s="186">
        <v>35</v>
      </c>
      <c r="C206" s="186" t="s">
        <v>125</v>
      </c>
      <c r="D206" s="186" t="s">
        <v>700</v>
      </c>
      <c r="E206" s="186">
        <v>0.82899999999999996</v>
      </c>
      <c r="F206" s="186">
        <v>6588</v>
      </c>
      <c r="G206" s="186">
        <v>0.122</v>
      </c>
      <c r="K206" s="186">
        <v>1</v>
      </c>
      <c r="L206" s="186">
        <v>13.9146929</v>
      </c>
      <c r="M206" s="186">
        <v>121.316</v>
      </c>
      <c r="Q206" s="186">
        <v>120.444</v>
      </c>
      <c r="R206" s="186">
        <v>0</v>
      </c>
      <c r="T206" s="186">
        <v>0.72424960000000005</v>
      </c>
      <c r="V206" s="186">
        <v>3.6786000000000002E-3</v>
      </c>
      <c r="X206" s="186">
        <v>0.36651600000000001</v>
      </c>
      <c r="Y206" s="186" t="s">
        <v>1349</v>
      </c>
      <c r="Z206" s="186" t="s">
        <v>1281</v>
      </c>
      <c r="AA206" s="186" t="s">
        <v>1415</v>
      </c>
      <c r="AE206" s="186" t="s">
        <v>1416</v>
      </c>
      <c r="AF206" s="186">
        <v>0</v>
      </c>
    </row>
    <row r="207" spans="1:32" x14ac:dyDescent="0.2">
      <c r="A207" s="186" t="s">
        <v>112</v>
      </c>
      <c r="B207" s="186">
        <v>35</v>
      </c>
      <c r="C207" s="186" t="s">
        <v>125</v>
      </c>
      <c r="D207" s="186" t="s">
        <v>700</v>
      </c>
      <c r="E207" s="186">
        <v>0.82899999999999996</v>
      </c>
      <c r="F207" s="186">
        <v>6581</v>
      </c>
      <c r="G207" s="186">
        <v>0</v>
      </c>
      <c r="K207" s="186">
        <v>2</v>
      </c>
      <c r="L207" s="186">
        <v>13.9152448</v>
      </c>
      <c r="M207" s="186">
        <v>121.32599999999999</v>
      </c>
      <c r="Q207" s="186">
        <v>120.45399999999999</v>
      </c>
      <c r="R207" s="186">
        <v>1</v>
      </c>
      <c r="T207" s="186">
        <v>0.72416159999999996</v>
      </c>
      <c r="V207" s="186">
        <v>3.6782E-3</v>
      </c>
      <c r="X207" s="186">
        <v>0.36647200000000002</v>
      </c>
      <c r="Y207" s="186" t="s">
        <v>1417</v>
      </c>
      <c r="Z207" s="186" t="s">
        <v>1284</v>
      </c>
      <c r="AA207" s="186" t="s">
        <v>1418</v>
      </c>
      <c r="AE207" s="186" t="s">
        <v>1416</v>
      </c>
      <c r="AF207" s="186">
        <v>0</v>
      </c>
    </row>
    <row r="208" spans="1:32" x14ac:dyDescent="0.2">
      <c r="A208" s="186" t="s">
        <v>112</v>
      </c>
      <c r="B208" s="186">
        <v>35</v>
      </c>
      <c r="C208" s="186" t="s">
        <v>125</v>
      </c>
      <c r="D208" s="186" t="s">
        <v>700</v>
      </c>
      <c r="E208" s="186">
        <v>0.82899999999999996</v>
      </c>
      <c r="F208" s="186">
        <v>2572</v>
      </c>
      <c r="G208" s="186">
        <v>-2.8010000000000002</v>
      </c>
      <c r="J208" s="186" t="s">
        <v>754</v>
      </c>
      <c r="K208" s="186">
        <v>3</v>
      </c>
      <c r="L208" s="186">
        <v>8.9616115999999995</v>
      </c>
      <c r="M208" s="186">
        <v>62.106999999999999</v>
      </c>
      <c r="Q208" s="186">
        <v>61.661999999999999</v>
      </c>
      <c r="R208" s="186">
        <v>0</v>
      </c>
      <c r="T208" s="186">
        <v>0.72213329999999998</v>
      </c>
      <c r="V208" s="186">
        <v>3.6679E-3</v>
      </c>
      <c r="X208" s="186">
        <v>0.36544900000000002</v>
      </c>
      <c r="Y208" s="186" t="s">
        <v>755</v>
      </c>
      <c r="Z208" s="186" t="s">
        <v>1289</v>
      </c>
      <c r="AA208" s="186" t="s">
        <v>1419</v>
      </c>
      <c r="AE208" s="186" t="s">
        <v>1416</v>
      </c>
      <c r="AF208" s="186">
        <v>0</v>
      </c>
    </row>
    <row r="209" spans="1:32" x14ac:dyDescent="0.2">
      <c r="A209" s="186" t="s">
        <v>112</v>
      </c>
      <c r="B209" s="186">
        <v>35</v>
      </c>
      <c r="C209" s="186" t="s">
        <v>125</v>
      </c>
      <c r="D209" s="186" t="s">
        <v>700</v>
      </c>
      <c r="E209" s="186">
        <v>0.82899999999999996</v>
      </c>
      <c r="H209" s="186">
        <v>714</v>
      </c>
      <c r="I209" s="186">
        <v>-29.84</v>
      </c>
      <c r="J209" s="186" t="s">
        <v>758</v>
      </c>
      <c r="K209" s="186">
        <v>4</v>
      </c>
      <c r="L209" s="186">
        <v>42.254997199999998</v>
      </c>
      <c r="M209" s="186">
        <v>19.131</v>
      </c>
      <c r="P209" s="186">
        <v>18.835000000000001</v>
      </c>
      <c r="R209" s="186">
        <v>0</v>
      </c>
      <c r="S209" s="186">
        <v>1.1513477999999999</v>
      </c>
      <c r="U209" s="186">
        <v>1.08466E-2</v>
      </c>
      <c r="W209" s="186">
        <v>1.0730200000000001</v>
      </c>
      <c r="AB209" s="186" t="s">
        <v>809</v>
      </c>
      <c r="AC209" s="186" t="s">
        <v>835</v>
      </c>
      <c r="AD209" s="186" t="s">
        <v>1135</v>
      </c>
      <c r="AE209" s="186" t="s">
        <v>1416</v>
      </c>
      <c r="AF209" s="186">
        <v>95</v>
      </c>
    </row>
    <row r="210" spans="1:32" x14ac:dyDescent="0.2">
      <c r="A210" s="186" t="s">
        <v>112</v>
      </c>
      <c r="B210" s="186">
        <v>35</v>
      </c>
      <c r="C210" s="186" t="s">
        <v>125</v>
      </c>
      <c r="D210" s="186" t="s">
        <v>700</v>
      </c>
      <c r="E210" s="186">
        <v>0.82899999999999996</v>
      </c>
      <c r="H210" s="186">
        <v>5535</v>
      </c>
      <c r="I210" s="186">
        <v>-43.8</v>
      </c>
      <c r="K210" s="186">
        <v>5</v>
      </c>
      <c r="L210" s="186">
        <v>51.466376099999998</v>
      </c>
      <c r="M210" s="186">
        <v>103.483</v>
      </c>
      <c r="P210" s="186">
        <v>101.91200000000001</v>
      </c>
      <c r="R210" s="186">
        <v>1</v>
      </c>
      <c r="S210" s="186">
        <v>1.1347602000000001</v>
      </c>
      <c r="U210" s="186">
        <v>1.06905E-2</v>
      </c>
      <c r="W210" s="186">
        <v>1.0577430000000001</v>
      </c>
      <c r="AB210" s="186" t="s">
        <v>759</v>
      </c>
      <c r="AC210" s="186" t="s">
        <v>809</v>
      </c>
      <c r="AD210" s="186" t="s">
        <v>942</v>
      </c>
      <c r="AE210" s="186" t="s">
        <v>1416</v>
      </c>
      <c r="AF210" s="186">
        <v>95</v>
      </c>
    </row>
    <row r="211" spans="1:32" x14ac:dyDescent="0.2">
      <c r="A211" s="186" t="s">
        <v>112</v>
      </c>
      <c r="B211" s="186">
        <v>35</v>
      </c>
      <c r="C211" s="186" t="s">
        <v>125</v>
      </c>
      <c r="D211" s="186" t="s">
        <v>700</v>
      </c>
      <c r="E211" s="186">
        <v>0.82899999999999996</v>
      </c>
      <c r="H211" s="186">
        <v>5529</v>
      </c>
      <c r="I211" s="186">
        <v>-44.018999999999998</v>
      </c>
      <c r="K211" s="186">
        <v>6</v>
      </c>
      <c r="L211" s="186">
        <v>51.161194199999997</v>
      </c>
      <c r="M211" s="186">
        <v>103.673</v>
      </c>
      <c r="P211" s="186">
        <v>102.1</v>
      </c>
      <c r="R211" s="186">
        <v>0</v>
      </c>
      <c r="S211" s="186">
        <v>1.1345126000000001</v>
      </c>
      <c r="U211" s="186">
        <v>1.0688100000000001E-2</v>
      </c>
      <c r="W211" s="186">
        <v>1.0575030000000001</v>
      </c>
      <c r="AB211" s="186" t="s">
        <v>798</v>
      </c>
      <c r="AC211" s="186" t="s">
        <v>880</v>
      </c>
      <c r="AD211" s="186" t="s">
        <v>1060</v>
      </c>
      <c r="AE211" s="186" t="s">
        <v>1416</v>
      </c>
      <c r="AF211" s="186">
        <v>95</v>
      </c>
    </row>
    <row r="212" spans="1:32" x14ac:dyDescent="0.2">
      <c r="A212" s="186" t="s">
        <v>112</v>
      </c>
      <c r="B212" s="186">
        <v>36</v>
      </c>
      <c r="C212" s="186" t="s">
        <v>132</v>
      </c>
      <c r="D212" s="186" t="s">
        <v>701</v>
      </c>
      <c r="E212" s="186">
        <v>0.76900000000000002</v>
      </c>
      <c r="F212" s="186">
        <v>6573</v>
      </c>
      <c r="G212" s="186">
        <v>0.113</v>
      </c>
      <c r="K212" s="186">
        <v>1</v>
      </c>
      <c r="L212" s="186">
        <v>14.9861626</v>
      </c>
      <c r="M212" s="186">
        <v>121.07299999999999</v>
      </c>
      <c r="Q212" s="186">
        <v>120.203</v>
      </c>
      <c r="R212" s="186">
        <v>0</v>
      </c>
      <c r="T212" s="186">
        <v>0.72424120000000003</v>
      </c>
      <c r="V212" s="186">
        <v>3.6786000000000002E-3</v>
      </c>
      <c r="X212" s="186">
        <v>0.36651299999999998</v>
      </c>
      <c r="Y212" s="186" t="s">
        <v>773</v>
      </c>
      <c r="Z212" s="186" t="s">
        <v>1297</v>
      </c>
      <c r="AA212" s="186" t="s">
        <v>1420</v>
      </c>
      <c r="AE212" s="186" t="s">
        <v>1421</v>
      </c>
      <c r="AF212" s="186">
        <v>0</v>
      </c>
    </row>
    <row r="213" spans="1:32" x14ac:dyDescent="0.2">
      <c r="A213" s="186" t="s">
        <v>112</v>
      </c>
      <c r="B213" s="186">
        <v>36</v>
      </c>
      <c r="C213" s="186" t="s">
        <v>132</v>
      </c>
      <c r="D213" s="186" t="s">
        <v>701</v>
      </c>
      <c r="E213" s="186">
        <v>0.76900000000000002</v>
      </c>
      <c r="F213" s="186">
        <v>6579</v>
      </c>
      <c r="G213" s="186">
        <v>0</v>
      </c>
      <c r="K213" s="186">
        <v>2</v>
      </c>
      <c r="L213" s="186">
        <v>14.9957352</v>
      </c>
      <c r="M213" s="186">
        <v>121.23699999999999</v>
      </c>
      <c r="Q213" s="186">
        <v>120.36499999999999</v>
      </c>
      <c r="R213" s="186">
        <v>1</v>
      </c>
      <c r="T213" s="186">
        <v>0.72415960000000001</v>
      </c>
      <c r="V213" s="186">
        <v>3.6782E-3</v>
      </c>
      <c r="X213" s="186">
        <v>0.36647200000000002</v>
      </c>
      <c r="Y213" s="186" t="s">
        <v>1417</v>
      </c>
      <c r="Z213" s="186" t="s">
        <v>1284</v>
      </c>
      <c r="AA213" s="186" t="s">
        <v>1118</v>
      </c>
      <c r="AE213" s="186" t="s">
        <v>1421</v>
      </c>
      <c r="AF213" s="186">
        <v>0</v>
      </c>
    </row>
    <row r="214" spans="1:32" x14ac:dyDescent="0.2">
      <c r="A214" s="186" t="s">
        <v>112</v>
      </c>
      <c r="B214" s="186">
        <v>36</v>
      </c>
      <c r="C214" s="186" t="s">
        <v>132</v>
      </c>
      <c r="D214" s="186" t="s">
        <v>701</v>
      </c>
      <c r="E214" s="186">
        <v>0.76900000000000002</v>
      </c>
      <c r="F214" s="186">
        <v>2594</v>
      </c>
      <c r="G214" s="186">
        <v>29.79</v>
      </c>
      <c r="J214" s="186" t="s">
        <v>754</v>
      </c>
      <c r="K214" s="186">
        <v>3</v>
      </c>
      <c r="L214" s="186">
        <v>9.7485835000000005</v>
      </c>
      <c r="M214" s="186">
        <v>62.828000000000003</v>
      </c>
      <c r="Q214" s="186">
        <v>62.363</v>
      </c>
      <c r="R214" s="186">
        <v>0</v>
      </c>
      <c r="T214" s="186">
        <v>0.74573239999999996</v>
      </c>
      <c r="V214" s="186">
        <v>3.7878E-3</v>
      </c>
      <c r="X214" s="186">
        <v>0.37734800000000002</v>
      </c>
      <c r="Y214" s="186" t="s">
        <v>1272</v>
      </c>
      <c r="Z214" s="186" t="s">
        <v>1295</v>
      </c>
      <c r="AA214" s="186" t="s">
        <v>1422</v>
      </c>
      <c r="AE214" s="186" t="s">
        <v>1421</v>
      </c>
      <c r="AF214" s="186">
        <v>0</v>
      </c>
    </row>
    <row r="215" spans="1:32" x14ac:dyDescent="0.2">
      <c r="A215" s="186" t="s">
        <v>112</v>
      </c>
      <c r="B215" s="186">
        <v>36</v>
      </c>
      <c r="C215" s="186" t="s">
        <v>132</v>
      </c>
      <c r="D215" s="186" t="s">
        <v>701</v>
      </c>
      <c r="E215" s="186">
        <v>0.76900000000000002</v>
      </c>
      <c r="H215" s="186">
        <v>720</v>
      </c>
      <c r="I215" s="186">
        <v>22.207999999999998</v>
      </c>
      <c r="J215" s="186" t="s">
        <v>758</v>
      </c>
      <c r="K215" s="186">
        <v>4</v>
      </c>
      <c r="L215" s="186">
        <v>46.037681499999998</v>
      </c>
      <c r="M215" s="186">
        <v>19.379000000000001</v>
      </c>
      <c r="P215" s="186">
        <v>19.068999999999999</v>
      </c>
      <c r="R215" s="186">
        <v>0</v>
      </c>
      <c r="S215" s="186">
        <v>1.2087977000000001</v>
      </c>
      <c r="U215" s="186">
        <v>1.1428499999999999E-2</v>
      </c>
      <c r="W215" s="186">
        <v>1.1299349999999999</v>
      </c>
      <c r="AB215" s="186" t="s">
        <v>809</v>
      </c>
      <c r="AC215" s="186" t="s">
        <v>835</v>
      </c>
      <c r="AD215" s="186" t="s">
        <v>1146</v>
      </c>
      <c r="AE215" s="186" t="s">
        <v>1421</v>
      </c>
      <c r="AF215" s="186">
        <v>95</v>
      </c>
    </row>
    <row r="216" spans="1:32" x14ac:dyDescent="0.2">
      <c r="A216" s="186" t="s">
        <v>112</v>
      </c>
      <c r="B216" s="186">
        <v>36</v>
      </c>
      <c r="C216" s="186" t="s">
        <v>132</v>
      </c>
      <c r="D216" s="186" t="s">
        <v>701</v>
      </c>
      <c r="E216" s="186">
        <v>0.76900000000000002</v>
      </c>
      <c r="H216" s="186">
        <v>5526</v>
      </c>
      <c r="I216" s="186">
        <v>-43.8</v>
      </c>
      <c r="K216" s="186">
        <v>5</v>
      </c>
      <c r="L216" s="186">
        <v>55.804581900000002</v>
      </c>
      <c r="M216" s="186">
        <v>103.29600000000001</v>
      </c>
      <c r="P216" s="186">
        <v>101.72799999999999</v>
      </c>
      <c r="R216" s="186">
        <v>1</v>
      </c>
      <c r="S216" s="186">
        <v>1.1347735000000001</v>
      </c>
      <c r="U216" s="186">
        <v>1.06905E-2</v>
      </c>
      <c r="W216" s="186">
        <v>1.0577430000000001</v>
      </c>
      <c r="AB216" s="186" t="s">
        <v>759</v>
      </c>
      <c r="AC216" s="186" t="s">
        <v>760</v>
      </c>
      <c r="AD216" s="186" t="s">
        <v>942</v>
      </c>
      <c r="AE216" s="186" t="s">
        <v>1421</v>
      </c>
      <c r="AF216" s="186">
        <v>95</v>
      </c>
    </row>
    <row r="217" spans="1:32" x14ac:dyDescent="0.2">
      <c r="A217" s="186" t="s">
        <v>112</v>
      </c>
      <c r="B217" s="186">
        <v>36</v>
      </c>
      <c r="C217" s="186" t="s">
        <v>132</v>
      </c>
      <c r="D217" s="186" t="s">
        <v>701</v>
      </c>
      <c r="E217" s="186">
        <v>0.76900000000000002</v>
      </c>
      <c r="H217" s="186">
        <v>5524</v>
      </c>
      <c r="I217" s="186">
        <v>-44.003999999999998</v>
      </c>
      <c r="K217" s="186">
        <v>6</v>
      </c>
      <c r="L217" s="186">
        <v>55.226760900000002</v>
      </c>
      <c r="M217" s="186">
        <v>103.63</v>
      </c>
      <c r="P217" s="186">
        <v>102.05800000000001</v>
      </c>
      <c r="R217" s="186">
        <v>0</v>
      </c>
      <c r="S217" s="186">
        <v>1.1345432</v>
      </c>
      <c r="U217" s="186">
        <v>1.06882E-2</v>
      </c>
      <c r="W217" s="186">
        <v>1.05752</v>
      </c>
      <c r="AB217" s="186" t="s">
        <v>798</v>
      </c>
      <c r="AC217" s="186" t="s">
        <v>880</v>
      </c>
      <c r="AD217" s="186" t="s">
        <v>1086</v>
      </c>
      <c r="AE217" s="186" t="s">
        <v>1421</v>
      </c>
      <c r="AF217" s="186">
        <v>95</v>
      </c>
    </row>
    <row r="218" spans="1:32" x14ac:dyDescent="0.2">
      <c r="A218" s="186" t="s">
        <v>112</v>
      </c>
      <c r="B218" s="186">
        <v>37</v>
      </c>
      <c r="C218" s="186" t="s">
        <v>133</v>
      </c>
      <c r="D218" s="186" t="s">
        <v>701</v>
      </c>
      <c r="E218" s="186">
        <v>0.84099999999999997</v>
      </c>
      <c r="F218" s="186">
        <v>6570</v>
      </c>
      <c r="G218" s="186">
        <v>0.10299999999999999</v>
      </c>
      <c r="K218" s="186">
        <v>1</v>
      </c>
      <c r="L218" s="186">
        <v>13.7004927</v>
      </c>
      <c r="M218" s="186">
        <v>121.023</v>
      </c>
      <c r="Q218" s="186">
        <v>120.15300000000001</v>
      </c>
      <c r="R218" s="186">
        <v>0</v>
      </c>
      <c r="T218" s="186">
        <v>0.72415119999999999</v>
      </c>
      <c r="V218" s="186">
        <v>3.6786000000000002E-3</v>
      </c>
      <c r="X218" s="186">
        <v>0.36651</v>
      </c>
      <c r="Y218" s="186" t="s">
        <v>773</v>
      </c>
      <c r="Z218" s="186" t="s">
        <v>1297</v>
      </c>
      <c r="AA218" s="186" t="s">
        <v>1423</v>
      </c>
      <c r="AE218" s="186" t="s">
        <v>1424</v>
      </c>
      <c r="AF218" s="186">
        <v>0</v>
      </c>
    </row>
    <row r="219" spans="1:32" x14ac:dyDescent="0.2">
      <c r="A219" s="186" t="s">
        <v>112</v>
      </c>
      <c r="B219" s="186">
        <v>37</v>
      </c>
      <c r="C219" s="186" t="s">
        <v>133</v>
      </c>
      <c r="D219" s="186" t="s">
        <v>701</v>
      </c>
      <c r="E219" s="186">
        <v>0.84099999999999997</v>
      </c>
      <c r="F219" s="186">
        <v>6568</v>
      </c>
      <c r="G219" s="186">
        <v>0</v>
      </c>
      <c r="K219" s="186">
        <v>2</v>
      </c>
      <c r="L219" s="186">
        <v>13.705014200000001</v>
      </c>
      <c r="M219" s="186">
        <v>121.108</v>
      </c>
      <c r="Q219" s="186">
        <v>120.23699999999999</v>
      </c>
      <c r="R219" s="186">
        <v>1</v>
      </c>
      <c r="T219" s="186">
        <v>0.72407659999999996</v>
      </c>
      <c r="V219" s="186">
        <v>3.6782E-3</v>
      </c>
      <c r="X219" s="186">
        <v>0.36647200000000002</v>
      </c>
      <c r="Y219" s="186" t="s">
        <v>1417</v>
      </c>
      <c r="Z219" s="186" t="s">
        <v>1284</v>
      </c>
      <c r="AA219" s="186" t="s">
        <v>1425</v>
      </c>
      <c r="AE219" s="186" t="s">
        <v>1424</v>
      </c>
      <c r="AF219" s="186">
        <v>0</v>
      </c>
    </row>
    <row r="220" spans="1:32" x14ac:dyDescent="0.2">
      <c r="A220" s="186" t="s">
        <v>112</v>
      </c>
      <c r="B220" s="186">
        <v>37</v>
      </c>
      <c r="C220" s="186" t="s">
        <v>133</v>
      </c>
      <c r="D220" s="186" t="s">
        <v>701</v>
      </c>
      <c r="E220" s="186">
        <v>0.84099999999999997</v>
      </c>
      <c r="F220" s="186">
        <v>2808</v>
      </c>
      <c r="G220" s="186">
        <v>29.667000000000002</v>
      </c>
      <c r="J220" s="186" t="s">
        <v>754</v>
      </c>
      <c r="K220" s="186">
        <v>3</v>
      </c>
      <c r="L220" s="186">
        <v>9.4808625000000006</v>
      </c>
      <c r="M220" s="186">
        <v>68.061000000000007</v>
      </c>
      <c r="Q220" s="186">
        <v>67.557000000000002</v>
      </c>
      <c r="R220" s="186">
        <v>0</v>
      </c>
      <c r="T220" s="186">
        <v>0.74555769999999999</v>
      </c>
      <c r="V220" s="186">
        <v>3.7873E-3</v>
      </c>
      <c r="X220" s="186">
        <v>0.377303</v>
      </c>
      <c r="Y220" s="186" t="s">
        <v>755</v>
      </c>
      <c r="Z220" s="186" t="s">
        <v>756</v>
      </c>
      <c r="AA220" s="186" t="s">
        <v>1426</v>
      </c>
      <c r="AE220" s="186" t="s">
        <v>1424</v>
      </c>
      <c r="AF220" s="186">
        <v>0</v>
      </c>
    </row>
    <row r="221" spans="1:32" x14ac:dyDescent="0.2">
      <c r="A221" s="186" t="s">
        <v>112</v>
      </c>
      <c r="B221" s="186">
        <v>37</v>
      </c>
      <c r="C221" s="186" t="s">
        <v>133</v>
      </c>
      <c r="D221" s="186" t="s">
        <v>701</v>
      </c>
      <c r="E221" s="186">
        <v>0.84099999999999997</v>
      </c>
      <c r="H221" s="186">
        <v>779</v>
      </c>
      <c r="I221" s="186">
        <v>22.32</v>
      </c>
      <c r="J221" s="186" t="s">
        <v>758</v>
      </c>
      <c r="K221" s="186">
        <v>4</v>
      </c>
      <c r="L221" s="186">
        <v>45.1159289</v>
      </c>
      <c r="M221" s="186">
        <v>21.105</v>
      </c>
      <c r="P221" s="186">
        <v>20.766999999999999</v>
      </c>
      <c r="R221" s="186">
        <v>0</v>
      </c>
      <c r="S221" s="186">
        <v>1.2089373000000001</v>
      </c>
      <c r="U221" s="186">
        <v>1.1429699999999999E-2</v>
      </c>
      <c r="W221" s="186">
        <v>1.130058</v>
      </c>
      <c r="AB221" s="186" t="s">
        <v>809</v>
      </c>
      <c r="AC221" s="186" t="s">
        <v>835</v>
      </c>
      <c r="AD221" s="186" t="s">
        <v>1146</v>
      </c>
      <c r="AE221" s="186" t="s">
        <v>1424</v>
      </c>
      <c r="AF221" s="186">
        <v>95</v>
      </c>
    </row>
    <row r="222" spans="1:32" x14ac:dyDescent="0.2">
      <c r="A222" s="186" t="s">
        <v>112</v>
      </c>
      <c r="B222" s="186">
        <v>37</v>
      </c>
      <c r="C222" s="186" t="s">
        <v>133</v>
      </c>
      <c r="D222" s="186" t="s">
        <v>701</v>
      </c>
      <c r="E222" s="186">
        <v>0.84099999999999997</v>
      </c>
      <c r="H222" s="186">
        <v>5523</v>
      </c>
      <c r="I222" s="186">
        <v>-43.8</v>
      </c>
      <c r="K222" s="186">
        <v>5</v>
      </c>
      <c r="L222" s="186">
        <v>51.134585700000002</v>
      </c>
      <c r="M222" s="186">
        <v>103.227</v>
      </c>
      <c r="P222" s="186">
        <v>101.66</v>
      </c>
      <c r="R222" s="186">
        <v>1</v>
      </c>
      <c r="S222" s="186">
        <v>1.1348031000000001</v>
      </c>
      <c r="U222" s="186">
        <v>1.06905E-2</v>
      </c>
      <c r="W222" s="186">
        <v>1.0577430000000001</v>
      </c>
      <c r="AB222" s="186" t="s">
        <v>759</v>
      </c>
      <c r="AC222" s="186" t="s">
        <v>760</v>
      </c>
      <c r="AD222" s="186" t="s">
        <v>954</v>
      </c>
      <c r="AE222" s="186" t="s">
        <v>1424</v>
      </c>
      <c r="AF222" s="186">
        <v>95</v>
      </c>
    </row>
    <row r="223" spans="1:32" x14ac:dyDescent="0.2">
      <c r="A223" s="186" t="s">
        <v>112</v>
      </c>
      <c r="B223" s="186">
        <v>37</v>
      </c>
      <c r="C223" s="186" t="s">
        <v>133</v>
      </c>
      <c r="D223" s="186" t="s">
        <v>701</v>
      </c>
      <c r="E223" s="186">
        <v>0.84099999999999997</v>
      </c>
      <c r="H223" s="186">
        <v>5515</v>
      </c>
      <c r="I223" s="186">
        <v>-44.024000000000001</v>
      </c>
      <c r="K223" s="186">
        <v>6</v>
      </c>
      <c r="L223" s="186">
        <v>50.747188199999997</v>
      </c>
      <c r="M223" s="186">
        <v>103.473</v>
      </c>
      <c r="P223" s="186">
        <v>101.90300000000001</v>
      </c>
      <c r="R223" s="186">
        <v>0</v>
      </c>
      <c r="S223" s="186">
        <v>1.1345479000000001</v>
      </c>
      <c r="U223" s="186">
        <v>1.0688E-2</v>
      </c>
      <c r="W223" s="186">
        <v>1.057498</v>
      </c>
      <c r="AB223" s="186" t="s">
        <v>798</v>
      </c>
      <c r="AC223" s="186" t="s">
        <v>821</v>
      </c>
      <c r="AD223" s="186" t="s">
        <v>1135</v>
      </c>
      <c r="AE223" s="186" t="s">
        <v>1424</v>
      </c>
      <c r="AF223" s="186">
        <v>95</v>
      </c>
    </row>
    <row r="224" spans="1:32" x14ac:dyDescent="0.2">
      <c r="A224" s="186" t="s">
        <v>112</v>
      </c>
      <c r="B224" s="186">
        <v>38</v>
      </c>
      <c r="C224" s="186" t="s">
        <v>141</v>
      </c>
      <c r="D224" s="186" t="s">
        <v>697</v>
      </c>
      <c r="E224" s="186">
        <v>0.73599999999999999</v>
      </c>
      <c r="F224" s="186">
        <v>6561</v>
      </c>
      <c r="G224" s="186">
        <v>0.14000000000000001</v>
      </c>
      <c r="K224" s="186">
        <v>1</v>
      </c>
      <c r="L224" s="186">
        <v>15.638974299999999</v>
      </c>
      <c r="M224" s="186">
        <v>120.761</v>
      </c>
      <c r="Q224" s="186">
        <v>119.893</v>
      </c>
      <c r="R224" s="186">
        <v>0</v>
      </c>
      <c r="T224" s="186">
        <v>0.72425249999999997</v>
      </c>
      <c r="V224" s="186">
        <v>3.6787E-3</v>
      </c>
      <c r="X224" s="186">
        <v>0.36652299999999999</v>
      </c>
      <c r="Y224" s="186" t="s">
        <v>773</v>
      </c>
      <c r="Z224" s="186" t="s">
        <v>774</v>
      </c>
      <c r="AA224" s="186" t="s">
        <v>1427</v>
      </c>
      <c r="AE224" s="186" t="s">
        <v>1428</v>
      </c>
      <c r="AF224" s="186">
        <v>0</v>
      </c>
    </row>
    <row r="225" spans="1:32" x14ac:dyDescent="0.2">
      <c r="A225" s="186" t="s">
        <v>112</v>
      </c>
      <c r="B225" s="186">
        <v>38</v>
      </c>
      <c r="C225" s="186" t="s">
        <v>141</v>
      </c>
      <c r="D225" s="186" t="s">
        <v>697</v>
      </c>
      <c r="E225" s="186">
        <v>0.73599999999999999</v>
      </c>
      <c r="F225" s="186">
        <v>6576</v>
      </c>
      <c r="G225" s="186">
        <v>0</v>
      </c>
      <c r="K225" s="186">
        <v>2</v>
      </c>
      <c r="L225" s="186">
        <v>15.655651799999999</v>
      </c>
      <c r="M225" s="186">
        <v>121.033</v>
      </c>
      <c r="Q225" s="186">
        <v>120.163</v>
      </c>
      <c r="R225" s="186">
        <v>1</v>
      </c>
      <c r="T225" s="186">
        <v>0.72415090000000004</v>
      </c>
      <c r="V225" s="186">
        <v>3.6782E-3</v>
      </c>
      <c r="X225" s="186">
        <v>0.36647200000000002</v>
      </c>
      <c r="Y225" s="186" t="s">
        <v>1403</v>
      </c>
      <c r="Z225" s="186" t="s">
        <v>1273</v>
      </c>
      <c r="AA225" s="186" t="s">
        <v>1429</v>
      </c>
      <c r="AE225" s="186" t="s">
        <v>1428</v>
      </c>
      <c r="AF225" s="186">
        <v>0</v>
      </c>
    </row>
    <row r="226" spans="1:32" x14ac:dyDescent="0.2">
      <c r="A226" s="186" t="s">
        <v>112</v>
      </c>
      <c r="B226" s="186">
        <v>38</v>
      </c>
      <c r="C226" s="186" t="s">
        <v>141</v>
      </c>
      <c r="D226" s="186" t="s">
        <v>697</v>
      </c>
      <c r="E226" s="186">
        <v>0.73599999999999999</v>
      </c>
      <c r="F226" s="186">
        <v>3138</v>
      </c>
      <c r="G226" s="186">
        <v>8.5470000000000006</v>
      </c>
      <c r="J226" s="186" t="s">
        <v>754</v>
      </c>
      <c r="K226" s="186">
        <v>3</v>
      </c>
      <c r="L226" s="186">
        <v>11.7210406</v>
      </c>
      <c r="M226" s="186">
        <v>75.674999999999997</v>
      </c>
      <c r="Q226" s="186">
        <v>75.126000000000005</v>
      </c>
      <c r="R226" s="186">
        <v>0</v>
      </c>
      <c r="T226" s="186">
        <v>0.73033999999999999</v>
      </c>
      <c r="V226" s="186">
        <v>3.7096E-3</v>
      </c>
      <c r="X226" s="186">
        <v>0.369593</v>
      </c>
      <c r="Y226" s="186" t="s">
        <v>1349</v>
      </c>
      <c r="Z226" s="186" t="s">
        <v>756</v>
      </c>
      <c r="AA226" s="186" t="s">
        <v>1371</v>
      </c>
      <c r="AE226" s="186" t="s">
        <v>1428</v>
      </c>
      <c r="AF226" s="186">
        <v>0</v>
      </c>
    </row>
    <row r="227" spans="1:32" x14ac:dyDescent="0.2">
      <c r="A227" s="186" t="s">
        <v>112</v>
      </c>
      <c r="B227" s="186">
        <v>38</v>
      </c>
      <c r="C227" s="186" t="s">
        <v>141</v>
      </c>
      <c r="D227" s="186" t="s">
        <v>697</v>
      </c>
      <c r="E227" s="186">
        <v>0.73599999999999999</v>
      </c>
      <c r="H227" s="186">
        <v>785</v>
      </c>
      <c r="I227" s="186">
        <v>-19.603999999999999</v>
      </c>
      <c r="J227" s="186" t="s">
        <v>758</v>
      </c>
      <c r="K227" s="186">
        <v>4</v>
      </c>
      <c r="L227" s="186">
        <v>51.749426399999997</v>
      </c>
      <c r="M227" s="186">
        <v>21.204999999999998</v>
      </c>
      <c r="P227" s="186">
        <v>20.875</v>
      </c>
      <c r="R227" s="186">
        <v>0</v>
      </c>
      <c r="S227" s="186">
        <v>1.1627228000000001</v>
      </c>
      <c r="U227" s="186">
        <v>1.0961E-2</v>
      </c>
      <c r="W227" s="186">
        <v>1.0842179999999999</v>
      </c>
      <c r="AB227" s="186" t="s">
        <v>809</v>
      </c>
      <c r="AC227" s="186" t="s">
        <v>835</v>
      </c>
      <c r="AD227" s="186" t="s">
        <v>1186</v>
      </c>
      <c r="AE227" s="186" t="s">
        <v>1428</v>
      </c>
      <c r="AF227" s="186">
        <v>95</v>
      </c>
    </row>
    <row r="228" spans="1:32" x14ac:dyDescent="0.2">
      <c r="A228" s="186" t="s">
        <v>112</v>
      </c>
      <c r="B228" s="186">
        <v>38</v>
      </c>
      <c r="C228" s="186" t="s">
        <v>141</v>
      </c>
      <c r="D228" s="186" t="s">
        <v>697</v>
      </c>
      <c r="E228" s="186">
        <v>0.73599999999999999</v>
      </c>
      <c r="H228" s="186">
        <v>5521</v>
      </c>
      <c r="I228" s="186">
        <v>-43.8</v>
      </c>
      <c r="K228" s="186">
        <v>5</v>
      </c>
      <c r="L228" s="186">
        <v>58.427336699999998</v>
      </c>
      <c r="M228" s="186">
        <v>103.22799999999999</v>
      </c>
      <c r="P228" s="186">
        <v>101.66200000000001</v>
      </c>
      <c r="R228" s="186">
        <v>1</v>
      </c>
      <c r="S228" s="186">
        <v>1.1348594999999999</v>
      </c>
      <c r="U228" s="186">
        <v>1.06905E-2</v>
      </c>
      <c r="W228" s="186">
        <v>1.0577430000000001</v>
      </c>
      <c r="AB228" s="186" t="s">
        <v>809</v>
      </c>
      <c r="AC228" s="186" t="s">
        <v>760</v>
      </c>
      <c r="AD228" s="186" t="s">
        <v>959</v>
      </c>
      <c r="AE228" s="186" t="s">
        <v>1428</v>
      </c>
      <c r="AF228" s="186">
        <v>95</v>
      </c>
    </row>
    <row r="229" spans="1:32" x14ac:dyDescent="0.2">
      <c r="A229" s="186" t="s">
        <v>112</v>
      </c>
      <c r="B229" s="186">
        <v>38</v>
      </c>
      <c r="C229" s="186" t="s">
        <v>141</v>
      </c>
      <c r="D229" s="186" t="s">
        <v>697</v>
      </c>
      <c r="E229" s="186">
        <v>0.73599999999999999</v>
      </c>
      <c r="H229" s="186">
        <v>5517</v>
      </c>
      <c r="I229" s="186">
        <v>-43.999000000000002</v>
      </c>
      <c r="K229" s="186">
        <v>6</v>
      </c>
      <c r="L229" s="186">
        <v>58.064872200000003</v>
      </c>
      <c r="M229" s="186">
        <v>103.43</v>
      </c>
      <c r="P229" s="186">
        <v>101.86</v>
      </c>
      <c r="R229" s="186">
        <v>0</v>
      </c>
      <c r="S229" s="186">
        <v>1.1346322</v>
      </c>
      <c r="U229" s="186">
        <v>1.06883E-2</v>
      </c>
      <c r="W229" s="186">
        <v>1.057525</v>
      </c>
      <c r="AB229" s="186" t="s">
        <v>798</v>
      </c>
      <c r="AC229" s="186" t="s">
        <v>821</v>
      </c>
      <c r="AD229" s="186" t="s">
        <v>1099</v>
      </c>
      <c r="AE229" s="186" t="s">
        <v>1428</v>
      </c>
      <c r="AF229" s="186">
        <v>95</v>
      </c>
    </row>
    <row r="230" spans="1:32" x14ac:dyDescent="0.2">
      <c r="A230" s="186" t="s">
        <v>112</v>
      </c>
      <c r="B230" s="186">
        <v>39</v>
      </c>
      <c r="C230" s="186" t="s">
        <v>142</v>
      </c>
      <c r="D230" s="186" t="s">
        <v>697</v>
      </c>
      <c r="E230" s="186">
        <v>0.73099999999999998</v>
      </c>
      <c r="F230" s="186">
        <v>6560</v>
      </c>
      <c r="G230" s="186">
        <v>0.109</v>
      </c>
      <c r="K230" s="186">
        <v>1</v>
      </c>
      <c r="L230" s="186">
        <v>15.7517578</v>
      </c>
      <c r="M230" s="186">
        <v>120.855</v>
      </c>
      <c r="Q230" s="186">
        <v>119.986</v>
      </c>
      <c r="R230" s="186">
        <v>0</v>
      </c>
      <c r="T230" s="186">
        <v>0.72425830000000002</v>
      </c>
      <c r="V230" s="186">
        <v>3.6786000000000002E-3</v>
      </c>
      <c r="X230" s="186">
        <v>0.366512</v>
      </c>
      <c r="Y230" s="186" t="s">
        <v>1366</v>
      </c>
      <c r="Z230" s="186" t="s">
        <v>805</v>
      </c>
      <c r="AA230" s="186" t="s">
        <v>1430</v>
      </c>
      <c r="AE230" s="186" t="s">
        <v>1431</v>
      </c>
      <c r="AF230" s="186">
        <v>0</v>
      </c>
    </row>
    <row r="231" spans="1:32" x14ac:dyDescent="0.2">
      <c r="A231" s="186" t="s">
        <v>112</v>
      </c>
      <c r="B231" s="186">
        <v>39</v>
      </c>
      <c r="C231" s="186" t="s">
        <v>142</v>
      </c>
      <c r="D231" s="186" t="s">
        <v>697</v>
      </c>
      <c r="E231" s="186">
        <v>0.73099999999999998</v>
      </c>
      <c r="F231" s="186">
        <v>6571</v>
      </c>
      <c r="G231" s="186">
        <v>0</v>
      </c>
      <c r="K231" s="186">
        <v>2</v>
      </c>
      <c r="L231" s="186">
        <v>15.757408</v>
      </c>
      <c r="M231" s="186">
        <v>120.947</v>
      </c>
      <c r="Q231" s="186">
        <v>120.077</v>
      </c>
      <c r="R231" s="186">
        <v>1</v>
      </c>
      <c r="T231" s="186">
        <v>0.72417960000000003</v>
      </c>
      <c r="V231" s="186">
        <v>3.6782E-3</v>
      </c>
      <c r="X231" s="186">
        <v>0.36647200000000002</v>
      </c>
      <c r="Y231" s="186" t="s">
        <v>1292</v>
      </c>
      <c r="Z231" s="186" t="s">
        <v>1273</v>
      </c>
      <c r="AA231" s="186" t="s">
        <v>1189</v>
      </c>
      <c r="AE231" s="186" t="s">
        <v>1431</v>
      </c>
      <c r="AF231" s="186">
        <v>0</v>
      </c>
    </row>
    <row r="232" spans="1:32" x14ac:dyDescent="0.2">
      <c r="A232" s="186" t="s">
        <v>112</v>
      </c>
      <c r="B232" s="186">
        <v>39</v>
      </c>
      <c r="C232" s="186" t="s">
        <v>142</v>
      </c>
      <c r="D232" s="186" t="s">
        <v>697</v>
      </c>
      <c r="E232" s="186">
        <v>0.73099999999999998</v>
      </c>
      <c r="F232" s="186">
        <v>3123</v>
      </c>
      <c r="G232" s="186">
        <v>8.548</v>
      </c>
      <c r="J232" s="186" t="s">
        <v>754</v>
      </c>
      <c r="K232" s="186">
        <v>3</v>
      </c>
      <c r="L232" s="186">
        <v>11.7612016</v>
      </c>
      <c r="M232" s="186">
        <v>75.322000000000003</v>
      </c>
      <c r="Q232" s="186">
        <v>74.775999999999996</v>
      </c>
      <c r="R232" s="186">
        <v>0</v>
      </c>
      <c r="T232" s="186">
        <v>0.7303695</v>
      </c>
      <c r="V232" s="186">
        <v>3.7096E-3</v>
      </c>
      <c r="X232" s="186">
        <v>0.369593</v>
      </c>
      <c r="Y232" s="186" t="s">
        <v>773</v>
      </c>
      <c r="Z232" s="186" t="s">
        <v>756</v>
      </c>
      <c r="AA232" s="186" t="s">
        <v>1432</v>
      </c>
      <c r="AE232" s="186" t="s">
        <v>1431</v>
      </c>
      <c r="AF232" s="186">
        <v>0</v>
      </c>
    </row>
    <row r="233" spans="1:32" x14ac:dyDescent="0.2">
      <c r="A233" s="186" t="s">
        <v>112</v>
      </c>
      <c r="B233" s="186">
        <v>39</v>
      </c>
      <c r="C233" s="186" t="s">
        <v>142</v>
      </c>
      <c r="D233" s="186" t="s">
        <v>697</v>
      </c>
      <c r="E233" s="186">
        <v>0.73099999999999998</v>
      </c>
      <c r="H233" s="186">
        <v>781</v>
      </c>
      <c r="I233" s="186">
        <v>-19.591000000000001</v>
      </c>
      <c r="J233" s="186" t="s">
        <v>758</v>
      </c>
      <c r="K233" s="186">
        <v>4</v>
      </c>
      <c r="L233" s="186">
        <v>51.818657000000002</v>
      </c>
      <c r="M233" s="186">
        <v>21.061</v>
      </c>
      <c r="P233" s="186">
        <v>20.733000000000001</v>
      </c>
      <c r="R233" s="186">
        <v>0</v>
      </c>
      <c r="S233" s="186">
        <v>1.1628178</v>
      </c>
      <c r="U233" s="186">
        <v>1.0961200000000001E-2</v>
      </c>
      <c r="W233" s="186">
        <v>1.0842320000000001</v>
      </c>
      <c r="AB233" s="186" t="s">
        <v>809</v>
      </c>
      <c r="AC233" s="186" t="s">
        <v>835</v>
      </c>
      <c r="AD233" s="186" t="s">
        <v>1214</v>
      </c>
      <c r="AE233" s="186" t="s">
        <v>1431</v>
      </c>
      <c r="AF233" s="186">
        <v>95</v>
      </c>
    </row>
    <row r="234" spans="1:32" x14ac:dyDescent="0.2">
      <c r="A234" s="186" t="s">
        <v>112</v>
      </c>
      <c r="B234" s="186">
        <v>39</v>
      </c>
      <c r="C234" s="186" t="s">
        <v>142</v>
      </c>
      <c r="D234" s="186" t="s">
        <v>697</v>
      </c>
      <c r="E234" s="186">
        <v>0.73099999999999998</v>
      </c>
      <c r="H234" s="186">
        <v>5512</v>
      </c>
      <c r="I234" s="186">
        <v>-43.8</v>
      </c>
      <c r="K234" s="186">
        <v>5</v>
      </c>
      <c r="L234" s="186">
        <v>59.129544899999999</v>
      </c>
      <c r="M234" s="186">
        <v>103.06100000000001</v>
      </c>
      <c r="P234" s="186">
        <v>101.496</v>
      </c>
      <c r="R234" s="186">
        <v>1</v>
      </c>
      <c r="S234" s="186">
        <v>1.1349241999999999</v>
      </c>
      <c r="U234" s="186">
        <v>1.06905E-2</v>
      </c>
      <c r="W234" s="186">
        <v>1.0577430000000001</v>
      </c>
      <c r="AB234" s="186" t="s">
        <v>809</v>
      </c>
      <c r="AC234" s="186" t="s">
        <v>760</v>
      </c>
      <c r="AD234" s="186" t="s">
        <v>968</v>
      </c>
      <c r="AE234" s="186" t="s">
        <v>1431</v>
      </c>
      <c r="AF234" s="186">
        <v>95</v>
      </c>
    </row>
    <row r="235" spans="1:32" x14ac:dyDescent="0.2">
      <c r="A235" s="186" t="s">
        <v>112</v>
      </c>
      <c r="B235" s="186">
        <v>39</v>
      </c>
      <c r="C235" s="186" t="s">
        <v>142</v>
      </c>
      <c r="D235" s="186" t="s">
        <v>697</v>
      </c>
      <c r="E235" s="186">
        <v>0.73099999999999998</v>
      </c>
      <c r="H235" s="186">
        <v>5508</v>
      </c>
      <c r="I235" s="186">
        <v>-44.023000000000003</v>
      </c>
      <c r="K235" s="186">
        <v>6</v>
      </c>
      <c r="L235" s="186">
        <v>58.691496100000002</v>
      </c>
      <c r="M235" s="186">
        <v>103.303</v>
      </c>
      <c r="P235" s="186">
        <v>101.736</v>
      </c>
      <c r="R235" s="186">
        <v>0</v>
      </c>
      <c r="S235" s="186">
        <v>1.1346716999999999</v>
      </c>
      <c r="U235" s="186">
        <v>1.0688E-2</v>
      </c>
      <c r="W235" s="186">
        <v>1.057499</v>
      </c>
      <c r="AB235" s="186" t="s">
        <v>798</v>
      </c>
      <c r="AC235" s="186" t="s">
        <v>821</v>
      </c>
      <c r="AD235" s="186" t="s">
        <v>1135</v>
      </c>
      <c r="AE235" s="186" t="s">
        <v>1431</v>
      </c>
      <c r="AF235" s="186">
        <v>95</v>
      </c>
    </row>
    <row r="236" spans="1:32" x14ac:dyDescent="0.2">
      <c r="A236" s="186" t="s">
        <v>112</v>
      </c>
      <c r="B236" s="186">
        <v>40</v>
      </c>
      <c r="C236" s="186" t="s">
        <v>383</v>
      </c>
      <c r="D236" s="186" t="s">
        <v>384</v>
      </c>
      <c r="E236" s="186">
        <v>0.82699999999999996</v>
      </c>
      <c r="F236" s="186">
        <v>6550</v>
      </c>
      <c r="G236" s="186">
        <v>0.106</v>
      </c>
      <c r="K236" s="186">
        <v>1</v>
      </c>
      <c r="L236" s="186">
        <v>13.9121399</v>
      </c>
      <c r="M236" s="186">
        <v>120.652</v>
      </c>
      <c r="Q236" s="186">
        <v>119.785</v>
      </c>
      <c r="R236" s="186">
        <v>0</v>
      </c>
      <c r="T236" s="186">
        <v>0.7241571</v>
      </c>
      <c r="V236" s="186">
        <v>3.6786000000000002E-3</v>
      </c>
      <c r="X236" s="186">
        <v>0.36651099999999998</v>
      </c>
      <c r="Y236" s="186" t="s">
        <v>1288</v>
      </c>
      <c r="Z236" s="186" t="s">
        <v>774</v>
      </c>
      <c r="AA236" s="186" t="s">
        <v>1433</v>
      </c>
      <c r="AE236" s="186" t="s">
        <v>1434</v>
      </c>
      <c r="AF236" s="186">
        <v>0</v>
      </c>
    </row>
    <row r="237" spans="1:32" x14ac:dyDescent="0.2">
      <c r="A237" s="186" t="s">
        <v>112</v>
      </c>
      <c r="B237" s="186">
        <v>40</v>
      </c>
      <c r="C237" s="186" t="s">
        <v>383</v>
      </c>
      <c r="D237" s="186" t="s">
        <v>384</v>
      </c>
      <c r="E237" s="186">
        <v>0.82699999999999996</v>
      </c>
      <c r="F237" s="186">
        <v>6552</v>
      </c>
      <c r="G237" s="186">
        <v>0</v>
      </c>
      <c r="K237" s="186">
        <v>2</v>
      </c>
      <c r="L237" s="186">
        <v>13.919394799999999</v>
      </c>
      <c r="M237" s="186">
        <v>120.785</v>
      </c>
      <c r="Q237" s="186">
        <v>119.916</v>
      </c>
      <c r="R237" s="186">
        <v>1</v>
      </c>
      <c r="T237" s="186">
        <v>0.72408019999999995</v>
      </c>
      <c r="V237" s="186">
        <v>3.6782E-3</v>
      </c>
      <c r="X237" s="186">
        <v>0.36647200000000002</v>
      </c>
      <c r="Y237" s="186" t="s">
        <v>1292</v>
      </c>
      <c r="Z237" s="186" t="s">
        <v>1273</v>
      </c>
      <c r="AA237" s="186" t="s">
        <v>1435</v>
      </c>
      <c r="AE237" s="186" t="s">
        <v>1434</v>
      </c>
      <c r="AF237" s="186">
        <v>0</v>
      </c>
    </row>
    <row r="238" spans="1:32" x14ac:dyDescent="0.2">
      <c r="A238" s="186" t="s">
        <v>112</v>
      </c>
      <c r="B238" s="186">
        <v>40</v>
      </c>
      <c r="C238" s="186" t="s">
        <v>383</v>
      </c>
      <c r="D238" s="186" t="s">
        <v>384</v>
      </c>
      <c r="E238" s="186">
        <v>0.82699999999999996</v>
      </c>
      <c r="F238" s="186">
        <v>3783</v>
      </c>
      <c r="G238" s="186">
        <v>12.448</v>
      </c>
      <c r="J238" s="186" t="s">
        <v>754</v>
      </c>
      <c r="K238" s="186">
        <v>3</v>
      </c>
      <c r="L238" s="186">
        <v>11.862717399999999</v>
      </c>
      <c r="M238" s="186">
        <v>91.21</v>
      </c>
      <c r="Q238" s="186">
        <v>90.546000000000006</v>
      </c>
      <c r="R238" s="186">
        <v>0</v>
      </c>
      <c r="T238" s="186">
        <v>0.73309340000000001</v>
      </c>
      <c r="V238" s="186">
        <v>3.7239999999999999E-3</v>
      </c>
      <c r="X238" s="186">
        <v>0.37101699999999999</v>
      </c>
      <c r="Y238" s="186" t="s">
        <v>1349</v>
      </c>
      <c r="Z238" s="186" t="s">
        <v>756</v>
      </c>
      <c r="AA238" s="186" t="s">
        <v>1436</v>
      </c>
      <c r="AE238" s="186" t="s">
        <v>1434</v>
      </c>
      <c r="AF238" s="186">
        <v>0</v>
      </c>
    </row>
    <row r="239" spans="1:32" x14ac:dyDescent="0.2">
      <c r="A239" s="186" t="s">
        <v>112</v>
      </c>
      <c r="B239" s="186">
        <v>40</v>
      </c>
      <c r="C239" s="186" t="s">
        <v>383</v>
      </c>
      <c r="D239" s="186" t="s">
        <v>384</v>
      </c>
      <c r="E239" s="186">
        <v>0.82699999999999996</v>
      </c>
      <c r="H239" s="186">
        <v>881</v>
      </c>
      <c r="I239" s="186">
        <v>-33.412999999999997</v>
      </c>
      <c r="J239" s="186" t="s">
        <v>758</v>
      </c>
      <c r="K239" s="186">
        <v>4</v>
      </c>
      <c r="L239" s="186">
        <v>50.712145800000002</v>
      </c>
      <c r="M239" s="186">
        <v>23.97</v>
      </c>
      <c r="P239" s="186">
        <v>23.600999999999999</v>
      </c>
      <c r="R239" s="186">
        <v>0</v>
      </c>
      <c r="S239" s="186">
        <v>1.1476021000000001</v>
      </c>
      <c r="U239" s="186">
        <v>1.08066E-2</v>
      </c>
      <c r="W239" s="186">
        <v>1.06911</v>
      </c>
      <c r="AB239" s="186" t="s">
        <v>809</v>
      </c>
      <c r="AC239" s="186" t="s">
        <v>835</v>
      </c>
      <c r="AD239" s="186" t="s">
        <v>1437</v>
      </c>
      <c r="AE239" s="186" t="s">
        <v>1434</v>
      </c>
      <c r="AF239" s="186">
        <v>95</v>
      </c>
    </row>
    <row r="240" spans="1:32" x14ac:dyDescent="0.2">
      <c r="A240" s="186" t="s">
        <v>112</v>
      </c>
      <c r="B240" s="186">
        <v>40</v>
      </c>
      <c r="C240" s="186" t="s">
        <v>383</v>
      </c>
      <c r="D240" s="186" t="s">
        <v>384</v>
      </c>
      <c r="E240" s="186">
        <v>0.82699999999999996</v>
      </c>
      <c r="H240" s="186">
        <v>5508</v>
      </c>
      <c r="I240" s="186">
        <v>-43.8</v>
      </c>
      <c r="K240" s="186">
        <v>5</v>
      </c>
      <c r="L240" s="186">
        <v>52.272759800000003</v>
      </c>
      <c r="M240" s="186">
        <v>103.056</v>
      </c>
      <c r="P240" s="186">
        <v>101.492</v>
      </c>
      <c r="R240" s="186">
        <v>1</v>
      </c>
      <c r="S240" s="186">
        <v>1.1349895999999999</v>
      </c>
      <c r="U240" s="186">
        <v>1.06905E-2</v>
      </c>
      <c r="W240" s="186">
        <v>1.0577430000000001</v>
      </c>
      <c r="AB240" s="186" t="s">
        <v>809</v>
      </c>
      <c r="AC240" s="186" t="s">
        <v>835</v>
      </c>
      <c r="AD240" s="186" t="s">
        <v>972</v>
      </c>
      <c r="AE240" s="186" t="s">
        <v>1434</v>
      </c>
      <c r="AF240" s="186">
        <v>95</v>
      </c>
    </row>
    <row r="241" spans="1:32" x14ac:dyDescent="0.2">
      <c r="A241" s="186" t="s">
        <v>112</v>
      </c>
      <c r="B241" s="186">
        <v>40</v>
      </c>
      <c r="C241" s="186" t="s">
        <v>383</v>
      </c>
      <c r="D241" s="186" t="s">
        <v>384</v>
      </c>
      <c r="E241" s="186">
        <v>0.82699999999999996</v>
      </c>
      <c r="H241" s="186">
        <v>5504</v>
      </c>
      <c r="I241" s="186">
        <v>-44.01</v>
      </c>
      <c r="K241" s="186">
        <v>6</v>
      </c>
      <c r="L241" s="186">
        <v>51.994434099999999</v>
      </c>
      <c r="M241" s="186">
        <v>103.23099999999999</v>
      </c>
      <c r="P241" s="186">
        <v>101.664</v>
      </c>
      <c r="R241" s="186">
        <v>0</v>
      </c>
      <c r="S241" s="186">
        <v>1.1347503000000001</v>
      </c>
      <c r="U241" s="186">
        <v>1.06882E-2</v>
      </c>
      <c r="W241" s="186">
        <v>1.0575129999999999</v>
      </c>
      <c r="AB241" s="186" t="s">
        <v>798</v>
      </c>
      <c r="AC241" s="186" t="s">
        <v>821</v>
      </c>
      <c r="AD241" s="186" t="s">
        <v>1151</v>
      </c>
      <c r="AE241" s="186" t="s">
        <v>1434</v>
      </c>
      <c r="AF241" s="186">
        <v>95</v>
      </c>
    </row>
    <row r="242" spans="1:32" x14ac:dyDescent="0.2">
      <c r="A242" s="186" t="s">
        <v>112</v>
      </c>
      <c r="B242" s="186">
        <v>41</v>
      </c>
      <c r="C242" s="186" t="s">
        <v>385</v>
      </c>
      <c r="D242" s="186" t="s">
        <v>386</v>
      </c>
      <c r="E242" s="186">
        <v>0.80700000000000005</v>
      </c>
      <c r="F242" s="186">
        <v>6557</v>
      </c>
      <c r="G242" s="186">
        <v>0.107</v>
      </c>
      <c r="K242" s="186">
        <v>1</v>
      </c>
      <c r="L242" s="186">
        <v>14.275863599999999</v>
      </c>
      <c r="M242" s="186">
        <v>120.99</v>
      </c>
      <c r="Q242" s="186">
        <v>120.12</v>
      </c>
      <c r="R242" s="186">
        <v>0</v>
      </c>
      <c r="T242" s="186">
        <v>0.72427109999999995</v>
      </c>
      <c r="V242" s="186">
        <v>3.6786000000000002E-3</v>
      </c>
      <c r="X242" s="186">
        <v>0.36651099999999998</v>
      </c>
      <c r="Y242" s="186" t="s">
        <v>804</v>
      </c>
      <c r="Z242" s="186" t="s">
        <v>1239</v>
      </c>
      <c r="AA242" s="186" t="s">
        <v>1438</v>
      </c>
      <c r="AE242" s="186" t="s">
        <v>1439</v>
      </c>
      <c r="AF242" s="186">
        <v>0</v>
      </c>
    </row>
    <row r="243" spans="1:32" x14ac:dyDescent="0.2">
      <c r="A243" s="186" t="s">
        <v>112</v>
      </c>
      <c r="B243" s="186">
        <v>41</v>
      </c>
      <c r="C243" s="186" t="s">
        <v>385</v>
      </c>
      <c r="D243" s="186" t="s">
        <v>386</v>
      </c>
      <c r="E243" s="186">
        <v>0.80700000000000005</v>
      </c>
      <c r="F243" s="186">
        <v>6565</v>
      </c>
      <c r="G243" s="186">
        <v>0</v>
      </c>
      <c r="K243" s="186">
        <v>2</v>
      </c>
      <c r="L243" s="186">
        <v>14.2734664</v>
      </c>
      <c r="M243" s="186">
        <v>120.947</v>
      </c>
      <c r="Q243" s="186">
        <v>120.078</v>
      </c>
      <c r="R243" s="186">
        <v>1</v>
      </c>
      <c r="T243" s="186">
        <v>0.72419330000000004</v>
      </c>
      <c r="V243" s="186">
        <v>3.6782E-3</v>
      </c>
      <c r="X243" s="186">
        <v>0.36647200000000002</v>
      </c>
      <c r="Y243" s="186" t="s">
        <v>747</v>
      </c>
      <c r="Z243" s="186" t="s">
        <v>748</v>
      </c>
      <c r="AA243" s="186" t="s">
        <v>1440</v>
      </c>
      <c r="AE243" s="186" t="s">
        <v>1439</v>
      </c>
      <c r="AF243" s="186">
        <v>0</v>
      </c>
    </row>
    <row r="244" spans="1:32" x14ac:dyDescent="0.2">
      <c r="A244" s="186" t="s">
        <v>112</v>
      </c>
      <c r="B244" s="186">
        <v>41</v>
      </c>
      <c r="C244" s="186" t="s">
        <v>385</v>
      </c>
      <c r="D244" s="186" t="s">
        <v>386</v>
      </c>
      <c r="E244" s="186">
        <v>0.80700000000000005</v>
      </c>
      <c r="F244" s="186">
        <v>3914</v>
      </c>
      <c r="G244" s="186">
        <v>10.218</v>
      </c>
      <c r="J244" s="186" t="s">
        <v>754</v>
      </c>
      <c r="K244" s="186">
        <v>3</v>
      </c>
      <c r="L244" s="186">
        <v>12.373659</v>
      </c>
      <c r="M244" s="186">
        <v>93.757999999999996</v>
      </c>
      <c r="Q244" s="186">
        <v>93.076999999999998</v>
      </c>
      <c r="R244" s="186">
        <v>0</v>
      </c>
      <c r="T244" s="186">
        <v>0.73159320000000005</v>
      </c>
      <c r="V244" s="186">
        <v>3.7158E-3</v>
      </c>
      <c r="X244" s="186">
        <v>0.370203</v>
      </c>
      <c r="Y244" s="186" t="s">
        <v>1288</v>
      </c>
      <c r="Z244" s="186" t="s">
        <v>1297</v>
      </c>
      <c r="AA244" s="186" t="s">
        <v>1441</v>
      </c>
      <c r="AE244" s="186" t="s">
        <v>1439</v>
      </c>
      <c r="AF244" s="186">
        <v>0</v>
      </c>
    </row>
    <row r="245" spans="1:32" x14ac:dyDescent="0.2">
      <c r="A245" s="186" t="s">
        <v>112</v>
      </c>
      <c r="B245" s="186">
        <v>41</v>
      </c>
      <c r="C245" s="186" t="s">
        <v>385</v>
      </c>
      <c r="D245" s="186" t="s">
        <v>386</v>
      </c>
      <c r="E245" s="186">
        <v>0.80700000000000005</v>
      </c>
      <c r="H245" s="186">
        <v>837</v>
      </c>
      <c r="I245" s="186">
        <v>-32.866999999999997</v>
      </c>
      <c r="J245" s="186" t="s">
        <v>758</v>
      </c>
      <c r="K245" s="186">
        <v>4</v>
      </c>
      <c r="L245" s="186">
        <v>49.702456900000001</v>
      </c>
      <c r="M245" s="186">
        <v>22.634</v>
      </c>
      <c r="P245" s="186">
        <v>22.285</v>
      </c>
      <c r="R245" s="186">
        <v>0</v>
      </c>
      <c r="S245" s="186">
        <v>1.1482106999999999</v>
      </c>
      <c r="U245" s="186">
        <v>1.08127E-2</v>
      </c>
      <c r="W245" s="186">
        <v>1.069707</v>
      </c>
      <c r="AB245" s="186" t="s">
        <v>809</v>
      </c>
      <c r="AC245" s="186" t="s">
        <v>835</v>
      </c>
      <c r="AD245" s="186" t="s">
        <v>1442</v>
      </c>
      <c r="AE245" s="186" t="s">
        <v>1439</v>
      </c>
      <c r="AF245" s="186">
        <v>95</v>
      </c>
    </row>
    <row r="246" spans="1:32" x14ac:dyDescent="0.2">
      <c r="A246" s="186" t="s">
        <v>112</v>
      </c>
      <c r="B246" s="186">
        <v>41</v>
      </c>
      <c r="C246" s="186" t="s">
        <v>385</v>
      </c>
      <c r="D246" s="186" t="s">
        <v>386</v>
      </c>
      <c r="E246" s="186">
        <v>0.80700000000000005</v>
      </c>
      <c r="H246" s="186">
        <v>5508</v>
      </c>
      <c r="I246" s="186">
        <v>-43.8</v>
      </c>
      <c r="K246" s="186">
        <v>5</v>
      </c>
      <c r="L246" s="186">
        <v>53.652937899999998</v>
      </c>
      <c r="M246" s="186">
        <v>103.004</v>
      </c>
      <c r="P246" s="186">
        <v>101.44</v>
      </c>
      <c r="R246" s="186">
        <v>1</v>
      </c>
      <c r="S246" s="186">
        <v>1.1349838000000001</v>
      </c>
      <c r="U246" s="186">
        <v>1.06905E-2</v>
      </c>
      <c r="W246" s="186">
        <v>1.0577430000000001</v>
      </c>
      <c r="AB246" s="186" t="s">
        <v>809</v>
      </c>
      <c r="AC246" s="186" t="s">
        <v>835</v>
      </c>
      <c r="AD246" s="186" t="s">
        <v>982</v>
      </c>
      <c r="AE246" s="186" t="s">
        <v>1439</v>
      </c>
      <c r="AF246" s="186">
        <v>95</v>
      </c>
    </row>
    <row r="247" spans="1:32" x14ac:dyDescent="0.2">
      <c r="A247" s="186" t="s">
        <v>112</v>
      </c>
      <c r="B247" s="186">
        <v>41</v>
      </c>
      <c r="C247" s="186" t="s">
        <v>385</v>
      </c>
      <c r="D247" s="186" t="s">
        <v>386</v>
      </c>
      <c r="E247" s="186">
        <v>0.80700000000000005</v>
      </c>
      <c r="H247" s="186">
        <v>5504</v>
      </c>
      <c r="I247" s="186">
        <v>-44.002000000000002</v>
      </c>
      <c r="K247" s="186">
        <v>6</v>
      </c>
      <c r="L247" s="186">
        <v>53.302557899999996</v>
      </c>
      <c r="M247" s="186">
        <v>103.21899999999999</v>
      </c>
      <c r="P247" s="186">
        <v>101.652</v>
      </c>
      <c r="R247" s="186">
        <v>0</v>
      </c>
      <c r="S247" s="186">
        <v>1.1347547</v>
      </c>
      <c r="U247" s="186">
        <v>1.06882E-2</v>
      </c>
      <c r="W247" s="186">
        <v>1.0575220000000001</v>
      </c>
      <c r="AB247" s="186" t="s">
        <v>798</v>
      </c>
      <c r="AC247" s="186" t="s">
        <v>821</v>
      </c>
      <c r="AD247" s="186" t="s">
        <v>1146</v>
      </c>
      <c r="AE247" s="186" t="s">
        <v>1439</v>
      </c>
      <c r="AF247" s="186">
        <v>95</v>
      </c>
    </row>
    <row r="248" spans="1:32" x14ac:dyDescent="0.2">
      <c r="A248" s="186" t="s">
        <v>112</v>
      </c>
      <c r="B248" s="186">
        <v>42</v>
      </c>
      <c r="C248" s="186" t="s">
        <v>387</v>
      </c>
      <c r="D248" s="186" t="s">
        <v>388</v>
      </c>
      <c r="E248" s="186">
        <v>0.85</v>
      </c>
      <c r="F248" s="188">
        <v>6556</v>
      </c>
      <c r="G248" s="188">
        <v>0.11700000000000001</v>
      </c>
      <c r="K248" s="186">
        <v>1</v>
      </c>
      <c r="L248" s="186">
        <v>13.538672399999999</v>
      </c>
      <c r="M248" s="186">
        <v>120.708</v>
      </c>
      <c r="Q248" s="188">
        <v>119.84</v>
      </c>
      <c r="R248" s="186">
        <v>0</v>
      </c>
      <c r="T248" s="188">
        <v>0.72428210000000004</v>
      </c>
      <c r="V248" s="188">
        <v>3.6786000000000002E-3</v>
      </c>
      <c r="X248" s="188">
        <v>0.36651499999999998</v>
      </c>
      <c r="Y248" s="188" t="s">
        <v>804</v>
      </c>
      <c r="Z248" s="188" t="s">
        <v>1239</v>
      </c>
      <c r="AA248" s="188" t="s">
        <v>1443</v>
      </c>
      <c r="AE248" s="186" t="s">
        <v>1444</v>
      </c>
      <c r="AF248" s="186">
        <v>0</v>
      </c>
    </row>
    <row r="249" spans="1:32" x14ac:dyDescent="0.2">
      <c r="A249" s="186" t="s">
        <v>112</v>
      </c>
      <c r="B249" s="186">
        <v>42</v>
      </c>
      <c r="C249" s="186" t="s">
        <v>387</v>
      </c>
      <c r="D249" s="186" t="s">
        <v>388</v>
      </c>
      <c r="E249" s="186">
        <v>0.85</v>
      </c>
      <c r="F249" s="188">
        <v>6561</v>
      </c>
      <c r="G249" s="188">
        <v>0</v>
      </c>
      <c r="K249" s="186">
        <v>2</v>
      </c>
      <c r="L249" s="186">
        <v>13.547890900000001</v>
      </c>
      <c r="M249" s="186">
        <v>120.881</v>
      </c>
      <c r="Q249" s="188">
        <v>120.012</v>
      </c>
      <c r="R249" s="186">
        <v>1</v>
      </c>
      <c r="T249" s="188">
        <v>0.7241976</v>
      </c>
      <c r="V249" s="188">
        <v>3.6782E-3</v>
      </c>
      <c r="X249" s="188">
        <v>0.36647200000000002</v>
      </c>
      <c r="Y249" s="188" t="s">
        <v>1370</v>
      </c>
      <c r="Z249" s="188" t="s">
        <v>1308</v>
      </c>
      <c r="AA249" s="188" t="s">
        <v>1097</v>
      </c>
      <c r="AE249" s="186" t="s">
        <v>1444</v>
      </c>
      <c r="AF249" s="186">
        <v>0</v>
      </c>
    </row>
    <row r="250" spans="1:32" x14ac:dyDescent="0.2">
      <c r="A250" s="186" t="s">
        <v>112</v>
      </c>
      <c r="B250" s="186">
        <v>42</v>
      </c>
      <c r="C250" s="186" t="s">
        <v>387</v>
      </c>
      <c r="D250" s="186" t="s">
        <v>388</v>
      </c>
      <c r="E250" s="186">
        <v>0.85</v>
      </c>
      <c r="F250" s="188">
        <v>4022</v>
      </c>
      <c r="G250" s="188">
        <v>13.663</v>
      </c>
      <c r="J250" s="188" t="s">
        <v>754</v>
      </c>
      <c r="K250" s="186">
        <v>3</v>
      </c>
      <c r="L250" s="186">
        <v>11.9562627</v>
      </c>
      <c r="M250" s="186">
        <v>96.421999999999997</v>
      </c>
      <c r="Q250" s="188">
        <v>95.718999999999994</v>
      </c>
      <c r="R250" s="186">
        <v>0</v>
      </c>
      <c r="T250" s="188">
        <v>0.73409230000000003</v>
      </c>
      <c r="V250" s="188">
        <v>3.7285E-3</v>
      </c>
      <c r="X250" s="188">
        <v>0.37146099999999999</v>
      </c>
      <c r="Y250" s="188" t="s">
        <v>1288</v>
      </c>
      <c r="Z250" s="188" t="s">
        <v>1281</v>
      </c>
      <c r="AA250" s="188" t="s">
        <v>1445</v>
      </c>
      <c r="AE250" s="186" t="s">
        <v>1444</v>
      </c>
      <c r="AF250" s="186">
        <v>0</v>
      </c>
    </row>
    <row r="251" spans="1:32" x14ac:dyDescent="0.2">
      <c r="A251" s="186" t="s">
        <v>112</v>
      </c>
      <c r="B251" s="186">
        <v>42</v>
      </c>
      <c r="C251" s="186" t="s">
        <v>387</v>
      </c>
      <c r="D251" s="186" t="s">
        <v>388</v>
      </c>
      <c r="E251" s="186">
        <v>0.85</v>
      </c>
      <c r="H251" s="188">
        <v>894</v>
      </c>
      <c r="I251" s="188">
        <v>-32.186999999999998</v>
      </c>
      <c r="J251" s="188" t="s">
        <v>758</v>
      </c>
      <c r="K251" s="186">
        <v>4</v>
      </c>
      <c r="L251" s="186">
        <v>49.763402999999997</v>
      </c>
      <c r="M251" s="186">
        <v>24.238</v>
      </c>
      <c r="P251" s="188">
        <v>23.864000000000001</v>
      </c>
      <c r="R251" s="186">
        <v>0</v>
      </c>
      <c r="S251" s="188">
        <v>1.1489688</v>
      </c>
      <c r="U251" s="188">
        <v>1.08203E-2</v>
      </c>
      <c r="W251" s="188">
        <v>1.070451</v>
      </c>
      <c r="AB251" s="188" t="s">
        <v>809</v>
      </c>
      <c r="AC251" s="188" t="s">
        <v>835</v>
      </c>
      <c r="AD251" s="188" t="s">
        <v>1446</v>
      </c>
      <c r="AE251" s="186" t="s">
        <v>1444</v>
      </c>
      <c r="AF251" s="186">
        <v>95</v>
      </c>
    </row>
    <row r="252" spans="1:32" x14ac:dyDescent="0.2">
      <c r="A252" s="186" t="s">
        <v>112</v>
      </c>
      <c r="B252" s="186">
        <v>42</v>
      </c>
      <c r="C252" s="186" t="s">
        <v>387</v>
      </c>
      <c r="D252" s="186" t="s">
        <v>388</v>
      </c>
      <c r="E252" s="186">
        <v>0.85</v>
      </c>
      <c r="H252" s="188">
        <v>5502</v>
      </c>
      <c r="I252" s="188">
        <v>-43.8</v>
      </c>
      <c r="K252" s="186">
        <v>5</v>
      </c>
      <c r="L252" s="186">
        <v>51.039420399999997</v>
      </c>
      <c r="M252" s="186">
        <v>102.93899999999999</v>
      </c>
      <c r="P252" s="188">
        <v>101.376</v>
      </c>
      <c r="R252" s="186">
        <v>1</v>
      </c>
      <c r="S252" s="188">
        <v>1.1349936</v>
      </c>
      <c r="U252" s="188">
        <v>1.06905E-2</v>
      </c>
      <c r="W252" s="188">
        <v>1.0577430000000001</v>
      </c>
      <c r="AB252" s="188" t="s">
        <v>809</v>
      </c>
      <c r="AC252" s="188" t="s">
        <v>835</v>
      </c>
      <c r="AD252" s="188" t="s">
        <v>1003</v>
      </c>
      <c r="AE252" s="186" t="s">
        <v>1444</v>
      </c>
      <c r="AF252" s="186">
        <v>95</v>
      </c>
    </row>
    <row r="253" spans="1:32" x14ac:dyDescent="0.2">
      <c r="A253" s="186" t="s">
        <v>112</v>
      </c>
      <c r="B253" s="186">
        <v>42</v>
      </c>
      <c r="C253" s="186" t="s">
        <v>387</v>
      </c>
      <c r="D253" s="186" t="s">
        <v>388</v>
      </c>
      <c r="E253" s="186">
        <v>0.85</v>
      </c>
      <c r="H253" s="188">
        <v>5503</v>
      </c>
      <c r="I253" s="188">
        <v>-44.04</v>
      </c>
      <c r="K253" s="186">
        <v>6</v>
      </c>
      <c r="L253" s="186">
        <v>50.689695200000003</v>
      </c>
      <c r="M253" s="186">
        <v>103.16500000000001</v>
      </c>
      <c r="P253" s="188">
        <v>101.599</v>
      </c>
      <c r="R253" s="186">
        <v>0</v>
      </c>
      <c r="S253" s="188">
        <v>1.1347232</v>
      </c>
      <c r="U253" s="188">
        <v>1.0687800000000001E-2</v>
      </c>
      <c r="W253" s="188">
        <v>1.05748</v>
      </c>
      <c r="AB253" s="188" t="s">
        <v>765</v>
      </c>
      <c r="AC253" s="188" t="s">
        <v>821</v>
      </c>
      <c r="AD253" s="188" t="s">
        <v>1168</v>
      </c>
      <c r="AE253" s="186" t="s">
        <v>1444</v>
      </c>
      <c r="AF253" s="186">
        <v>95</v>
      </c>
    </row>
    <row r="254" spans="1:32" x14ac:dyDescent="0.2">
      <c r="A254" s="186" t="s">
        <v>112</v>
      </c>
      <c r="B254" s="186">
        <v>43</v>
      </c>
      <c r="C254" s="186" t="s">
        <v>389</v>
      </c>
      <c r="D254" s="186" t="s">
        <v>390</v>
      </c>
      <c r="E254" s="186">
        <v>0.82299999999999995</v>
      </c>
      <c r="F254" s="188">
        <v>6551</v>
      </c>
      <c r="G254" s="188">
        <v>9.4E-2</v>
      </c>
      <c r="K254" s="186">
        <v>1</v>
      </c>
      <c r="L254" s="186">
        <v>13.978676500000001</v>
      </c>
      <c r="M254" s="186">
        <v>120.633</v>
      </c>
      <c r="Q254" s="188">
        <v>119.765</v>
      </c>
      <c r="R254" s="186">
        <v>0</v>
      </c>
      <c r="T254" s="188">
        <v>0.72418970000000005</v>
      </c>
      <c r="V254" s="188">
        <v>3.6784999999999999E-3</v>
      </c>
      <c r="X254" s="188">
        <v>0.366506</v>
      </c>
      <c r="Y254" s="188" t="s">
        <v>1244</v>
      </c>
      <c r="Z254" s="188" t="s">
        <v>1239</v>
      </c>
      <c r="AA254" s="188" t="s">
        <v>1447</v>
      </c>
      <c r="AE254" s="186" t="s">
        <v>1448</v>
      </c>
      <c r="AF254" s="186">
        <v>0</v>
      </c>
    </row>
    <row r="255" spans="1:32" x14ac:dyDescent="0.2">
      <c r="A255" s="186" t="s">
        <v>112</v>
      </c>
      <c r="B255" s="186">
        <v>43</v>
      </c>
      <c r="C255" s="186" t="s">
        <v>389</v>
      </c>
      <c r="D255" s="186" t="s">
        <v>390</v>
      </c>
      <c r="E255" s="186">
        <v>0.82299999999999995</v>
      </c>
      <c r="F255" s="188">
        <v>6557</v>
      </c>
      <c r="G255" s="188">
        <v>0</v>
      </c>
      <c r="K255" s="186">
        <v>2</v>
      </c>
      <c r="L255" s="186">
        <v>13.981367199999999</v>
      </c>
      <c r="M255" s="186">
        <v>120.681</v>
      </c>
      <c r="Q255" s="188">
        <v>119.81399999999999</v>
      </c>
      <c r="R255" s="186">
        <v>1</v>
      </c>
      <c r="T255" s="188">
        <v>0.72412180000000004</v>
      </c>
      <c r="V255" s="188">
        <v>3.6782E-3</v>
      </c>
      <c r="X255" s="188">
        <v>0.36647200000000002</v>
      </c>
      <c r="Y255" s="188" t="s">
        <v>1361</v>
      </c>
      <c r="Z255" s="188" t="s">
        <v>1295</v>
      </c>
      <c r="AA255" s="188" t="s">
        <v>1257</v>
      </c>
      <c r="AE255" s="186" t="s">
        <v>1448</v>
      </c>
      <c r="AF255" s="186">
        <v>0</v>
      </c>
    </row>
    <row r="256" spans="1:32" x14ac:dyDescent="0.2">
      <c r="A256" s="186" t="s">
        <v>112</v>
      </c>
      <c r="B256" s="186">
        <v>43</v>
      </c>
      <c r="C256" s="186" t="s">
        <v>389</v>
      </c>
      <c r="D256" s="186" t="s">
        <v>390</v>
      </c>
      <c r="E256" s="186">
        <v>0.82299999999999995</v>
      </c>
      <c r="F256" s="188">
        <v>3563</v>
      </c>
      <c r="G256" s="188">
        <v>12.792</v>
      </c>
      <c r="J256" s="188" t="s">
        <v>754</v>
      </c>
      <c r="K256" s="186">
        <v>3</v>
      </c>
      <c r="L256" s="186">
        <v>11.410970600000001</v>
      </c>
      <c r="M256" s="186">
        <v>85.400999999999996</v>
      </c>
      <c r="Q256" s="188">
        <v>84.778999999999996</v>
      </c>
      <c r="R256" s="186">
        <v>0</v>
      </c>
      <c r="T256" s="188">
        <v>0.73338449999999999</v>
      </c>
      <c r="V256" s="188">
        <v>3.7253E-3</v>
      </c>
      <c r="X256" s="188">
        <v>0.37114200000000003</v>
      </c>
      <c r="Y256" s="188" t="s">
        <v>1366</v>
      </c>
      <c r="Z256" s="188" t="s">
        <v>774</v>
      </c>
      <c r="AA256" s="188" t="s">
        <v>1258</v>
      </c>
      <c r="AE256" s="186" t="s">
        <v>1448</v>
      </c>
      <c r="AF256" s="186">
        <v>0</v>
      </c>
    </row>
    <row r="257" spans="1:32" x14ac:dyDescent="0.2">
      <c r="A257" s="186" t="s">
        <v>112</v>
      </c>
      <c r="B257" s="186">
        <v>43</v>
      </c>
      <c r="C257" s="186" t="s">
        <v>389</v>
      </c>
      <c r="D257" s="186" t="s">
        <v>390</v>
      </c>
      <c r="E257" s="186">
        <v>0.82299999999999995</v>
      </c>
      <c r="H257" s="188">
        <v>908</v>
      </c>
      <c r="I257" s="188">
        <v>-33.942</v>
      </c>
      <c r="J257" s="188" t="s">
        <v>758</v>
      </c>
      <c r="K257" s="186">
        <v>4</v>
      </c>
      <c r="L257" s="186">
        <v>52.1043886</v>
      </c>
      <c r="M257" s="186">
        <v>24.677</v>
      </c>
      <c r="P257" s="188">
        <v>24.295999999999999</v>
      </c>
      <c r="R257" s="186">
        <v>0</v>
      </c>
      <c r="S257" s="188">
        <v>1.1469308</v>
      </c>
      <c r="U257" s="188">
        <v>1.08007E-2</v>
      </c>
      <c r="W257" s="188">
        <v>1.0685309999999999</v>
      </c>
      <c r="AB257" s="188" t="s">
        <v>809</v>
      </c>
      <c r="AC257" s="188" t="s">
        <v>835</v>
      </c>
      <c r="AD257" s="188" t="s">
        <v>1442</v>
      </c>
      <c r="AE257" s="186" t="s">
        <v>1448</v>
      </c>
      <c r="AF257" s="186">
        <v>95</v>
      </c>
    </row>
    <row r="258" spans="1:32" x14ac:dyDescent="0.2">
      <c r="A258" s="186" t="s">
        <v>112</v>
      </c>
      <c r="B258" s="186">
        <v>43</v>
      </c>
      <c r="C258" s="186" t="s">
        <v>389</v>
      </c>
      <c r="D258" s="186" t="s">
        <v>390</v>
      </c>
      <c r="E258" s="186">
        <v>0.82299999999999995</v>
      </c>
      <c r="H258" s="188">
        <v>5503</v>
      </c>
      <c r="I258" s="188">
        <v>-43.8</v>
      </c>
      <c r="K258" s="186">
        <v>5</v>
      </c>
      <c r="L258" s="186">
        <v>52.608290500000003</v>
      </c>
      <c r="M258" s="186">
        <v>103.005</v>
      </c>
      <c r="P258" s="188">
        <v>101.441</v>
      </c>
      <c r="R258" s="186">
        <v>1</v>
      </c>
      <c r="S258" s="188">
        <v>1.1348885</v>
      </c>
      <c r="U258" s="188">
        <v>1.06905E-2</v>
      </c>
      <c r="W258" s="188">
        <v>1.0577430000000001</v>
      </c>
      <c r="AB258" s="188" t="s">
        <v>760</v>
      </c>
      <c r="AC258" s="188" t="s">
        <v>835</v>
      </c>
      <c r="AD258" s="188" t="s">
        <v>1008</v>
      </c>
      <c r="AE258" s="186" t="s">
        <v>1448</v>
      </c>
      <c r="AF258" s="186">
        <v>95</v>
      </c>
    </row>
    <row r="259" spans="1:32" x14ac:dyDescent="0.2">
      <c r="A259" s="186" t="s">
        <v>112</v>
      </c>
      <c r="B259" s="186">
        <v>43</v>
      </c>
      <c r="C259" s="186" t="s">
        <v>389</v>
      </c>
      <c r="D259" s="186" t="s">
        <v>390</v>
      </c>
      <c r="E259" s="186">
        <v>0.82299999999999995</v>
      </c>
      <c r="H259" s="188">
        <v>5499</v>
      </c>
      <c r="I259" s="188">
        <v>-44.012999999999998</v>
      </c>
      <c r="K259" s="186">
        <v>6</v>
      </c>
      <c r="L259" s="186">
        <v>52.417605299999998</v>
      </c>
      <c r="M259" s="186">
        <v>103.124</v>
      </c>
      <c r="P259" s="188">
        <v>101.559</v>
      </c>
      <c r="R259" s="186">
        <v>0</v>
      </c>
      <c r="S259" s="188">
        <v>1.1346467</v>
      </c>
      <c r="U259" s="188">
        <v>1.0688100000000001E-2</v>
      </c>
      <c r="W259" s="188">
        <v>1.05751</v>
      </c>
      <c r="AB259" s="188" t="s">
        <v>765</v>
      </c>
      <c r="AC259" s="188" t="s">
        <v>821</v>
      </c>
      <c r="AD259" s="188" t="s">
        <v>1168</v>
      </c>
      <c r="AE259" s="186" t="s">
        <v>1448</v>
      </c>
      <c r="AF259" s="186">
        <v>95</v>
      </c>
    </row>
    <row r="260" spans="1:32" x14ac:dyDescent="0.2">
      <c r="A260" s="186" t="s">
        <v>112</v>
      </c>
      <c r="B260" s="186">
        <v>44</v>
      </c>
      <c r="C260" s="186" t="s">
        <v>391</v>
      </c>
      <c r="D260" s="186" t="s">
        <v>392</v>
      </c>
      <c r="E260" s="186">
        <v>0.83699999999999997</v>
      </c>
      <c r="F260" s="188">
        <v>6551</v>
      </c>
      <c r="G260" s="188">
        <v>0.123</v>
      </c>
      <c r="K260" s="186">
        <v>1</v>
      </c>
      <c r="L260" s="186">
        <v>13.744155299999999</v>
      </c>
      <c r="M260" s="186">
        <v>120.62</v>
      </c>
      <c r="Q260" s="188">
        <v>119.752</v>
      </c>
      <c r="R260" s="186">
        <v>0</v>
      </c>
      <c r="T260" s="188">
        <v>0.72437830000000003</v>
      </c>
      <c r="V260" s="188">
        <v>3.6787E-3</v>
      </c>
      <c r="X260" s="188">
        <v>0.36651699999999998</v>
      </c>
      <c r="Y260" s="188" t="s">
        <v>787</v>
      </c>
      <c r="Z260" s="188" t="s">
        <v>788</v>
      </c>
      <c r="AA260" s="188" t="s">
        <v>1164</v>
      </c>
      <c r="AE260" s="186" t="s">
        <v>1449</v>
      </c>
      <c r="AF260" s="186">
        <v>0</v>
      </c>
    </row>
    <row r="261" spans="1:32" x14ac:dyDescent="0.2">
      <c r="A261" s="186" t="s">
        <v>112</v>
      </c>
      <c r="B261" s="186">
        <v>44</v>
      </c>
      <c r="C261" s="186" t="s">
        <v>391</v>
      </c>
      <c r="D261" s="186" t="s">
        <v>392</v>
      </c>
      <c r="E261" s="186">
        <v>0.83699999999999997</v>
      </c>
      <c r="F261" s="188">
        <v>6557</v>
      </c>
      <c r="G261" s="188">
        <v>0</v>
      </c>
      <c r="K261" s="186">
        <v>2</v>
      </c>
      <c r="L261" s="186">
        <v>13.748750899999999</v>
      </c>
      <c r="M261" s="186">
        <v>120.70399999999999</v>
      </c>
      <c r="Q261" s="188">
        <v>119.836</v>
      </c>
      <c r="R261" s="186">
        <v>1</v>
      </c>
      <c r="T261" s="188">
        <v>0.72428950000000003</v>
      </c>
      <c r="V261" s="188">
        <v>3.6782E-3</v>
      </c>
      <c r="X261" s="188">
        <v>0.36647200000000002</v>
      </c>
      <c r="Y261" s="188" t="s">
        <v>1361</v>
      </c>
      <c r="Z261" s="188" t="s">
        <v>1295</v>
      </c>
      <c r="AA261" s="188" t="s">
        <v>1450</v>
      </c>
      <c r="AE261" s="186" t="s">
        <v>1449</v>
      </c>
      <c r="AF261" s="186">
        <v>0</v>
      </c>
    </row>
    <row r="262" spans="1:32" x14ac:dyDescent="0.2">
      <c r="A262" s="186" t="s">
        <v>112</v>
      </c>
      <c r="B262" s="186">
        <v>44</v>
      </c>
      <c r="C262" s="186" t="s">
        <v>391</v>
      </c>
      <c r="D262" s="186" t="s">
        <v>392</v>
      </c>
      <c r="E262" s="186">
        <v>0.83699999999999997</v>
      </c>
      <c r="F262" s="188">
        <v>4184</v>
      </c>
      <c r="G262" s="188">
        <v>12.792</v>
      </c>
      <c r="J262" s="188" t="s">
        <v>754</v>
      </c>
      <c r="K262" s="186">
        <v>3</v>
      </c>
      <c r="L262" s="186">
        <v>12.4318095</v>
      </c>
      <c r="M262" s="186">
        <v>100.22</v>
      </c>
      <c r="Q262" s="188">
        <v>99.49</v>
      </c>
      <c r="R262" s="186">
        <v>0</v>
      </c>
      <c r="T262" s="188">
        <v>0.73355459999999995</v>
      </c>
      <c r="V262" s="188">
        <v>3.7253E-3</v>
      </c>
      <c r="X262" s="188">
        <v>0.371143</v>
      </c>
      <c r="Y262" s="188" t="s">
        <v>804</v>
      </c>
      <c r="Z262" s="188" t="s">
        <v>805</v>
      </c>
      <c r="AA262" s="188" t="s">
        <v>1189</v>
      </c>
      <c r="AE262" s="186" t="s">
        <v>1449</v>
      </c>
      <c r="AF262" s="186">
        <v>0</v>
      </c>
    </row>
    <row r="263" spans="1:32" x14ac:dyDescent="0.2">
      <c r="A263" s="186" t="s">
        <v>112</v>
      </c>
      <c r="B263" s="186">
        <v>44</v>
      </c>
      <c r="C263" s="186" t="s">
        <v>391</v>
      </c>
      <c r="D263" s="186" t="s">
        <v>392</v>
      </c>
      <c r="E263" s="186">
        <v>0.83699999999999997</v>
      </c>
      <c r="H263" s="188">
        <v>854</v>
      </c>
      <c r="I263" s="188">
        <v>-31.888999999999999</v>
      </c>
      <c r="J263" s="188" t="s">
        <v>758</v>
      </c>
      <c r="K263" s="186">
        <v>4</v>
      </c>
      <c r="L263" s="186">
        <v>48.720904500000003</v>
      </c>
      <c r="M263" s="186">
        <v>23.117999999999999</v>
      </c>
      <c r="P263" s="188">
        <v>22.760999999999999</v>
      </c>
      <c r="R263" s="186">
        <v>0</v>
      </c>
      <c r="S263" s="188">
        <v>1.1493175</v>
      </c>
      <c r="U263" s="188">
        <v>1.08237E-2</v>
      </c>
      <c r="W263" s="188">
        <v>1.070778</v>
      </c>
      <c r="AB263" s="188" t="s">
        <v>760</v>
      </c>
      <c r="AC263" s="188" t="s">
        <v>835</v>
      </c>
      <c r="AD263" s="188" t="s">
        <v>1451</v>
      </c>
      <c r="AE263" s="186" t="s">
        <v>1449</v>
      </c>
      <c r="AF263" s="186">
        <v>95</v>
      </c>
    </row>
    <row r="264" spans="1:32" x14ac:dyDescent="0.2">
      <c r="A264" s="186" t="s">
        <v>112</v>
      </c>
      <c r="B264" s="186">
        <v>44</v>
      </c>
      <c r="C264" s="186" t="s">
        <v>391</v>
      </c>
      <c r="D264" s="186" t="s">
        <v>392</v>
      </c>
      <c r="E264" s="186">
        <v>0.83699999999999997</v>
      </c>
      <c r="H264" s="188">
        <v>5501</v>
      </c>
      <c r="I264" s="188">
        <v>-43.8</v>
      </c>
      <c r="K264" s="186">
        <v>5</v>
      </c>
      <c r="L264" s="186">
        <v>51.954692899999998</v>
      </c>
      <c r="M264" s="186">
        <v>102.86</v>
      </c>
      <c r="P264" s="188">
        <v>101.29900000000001</v>
      </c>
      <c r="R264" s="186">
        <v>1</v>
      </c>
      <c r="S264" s="188">
        <v>1.1349921999999999</v>
      </c>
      <c r="U264" s="188">
        <v>1.06905E-2</v>
      </c>
      <c r="W264" s="188">
        <v>1.0577430000000001</v>
      </c>
      <c r="AB264" s="188" t="s">
        <v>809</v>
      </c>
      <c r="AC264" s="188" t="s">
        <v>835</v>
      </c>
      <c r="AD264" s="188" t="s">
        <v>1008</v>
      </c>
      <c r="AE264" s="186" t="s">
        <v>1449</v>
      </c>
      <c r="AF264" s="186">
        <v>95</v>
      </c>
    </row>
    <row r="265" spans="1:32" x14ac:dyDescent="0.2">
      <c r="A265" s="186" t="s">
        <v>112</v>
      </c>
      <c r="B265" s="186">
        <v>44</v>
      </c>
      <c r="C265" s="186" t="s">
        <v>391</v>
      </c>
      <c r="D265" s="186" t="s">
        <v>392</v>
      </c>
      <c r="E265" s="186">
        <v>0.83699999999999997</v>
      </c>
      <c r="H265" s="188">
        <v>5497</v>
      </c>
      <c r="I265" s="188">
        <v>-44.011000000000003</v>
      </c>
      <c r="K265" s="186">
        <v>6</v>
      </c>
      <c r="L265" s="186">
        <v>51.462770900000002</v>
      </c>
      <c r="M265" s="186">
        <v>103.17400000000001</v>
      </c>
      <c r="P265" s="188">
        <v>101.608</v>
      </c>
      <c r="R265" s="186">
        <v>0</v>
      </c>
      <c r="S265" s="188">
        <v>1.1347521</v>
      </c>
      <c r="U265" s="188">
        <v>1.06882E-2</v>
      </c>
      <c r="W265" s="188">
        <v>1.057512</v>
      </c>
      <c r="AB265" s="188" t="s">
        <v>765</v>
      </c>
      <c r="AC265" s="188" t="s">
        <v>821</v>
      </c>
      <c r="AD265" s="188" t="s">
        <v>1186</v>
      </c>
      <c r="AE265" s="186" t="s">
        <v>1449</v>
      </c>
      <c r="AF265" s="186">
        <v>95</v>
      </c>
    </row>
    <row r="266" spans="1:32" x14ac:dyDescent="0.2">
      <c r="A266" s="186" t="s">
        <v>112</v>
      </c>
      <c r="B266" s="186">
        <v>45</v>
      </c>
      <c r="C266" s="186" t="s">
        <v>393</v>
      </c>
      <c r="D266" s="186" t="s">
        <v>394</v>
      </c>
      <c r="E266" s="186">
        <v>0.85</v>
      </c>
      <c r="F266" s="188">
        <v>6555</v>
      </c>
      <c r="G266" s="188">
        <v>0.115</v>
      </c>
      <c r="K266" s="186">
        <v>1</v>
      </c>
      <c r="L266" s="186">
        <v>13.5337648</v>
      </c>
      <c r="M266" s="186">
        <v>120.616</v>
      </c>
      <c r="Q266" s="188">
        <v>119.749</v>
      </c>
      <c r="R266" s="186">
        <v>0</v>
      </c>
      <c r="T266" s="188">
        <v>0.72430410000000001</v>
      </c>
      <c r="V266" s="188">
        <v>3.6786000000000002E-3</v>
      </c>
      <c r="X266" s="188">
        <v>0.36651400000000001</v>
      </c>
      <c r="Y266" s="188" t="s">
        <v>1244</v>
      </c>
      <c r="Z266" s="188" t="s">
        <v>788</v>
      </c>
      <c r="AA266" s="188" t="s">
        <v>1452</v>
      </c>
      <c r="AE266" s="186" t="s">
        <v>1453</v>
      </c>
      <c r="AF266" s="186">
        <v>0</v>
      </c>
    </row>
    <row r="267" spans="1:32" x14ac:dyDescent="0.2">
      <c r="A267" s="186" t="s">
        <v>112</v>
      </c>
      <c r="B267" s="186">
        <v>45</v>
      </c>
      <c r="C267" s="186" t="s">
        <v>393</v>
      </c>
      <c r="D267" s="186" t="s">
        <v>394</v>
      </c>
      <c r="E267" s="186">
        <v>0.85</v>
      </c>
      <c r="F267" s="188">
        <v>6537</v>
      </c>
      <c r="G267" s="188">
        <v>0</v>
      </c>
      <c r="K267" s="186">
        <v>2</v>
      </c>
      <c r="L267" s="186">
        <v>13.532278099999999</v>
      </c>
      <c r="M267" s="186">
        <v>120.58799999999999</v>
      </c>
      <c r="Q267" s="188">
        <v>119.721</v>
      </c>
      <c r="R267" s="186">
        <v>1</v>
      </c>
      <c r="T267" s="188">
        <v>0.72422050000000004</v>
      </c>
      <c r="V267" s="188">
        <v>3.6782E-3</v>
      </c>
      <c r="X267" s="188">
        <v>0.36647200000000002</v>
      </c>
      <c r="Y267" s="188" t="s">
        <v>1361</v>
      </c>
      <c r="Z267" s="188" t="s">
        <v>1295</v>
      </c>
      <c r="AA267" s="188" t="s">
        <v>1454</v>
      </c>
      <c r="AE267" s="186" t="s">
        <v>1453</v>
      </c>
      <c r="AF267" s="186">
        <v>0</v>
      </c>
    </row>
    <row r="268" spans="1:32" x14ac:dyDescent="0.2">
      <c r="A268" s="186" t="s">
        <v>112</v>
      </c>
      <c r="B268" s="186">
        <v>45</v>
      </c>
      <c r="C268" s="186" t="s">
        <v>393</v>
      </c>
      <c r="D268" s="186" t="s">
        <v>394</v>
      </c>
      <c r="E268" s="186">
        <v>0.85</v>
      </c>
      <c r="F268" s="188">
        <v>3998</v>
      </c>
      <c r="G268" s="188">
        <v>9.9700000000000006</v>
      </c>
      <c r="J268" s="188" t="s">
        <v>754</v>
      </c>
      <c r="K268" s="186">
        <v>3</v>
      </c>
      <c r="L268" s="186">
        <v>11.9006647</v>
      </c>
      <c r="M268" s="186">
        <v>95.703000000000003</v>
      </c>
      <c r="Q268" s="188">
        <v>95.007999999999996</v>
      </c>
      <c r="R268" s="186">
        <v>0</v>
      </c>
      <c r="T268" s="188">
        <v>0.7314408</v>
      </c>
      <c r="V268" s="188">
        <v>3.7149000000000001E-3</v>
      </c>
      <c r="X268" s="188">
        <v>0.370112</v>
      </c>
      <c r="Y268" s="188" t="s">
        <v>804</v>
      </c>
      <c r="Z268" s="188" t="s">
        <v>774</v>
      </c>
      <c r="AA268" s="188" t="s">
        <v>1455</v>
      </c>
      <c r="AE268" s="186" t="s">
        <v>1453</v>
      </c>
      <c r="AF268" s="186">
        <v>0</v>
      </c>
    </row>
    <row r="269" spans="1:32" x14ac:dyDescent="0.2">
      <c r="A269" s="186" t="s">
        <v>112</v>
      </c>
      <c r="B269" s="186">
        <v>45</v>
      </c>
      <c r="C269" s="186" t="s">
        <v>393</v>
      </c>
      <c r="D269" s="186" t="s">
        <v>394</v>
      </c>
      <c r="E269" s="186">
        <v>0.85</v>
      </c>
      <c r="H269" s="188">
        <v>893</v>
      </c>
      <c r="I269" s="188">
        <v>-33.027000000000001</v>
      </c>
      <c r="J269" s="188" t="s">
        <v>758</v>
      </c>
      <c r="K269" s="186">
        <v>4</v>
      </c>
      <c r="L269" s="186">
        <v>49.751854399999999</v>
      </c>
      <c r="M269" s="186">
        <v>24.231000000000002</v>
      </c>
      <c r="P269" s="188">
        <v>23.856999999999999</v>
      </c>
      <c r="R269" s="186">
        <v>0</v>
      </c>
      <c r="S269" s="188">
        <v>1.1480859000000001</v>
      </c>
      <c r="U269" s="188">
        <v>1.08109E-2</v>
      </c>
      <c r="W269" s="188">
        <v>1.0695319999999999</v>
      </c>
      <c r="AB269" s="188" t="s">
        <v>760</v>
      </c>
      <c r="AC269" s="188" t="s">
        <v>835</v>
      </c>
      <c r="AD269" s="188" t="s">
        <v>1451</v>
      </c>
      <c r="AE269" s="186" t="s">
        <v>1453</v>
      </c>
      <c r="AF269" s="186">
        <v>95</v>
      </c>
    </row>
    <row r="270" spans="1:32" x14ac:dyDescent="0.2">
      <c r="A270" s="186" t="s">
        <v>112</v>
      </c>
      <c r="B270" s="186">
        <v>45</v>
      </c>
      <c r="C270" s="186" t="s">
        <v>393</v>
      </c>
      <c r="D270" s="186" t="s">
        <v>394</v>
      </c>
      <c r="E270" s="186">
        <v>0.85</v>
      </c>
      <c r="H270" s="188">
        <v>5497</v>
      </c>
      <c r="I270" s="188">
        <v>-43.8</v>
      </c>
      <c r="K270" s="186">
        <v>5</v>
      </c>
      <c r="L270" s="186">
        <v>51.196196499999999</v>
      </c>
      <c r="M270" s="186">
        <v>102.837</v>
      </c>
      <c r="P270" s="188">
        <v>101.276</v>
      </c>
      <c r="R270" s="186">
        <v>1</v>
      </c>
      <c r="S270" s="188">
        <v>1.1350247</v>
      </c>
      <c r="U270" s="188">
        <v>1.06905E-2</v>
      </c>
      <c r="W270" s="188">
        <v>1.0577430000000001</v>
      </c>
      <c r="AB270" s="188" t="s">
        <v>760</v>
      </c>
      <c r="AC270" s="188" t="s">
        <v>835</v>
      </c>
      <c r="AD270" s="188" t="s">
        <v>1013</v>
      </c>
      <c r="AE270" s="186" t="s">
        <v>1453</v>
      </c>
      <c r="AF270" s="186">
        <v>95</v>
      </c>
    </row>
    <row r="271" spans="1:32" x14ac:dyDescent="0.2">
      <c r="A271" s="186" t="s">
        <v>112</v>
      </c>
      <c r="B271" s="186">
        <v>45</v>
      </c>
      <c r="C271" s="186" t="s">
        <v>393</v>
      </c>
      <c r="D271" s="186" t="s">
        <v>394</v>
      </c>
      <c r="E271" s="186">
        <v>0.85</v>
      </c>
      <c r="H271" s="188">
        <v>5489</v>
      </c>
      <c r="I271" s="188">
        <v>-44.012</v>
      </c>
      <c r="K271" s="186">
        <v>6</v>
      </c>
      <c r="L271" s="186">
        <v>50.863162000000003</v>
      </c>
      <c r="M271" s="186">
        <v>103.053</v>
      </c>
      <c r="P271" s="188">
        <v>101.489</v>
      </c>
      <c r="R271" s="186">
        <v>0</v>
      </c>
      <c r="S271" s="188">
        <v>1.1347843</v>
      </c>
      <c r="U271" s="188">
        <v>1.0688100000000001E-2</v>
      </c>
      <c r="W271" s="188">
        <v>1.0575110000000001</v>
      </c>
      <c r="AB271" s="188" t="s">
        <v>765</v>
      </c>
      <c r="AC271" s="188" t="s">
        <v>821</v>
      </c>
      <c r="AD271" s="188" t="s">
        <v>1214</v>
      </c>
      <c r="AE271" s="186" t="s">
        <v>1453</v>
      </c>
      <c r="AF271" s="186">
        <v>95</v>
      </c>
    </row>
    <row r="272" spans="1:32" x14ac:dyDescent="0.2">
      <c r="A272" s="186" t="s">
        <v>112</v>
      </c>
      <c r="B272" s="186">
        <v>46</v>
      </c>
      <c r="C272" s="186" t="s">
        <v>395</v>
      </c>
      <c r="D272" s="186" t="s">
        <v>396</v>
      </c>
      <c r="E272" s="186">
        <v>0.82599999999999996</v>
      </c>
      <c r="F272" s="188">
        <v>6549</v>
      </c>
      <c r="G272" s="188">
        <v>0.107</v>
      </c>
      <c r="K272" s="186">
        <v>1</v>
      </c>
      <c r="L272" s="186">
        <v>13.9310528</v>
      </c>
      <c r="M272" s="186">
        <v>120.69</v>
      </c>
      <c r="Q272" s="188">
        <v>119.822</v>
      </c>
      <c r="R272" s="186">
        <v>0</v>
      </c>
      <c r="T272" s="188">
        <v>0.72429730000000003</v>
      </c>
      <c r="V272" s="188">
        <v>3.6786000000000002E-3</v>
      </c>
      <c r="X272" s="188">
        <v>0.36651099999999998</v>
      </c>
      <c r="Y272" s="188" t="s">
        <v>1244</v>
      </c>
      <c r="Z272" s="188" t="s">
        <v>788</v>
      </c>
      <c r="AA272" s="188" t="s">
        <v>910</v>
      </c>
      <c r="AE272" s="186" t="s">
        <v>1456</v>
      </c>
      <c r="AF272" s="186">
        <v>0</v>
      </c>
    </row>
    <row r="273" spans="1:32" x14ac:dyDescent="0.2">
      <c r="A273" s="186" t="s">
        <v>112</v>
      </c>
      <c r="B273" s="186">
        <v>46</v>
      </c>
      <c r="C273" s="186" t="s">
        <v>395</v>
      </c>
      <c r="D273" s="186" t="s">
        <v>396</v>
      </c>
      <c r="E273" s="186">
        <v>0.82599999999999996</v>
      </c>
      <c r="F273" s="188">
        <v>6559</v>
      </c>
      <c r="G273" s="188">
        <v>0</v>
      </c>
      <c r="K273" s="186">
        <v>2</v>
      </c>
      <c r="L273" s="186">
        <v>13.935594699999999</v>
      </c>
      <c r="M273" s="186">
        <v>120.773</v>
      </c>
      <c r="Q273" s="188">
        <v>119.904</v>
      </c>
      <c r="R273" s="186">
        <v>1</v>
      </c>
      <c r="T273" s="188">
        <v>0.72422010000000003</v>
      </c>
      <c r="V273" s="188">
        <v>3.6782E-3</v>
      </c>
      <c r="X273" s="188">
        <v>0.36647200000000002</v>
      </c>
      <c r="Y273" s="188" t="s">
        <v>1361</v>
      </c>
      <c r="Z273" s="188" t="s">
        <v>1295</v>
      </c>
      <c r="AA273" s="188" t="s">
        <v>1457</v>
      </c>
      <c r="AE273" s="186" t="s">
        <v>1456</v>
      </c>
      <c r="AF273" s="186">
        <v>0</v>
      </c>
    </row>
    <row r="274" spans="1:32" x14ac:dyDescent="0.2">
      <c r="A274" s="186" t="s">
        <v>112</v>
      </c>
      <c r="B274" s="186">
        <v>46</v>
      </c>
      <c r="C274" s="186" t="s">
        <v>395</v>
      </c>
      <c r="D274" s="186" t="s">
        <v>396</v>
      </c>
      <c r="E274" s="186">
        <v>0.82599999999999996</v>
      </c>
      <c r="F274" s="188">
        <v>3972</v>
      </c>
      <c r="G274" s="188">
        <v>11.513</v>
      </c>
      <c r="J274" s="188" t="s">
        <v>754</v>
      </c>
      <c r="K274" s="186">
        <v>3</v>
      </c>
      <c r="L274" s="186">
        <v>12.199604300000001</v>
      </c>
      <c r="M274" s="186">
        <v>95.119</v>
      </c>
      <c r="Q274" s="188">
        <v>94.427000000000007</v>
      </c>
      <c r="R274" s="186">
        <v>0</v>
      </c>
      <c r="T274" s="188">
        <v>0.73255800000000004</v>
      </c>
      <c r="V274" s="188">
        <v>3.7204999999999998E-3</v>
      </c>
      <c r="X274" s="188">
        <v>0.37067600000000001</v>
      </c>
      <c r="Y274" s="188" t="s">
        <v>804</v>
      </c>
      <c r="Z274" s="188" t="s">
        <v>774</v>
      </c>
      <c r="AA274" s="188" t="s">
        <v>1458</v>
      </c>
      <c r="AE274" s="186" t="s">
        <v>1456</v>
      </c>
      <c r="AF274" s="186">
        <v>0</v>
      </c>
    </row>
    <row r="275" spans="1:32" x14ac:dyDescent="0.2">
      <c r="A275" s="186" t="s">
        <v>112</v>
      </c>
      <c r="B275" s="186">
        <v>46</v>
      </c>
      <c r="C275" s="186" t="s">
        <v>395</v>
      </c>
      <c r="D275" s="186" t="s">
        <v>396</v>
      </c>
      <c r="E275" s="186">
        <v>0.82599999999999996</v>
      </c>
      <c r="H275" s="188">
        <v>835</v>
      </c>
      <c r="I275" s="188">
        <v>-32.072000000000003</v>
      </c>
      <c r="J275" s="188" t="s">
        <v>758</v>
      </c>
      <c r="K275" s="186">
        <v>4</v>
      </c>
      <c r="L275" s="186">
        <v>48.442918200000001</v>
      </c>
      <c r="M275" s="186">
        <v>22.565000000000001</v>
      </c>
      <c r="P275" s="188">
        <v>22.216999999999999</v>
      </c>
      <c r="R275" s="186">
        <v>0</v>
      </c>
      <c r="S275" s="188">
        <v>1.1491857999999999</v>
      </c>
      <c r="U275" s="188">
        <v>1.0821600000000001E-2</v>
      </c>
      <c r="W275" s="188">
        <v>1.0705769999999999</v>
      </c>
      <c r="AB275" s="188" t="s">
        <v>760</v>
      </c>
      <c r="AC275" s="188" t="s">
        <v>835</v>
      </c>
      <c r="AD275" s="188" t="s">
        <v>1459</v>
      </c>
      <c r="AE275" s="186" t="s">
        <v>1456</v>
      </c>
      <c r="AF275" s="186">
        <v>95</v>
      </c>
    </row>
    <row r="276" spans="1:32" x14ac:dyDescent="0.2">
      <c r="A276" s="186" t="s">
        <v>112</v>
      </c>
      <c r="B276" s="186">
        <v>46</v>
      </c>
      <c r="C276" s="186" t="s">
        <v>395</v>
      </c>
      <c r="D276" s="186" t="s">
        <v>396</v>
      </c>
      <c r="E276" s="186">
        <v>0.82599999999999996</v>
      </c>
      <c r="H276" s="188">
        <v>5493</v>
      </c>
      <c r="I276" s="188">
        <v>-43.8</v>
      </c>
      <c r="K276" s="186">
        <v>5</v>
      </c>
      <c r="L276" s="186">
        <v>52.7604337</v>
      </c>
      <c r="M276" s="186">
        <v>102.788</v>
      </c>
      <c r="P276" s="188">
        <v>101.22799999999999</v>
      </c>
      <c r="R276" s="186">
        <v>1</v>
      </c>
      <c r="S276" s="188">
        <v>1.1350578</v>
      </c>
      <c r="U276" s="188">
        <v>1.06905E-2</v>
      </c>
      <c r="W276" s="188">
        <v>1.0577430000000001</v>
      </c>
      <c r="AB276" s="188" t="s">
        <v>809</v>
      </c>
      <c r="AC276" s="188" t="s">
        <v>835</v>
      </c>
      <c r="AD276" s="188" t="s">
        <v>1013</v>
      </c>
      <c r="AE276" s="186" t="s">
        <v>1456</v>
      </c>
      <c r="AF276" s="186">
        <v>95</v>
      </c>
    </row>
    <row r="277" spans="1:32" x14ac:dyDescent="0.2">
      <c r="A277" s="186" t="s">
        <v>112</v>
      </c>
      <c r="B277" s="186">
        <v>46</v>
      </c>
      <c r="C277" s="186" t="s">
        <v>395</v>
      </c>
      <c r="D277" s="186" t="s">
        <v>396</v>
      </c>
      <c r="E277" s="186">
        <v>0.82599999999999996</v>
      </c>
      <c r="H277" s="188">
        <v>5488</v>
      </c>
      <c r="I277" s="188">
        <v>-44.034999999999997</v>
      </c>
      <c r="K277" s="186">
        <v>6</v>
      </c>
      <c r="L277" s="186">
        <v>52.396500099999997</v>
      </c>
      <c r="M277" s="186">
        <v>103.018</v>
      </c>
      <c r="P277" s="188">
        <v>101.45399999999999</v>
      </c>
      <c r="R277" s="186">
        <v>0</v>
      </c>
      <c r="S277" s="188">
        <v>1.1347906999999999</v>
      </c>
      <c r="U277" s="188">
        <v>1.06879E-2</v>
      </c>
      <c r="W277" s="188">
        <v>1.0574859999999999</v>
      </c>
      <c r="AB277" s="188" t="s">
        <v>765</v>
      </c>
      <c r="AC277" s="188" t="s">
        <v>821</v>
      </c>
      <c r="AD277" s="188" t="s">
        <v>1223</v>
      </c>
      <c r="AE277" s="186" t="s">
        <v>1456</v>
      </c>
      <c r="AF277" s="186">
        <v>95</v>
      </c>
    </row>
    <row r="278" spans="1:32" x14ac:dyDescent="0.2">
      <c r="A278" s="186" t="s">
        <v>112</v>
      </c>
      <c r="B278" s="186">
        <v>47</v>
      </c>
      <c r="C278" s="186" t="s">
        <v>397</v>
      </c>
      <c r="D278" s="186" t="s">
        <v>398</v>
      </c>
      <c r="E278" s="186">
        <v>0.82499999999999996</v>
      </c>
      <c r="F278" s="188">
        <v>6532</v>
      </c>
      <c r="G278" s="188">
        <v>0.11799999999999999</v>
      </c>
      <c r="K278" s="186">
        <v>1</v>
      </c>
      <c r="L278" s="186">
        <v>13.9344795</v>
      </c>
      <c r="M278" s="186">
        <v>120.446</v>
      </c>
      <c r="Q278" s="188">
        <v>119.57899999999999</v>
      </c>
      <c r="R278" s="186">
        <v>0</v>
      </c>
      <c r="T278" s="188">
        <v>0.72432980000000002</v>
      </c>
      <c r="V278" s="188">
        <v>3.6786000000000002E-3</v>
      </c>
      <c r="X278" s="188">
        <v>0.36651499999999998</v>
      </c>
      <c r="Y278" s="188" t="s">
        <v>787</v>
      </c>
      <c r="Z278" s="188" t="s">
        <v>1239</v>
      </c>
      <c r="AA278" s="188" t="s">
        <v>1460</v>
      </c>
      <c r="AE278" s="186" t="s">
        <v>1461</v>
      </c>
      <c r="AF278" s="186">
        <v>0</v>
      </c>
    </row>
    <row r="279" spans="1:32" x14ac:dyDescent="0.2">
      <c r="A279" s="186" t="s">
        <v>112</v>
      </c>
      <c r="B279" s="186">
        <v>47</v>
      </c>
      <c r="C279" s="186" t="s">
        <v>397</v>
      </c>
      <c r="D279" s="186" t="s">
        <v>398</v>
      </c>
      <c r="E279" s="186">
        <v>0.82499999999999996</v>
      </c>
      <c r="F279" s="188">
        <v>6552</v>
      </c>
      <c r="G279" s="188">
        <v>0</v>
      </c>
      <c r="K279" s="186">
        <v>2</v>
      </c>
      <c r="L279" s="186">
        <v>13.942053100000001</v>
      </c>
      <c r="M279" s="186">
        <v>120.583</v>
      </c>
      <c r="Q279" s="188">
        <v>119.71599999999999</v>
      </c>
      <c r="R279" s="186">
        <v>1</v>
      </c>
      <c r="T279" s="188">
        <v>0.72424429999999995</v>
      </c>
      <c r="V279" s="188">
        <v>3.6782E-3</v>
      </c>
      <c r="X279" s="188">
        <v>0.36647200000000002</v>
      </c>
      <c r="Y279" s="188" t="s">
        <v>1361</v>
      </c>
      <c r="Z279" s="188" t="s">
        <v>1295</v>
      </c>
      <c r="AA279" s="188" t="s">
        <v>1462</v>
      </c>
      <c r="AE279" s="186" t="s">
        <v>1461</v>
      </c>
      <c r="AF279" s="186">
        <v>0</v>
      </c>
    </row>
    <row r="280" spans="1:32" x14ac:dyDescent="0.2">
      <c r="A280" s="186" t="s">
        <v>112</v>
      </c>
      <c r="B280" s="186">
        <v>47</v>
      </c>
      <c r="C280" s="186" t="s">
        <v>397</v>
      </c>
      <c r="D280" s="186" t="s">
        <v>398</v>
      </c>
      <c r="E280" s="186">
        <v>0.82499999999999996</v>
      </c>
      <c r="F280" s="188">
        <v>3878</v>
      </c>
      <c r="G280" s="188">
        <v>13.087</v>
      </c>
      <c r="J280" s="188" t="s">
        <v>754</v>
      </c>
      <c r="K280" s="186">
        <v>3</v>
      </c>
      <c r="L280" s="186">
        <v>12.0720849</v>
      </c>
      <c r="M280" s="186">
        <v>93.373000000000005</v>
      </c>
      <c r="Q280" s="188">
        <v>92.692999999999998</v>
      </c>
      <c r="R280" s="186">
        <v>0</v>
      </c>
      <c r="T280" s="188">
        <v>0.7337226</v>
      </c>
      <c r="V280" s="188">
        <v>3.7263000000000001E-3</v>
      </c>
      <c r="X280" s="188">
        <v>0.37125000000000002</v>
      </c>
      <c r="Y280" s="188" t="s">
        <v>804</v>
      </c>
      <c r="Z280" s="188" t="s">
        <v>774</v>
      </c>
      <c r="AA280" s="188" t="s">
        <v>1463</v>
      </c>
      <c r="AE280" s="186" t="s">
        <v>1461</v>
      </c>
      <c r="AF280" s="186">
        <v>0</v>
      </c>
    </row>
    <row r="281" spans="1:32" x14ac:dyDescent="0.2">
      <c r="A281" s="186" t="s">
        <v>112</v>
      </c>
      <c r="B281" s="186">
        <v>47</v>
      </c>
      <c r="C281" s="186" t="s">
        <v>397</v>
      </c>
      <c r="D281" s="186" t="s">
        <v>398</v>
      </c>
      <c r="E281" s="186">
        <v>0.82499999999999996</v>
      </c>
      <c r="H281" s="188">
        <v>851</v>
      </c>
      <c r="I281" s="188">
        <v>-31.878</v>
      </c>
      <c r="J281" s="188" t="s">
        <v>758</v>
      </c>
      <c r="K281" s="186">
        <v>4</v>
      </c>
      <c r="L281" s="186">
        <v>49.383193200000001</v>
      </c>
      <c r="M281" s="186">
        <v>23.09</v>
      </c>
      <c r="P281" s="188">
        <v>22.734000000000002</v>
      </c>
      <c r="R281" s="186">
        <v>0</v>
      </c>
      <c r="S281" s="188">
        <v>1.1494065</v>
      </c>
      <c r="U281" s="188">
        <v>1.08238E-2</v>
      </c>
      <c r="W281" s="188">
        <v>1.0707899999999999</v>
      </c>
      <c r="AB281" s="188" t="s">
        <v>760</v>
      </c>
      <c r="AC281" s="188" t="s">
        <v>835</v>
      </c>
      <c r="AD281" s="188" t="s">
        <v>1459</v>
      </c>
      <c r="AE281" s="186" t="s">
        <v>1461</v>
      </c>
      <c r="AF281" s="186">
        <v>95</v>
      </c>
    </row>
    <row r="282" spans="1:32" x14ac:dyDescent="0.2">
      <c r="A282" s="186" t="s">
        <v>112</v>
      </c>
      <c r="B282" s="186">
        <v>47</v>
      </c>
      <c r="C282" s="186" t="s">
        <v>397</v>
      </c>
      <c r="D282" s="186" t="s">
        <v>398</v>
      </c>
      <c r="E282" s="186">
        <v>0.82499999999999996</v>
      </c>
      <c r="H282" s="188">
        <v>5497</v>
      </c>
      <c r="I282" s="188">
        <v>-43.8</v>
      </c>
      <c r="K282" s="186">
        <v>5</v>
      </c>
      <c r="L282" s="186">
        <v>52.840275599999998</v>
      </c>
      <c r="M282" s="186">
        <v>102.77800000000001</v>
      </c>
      <c r="P282" s="188">
        <v>101.218</v>
      </c>
      <c r="R282" s="186">
        <v>1</v>
      </c>
      <c r="S282" s="188">
        <v>1.1350684</v>
      </c>
      <c r="U282" s="188">
        <v>1.06905E-2</v>
      </c>
      <c r="W282" s="188">
        <v>1.0577430000000001</v>
      </c>
      <c r="AB282" s="188" t="s">
        <v>809</v>
      </c>
      <c r="AC282" s="188" t="s">
        <v>835</v>
      </c>
      <c r="AD282" s="188" t="s">
        <v>1066</v>
      </c>
      <c r="AE282" s="186" t="s">
        <v>1461</v>
      </c>
      <c r="AF282" s="186">
        <v>95</v>
      </c>
    </row>
    <row r="283" spans="1:32" x14ac:dyDescent="0.2">
      <c r="A283" s="186" t="s">
        <v>112</v>
      </c>
      <c r="B283" s="186">
        <v>47</v>
      </c>
      <c r="C283" s="186" t="s">
        <v>397</v>
      </c>
      <c r="D283" s="186" t="s">
        <v>398</v>
      </c>
      <c r="E283" s="186">
        <v>0.82499999999999996</v>
      </c>
      <c r="H283" s="188">
        <v>5487</v>
      </c>
      <c r="I283" s="188">
        <v>-44.005000000000003</v>
      </c>
      <c r="K283" s="186">
        <v>6</v>
      </c>
      <c r="L283" s="186">
        <v>52.559326300000002</v>
      </c>
      <c r="M283" s="186">
        <v>102.956</v>
      </c>
      <c r="P283" s="188">
        <v>101.393</v>
      </c>
      <c r="R283" s="186">
        <v>0</v>
      </c>
      <c r="S283" s="188">
        <v>1.1348345</v>
      </c>
      <c r="U283" s="188">
        <v>1.06882E-2</v>
      </c>
      <c r="W283" s="188">
        <v>1.057518</v>
      </c>
      <c r="AB283" s="188" t="s">
        <v>765</v>
      </c>
      <c r="AC283" s="188" t="s">
        <v>821</v>
      </c>
      <c r="AD283" s="188" t="s">
        <v>1223</v>
      </c>
      <c r="AE283" s="186" t="s">
        <v>1461</v>
      </c>
      <c r="AF283" s="186">
        <v>95</v>
      </c>
    </row>
    <row r="284" spans="1:32" x14ac:dyDescent="0.2">
      <c r="A284" s="186" t="s">
        <v>112</v>
      </c>
      <c r="B284" s="186">
        <v>48</v>
      </c>
      <c r="C284" s="186" t="s">
        <v>399</v>
      </c>
      <c r="D284" s="186" t="s">
        <v>400</v>
      </c>
      <c r="E284" s="186">
        <v>0.84899999999999998</v>
      </c>
      <c r="F284" s="188">
        <v>6542</v>
      </c>
      <c r="G284" s="188">
        <v>0.111</v>
      </c>
      <c r="K284" s="186">
        <v>1</v>
      </c>
      <c r="L284" s="186">
        <v>13.535838699999999</v>
      </c>
      <c r="M284" s="186">
        <v>120.357</v>
      </c>
      <c r="Q284" s="188">
        <v>119.492</v>
      </c>
      <c r="R284" s="186">
        <v>0</v>
      </c>
      <c r="T284" s="188">
        <v>0.72423280000000001</v>
      </c>
      <c r="V284" s="188">
        <v>3.6786000000000002E-3</v>
      </c>
      <c r="X284" s="188">
        <v>0.36651299999999998</v>
      </c>
      <c r="Y284" s="188" t="s">
        <v>1244</v>
      </c>
      <c r="Z284" s="188" t="s">
        <v>1239</v>
      </c>
      <c r="AA284" s="188" t="s">
        <v>1464</v>
      </c>
      <c r="AE284" s="186" t="s">
        <v>1465</v>
      </c>
      <c r="AF284" s="186">
        <v>0</v>
      </c>
    </row>
    <row r="285" spans="1:32" x14ac:dyDescent="0.2">
      <c r="A285" s="186" t="s">
        <v>112</v>
      </c>
      <c r="B285" s="186">
        <v>48</v>
      </c>
      <c r="C285" s="186" t="s">
        <v>399</v>
      </c>
      <c r="D285" s="186" t="s">
        <v>400</v>
      </c>
      <c r="E285" s="186">
        <v>0.84899999999999998</v>
      </c>
      <c r="F285" s="188">
        <v>6539</v>
      </c>
      <c r="G285" s="188">
        <v>0</v>
      </c>
      <c r="K285" s="186">
        <v>2</v>
      </c>
      <c r="L285" s="186">
        <v>13.5431331</v>
      </c>
      <c r="M285" s="186">
        <v>120.49299999999999</v>
      </c>
      <c r="Q285" s="188">
        <v>119.627</v>
      </c>
      <c r="R285" s="186">
        <v>1</v>
      </c>
      <c r="T285" s="188">
        <v>0.72415229999999997</v>
      </c>
      <c r="V285" s="188">
        <v>3.6782E-3</v>
      </c>
      <c r="X285" s="188">
        <v>0.36647200000000002</v>
      </c>
      <c r="Y285" s="188" t="s">
        <v>1361</v>
      </c>
      <c r="Z285" s="188" t="s">
        <v>748</v>
      </c>
      <c r="AA285" s="188" t="s">
        <v>1466</v>
      </c>
      <c r="AE285" s="186" t="s">
        <v>1465</v>
      </c>
      <c r="AF285" s="186">
        <v>0</v>
      </c>
    </row>
    <row r="286" spans="1:32" x14ac:dyDescent="0.2">
      <c r="A286" s="186" t="s">
        <v>112</v>
      </c>
      <c r="B286" s="186">
        <v>48</v>
      </c>
      <c r="C286" s="186" t="s">
        <v>399</v>
      </c>
      <c r="D286" s="186" t="s">
        <v>400</v>
      </c>
      <c r="E286" s="186">
        <v>0.84899999999999998</v>
      </c>
      <c r="F286" s="188">
        <v>4041</v>
      </c>
      <c r="G286" s="188">
        <v>10.436999999999999</v>
      </c>
      <c r="J286" s="188" t="s">
        <v>754</v>
      </c>
      <c r="K286" s="186">
        <v>3</v>
      </c>
      <c r="L286" s="186">
        <v>11.999361</v>
      </c>
      <c r="M286" s="186">
        <v>96.799000000000007</v>
      </c>
      <c r="Q286" s="188">
        <v>96.096000000000004</v>
      </c>
      <c r="R286" s="186">
        <v>0</v>
      </c>
      <c r="T286" s="188">
        <v>0.73171030000000004</v>
      </c>
      <c r="V286" s="188">
        <v>3.7166E-3</v>
      </c>
      <c r="X286" s="188">
        <v>0.37028299999999997</v>
      </c>
      <c r="Y286" s="188" t="s">
        <v>804</v>
      </c>
      <c r="Z286" s="188" t="s">
        <v>774</v>
      </c>
      <c r="AA286" s="188" t="s">
        <v>1076</v>
      </c>
      <c r="AE286" s="186" t="s">
        <v>1465</v>
      </c>
      <c r="AF286" s="186">
        <v>0</v>
      </c>
    </row>
    <row r="287" spans="1:32" x14ac:dyDescent="0.2">
      <c r="A287" s="186" t="s">
        <v>112</v>
      </c>
      <c r="B287" s="186">
        <v>48</v>
      </c>
      <c r="C287" s="186" t="s">
        <v>399</v>
      </c>
      <c r="D287" s="186" t="s">
        <v>400</v>
      </c>
      <c r="E287" s="186">
        <v>0.84899999999999998</v>
      </c>
      <c r="H287" s="188">
        <v>892</v>
      </c>
      <c r="I287" s="188">
        <v>-32.790999999999997</v>
      </c>
      <c r="J287" s="188" t="s">
        <v>758</v>
      </c>
      <c r="K287" s="186">
        <v>4</v>
      </c>
      <c r="L287" s="186">
        <v>49.807393500000003</v>
      </c>
      <c r="M287" s="186">
        <v>24.228999999999999</v>
      </c>
      <c r="P287" s="188">
        <v>23.855</v>
      </c>
      <c r="R287" s="186">
        <v>0</v>
      </c>
      <c r="S287" s="188">
        <v>1.1483869</v>
      </c>
      <c r="U287" s="188">
        <v>1.08136E-2</v>
      </c>
      <c r="W287" s="188">
        <v>1.06979</v>
      </c>
      <c r="AB287" s="188" t="s">
        <v>760</v>
      </c>
      <c r="AC287" s="188" t="s">
        <v>835</v>
      </c>
      <c r="AD287" s="188" t="s">
        <v>1459</v>
      </c>
      <c r="AE287" s="186" t="s">
        <v>1465</v>
      </c>
      <c r="AF287" s="186">
        <v>95</v>
      </c>
    </row>
    <row r="288" spans="1:32" x14ac:dyDescent="0.2">
      <c r="A288" s="186" t="s">
        <v>112</v>
      </c>
      <c r="B288" s="186">
        <v>48</v>
      </c>
      <c r="C288" s="186" t="s">
        <v>399</v>
      </c>
      <c r="D288" s="186" t="s">
        <v>400</v>
      </c>
      <c r="E288" s="186">
        <v>0.84899999999999998</v>
      </c>
      <c r="H288" s="188">
        <v>5489</v>
      </c>
      <c r="I288" s="188">
        <v>-43.8</v>
      </c>
      <c r="K288" s="186">
        <v>5</v>
      </c>
      <c r="L288" s="186">
        <v>51.406820799999998</v>
      </c>
      <c r="M288" s="186">
        <v>102.739</v>
      </c>
      <c r="P288" s="188">
        <v>101.179</v>
      </c>
      <c r="R288" s="186">
        <v>1</v>
      </c>
      <c r="S288" s="188">
        <v>1.1350735999999999</v>
      </c>
      <c r="U288" s="188">
        <v>1.06905E-2</v>
      </c>
      <c r="W288" s="188">
        <v>1.0577430000000001</v>
      </c>
      <c r="AB288" s="188" t="s">
        <v>760</v>
      </c>
      <c r="AC288" s="188" t="s">
        <v>835</v>
      </c>
      <c r="AD288" s="188" t="s">
        <v>1066</v>
      </c>
      <c r="AE288" s="186" t="s">
        <v>1465</v>
      </c>
      <c r="AF288" s="186">
        <v>95</v>
      </c>
    </row>
    <row r="289" spans="1:32" x14ac:dyDescent="0.2">
      <c r="A289" s="186" t="s">
        <v>112</v>
      </c>
      <c r="B289" s="186">
        <v>48</v>
      </c>
      <c r="C289" s="186" t="s">
        <v>399</v>
      </c>
      <c r="D289" s="186" t="s">
        <v>400</v>
      </c>
      <c r="E289" s="186">
        <v>0.84899999999999998</v>
      </c>
      <c r="H289" s="188">
        <v>5489</v>
      </c>
      <c r="I289" s="188">
        <v>-43.984000000000002</v>
      </c>
      <c r="K289" s="186">
        <v>6</v>
      </c>
      <c r="L289" s="186">
        <v>50.969156599999998</v>
      </c>
      <c r="M289" s="186">
        <v>103.023</v>
      </c>
      <c r="P289" s="188">
        <v>101.459</v>
      </c>
      <c r="R289" s="186">
        <v>0</v>
      </c>
      <c r="S289" s="188">
        <v>1.1348625999999999</v>
      </c>
      <c r="U289" s="188">
        <v>1.0688400000000001E-2</v>
      </c>
      <c r="W289" s="188">
        <v>1.0575410000000001</v>
      </c>
      <c r="AB289" s="188" t="s">
        <v>765</v>
      </c>
      <c r="AC289" s="188" t="s">
        <v>821</v>
      </c>
      <c r="AD289" s="188" t="s">
        <v>1223</v>
      </c>
      <c r="AE289" s="186" t="s">
        <v>1465</v>
      </c>
      <c r="AF289" s="186">
        <v>95</v>
      </c>
    </row>
    <row r="290" spans="1:32" x14ac:dyDescent="0.2">
      <c r="A290" s="186" t="s">
        <v>112</v>
      </c>
      <c r="B290" s="186">
        <v>49</v>
      </c>
      <c r="C290" s="186" t="s">
        <v>401</v>
      </c>
      <c r="D290" s="186" t="s">
        <v>402</v>
      </c>
      <c r="E290" s="186">
        <v>0.81499999999999995</v>
      </c>
      <c r="F290" s="188">
        <v>6539</v>
      </c>
      <c r="G290" s="188">
        <v>0.13500000000000001</v>
      </c>
      <c r="K290" s="186">
        <v>1</v>
      </c>
      <c r="L290" s="186">
        <v>14.101732699999999</v>
      </c>
      <c r="M290" s="186">
        <v>120.379</v>
      </c>
      <c r="Q290" s="188">
        <v>119.51300000000001</v>
      </c>
      <c r="R290" s="186">
        <v>0</v>
      </c>
      <c r="T290" s="188">
        <v>0.72425709999999999</v>
      </c>
      <c r="V290" s="188">
        <v>3.6787E-3</v>
      </c>
      <c r="X290" s="188">
        <v>0.36652099999999999</v>
      </c>
      <c r="Y290" s="188" t="s">
        <v>1244</v>
      </c>
      <c r="Z290" s="188" t="s">
        <v>1239</v>
      </c>
      <c r="AA290" s="188" t="s">
        <v>1467</v>
      </c>
      <c r="AE290" s="186" t="s">
        <v>1468</v>
      </c>
      <c r="AF290" s="186">
        <v>0</v>
      </c>
    </row>
    <row r="291" spans="1:32" x14ac:dyDescent="0.2">
      <c r="A291" s="186" t="s">
        <v>112</v>
      </c>
      <c r="B291" s="186">
        <v>49</v>
      </c>
      <c r="C291" s="186" t="s">
        <v>401</v>
      </c>
      <c r="D291" s="186" t="s">
        <v>402</v>
      </c>
      <c r="E291" s="186">
        <v>0.81499999999999995</v>
      </c>
      <c r="F291" s="188">
        <v>6536</v>
      </c>
      <c r="G291" s="188">
        <v>0</v>
      </c>
      <c r="K291" s="186">
        <v>2</v>
      </c>
      <c r="L291" s="186">
        <v>14.105601699999999</v>
      </c>
      <c r="M291" s="186">
        <v>120.44799999999999</v>
      </c>
      <c r="Q291" s="188">
        <v>119.58199999999999</v>
      </c>
      <c r="R291" s="186">
        <v>1</v>
      </c>
      <c r="T291" s="188">
        <v>0.7241592</v>
      </c>
      <c r="V291" s="188">
        <v>3.6782E-3</v>
      </c>
      <c r="X291" s="188">
        <v>0.36647200000000002</v>
      </c>
      <c r="Y291" s="188" t="s">
        <v>1361</v>
      </c>
      <c r="Z291" s="188" t="s">
        <v>1295</v>
      </c>
      <c r="AA291" s="188" t="s">
        <v>1469</v>
      </c>
      <c r="AE291" s="186" t="s">
        <v>1468</v>
      </c>
      <c r="AF291" s="186">
        <v>0</v>
      </c>
    </row>
    <row r="292" spans="1:32" x14ac:dyDescent="0.2">
      <c r="A292" s="186" t="s">
        <v>112</v>
      </c>
      <c r="B292" s="186">
        <v>49</v>
      </c>
      <c r="C292" s="186" t="s">
        <v>401</v>
      </c>
      <c r="D292" s="186" t="s">
        <v>402</v>
      </c>
      <c r="E292" s="186">
        <v>0.81499999999999995</v>
      </c>
      <c r="F292" s="188">
        <v>2397</v>
      </c>
      <c r="G292" s="188">
        <v>11.907999999999999</v>
      </c>
      <c r="J292" s="188" t="s">
        <v>754</v>
      </c>
      <c r="K292" s="186">
        <v>3</v>
      </c>
      <c r="L292" s="186">
        <v>8.5628341999999993</v>
      </c>
      <c r="M292" s="186">
        <v>57.406999999999996</v>
      </c>
      <c r="Q292" s="188">
        <v>56.988999999999997</v>
      </c>
      <c r="R292" s="186">
        <v>0</v>
      </c>
      <c r="T292" s="188">
        <v>0.7327823</v>
      </c>
      <c r="V292" s="188">
        <v>3.722E-3</v>
      </c>
      <c r="X292" s="188">
        <v>0.37081999999999998</v>
      </c>
      <c r="Y292" s="188" t="s">
        <v>804</v>
      </c>
      <c r="Z292" s="188" t="s">
        <v>805</v>
      </c>
      <c r="AA292" s="188" t="s">
        <v>1470</v>
      </c>
      <c r="AE292" s="186" t="s">
        <v>1468</v>
      </c>
      <c r="AF292" s="186">
        <v>0</v>
      </c>
    </row>
    <row r="293" spans="1:32" x14ac:dyDescent="0.2">
      <c r="A293" s="186" t="s">
        <v>112</v>
      </c>
      <c r="B293" s="186">
        <v>49</v>
      </c>
      <c r="C293" s="186" t="s">
        <v>401</v>
      </c>
      <c r="D293" s="186" t="s">
        <v>402</v>
      </c>
      <c r="E293" s="186">
        <v>0.81499999999999995</v>
      </c>
      <c r="H293" s="188">
        <v>964</v>
      </c>
      <c r="I293" s="188">
        <v>-35.331000000000003</v>
      </c>
      <c r="J293" s="188" t="s">
        <v>758</v>
      </c>
      <c r="K293" s="186">
        <v>4</v>
      </c>
      <c r="L293" s="186">
        <v>55.293056499999999</v>
      </c>
      <c r="M293" s="186">
        <v>26.361999999999998</v>
      </c>
      <c r="P293" s="188">
        <v>25.957000000000001</v>
      </c>
      <c r="R293" s="186">
        <v>0</v>
      </c>
      <c r="S293" s="188">
        <v>1.1455559</v>
      </c>
      <c r="U293" s="188">
        <v>1.07852E-2</v>
      </c>
      <c r="W293" s="188">
        <v>1.0670120000000001</v>
      </c>
      <c r="AB293" s="188" t="s">
        <v>809</v>
      </c>
      <c r="AC293" s="188" t="s">
        <v>835</v>
      </c>
      <c r="AD293" s="188" t="s">
        <v>1446</v>
      </c>
      <c r="AE293" s="186" t="s">
        <v>1468</v>
      </c>
      <c r="AF293" s="186">
        <v>95</v>
      </c>
    </row>
    <row r="294" spans="1:32" x14ac:dyDescent="0.2">
      <c r="A294" s="186" t="s">
        <v>112</v>
      </c>
      <c r="B294" s="186">
        <v>49</v>
      </c>
      <c r="C294" s="186" t="s">
        <v>401</v>
      </c>
      <c r="D294" s="186" t="s">
        <v>402</v>
      </c>
      <c r="E294" s="186">
        <v>0.81499999999999995</v>
      </c>
      <c r="H294" s="188">
        <v>5488</v>
      </c>
      <c r="I294" s="188">
        <v>-43.8</v>
      </c>
      <c r="K294" s="186">
        <v>5</v>
      </c>
      <c r="L294" s="186">
        <v>53.668429400000001</v>
      </c>
      <c r="M294" s="186">
        <v>102.666</v>
      </c>
      <c r="P294" s="188">
        <v>101.107</v>
      </c>
      <c r="R294" s="186">
        <v>1</v>
      </c>
      <c r="S294" s="188">
        <v>1.1350484999999999</v>
      </c>
      <c r="U294" s="188">
        <v>1.06905E-2</v>
      </c>
      <c r="W294" s="188">
        <v>1.0577430000000001</v>
      </c>
      <c r="AB294" s="188" t="s">
        <v>760</v>
      </c>
      <c r="AC294" s="188" t="s">
        <v>1236</v>
      </c>
      <c r="AD294" s="188" t="s">
        <v>1018</v>
      </c>
      <c r="AE294" s="186" t="s">
        <v>1468</v>
      </c>
      <c r="AF294" s="186">
        <v>95</v>
      </c>
    </row>
    <row r="295" spans="1:32" x14ac:dyDescent="0.2">
      <c r="A295" s="186" t="s">
        <v>112</v>
      </c>
      <c r="B295" s="186">
        <v>49</v>
      </c>
      <c r="C295" s="186" t="s">
        <v>401</v>
      </c>
      <c r="D295" s="186" t="s">
        <v>402</v>
      </c>
      <c r="E295" s="186">
        <v>0.81499999999999995</v>
      </c>
      <c r="H295" s="188">
        <v>5483</v>
      </c>
      <c r="I295" s="188">
        <v>-44.000999999999998</v>
      </c>
      <c r="K295" s="186">
        <v>6</v>
      </c>
      <c r="L295" s="186">
        <v>53.214857199999997</v>
      </c>
      <c r="M295" s="186">
        <v>102.949</v>
      </c>
      <c r="P295" s="188">
        <v>101.386</v>
      </c>
      <c r="R295" s="186">
        <v>0</v>
      </c>
      <c r="S295" s="188">
        <v>1.1348194</v>
      </c>
      <c r="U295" s="188">
        <v>1.06883E-2</v>
      </c>
      <c r="W295" s="188">
        <v>1.057523</v>
      </c>
      <c r="AB295" s="188" t="s">
        <v>765</v>
      </c>
      <c r="AC295" s="188" t="s">
        <v>821</v>
      </c>
      <c r="AD295" s="188" t="s">
        <v>1223</v>
      </c>
      <c r="AE295" s="186" t="s">
        <v>1468</v>
      </c>
      <c r="AF295" s="186">
        <v>95</v>
      </c>
    </row>
    <row r="296" spans="1:32" x14ac:dyDescent="0.2">
      <c r="A296" s="186" t="s">
        <v>112</v>
      </c>
      <c r="B296" s="186">
        <v>50</v>
      </c>
      <c r="C296" s="186" t="s">
        <v>403</v>
      </c>
      <c r="D296" s="186" t="s">
        <v>404</v>
      </c>
      <c r="E296" s="186">
        <v>0.83299999999999996</v>
      </c>
      <c r="F296" s="188">
        <v>6544</v>
      </c>
      <c r="G296" s="188">
        <v>0.104</v>
      </c>
      <c r="K296" s="186">
        <v>1</v>
      </c>
      <c r="L296" s="186">
        <v>13.796026299999999</v>
      </c>
      <c r="M296" s="186">
        <v>120.361</v>
      </c>
      <c r="Q296" s="188">
        <v>119.495</v>
      </c>
      <c r="R296" s="186">
        <v>0</v>
      </c>
      <c r="T296" s="188">
        <v>0.72434929999999997</v>
      </c>
      <c r="V296" s="188">
        <v>3.6786000000000002E-3</v>
      </c>
      <c r="X296" s="188">
        <v>0.36651</v>
      </c>
      <c r="Y296" s="188" t="s">
        <v>1244</v>
      </c>
      <c r="Z296" s="188" t="s">
        <v>788</v>
      </c>
      <c r="AA296" s="188" t="s">
        <v>1471</v>
      </c>
      <c r="AE296" s="186" t="s">
        <v>1472</v>
      </c>
      <c r="AF296" s="186">
        <v>0</v>
      </c>
    </row>
    <row r="297" spans="1:32" x14ac:dyDescent="0.2">
      <c r="A297" s="186" t="s">
        <v>112</v>
      </c>
      <c r="B297" s="186">
        <v>50</v>
      </c>
      <c r="C297" s="186" t="s">
        <v>403</v>
      </c>
      <c r="D297" s="186" t="s">
        <v>404</v>
      </c>
      <c r="E297" s="186">
        <v>0.83299999999999996</v>
      </c>
      <c r="F297" s="188">
        <v>6545</v>
      </c>
      <c r="G297" s="188">
        <v>0</v>
      </c>
      <c r="K297" s="186">
        <v>2</v>
      </c>
      <c r="L297" s="186">
        <v>13.8004415</v>
      </c>
      <c r="M297" s="186">
        <v>120.44199999999999</v>
      </c>
      <c r="Q297" s="188">
        <v>119.57599999999999</v>
      </c>
      <c r="R297" s="186">
        <v>1</v>
      </c>
      <c r="T297" s="188">
        <v>0.72427370000000002</v>
      </c>
      <c r="V297" s="188">
        <v>3.6782E-3</v>
      </c>
      <c r="X297" s="188">
        <v>0.36647200000000002</v>
      </c>
      <c r="Y297" s="188" t="s">
        <v>1361</v>
      </c>
      <c r="Z297" s="188" t="s">
        <v>1295</v>
      </c>
      <c r="AA297" s="188" t="s">
        <v>1473</v>
      </c>
      <c r="AE297" s="186" t="s">
        <v>1472</v>
      </c>
      <c r="AF297" s="186">
        <v>0</v>
      </c>
    </row>
    <row r="298" spans="1:32" x14ac:dyDescent="0.2">
      <c r="A298" s="186" t="s">
        <v>112</v>
      </c>
      <c r="B298" s="186">
        <v>50</v>
      </c>
      <c r="C298" s="186" t="s">
        <v>403</v>
      </c>
      <c r="D298" s="186" t="s">
        <v>404</v>
      </c>
      <c r="E298" s="186">
        <v>0.83299999999999996</v>
      </c>
      <c r="F298" s="188">
        <v>3440</v>
      </c>
      <c r="G298" s="188">
        <v>12.407999999999999</v>
      </c>
      <c r="J298" s="188" t="s">
        <v>754</v>
      </c>
      <c r="K298" s="186">
        <v>3</v>
      </c>
      <c r="L298" s="186">
        <v>11.0021016</v>
      </c>
      <c r="M298" s="186">
        <v>82.414000000000001</v>
      </c>
      <c r="Q298" s="188">
        <v>81.813999999999993</v>
      </c>
      <c r="R298" s="186">
        <v>0</v>
      </c>
      <c r="T298" s="188">
        <v>0.73326049999999998</v>
      </c>
      <c r="V298" s="188">
        <v>3.7238000000000002E-3</v>
      </c>
      <c r="X298" s="188">
        <v>0.371002</v>
      </c>
      <c r="Y298" s="188" t="s">
        <v>804</v>
      </c>
      <c r="Z298" s="188" t="s">
        <v>774</v>
      </c>
      <c r="AA298" s="188" t="s">
        <v>1440</v>
      </c>
      <c r="AE298" s="186" t="s">
        <v>1472</v>
      </c>
      <c r="AF298" s="186">
        <v>0</v>
      </c>
    </row>
    <row r="299" spans="1:32" x14ac:dyDescent="0.2">
      <c r="A299" s="186" t="s">
        <v>112</v>
      </c>
      <c r="B299" s="186">
        <v>50</v>
      </c>
      <c r="C299" s="186" t="s">
        <v>403</v>
      </c>
      <c r="D299" s="186" t="s">
        <v>404</v>
      </c>
      <c r="E299" s="186">
        <v>0.83299999999999996</v>
      </c>
      <c r="H299" s="188">
        <v>922</v>
      </c>
      <c r="I299" s="188">
        <v>-34.271000000000001</v>
      </c>
      <c r="J299" s="188" t="s">
        <v>758</v>
      </c>
      <c r="K299" s="186">
        <v>4</v>
      </c>
      <c r="L299" s="186">
        <v>52.153630900000003</v>
      </c>
      <c r="M299" s="186">
        <v>25.103999999999999</v>
      </c>
      <c r="P299" s="188">
        <v>24.716999999999999</v>
      </c>
      <c r="R299" s="186">
        <v>0</v>
      </c>
      <c r="S299" s="188">
        <v>1.1467328999999999</v>
      </c>
      <c r="U299" s="188">
        <v>1.0796999999999999E-2</v>
      </c>
      <c r="W299" s="188">
        <v>1.0681719999999999</v>
      </c>
      <c r="AB299" s="188" t="s">
        <v>760</v>
      </c>
      <c r="AC299" s="188" t="s">
        <v>835</v>
      </c>
      <c r="AD299" s="188" t="s">
        <v>1474</v>
      </c>
      <c r="AE299" s="186" t="s">
        <v>1472</v>
      </c>
      <c r="AF299" s="186">
        <v>95</v>
      </c>
    </row>
    <row r="300" spans="1:32" x14ac:dyDescent="0.2">
      <c r="A300" s="186" t="s">
        <v>112</v>
      </c>
      <c r="B300" s="186">
        <v>50</v>
      </c>
      <c r="C300" s="186" t="s">
        <v>403</v>
      </c>
      <c r="D300" s="186" t="s">
        <v>404</v>
      </c>
      <c r="E300" s="186">
        <v>0.83299999999999996</v>
      </c>
      <c r="H300" s="188">
        <v>5483</v>
      </c>
      <c r="I300" s="188">
        <v>-43.8</v>
      </c>
      <c r="K300" s="186">
        <v>5</v>
      </c>
      <c r="L300" s="186">
        <v>52.542856200000003</v>
      </c>
      <c r="M300" s="186">
        <v>102.64400000000001</v>
      </c>
      <c r="P300" s="188">
        <v>101.086</v>
      </c>
      <c r="R300" s="186">
        <v>1</v>
      </c>
      <c r="S300" s="188">
        <v>1.1350537999999999</v>
      </c>
      <c r="U300" s="188">
        <v>1.06905E-2</v>
      </c>
      <c r="W300" s="188">
        <v>1.0577430000000001</v>
      </c>
      <c r="AB300" s="188" t="s">
        <v>760</v>
      </c>
      <c r="AC300" s="188" t="s">
        <v>835</v>
      </c>
      <c r="AD300" s="188" t="s">
        <v>1018</v>
      </c>
      <c r="AE300" s="186" t="s">
        <v>1472</v>
      </c>
      <c r="AF300" s="186">
        <v>95</v>
      </c>
    </row>
    <row r="301" spans="1:32" x14ac:dyDescent="0.2">
      <c r="A301" s="186" t="s">
        <v>112</v>
      </c>
      <c r="B301" s="186">
        <v>50</v>
      </c>
      <c r="C301" s="186" t="s">
        <v>403</v>
      </c>
      <c r="D301" s="186" t="s">
        <v>404</v>
      </c>
      <c r="E301" s="186">
        <v>0.83299999999999996</v>
      </c>
      <c r="H301" s="188">
        <v>5479</v>
      </c>
      <c r="I301" s="188">
        <v>-43.976999999999997</v>
      </c>
      <c r="K301" s="186">
        <v>6</v>
      </c>
      <c r="L301" s="186">
        <v>52.208255299999998</v>
      </c>
      <c r="M301" s="186">
        <v>102.858</v>
      </c>
      <c r="P301" s="188">
        <v>101.29600000000001</v>
      </c>
      <c r="R301" s="186">
        <v>0</v>
      </c>
      <c r="S301" s="188">
        <v>1.1348503000000001</v>
      </c>
      <c r="U301" s="188">
        <v>1.06885E-2</v>
      </c>
      <c r="W301" s="188">
        <v>1.0575490000000001</v>
      </c>
      <c r="AB301" s="188" t="s">
        <v>765</v>
      </c>
      <c r="AC301" s="188" t="s">
        <v>1082</v>
      </c>
      <c r="AD301" s="188" t="s">
        <v>1437</v>
      </c>
      <c r="AE301" s="186" t="s">
        <v>1472</v>
      </c>
      <c r="AF301" s="186">
        <v>95</v>
      </c>
    </row>
    <row r="302" spans="1:32" x14ac:dyDescent="0.2">
      <c r="A302" s="186" t="s">
        <v>112</v>
      </c>
      <c r="B302" s="186">
        <v>51</v>
      </c>
      <c r="C302" s="186" t="s">
        <v>405</v>
      </c>
      <c r="D302" s="186" t="s">
        <v>406</v>
      </c>
      <c r="E302" s="186">
        <v>0.82</v>
      </c>
      <c r="F302" s="188">
        <v>6538</v>
      </c>
      <c r="G302" s="188">
        <v>0.11899999999999999</v>
      </c>
      <c r="K302" s="186">
        <v>1</v>
      </c>
      <c r="L302" s="186">
        <v>14.013734599999999</v>
      </c>
      <c r="M302" s="186">
        <v>120.343</v>
      </c>
      <c r="Q302" s="188">
        <v>119.477</v>
      </c>
      <c r="R302" s="186">
        <v>0</v>
      </c>
      <c r="T302" s="188">
        <v>0.72436259999999997</v>
      </c>
      <c r="V302" s="188">
        <v>3.6786000000000002E-3</v>
      </c>
      <c r="X302" s="188">
        <v>0.36651600000000001</v>
      </c>
      <c r="Y302" s="188" t="s">
        <v>787</v>
      </c>
      <c r="Z302" s="188" t="s">
        <v>788</v>
      </c>
      <c r="AA302" s="188" t="s">
        <v>1475</v>
      </c>
      <c r="AE302" s="186" t="s">
        <v>1476</v>
      </c>
      <c r="AF302" s="186">
        <v>0</v>
      </c>
    </row>
    <row r="303" spans="1:32" x14ac:dyDescent="0.2">
      <c r="A303" s="186" t="s">
        <v>112</v>
      </c>
      <c r="B303" s="186">
        <v>51</v>
      </c>
      <c r="C303" s="186" t="s">
        <v>405</v>
      </c>
      <c r="D303" s="186" t="s">
        <v>406</v>
      </c>
      <c r="E303" s="186">
        <v>0.82</v>
      </c>
      <c r="F303" s="188">
        <v>6530</v>
      </c>
      <c r="G303" s="188">
        <v>0</v>
      </c>
      <c r="K303" s="186">
        <v>2</v>
      </c>
      <c r="L303" s="186">
        <v>14.0185453</v>
      </c>
      <c r="M303" s="186">
        <v>120.429</v>
      </c>
      <c r="Q303" s="188">
        <v>119.563</v>
      </c>
      <c r="R303" s="186">
        <v>1</v>
      </c>
      <c r="T303" s="188">
        <v>0.72427609999999998</v>
      </c>
      <c r="V303" s="188">
        <v>3.6782E-3</v>
      </c>
      <c r="X303" s="188">
        <v>0.36647200000000002</v>
      </c>
      <c r="Y303" s="188" t="s">
        <v>1361</v>
      </c>
      <c r="Z303" s="188" t="s">
        <v>1295</v>
      </c>
      <c r="AA303" s="188" t="s">
        <v>1477</v>
      </c>
      <c r="AE303" s="186" t="s">
        <v>1476</v>
      </c>
      <c r="AF303" s="186">
        <v>0</v>
      </c>
    </row>
    <row r="304" spans="1:32" x14ac:dyDescent="0.2">
      <c r="A304" s="186" t="s">
        <v>112</v>
      </c>
      <c r="B304" s="186">
        <v>51</v>
      </c>
      <c r="C304" s="186" t="s">
        <v>405</v>
      </c>
      <c r="D304" s="186" t="s">
        <v>406</v>
      </c>
      <c r="E304" s="186">
        <v>0.82</v>
      </c>
      <c r="F304" s="188">
        <v>3904</v>
      </c>
      <c r="G304" s="188">
        <v>10.429</v>
      </c>
      <c r="J304" s="188" t="s">
        <v>754</v>
      </c>
      <c r="K304" s="186">
        <v>3</v>
      </c>
      <c r="L304" s="186">
        <v>12.167234300000001</v>
      </c>
      <c r="M304" s="186">
        <v>93.634</v>
      </c>
      <c r="Q304" s="188">
        <v>92.953000000000003</v>
      </c>
      <c r="R304" s="186">
        <v>0</v>
      </c>
      <c r="T304" s="188">
        <v>0.73182950000000002</v>
      </c>
      <c r="V304" s="188">
        <v>3.7166E-3</v>
      </c>
      <c r="X304" s="188">
        <v>0.37028</v>
      </c>
      <c r="Y304" s="188" t="s">
        <v>804</v>
      </c>
      <c r="Z304" s="188" t="s">
        <v>774</v>
      </c>
      <c r="AA304" s="188" t="s">
        <v>1093</v>
      </c>
      <c r="AE304" s="186" t="s">
        <v>1476</v>
      </c>
      <c r="AF304" s="186">
        <v>0</v>
      </c>
    </row>
    <row r="305" spans="1:32" x14ac:dyDescent="0.2">
      <c r="A305" s="186" t="s">
        <v>112</v>
      </c>
      <c r="B305" s="186">
        <v>51</v>
      </c>
      <c r="C305" s="186" t="s">
        <v>405</v>
      </c>
      <c r="D305" s="186" t="s">
        <v>406</v>
      </c>
      <c r="E305" s="186">
        <v>0.82</v>
      </c>
      <c r="H305" s="188">
        <v>818</v>
      </c>
      <c r="I305" s="188">
        <v>-30.963000000000001</v>
      </c>
      <c r="J305" s="188" t="s">
        <v>758</v>
      </c>
      <c r="K305" s="186">
        <v>4</v>
      </c>
      <c r="L305" s="186">
        <v>48.022174300000003</v>
      </c>
      <c r="M305" s="186">
        <v>22.111000000000001</v>
      </c>
      <c r="P305" s="188">
        <v>21.77</v>
      </c>
      <c r="R305" s="186">
        <v>0</v>
      </c>
      <c r="S305" s="188">
        <v>1.1504612000000001</v>
      </c>
      <c r="U305" s="188">
        <v>1.0834E-2</v>
      </c>
      <c r="W305" s="188">
        <v>1.0717909999999999</v>
      </c>
      <c r="AB305" s="188" t="s">
        <v>760</v>
      </c>
      <c r="AC305" s="188" t="s">
        <v>835</v>
      </c>
      <c r="AD305" s="188" t="s">
        <v>1474</v>
      </c>
      <c r="AE305" s="186" t="s">
        <v>1476</v>
      </c>
      <c r="AF305" s="186">
        <v>95</v>
      </c>
    </row>
    <row r="306" spans="1:32" x14ac:dyDescent="0.2">
      <c r="A306" s="186" t="s">
        <v>112</v>
      </c>
      <c r="B306" s="186">
        <v>51</v>
      </c>
      <c r="C306" s="186" t="s">
        <v>405</v>
      </c>
      <c r="D306" s="186" t="s">
        <v>406</v>
      </c>
      <c r="E306" s="186">
        <v>0.82</v>
      </c>
      <c r="H306" s="188">
        <v>5483</v>
      </c>
      <c r="I306" s="188">
        <v>-43.8</v>
      </c>
      <c r="K306" s="186">
        <v>5</v>
      </c>
      <c r="L306" s="186">
        <v>53.522232000000002</v>
      </c>
      <c r="M306" s="186">
        <v>102.551</v>
      </c>
      <c r="P306" s="188">
        <v>100.994</v>
      </c>
      <c r="R306" s="186">
        <v>1</v>
      </c>
      <c r="S306" s="188">
        <v>1.1351164</v>
      </c>
      <c r="U306" s="188">
        <v>1.06905E-2</v>
      </c>
      <c r="W306" s="188">
        <v>1.0577430000000001</v>
      </c>
      <c r="AB306" s="188" t="s">
        <v>809</v>
      </c>
      <c r="AC306" s="188" t="s">
        <v>835</v>
      </c>
      <c r="AD306" s="188" t="s">
        <v>1066</v>
      </c>
      <c r="AE306" s="186" t="s">
        <v>1476</v>
      </c>
      <c r="AF306" s="186">
        <v>95</v>
      </c>
    </row>
    <row r="307" spans="1:32" x14ac:dyDescent="0.2">
      <c r="A307" s="186" t="s">
        <v>112</v>
      </c>
      <c r="B307" s="186">
        <v>51</v>
      </c>
      <c r="C307" s="186" t="s">
        <v>405</v>
      </c>
      <c r="D307" s="186" t="s">
        <v>406</v>
      </c>
      <c r="E307" s="186">
        <v>0.82</v>
      </c>
      <c r="H307" s="188">
        <v>5475</v>
      </c>
      <c r="I307" s="188">
        <v>-44.000999999999998</v>
      </c>
      <c r="K307" s="186">
        <v>6</v>
      </c>
      <c r="L307" s="186">
        <v>53.225187200000001</v>
      </c>
      <c r="M307" s="186">
        <v>102.739</v>
      </c>
      <c r="P307" s="188">
        <v>101.179</v>
      </c>
      <c r="R307" s="186">
        <v>0</v>
      </c>
      <c r="S307" s="188">
        <v>1.1348867</v>
      </c>
      <c r="U307" s="188">
        <v>1.06883E-2</v>
      </c>
      <c r="W307" s="188">
        <v>1.057523</v>
      </c>
      <c r="AB307" s="188" t="s">
        <v>765</v>
      </c>
      <c r="AC307" s="188" t="s">
        <v>821</v>
      </c>
      <c r="AD307" s="188" t="s">
        <v>1437</v>
      </c>
      <c r="AE307" s="186" t="s">
        <v>1476</v>
      </c>
      <c r="AF307" s="186">
        <v>95</v>
      </c>
    </row>
    <row r="308" spans="1:32" x14ac:dyDescent="0.2">
      <c r="A308" s="186" t="s">
        <v>112</v>
      </c>
      <c r="B308" s="186">
        <v>52</v>
      </c>
      <c r="C308" s="186" t="s">
        <v>407</v>
      </c>
      <c r="D308" s="186" t="s">
        <v>408</v>
      </c>
      <c r="E308" s="186">
        <v>0.83299999999999996</v>
      </c>
      <c r="F308" s="188">
        <v>6532</v>
      </c>
      <c r="G308" s="188">
        <v>0.11899999999999999</v>
      </c>
      <c r="K308" s="186">
        <v>1</v>
      </c>
      <c r="L308" s="186">
        <v>13.7999703</v>
      </c>
      <c r="M308" s="186">
        <v>120.43300000000001</v>
      </c>
      <c r="Q308" s="188">
        <v>119.56699999999999</v>
      </c>
      <c r="R308" s="186">
        <v>0</v>
      </c>
      <c r="T308" s="188">
        <v>0.72428800000000004</v>
      </c>
      <c r="V308" s="188">
        <v>3.6786000000000002E-3</v>
      </c>
      <c r="X308" s="188">
        <v>0.36651499999999998</v>
      </c>
      <c r="Y308" s="188" t="s">
        <v>804</v>
      </c>
      <c r="Z308" s="188" t="s">
        <v>1239</v>
      </c>
      <c r="AA308" s="188" t="s">
        <v>1478</v>
      </c>
      <c r="AE308" s="186" t="s">
        <v>1479</v>
      </c>
      <c r="AF308" s="186">
        <v>0</v>
      </c>
    </row>
    <row r="309" spans="1:32" x14ac:dyDescent="0.2">
      <c r="A309" s="186" t="s">
        <v>112</v>
      </c>
      <c r="B309" s="186">
        <v>52</v>
      </c>
      <c r="C309" s="186" t="s">
        <v>407</v>
      </c>
      <c r="D309" s="186" t="s">
        <v>408</v>
      </c>
      <c r="E309" s="186">
        <v>0.83299999999999996</v>
      </c>
      <c r="F309" s="188">
        <v>6535</v>
      </c>
      <c r="G309" s="188">
        <v>0</v>
      </c>
      <c r="K309" s="186">
        <v>2</v>
      </c>
      <c r="L309" s="186">
        <v>13.8022682</v>
      </c>
      <c r="M309" s="186">
        <v>120.47499999999999</v>
      </c>
      <c r="Q309" s="188">
        <v>119.60899999999999</v>
      </c>
      <c r="R309" s="186">
        <v>1</v>
      </c>
      <c r="T309" s="188">
        <v>0.72420209999999996</v>
      </c>
      <c r="V309" s="188">
        <v>3.6782E-3</v>
      </c>
      <c r="X309" s="188">
        <v>0.36647200000000002</v>
      </c>
      <c r="Y309" s="188" t="s">
        <v>747</v>
      </c>
      <c r="Z309" s="188" t="s">
        <v>748</v>
      </c>
      <c r="AA309" s="188" t="s">
        <v>1480</v>
      </c>
      <c r="AE309" s="186" t="s">
        <v>1479</v>
      </c>
      <c r="AF309" s="186">
        <v>0</v>
      </c>
    </row>
    <row r="310" spans="1:32" x14ac:dyDescent="0.2">
      <c r="A310" s="186" t="s">
        <v>112</v>
      </c>
      <c r="B310" s="186">
        <v>52</v>
      </c>
      <c r="C310" s="186" t="s">
        <v>407</v>
      </c>
      <c r="D310" s="186" t="s">
        <v>408</v>
      </c>
      <c r="E310" s="186">
        <v>0.83299999999999996</v>
      </c>
      <c r="F310" s="188">
        <v>3722</v>
      </c>
      <c r="G310" s="188">
        <v>11.683999999999999</v>
      </c>
      <c r="J310" s="188" t="s">
        <v>754</v>
      </c>
      <c r="K310" s="186">
        <v>3</v>
      </c>
      <c r="L310" s="186">
        <v>11.5885284</v>
      </c>
      <c r="M310" s="186">
        <v>88.986000000000004</v>
      </c>
      <c r="Q310" s="188">
        <v>88.337999999999994</v>
      </c>
      <c r="R310" s="186">
        <v>0</v>
      </c>
      <c r="T310" s="188">
        <v>0.73266359999999997</v>
      </c>
      <c r="V310" s="188">
        <v>3.7212E-3</v>
      </c>
      <c r="X310" s="188">
        <v>0.37073800000000001</v>
      </c>
      <c r="Y310" s="188" t="s">
        <v>1288</v>
      </c>
      <c r="Z310" s="188" t="s">
        <v>1297</v>
      </c>
      <c r="AA310" s="188" t="s">
        <v>1481</v>
      </c>
      <c r="AE310" s="186" t="s">
        <v>1479</v>
      </c>
      <c r="AF310" s="186">
        <v>0</v>
      </c>
    </row>
    <row r="311" spans="1:32" x14ac:dyDescent="0.2">
      <c r="A311" s="186" t="s">
        <v>112</v>
      </c>
      <c r="B311" s="186">
        <v>52</v>
      </c>
      <c r="C311" s="186" t="s">
        <v>407</v>
      </c>
      <c r="D311" s="186" t="s">
        <v>408</v>
      </c>
      <c r="E311" s="186">
        <v>0.83299999999999996</v>
      </c>
      <c r="H311" s="188">
        <v>887</v>
      </c>
      <c r="I311" s="188">
        <v>-32.470999999999997</v>
      </c>
      <c r="J311" s="188" t="s">
        <v>758</v>
      </c>
      <c r="K311" s="186">
        <v>4</v>
      </c>
      <c r="L311" s="186">
        <v>50.463921800000001</v>
      </c>
      <c r="M311" s="186">
        <v>24.042999999999999</v>
      </c>
      <c r="P311" s="188">
        <v>23.672000000000001</v>
      </c>
      <c r="R311" s="186">
        <v>0</v>
      </c>
      <c r="S311" s="188">
        <v>1.1488159</v>
      </c>
      <c r="U311" s="188">
        <v>1.0817200000000001E-2</v>
      </c>
      <c r="W311" s="188">
        <v>1.070141</v>
      </c>
      <c r="AB311" s="188" t="s">
        <v>760</v>
      </c>
      <c r="AC311" s="188" t="s">
        <v>835</v>
      </c>
      <c r="AD311" s="188" t="s">
        <v>1474</v>
      </c>
      <c r="AE311" s="186" t="s">
        <v>1479</v>
      </c>
      <c r="AF311" s="186">
        <v>95</v>
      </c>
    </row>
    <row r="312" spans="1:32" x14ac:dyDescent="0.2">
      <c r="A312" s="186" t="s">
        <v>112</v>
      </c>
      <c r="B312" s="186">
        <v>52</v>
      </c>
      <c r="C312" s="186" t="s">
        <v>407</v>
      </c>
      <c r="D312" s="186" t="s">
        <v>408</v>
      </c>
      <c r="E312" s="186">
        <v>0.83299999999999996</v>
      </c>
      <c r="H312" s="188">
        <v>5480</v>
      </c>
      <c r="I312" s="188">
        <v>-43.8</v>
      </c>
      <c r="K312" s="186">
        <v>5</v>
      </c>
      <c r="L312" s="186">
        <v>52.631926100000001</v>
      </c>
      <c r="M312" s="186">
        <v>102.587</v>
      </c>
      <c r="P312" s="188">
        <v>101.029</v>
      </c>
      <c r="R312" s="186">
        <v>1</v>
      </c>
      <c r="S312" s="188">
        <v>1.1351416000000001</v>
      </c>
      <c r="U312" s="188">
        <v>1.06905E-2</v>
      </c>
      <c r="W312" s="188">
        <v>1.0577430000000001</v>
      </c>
      <c r="AB312" s="188" t="s">
        <v>760</v>
      </c>
      <c r="AC312" s="188" t="s">
        <v>835</v>
      </c>
      <c r="AD312" s="188" t="s">
        <v>1018</v>
      </c>
      <c r="AE312" s="186" t="s">
        <v>1479</v>
      </c>
      <c r="AF312" s="186">
        <v>95</v>
      </c>
    </row>
    <row r="313" spans="1:32" x14ac:dyDescent="0.2">
      <c r="A313" s="186" t="s">
        <v>112</v>
      </c>
      <c r="B313" s="186">
        <v>52</v>
      </c>
      <c r="C313" s="186" t="s">
        <v>407</v>
      </c>
      <c r="D313" s="186" t="s">
        <v>408</v>
      </c>
      <c r="E313" s="186">
        <v>0.83299999999999996</v>
      </c>
      <c r="H313" s="188">
        <v>5472</v>
      </c>
      <c r="I313" s="188">
        <v>-44.015000000000001</v>
      </c>
      <c r="K313" s="186">
        <v>6</v>
      </c>
      <c r="L313" s="186">
        <v>52.377960399999999</v>
      </c>
      <c r="M313" s="186">
        <v>102.749</v>
      </c>
      <c r="P313" s="188">
        <v>101.19</v>
      </c>
      <c r="R313" s="186">
        <v>0</v>
      </c>
      <c r="S313" s="188">
        <v>1.1348967999999999</v>
      </c>
      <c r="U313" s="188">
        <v>1.0688100000000001E-2</v>
      </c>
      <c r="W313" s="188">
        <v>1.057507</v>
      </c>
      <c r="AB313" s="188" t="s">
        <v>765</v>
      </c>
      <c r="AC313" s="188" t="s">
        <v>821</v>
      </c>
      <c r="AD313" s="188" t="s">
        <v>1437</v>
      </c>
      <c r="AE313" s="186" t="s">
        <v>1479</v>
      </c>
      <c r="AF313" s="186">
        <v>95</v>
      </c>
    </row>
    <row r="314" spans="1:32" x14ac:dyDescent="0.2">
      <c r="A314" s="186" t="s">
        <v>112</v>
      </c>
      <c r="B314" s="186">
        <v>53</v>
      </c>
      <c r="C314" s="186" t="s">
        <v>409</v>
      </c>
      <c r="D314" s="186" t="s">
        <v>410</v>
      </c>
      <c r="E314" s="186">
        <v>0.82499999999999996</v>
      </c>
      <c r="F314" s="188">
        <v>6536</v>
      </c>
      <c r="G314" s="188">
        <v>0.106</v>
      </c>
      <c r="K314" s="186">
        <v>1</v>
      </c>
      <c r="L314" s="186">
        <v>13.929034700000001</v>
      </c>
      <c r="M314" s="186">
        <v>120.34699999999999</v>
      </c>
      <c r="Q314" s="188">
        <v>119.482</v>
      </c>
      <c r="R314" s="186">
        <v>0</v>
      </c>
      <c r="T314" s="188">
        <v>0.72428760000000003</v>
      </c>
      <c r="V314" s="188">
        <v>3.6786000000000002E-3</v>
      </c>
      <c r="X314" s="188">
        <v>0.36651099999999998</v>
      </c>
      <c r="Y314" s="188" t="s">
        <v>1244</v>
      </c>
      <c r="Z314" s="188" t="s">
        <v>1239</v>
      </c>
      <c r="AA314" s="188" t="s">
        <v>1482</v>
      </c>
      <c r="AE314" s="186" t="s">
        <v>1483</v>
      </c>
      <c r="AF314" s="186">
        <v>0</v>
      </c>
    </row>
    <row r="315" spans="1:32" x14ac:dyDescent="0.2">
      <c r="A315" s="186" t="s">
        <v>112</v>
      </c>
      <c r="B315" s="186">
        <v>53</v>
      </c>
      <c r="C315" s="186" t="s">
        <v>409</v>
      </c>
      <c r="D315" s="186" t="s">
        <v>410</v>
      </c>
      <c r="E315" s="186">
        <v>0.82499999999999996</v>
      </c>
      <c r="F315" s="188">
        <v>6534</v>
      </c>
      <c r="G315" s="188">
        <v>0</v>
      </c>
      <c r="K315" s="186">
        <v>2</v>
      </c>
      <c r="L315" s="186">
        <v>13.922357399999999</v>
      </c>
      <c r="M315" s="186">
        <v>120.226</v>
      </c>
      <c r="Q315" s="188">
        <v>119.36199999999999</v>
      </c>
      <c r="R315" s="186">
        <v>1</v>
      </c>
      <c r="T315" s="188">
        <v>0.72421069999999999</v>
      </c>
      <c r="V315" s="188">
        <v>3.6782E-3</v>
      </c>
      <c r="X315" s="188">
        <v>0.36647200000000002</v>
      </c>
      <c r="Y315" s="188" t="s">
        <v>1361</v>
      </c>
      <c r="Z315" s="188" t="s">
        <v>748</v>
      </c>
      <c r="AA315" s="188" t="s">
        <v>1484</v>
      </c>
      <c r="AE315" s="186" t="s">
        <v>1483</v>
      </c>
      <c r="AF315" s="186">
        <v>0</v>
      </c>
    </row>
    <row r="316" spans="1:32" x14ac:dyDescent="0.2">
      <c r="A316" s="186" t="s">
        <v>112</v>
      </c>
      <c r="B316" s="186">
        <v>53</v>
      </c>
      <c r="C316" s="186" t="s">
        <v>409</v>
      </c>
      <c r="D316" s="186" t="s">
        <v>410</v>
      </c>
      <c r="E316" s="186">
        <v>0.82499999999999996</v>
      </c>
      <c r="F316" s="188">
        <v>3690</v>
      </c>
      <c r="G316" s="188">
        <v>12.721</v>
      </c>
      <c r="J316" s="188" t="s">
        <v>754</v>
      </c>
      <c r="K316" s="186">
        <v>3</v>
      </c>
      <c r="L316" s="186">
        <v>11.663936100000001</v>
      </c>
      <c r="M316" s="186">
        <v>88.561000000000007</v>
      </c>
      <c r="Q316" s="188">
        <v>87.915999999999997</v>
      </c>
      <c r="R316" s="186">
        <v>0</v>
      </c>
      <c r="T316" s="188">
        <v>0.7334233</v>
      </c>
      <c r="V316" s="188">
        <v>3.725E-3</v>
      </c>
      <c r="X316" s="188">
        <v>0.37111699999999997</v>
      </c>
      <c r="Y316" s="188" t="s">
        <v>804</v>
      </c>
      <c r="Z316" s="188" t="s">
        <v>774</v>
      </c>
      <c r="AA316" s="188" t="s">
        <v>1485</v>
      </c>
      <c r="AE316" s="186" t="s">
        <v>1483</v>
      </c>
      <c r="AF316" s="186">
        <v>0</v>
      </c>
    </row>
    <row r="317" spans="1:32" x14ac:dyDescent="0.2">
      <c r="A317" s="186" t="s">
        <v>112</v>
      </c>
      <c r="B317" s="186">
        <v>53</v>
      </c>
      <c r="C317" s="186" t="s">
        <v>409</v>
      </c>
      <c r="D317" s="186" t="s">
        <v>410</v>
      </c>
      <c r="E317" s="186">
        <v>0.82499999999999996</v>
      </c>
      <c r="H317" s="188">
        <v>872</v>
      </c>
      <c r="I317" s="188">
        <v>-31.981999999999999</v>
      </c>
      <c r="J317" s="188" t="s">
        <v>758</v>
      </c>
      <c r="K317" s="186">
        <v>4</v>
      </c>
      <c r="L317" s="186">
        <v>50.313739200000001</v>
      </c>
      <c r="M317" s="186">
        <v>23.652000000000001</v>
      </c>
      <c r="P317" s="188">
        <v>23.286999999999999</v>
      </c>
      <c r="R317" s="186">
        <v>0</v>
      </c>
      <c r="S317" s="188">
        <v>1.1493899000000001</v>
      </c>
      <c r="U317" s="188">
        <v>1.08226E-2</v>
      </c>
      <c r="W317" s="188">
        <v>1.070676</v>
      </c>
      <c r="AB317" s="188" t="s">
        <v>760</v>
      </c>
      <c r="AC317" s="188" t="s">
        <v>1236</v>
      </c>
      <c r="AD317" s="188" t="s">
        <v>1474</v>
      </c>
      <c r="AE317" s="186" t="s">
        <v>1483</v>
      </c>
      <c r="AF317" s="186">
        <v>95</v>
      </c>
    </row>
    <row r="318" spans="1:32" x14ac:dyDescent="0.2">
      <c r="A318" s="186" t="s">
        <v>112</v>
      </c>
      <c r="B318" s="186">
        <v>53</v>
      </c>
      <c r="C318" s="186" t="s">
        <v>409</v>
      </c>
      <c r="D318" s="186" t="s">
        <v>410</v>
      </c>
      <c r="E318" s="186">
        <v>0.82499999999999996</v>
      </c>
      <c r="H318" s="188">
        <v>5479</v>
      </c>
      <c r="I318" s="188">
        <v>-43.8</v>
      </c>
      <c r="K318" s="186">
        <v>5</v>
      </c>
      <c r="L318" s="186">
        <v>53.298246300000002</v>
      </c>
      <c r="M318" s="186">
        <v>102.488</v>
      </c>
      <c r="P318" s="188">
        <v>100.931</v>
      </c>
      <c r="R318" s="186">
        <v>1</v>
      </c>
      <c r="S318" s="188">
        <v>1.1351718</v>
      </c>
      <c r="U318" s="188">
        <v>1.06905E-2</v>
      </c>
      <c r="W318" s="188">
        <v>1.0577430000000001</v>
      </c>
      <c r="AB318" s="188" t="s">
        <v>760</v>
      </c>
      <c r="AC318" s="188" t="s">
        <v>835</v>
      </c>
      <c r="AD318" s="188" t="s">
        <v>1018</v>
      </c>
      <c r="AE318" s="186" t="s">
        <v>1483</v>
      </c>
      <c r="AF318" s="186">
        <v>95</v>
      </c>
    </row>
    <row r="319" spans="1:32" x14ac:dyDescent="0.2">
      <c r="A319" s="186" t="s">
        <v>112</v>
      </c>
      <c r="B319" s="186">
        <v>53</v>
      </c>
      <c r="C319" s="186" t="s">
        <v>409</v>
      </c>
      <c r="D319" s="186" t="s">
        <v>410</v>
      </c>
      <c r="E319" s="186">
        <v>0.82499999999999996</v>
      </c>
      <c r="H319" s="188">
        <v>5476</v>
      </c>
      <c r="I319" s="188">
        <v>-44.009</v>
      </c>
      <c r="K319" s="186">
        <v>6</v>
      </c>
      <c r="L319" s="186">
        <v>52.967065900000001</v>
      </c>
      <c r="M319" s="186">
        <v>102.69799999999999</v>
      </c>
      <c r="P319" s="188">
        <v>101.139</v>
      </c>
      <c r="R319" s="186">
        <v>0</v>
      </c>
      <c r="S319" s="188">
        <v>1.1349336000000001</v>
      </c>
      <c r="U319" s="188">
        <v>1.06882E-2</v>
      </c>
      <c r="W319" s="188">
        <v>1.0575140000000001</v>
      </c>
      <c r="AB319" s="188" t="s">
        <v>765</v>
      </c>
      <c r="AC319" s="188" t="s">
        <v>821</v>
      </c>
      <c r="AD319" s="188" t="s">
        <v>1437</v>
      </c>
      <c r="AE319" s="186" t="s">
        <v>1483</v>
      </c>
      <c r="AF319" s="186">
        <v>95</v>
      </c>
    </row>
    <row r="320" spans="1:32" x14ac:dyDescent="0.2">
      <c r="A320" s="186" t="s">
        <v>112</v>
      </c>
      <c r="B320" s="186">
        <v>54</v>
      </c>
      <c r="C320" s="186" t="s">
        <v>411</v>
      </c>
      <c r="D320" s="186" t="s">
        <v>412</v>
      </c>
      <c r="E320" s="186">
        <v>0.84799999999999998</v>
      </c>
      <c r="F320" s="188">
        <v>6531</v>
      </c>
      <c r="G320" s="188">
        <v>0.10199999999999999</v>
      </c>
      <c r="K320" s="186">
        <v>1</v>
      </c>
      <c r="L320" s="186">
        <v>13.546609200000001</v>
      </c>
      <c r="M320" s="186">
        <v>120.261</v>
      </c>
      <c r="Q320" s="188">
        <v>119.396</v>
      </c>
      <c r="R320" s="186">
        <v>0</v>
      </c>
      <c r="T320" s="188">
        <v>0.7243039</v>
      </c>
      <c r="V320" s="188">
        <v>3.6786000000000002E-3</v>
      </c>
      <c r="X320" s="188">
        <v>0.36650899999999997</v>
      </c>
      <c r="Y320" s="188" t="s">
        <v>1244</v>
      </c>
      <c r="Z320" s="188" t="s">
        <v>1239</v>
      </c>
      <c r="AA320" s="188" t="s">
        <v>1486</v>
      </c>
      <c r="AE320" s="186" t="s">
        <v>1487</v>
      </c>
      <c r="AF320" s="186">
        <v>0</v>
      </c>
    </row>
    <row r="321" spans="1:32" x14ac:dyDescent="0.2">
      <c r="A321" s="186" t="s">
        <v>112</v>
      </c>
      <c r="B321" s="186">
        <v>54</v>
      </c>
      <c r="C321" s="186" t="s">
        <v>411</v>
      </c>
      <c r="D321" s="186" t="s">
        <v>412</v>
      </c>
      <c r="E321" s="186">
        <v>0.84799999999999998</v>
      </c>
      <c r="F321" s="188">
        <v>6537</v>
      </c>
      <c r="G321" s="188">
        <v>0</v>
      </c>
      <c r="K321" s="186">
        <v>2</v>
      </c>
      <c r="L321" s="186">
        <v>13.550061899999999</v>
      </c>
      <c r="M321" s="186">
        <v>120.325</v>
      </c>
      <c r="Q321" s="188">
        <v>119.46</v>
      </c>
      <c r="R321" s="186">
        <v>1</v>
      </c>
      <c r="T321" s="188">
        <v>0.72423020000000005</v>
      </c>
      <c r="V321" s="188">
        <v>3.6782E-3</v>
      </c>
      <c r="X321" s="188">
        <v>0.36647200000000002</v>
      </c>
      <c r="Y321" s="188" t="s">
        <v>747</v>
      </c>
      <c r="Z321" s="188" t="s">
        <v>748</v>
      </c>
      <c r="AA321" s="188" t="s">
        <v>1488</v>
      </c>
      <c r="AE321" s="186" t="s">
        <v>1487</v>
      </c>
      <c r="AF321" s="186">
        <v>0</v>
      </c>
    </row>
    <row r="322" spans="1:32" x14ac:dyDescent="0.2">
      <c r="A322" s="186" t="s">
        <v>112</v>
      </c>
      <c r="B322" s="186">
        <v>54</v>
      </c>
      <c r="C322" s="186" t="s">
        <v>411</v>
      </c>
      <c r="D322" s="186" t="s">
        <v>412</v>
      </c>
      <c r="E322" s="186">
        <v>0.84799999999999998</v>
      </c>
      <c r="F322" s="188">
        <v>3649</v>
      </c>
      <c r="G322" s="188">
        <v>12.047000000000001</v>
      </c>
      <c r="J322" s="188" t="s">
        <v>754</v>
      </c>
      <c r="K322" s="186">
        <v>3</v>
      </c>
      <c r="L322" s="186">
        <v>11.262289600000001</v>
      </c>
      <c r="M322" s="186">
        <v>87.561000000000007</v>
      </c>
      <c r="Q322" s="188">
        <v>86.924000000000007</v>
      </c>
      <c r="R322" s="186">
        <v>0</v>
      </c>
      <c r="T322" s="188">
        <v>0.73295480000000002</v>
      </c>
      <c r="V322" s="188">
        <v>3.7225000000000001E-3</v>
      </c>
      <c r="X322" s="188">
        <v>0.37086999999999998</v>
      </c>
      <c r="Y322" s="188" t="s">
        <v>1288</v>
      </c>
      <c r="Z322" s="188" t="s">
        <v>1297</v>
      </c>
      <c r="AA322" s="188" t="s">
        <v>1489</v>
      </c>
      <c r="AE322" s="186" t="s">
        <v>1487</v>
      </c>
      <c r="AF322" s="186">
        <v>0</v>
      </c>
    </row>
    <row r="323" spans="1:32" x14ac:dyDescent="0.2">
      <c r="A323" s="186" t="s">
        <v>112</v>
      </c>
      <c r="B323" s="186">
        <v>54</v>
      </c>
      <c r="C323" s="186" t="s">
        <v>411</v>
      </c>
      <c r="D323" s="186" t="s">
        <v>412</v>
      </c>
      <c r="E323" s="186">
        <v>0.84799999999999998</v>
      </c>
      <c r="H323" s="188">
        <v>921</v>
      </c>
      <c r="I323" s="188">
        <v>-32.47</v>
      </c>
      <c r="J323" s="188" t="s">
        <v>758</v>
      </c>
      <c r="K323" s="186">
        <v>4</v>
      </c>
      <c r="L323" s="186">
        <v>51.264811199999997</v>
      </c>
      <c r="M323" s="186">
        <v>25.126000000000001</v>
      </c>
      <c r="P323" s="188">
        <v>24.738</v>
      </c>
      <c r="R323" s="186">
        <v>0</v>
      </c>
      <c r="S323" s="188">
        <v>1.148871</v>
      </c>
      <c r="U323" s="188">
        <v>1.0817200000000001E-2</v>
      </c>
      <c r="W323" s="188">
        <v>1.0701419999999999</v>
      </c>
      <c r="AB323" s="188" t="s">
        <v>760</v>
      </c>
      <c r="AC323" s="188" t="s">
        <v>835</v>
      </c>
      <c r="AD323" s="188" t="s">
        <v>1490</v>
      </c>
      <c r="AE323" s="186" t="s">
        <v>1487</v>
      </c>
      <c r="AF323" s="186">
        <v>95</v>
      </c>
    </row>
    <row r="324" spans="1:32" x14ac:dyDescent="0.2">
      <c r="A324" s="186" t="s">
        <v>112</v>
      </c>
      <c r="B324" s="186">
        <v>54</v>
      </c>
      <c r="C324" s="186" t="s">
        <v>411</v>
      </c>
      <c r="D324" s="186" t="s">
        <v>412</v>
      </c>
      <c r="E324" s="186">
        <v>0.84799999999999998</v>
      </c>
      <c r="H324" s="188">
        <v>5483</v>
      </c>
      <c r="I324" s="188">
        <v>-43.8</v>
      </c>
      <c r="K324" s="186">
        <v>5</v>
      </c>
      <c r="L324" s="186">
        <v>51.784908199999997</v>
      </c>
      <c r="M324" s="186">
        <v>102.532</v>
      </c>
      <c r="P324" s="188">
        <v>100.97499999999999</v>
      </c>
      <c r="R324" s="186">
        <v>1</v>
      </c>
      <c r="S324" s="188">
        <v>1.1352053</v>
      </c>
      <c r="U324" s="188">
        <v>1.06905E-2</v>
      </c>
      <c r="W324" s="188">
        <v>1.0577430000000001</v>
      </c>
      <c r="AB324" s="188" t="s">
        <v>760</v>
      </c>
      <c r="AC324" s="188" t="s">
        <v>835</v>
      </c>
      <c r="AD324" s="188" t="s">
        <v>1039</v>
      </c>
      <c r="AE324" s="186" t="s">
        <v>1487</v>
      </c>
      <c r="AF324" s="186">
        <v>95</v>
      </c>
    </row>
    <row r="325" spans="1:32" x14ac:dyDescent="0.2">
      <c r="A325" s="186" t="s">
        <v>112</v>
      </c>
      <c r="B325" s="186">
        <v>54</v>
      </c>
      <c r="C325" s="186" t="s">
        <v>411</v>
      </c>
      <c r="D325" s="186" t="s">
        <v>412</v>
      </c>
      <c r="E325" s="186">
        <v>0.84799999999999998</v>
      </c>
      <c r="H325" s="188">
        <v>5482</v>
      </c>
      <c r="I325" s="188">
        <v>-44.009</v>
      </c>
      <c r="K325" s="186">
        <v>6</v>
      </c>
      <c r="L325" s="186">
        <v>51.367897599999999</v>
      </c>
      <c r="M325" s="186">
        <v>102.804</v>
      </c>
      <c r="P325" s="188">
        <v>101.24299999999999</v>
      </c>
      <c r="R325" s="186">
        <v>0</v>
      </c>
      <c r="S325" s="188">
        <v>1.1349682999999999</v>
      </c>
      <c r="U325" s="188">
        <v>1.06882E-2</v>
      </c>
      <c r="W325" s="188">
        <v>1.0575140000000001</v>
      </c>
      <c r="AB325" s="188" t="s">
        <v>765</v>
      </c>
      <c r="AC325" s="188" t="s">
        <v>821</v>
      </c>
      <c r="AD325" s="188" t="s">
        <v>1437</v>
      </c>
      <c r="AE325" s="186" t="s">
        <v>1487</v>
      </c>
      <c r="AF325" s="186">
        <v>95</v>
      </c>
    </row>
    <row r="326" spans="1:32" x14ac:dyDescent="0.2">
      <c r="A326" s="186" t="s">
        <v>112</v>
      </c>
      <c r="B326" s="186">
        <v>55</v>
      </c>
      <c r="C326" s="186" t="s">
        <v>413</v>
      </c>
      <c r="D326" s="186" t="s">
        <v>414</v>
      </c>
      <c r="E326" s="186">
        <v>0.84799999999999998</v>
      </c>
      <c r="F326" s="188">
        <v>6523</v>
      </c>
      <c r="G326" s="188">
        <v>0.104</v>
      </c>
      <c r="K326" s="186">
        <v>1</v>
      </c>
      <c r="L326" s="186">
        <v>13.5451406</v>
      </c>
      <c r="M326" s="186">
        <v>120.23399999999999</v>
      </c>
      <c r="Q326" s="188">
        <v>119.369</v>
      </c>
      <c r="R326" s="186">
        <v>0</v>
      </c>
      <c r="T326" s="188">
        <v>0.72430890000000003</v>
      </c>
      <c r="V326" s="188">
        <v>3.6786000000000002E-3</v>
      </c>
      <c r="X326" s="188">
        <v>0.36651</v>
      </c>
      <c r="Y326" s="188" t="s">
        <v>1244</v>
      </c>
      <c r="Z326" s="188" t="s">
        <v>1239</v>
      </c>
      <c r="AA326" s="188" t="s">
        <v>1491</v>
      </c>
      <c r="AE326" s="186" t="s">
        <v>1492</v>
      </c>
      <c r="AF326" s="186">
        <v>0</v>
      </c>
    </row>
    <row r="327" spans="1:32" x14ac:dyDescent="0.2">
      <c r="A327" s="186" t="s">
        <v>112</v>
      </c>
      <c r="B327" s="186">
        <v>55</v>
      </c>
      <c r="C327" s="186" t="s">
        <v>413</v>
      </c>
      <c r="D327" s="186" t="s">
        <v>414</v>
      </c>
      <c r="E327" s="186">
        <v>0.84799999999999998</v>
      </c>
      <c r="F327" s="188">
        <v>6526</v>
      </c>
      <c r="G327" s="188">
        <v>0</v>
      </c>
      <c r="K327" s="186">
        <v>2</v>
      </c>
      <c r="L327" s="186">
        <v>13.547952799999999</v>
      </c>
      <c r="M327" s="186">
        <v>120.286</v>
      </c>
      <c r="Q327" s="188">
        <v>119.42100000000001</v>
      </c>
      <c r="R327" s="186">
        <v>1</v>
      </c>
      <c r="T327" s="188">
        <v>0.72423389999999999</v>
      </c>
      <c r="V327" s="188">
        <v>3.6782E-3</v>
      </c>
      <c r="X327" s="188">
        <v>0.36647200000000002</v>
      </c>
      <c r="Y327" s="188" t="s">
        <v>1361</v>
      </c>
      <c r="Z327" s="188" t="s">
        <v>1295</v>
      </c>
      <c r="AA327" s="188" t="s">
        <v>1493</v>
      </c>
      <c r="AE327" s="186" t="s">
        <v>1492</v>
      </c>
      <c r="AF327" s="186">
        <v>0</v>
      </c>
    </row>
    <row r="328" spans="1:32" x14ac:dyDescent="0.2">
      <c r="A328" s="186" t="s">
        <v>112</v>
      </c>
      <c r="B328" s="186">
        <v>55</v>
      </c>
      <c r="C328" s="186" t="s">
        <v>413</v>
      </c>
      <c r="D328" s="186" t="s">
        <v>414</v>
      </c>
      <c r="E328" s="186">
        <v>0.84799999999999998</v>
      </c>
      <c r="F328" s="188">
        <v>3771</v>
      </c>
      <c r="G328" s="188">
        <v>12.023999999999999</v>
      </c>
      <c r="J328" s="188" t="s">
        <v>754</v>
      </c>
      <c r="K328" s="186">
        <v>3</v>
      </c>
      <c r="L328" s="186">
        <v>11.5237871</v>
      </c>
      <c r="M328" s="186">
        <v>90.662999999999997</v>
      </c>
      <c r="Q328" s="188">
        <v>90.003</v>
      </c>
      <c r="R328" s="186">
        <v>0</v>
      </c>
      <c r="T328" s="188">
        <v>0.73294179999999998</v>
      </c>
      <c r="V328" s="188">
        <v>3.7223999999999998E-3</v>
      </c>
      <c r="X328" s="188">
        <v>0.37086200000000002</v>
      </c>
      <c r="Y328" s="188" t="s">
        <v>1366</v>
      </c>
      <c r="Z328" s="188" t="s">
        <v>774</v>
      </c>
      <c r="AA328" s="188" t="s">
        <v>1144</v>
      </c>
      <c r="AE328" s="186" t="s">
        <v>1492</v>
      </c>
      <c r="AF328" s="186">
        <v>0</v>
      </c>
    </row>
    <row r="329" spans="1:32" x14ac:dyDescent="0.2">
      <c r="A329" s="186" t="s">
        <v>112</v>
      </c>
      <c r="B329" s="186">
        <v>55</v>
      </c>
      <c r="C329" s="186" t="s">
        <v>413</v>
      </c>
      <c r="D329" s="186" t="s">
        <v>414</v>
      </c>
      <c r="E329" s="186">
        <v>0.84799999999999998</v>
      </c>
      <c r="H329" s="188">
        <v>894</v>
      </c>
      <c r="I329" s="188">
        <v>-32.933</v>
      </c>
      <c r="J329" s="188" t="s">
        <v>758</v>
      </c>
      <c r="K329" s="186">
        <v>4</v>
      </c>
      <c r="L329" s="186">
        <v>50.0343509</v>
      </c>
      <c r="M329" s="186">
        <v>24.335999999999999</v>
      </c>
      <c r="P329" s="188">
        <v>23.960999999999999</v>
      </c>
      <c r="R329" s="186">
        <v>0</v>
      </c>
      <c r="S329" s="188">
        <v>1.1484148999999999</v>
      </c>
      <c r="U329" s="188">
        <v>1.0812E-2</v>
      </c>
      <c r="W329" s="188">
        <v>1.0696349999999999</v>
      </c>
      <c r="AB329" s="188" t="s">
        <v>760</v>
      </c>
      <c r="AC329" s="188" t="s">
        <v>835</v>
      </c>
      <c r="AD329" s="188" t="s">
        <v>1490</v>
      </c>
      <c r="AE329" s="186" t="s">
        <v>1492</v>
      </c>
      <c r="AF329" s="186">
        <v>95</v>
      </c>
    </row>
    <row r="330" spans="1:32" x14ac:dyDescent="0.2">
      <c r="A330" s="186" t="s">
        <v>112</v>
      </c>
      <c r="B330" s="186">
        <v>55</v>
      </c>
      <c r="C330" s="186" t="s">
        <v>413</v>
      </c>
      <c r="D330" s="186" t="s">
        <v>414</v>
      </c>
      <c r="E330" s="186">
        <v>0.84799999999999998</v>
      </c>
      <c r="H330" s="188">
        <v>5480</v>
      </c>
      <c r="I330" s="188">
        <v>-43.8</v>
      </c>
      <c r="K330" s="186">
        <v>5</v>
      </c>
      <c r="L330" s="186">
        <v>51.855707799999998</v>
      </c>
      <c r="M330" s="186">
        <v>102.486</v>
      </c>
      <c r="P330" s="188">
        <v>100.929</v>
      </c>
      <c r="R330" s="186">
        <v>1</v>
      </c>
      <c r="S330" s="188">
        <v>1.1352563</v>
      </c>
      <c r="U330" s="188">
        <v>1.06905E-2</v>
      </c>
      <c r="W330" s="188">
        <v>1.0577430000000001</v>
      </c>
      <c r="AB330" s="188" t="s">
        <v>760</v>
      </c>
      <c r="AC330" s="188" t="s">
        <v>835</v>
      </c>
      <c r="AD330" s="188" t="s">
        <v>1039</v>
      </c>
      <c r="AE330" s="186" t="s">
        <v>1492</v>
      </c>
      <c r="AF330" s="186">
        <v>95</v>
      </c>
    </row>
    <row r="331" spans="1:32" x14ac:dyDescent="0.2">
      <c r="A331" s="186" t="s">
        <v>112</v>
      </c>
      <c r="B331" s="186">
        <v>55</v>
      </c>
      <c r="C331" s="186" t="s">
        <v>413</v>
      </c>
      <c r="D331" s="186" t="s">
        <v>414</v>
      </c>
      <c r="E331" s="186">
        <v>0.84799999999999998</v>
      </c>
      <c r="H331" s="188">
        <v>5474</v>
      </c>
      <c r="I331" s="188">
        <v>-44.029000000000003</v>
      </c>
      <c r="K331" s="186">
        <v>6</v>
      </c>
      <c r="L331" s="186">
        <v>51.388761899999999</v>
      </c>
      <c r="M331" s="186">
        <v>102.79</v>
      </c>
      <c r="P331" s="188">
        <v>101.23</v>
      </c>
      <c r="R331" s="186">
        <v>0</v>
      </c>
      <c r="S331" s="188">
        <v>1.134997</v>
      </c>
      <c r="U331" s="188">
        <v>1.0688E-2</v>
      </c>
      <c r="W331" s="188">
        <v>1.057493</v>
      </c>
      <c r="AB331" s="188" t="s">
        <v>765</v>
      </c>
      <c r="AC331" s="188" t="s">
        <v>1082</v>
      </c>
      <c r="AD331" s="188" t="s">
        <v>1442</v>
      </c>
      <c r="AE331" s="186" t="s">
        <v>1492</v>
      </c>
      <c r="AF331" s="186">
        <v>95</v>
      </c>
    </row>
    <row r="332" spans="1:32" x14ac:dyDescent="0.2">
      <c r="A332" s="186" t="s">
        <v>112</v>
      </c>
      <c r="B332" s="186">
        <v>56</v>
      </c>
      <c r="C332" s="186" t="s">
        <v>415</v>
      </c>
      <c r="D332" s="186" t="s">
        <v>416</v>
      </c>
      <c r="E332" s="186">
        <v>0.80600000000000005</v>
      </c>
      <c r="F332" s="188">
        <v>6531</v>
      </c>
      <c r="G332" s="188">
        <v>0.13600000000000001</v>
      </c>
      <c r="K332" s="186">
        <v>1</v>
      </c>
      <c r="L332" s="186">
        <v>14.2531149</v>
      </c>
      <c r="M332" s="186">
        <v>120.27200000000001</v>
      </c>
      <c r="Q332" s="188">
        <v>119.407</v>
      </c>
      <c r="R332" s="186">
        <v>0</v>
      </c>
      <c r="T332" s="188">
        <v>0.7242518</v>
      </c>
      <c r="V332" s="188">
        <v>3.6787E-3</v>
      </c>
      <c r="X332" s="188">
        <v>0.36652200000000001</v>
      </c>
      <c r="Y332" s="188" t="s">
        <v>804</v>
      </c>
      <c r="Z332" s="188" t="s">
        <v>805</v>
      </c>
      <c r="AA332" s="188" t="s">
        <v>1494</v>
      </c>
      <c r="AE332" s="186" t="s">
        <v>1495</v>
      </c>
      <c r="AF332" s="186">
        <v>0</v>
      </c>
    </row>
    <row r="333" spans="1:32" x14ac:dyDescent="0.2">
      <c r="A333" s="186" t="s">
        <v>112</v>
      </c>
      <c r="B333" s="186">
        <v>56</v>
      </c>
      <c r="C333" s="186" t="s">
        <v>415</v>
      </c>
      <c r="D333" s="186" t="s">
        <v>416</v>
      </c>
      <c r="E333" s="186">
        <v>0.80600000000000005</v>
      </c>
      <c r="F333" s="188">
        <v>6539</v>
      </c>
      <c r="G333" s="188">
        <v>0</v>
      </c>
      <c r="K333" s="186">
        <v>2</v>
      </c>
      <c r="L333" s="186">
        <v>14.2594669</v>
      </c>
      <c r="M333" s="186">
        <v>120.384</v>
      </c>
      <c r="Q333" s="188">
        <v>119.518</v>
      </c>
      <c r="R333" s="186">
        <v>1</v>
      </c>
      <c r="T333" s="188">
        <v>0.72415359999999995</v>
      </c>
      <c r="V333" s="188">
        <v>3.6782E-3</v>
      </c>
      <c r="X333" s="188">
        <v>0.36647200000000002</v>
      </c>
      <c r="Y333" s="188" t="s">
        <v>747</v>
      </c>
      <c r="Z333" s="188" t="s">
        <v>748</v>
      </c>
      <c r="AA333" s="188" t="s">
        <v>1496</v>
      </c>
      <c r="AE333" s="186" t="s">
        <v>1495</v>
      </c>
      <c r="AF333" s="186">
        <v>0</v>
      </c>
    </row>
    <row r="334" spans="1:32" x14ac:dyDescent="0.2">
      <c r="A334" s="186" t="s">
        <v>112</v>
      </c>
      <c r="B334" s="186">
        <v>56</v>
      </c>
      <c r="C334" s="186" t="s">
        <v>415</v>
      </c>
      <c r="D334" s="186" t="s">
        <v>416</v>
      </c>
      <c r="E334" s="186">
        <v>0.80600000000000005</v>
      </c>
      <c r="F334" s="188">
        <v>3701</v>
      </c>
      <c r="G334" s="188">
        <v>12.5</v>
      </c>
      <c r="J334" s="188" t="s">
        <v>754</v>
      </c>
      <c r="K334" s="186">
        <v>3</v>
      </c>
      <c r="L334" s="186">
        <v>11.965130800000001</v>
      </c>
      <c r="M334" s="186">
        <v>88.855000000000004</v>
      </c>
      <c r="Q334" s="188">
        <v>88.207999999999998</v>
      </c>
      <c r="R334" s="186">
        <v>0</v>
      </c>
      <c r="T334" s="188">
        <v>0.7332052</v>
      </c>
      <c r="V334" s="188">
        <v>3.7242E-3</v>
      </c>
      <c r="X334" s="188">
        <v>0.37103599999999998</v>
      </c>
      <c r="Y334" s="188" t="s">
        <v>1366</v>
      </c>
      <c r="Z334" s="188" t="s">
        <v>774</v>
      </c>
      <c r="AA334" s="188" t="s">
        <v>1497</v>
      </c>
      <c r="AE334" s="186" t="s">
        <v>1495</v>
      </c>
      <c r="AF334" s="186">
        <v>0</v>
      </c>
    </row>
    <row r="335" spans="1:32" x14ac:dyDescent="0.2">
      <c r="A335" s="186" t="s">
        <v>112</v>
      </c>
      <c r="B335" s="186">
        <v>56</v>
      </c>
      <c r="C335" s="186" t="s">
        <v>415</v>
      </c>
      <c r="D335" s="186" t="s">
        <v>416</v>
      </c>
      <c r="E335" s="186">
        <v>0.80600000000000005</v>
      </c>
      <c r="H335" s="188">
        <v>847</v>
      </c>
      <c r="I335" s="188">
        <v>-32.173999999999999</v>
      </c>
      <c r="J335" s="188" t="s">
        <v>758</v>
      </c>
      <c r="K335" s="186">
        <v>4</v>
      </c>
      <c r="L335" s="186">
        <v>50.347403499999999</v>
      </c>
      <c r="M335" s="186">
        <v>22.972999999999999</v>
      </c>
      <c r="P335" s="188">
        <v>22.619</v>
      </c>
      <c r="R335" s="186">
        <v>0</v>
      </c>
      <c r="S335" s="188">
        <v>1.1492830999999999</v>
      </c>
      <c r="U335" s="188">
        <v>1.08205E-2</v>
      </c>
      <c r="W335" s="188">
        <v>1.0704659999999999</v>
      </c>
      <c r="AB335" s="188" t="s">
        <v>760</v>
      </c>
      <c r="AC335" s="188" t="s">
        <v>835</v>
      </c>
      <c r="AD335" s="188" t="s">
        <v>1490</v>
      </c>
      <c r="AE335" s="186" t="s">
        <v>1495</v>
      </c>
      <c r="AF335" s="186">
        <v>95</v>
      </c>
    </row>
    <row r="336" spans="1:32" x14ac:dyDescent="0.2">
      <c r="A336" s="186" t="s">
        <v>112</v>
      </c>
      <c r="B336" s="186">
        <v>56</v>
      </c>
      <c r="C336" s="186" t="s">
        <v>415</v>
      </c>
      <c r="D336" s="186" t="s">
        <v>416</v>
      </c>
      <c r="E336" s="186">
        <v>0.80600000000000005</v>
      </c>
      <c r="H336" s="188">
        <v>5484</v>
      </c>
      <c r="I336" s="188">
        <v>-43.8</v>
      </c>
      <c r="K336" s="186">
        <v>5</v>
      </c>
      <c r="L336" s="186">
        <v>54.5341947</v>
      </c>
      <c r="M336" s="186">
        <v>102.5</v>
      </c>
      <c r="P336" s="188">
        <v>100.944</v>
      </c>
      <c r="R336" s="186">
        <v>1</v>
      </c>
      <c r="S336" s="188">
        <v>1.1352686000000001</v>
      </c>
      <c r="U336" s="188">
        <v>1.06905E-2</v>
      </c>
      <c r="W336" s="188">
        <v>1.0577430000000001</v>
      </c>
      <c r="AB336" s="188" t="s">
        <v>760</v>
      </c>
      <c r="AC336" s="188" t="s">
        <v>835</v>
      </c>
      <c r="AD336" s="188" t="s">
        <v>1039</v>
      </c>
      <c r="AE336" s="186" t="s">
        <v>1495</v>
      </c>
      <c r="AF336" s="186">
        <v>95</v>
      </c>
    </row>
    <row r="337" spans="1:32" x14ac:dyDescent="0.2">
      <c r="A337" s="186" t="s">
        <v>112</v>
      </c>
      <c r="B337" s="186">
        <v>56</v>
      </c>
      <c r="C337" s="186" t="s">
        <v>415</v>
      </c>
      <c r="D337" s="186" t="s">
        <v>416</v>
      </c>
      <c r="E337" s="186">
        <v>0.80600000000000005</v>
      </c>
      <c r="H337" s="188">
        <v>5478</v>
      </c>
      <c r="I337" s="188">
        <v>-44.002000000000002</v>
      </c>
      <c r="K337" s="186">
        <v>6</v>
      </c>
      <c r="L337" s="186">
        <v>54.168533799999999</v>
      </c>
      <c r="M337" s="186">
        <v>102.727</v>
      </c>
      <c r="P337" s="188">
        <v>101.16800000000001</v>
      </c>
      <c r="R337" s="186">
        <v>0</v>
      </c>
      <c r="S337" s="188">
        <v>1.1350387</v>
      </c>
      <c r="U337" s="188">
        <v>1.06882E-2</v>
      </c>
      <c r="W337" s="188">
        <v>1.0575220000000001</v>
      </c>
      <c r="AB337" s="188" t="s">
        <v>765</v>
      </c>
      <c r="AC337" s="188" t="s">
        <v>821</v>
      </c>
      <c r="AD337" s="188" t="s">
        <v>1442</v>
      </c>
      <c r="AE337" s="186" t="s">
        <v>1495</v>
      </c>
      <c r="AF337" s="186">
        <v>95</v>
      </c>
    </row>
    <row r="338" spans="1:32" x14ac:dyDescent="0.2">
      <c r="A338" s="186" t="s">
        <v>112</v>
      </c>
      <c r="B338" s="186">
        <v>57</v>
      </c>
      <c r="C338" s="186" t="s">
        <v>417</v>
      </c>
      <c r="D338" s="186" t="s">
        <v>418</v>
      </c>
      <c r="E338" s="186">
        <v>0.81200000000000006</v>
      </c>
      <c r="F338" s="188">
        <v>6534</v>
      </c>
      <c r="G338" s="188">
        <v>0.11899999999999999</v>
      </c>
      <c r="K338" s="186">
        <v>1</v>
      </c>
      <c r="L338" s="186">
        <v>14.157774399999999</v>
      </c>
      <c r="M338" s="186">
        <v>120.449</v>
      </c>
      <c r="Q338" s="188">
        <v>119.583</v>
      </c>
      <c r="R338" s="186">
        <v>0</v>
      </c>
      <c r="T338" s="188">
        <v>0.72433440000000004</v>
      </c>
      <c r="V338" s="188">
        <v>3.6786000000000002E-3</v>
      </c>
      <c r="X338" s="188">
        <v>0.36651600000000001</v>
      </c>
      <c r="Y338" s="188" t="s">
        <v>1244</v>
      </c>
      <c r="Z338" s="188" t="s">
        <v>1239</v>
      </c>
      <c r="AA338" s="188" t="s">
        <v>1498</v>
      </c>
      <c r="AE338" s="186" t="s">
        <v>1499</v>
      </c>
      <c r="AF338" s="186">
        <v>0</v>
      </c>
    </row>
    <row r="339" spans="1:32" x14ac:dyDescent="0.2">
      <c r="A339" s="186" t="s">
        <v>112</v>
      </c>
      <c r="B339" s="186">
        <v>57</v>
      </c>
      <c r="C339" s="186" t="s">
        <v>417</v>
      </c>
      <c r="D339" s="186" t="s">
        <v>418</v>
      </c>
      <c r="E339" s="186">
        <v>0.81200000000000006</v>
      </c>
      <c r="F339" s="188">
        <v>6543</v>
      </c>
      <c r="G339" s="188">
        <v>0</v>
      </c>
      <c r="K339" s="186">
        <v>2</v>
      </c>
      <c r="L339" s="186">
        <v>14.1613072</v>
      </c>
      <c r="M339" s="186">
        <v>120.512</v>
      </c>
      <c r="Q339" s="188">
        <v>119.646</v>
      </c>
      <c r="R339" s="186">
        <v>1</v>
      </c>
      <c r="T339" s="188">
        <v>0.724248</v>
      </c>
      <c r="V339" s="188">
        <v>3.6782E-3</v>
      </c>
      <c r="X339" s="188">
        <v>0.36647200000000002</v>
      </c>
      <c r="Y339" s="188" t="s">
        <v>1361</v>
      </c>
      <c r="Z339" s="188" t="s">
        <v>1295</v>
      </c>
      <c r="AA339" s="188" t="s">
        <v>1500</v>
      </c>
      <c r="AE339" s="186" t="s">
        <v>1499</v>
      </c>
      <c r="AF339" s="186">
        <v>0</v>
      </c>
    </row>
    <row r="340" spans="1:32" x14ac:dyDescent="0.2">
      <c r="A340" s="186" t="s">
        <v>112</v>
      </c>
      <c r="B340" s="186">
        <v>57</v>
      </c>
      <c r="C340" s="186" t="s">
        <v>417</v>
      </c>
      <c r="D340" s="186" t="s">
        <v>418</v>
      </c>
      <c r="E340" s="186">
        <v>0.81200000000000006</v>
      </c>
      <c r="F340" s="188">
        <v>3878</v>
      </c>
      <c r="G340" s="188">
        <v>9.8849999999999998</v>
      </c>
      <c r="J340" s="188" t="s">
        <v>754</v>
      </c>
      <c r="K340" s="186">
        <v>3</v>
      </c>
      <c r="L340" s="186">
        <v>12.256260299999999</v>
      </c>
      <c r="M340" s="186">
        <v>93.265000000000001</v>
      </c>
      <c r="Q340" s="188">
        <v>92.587999999999994</v>
      </c>
      <c r="R340" s="186">
        <v>0</v>
      </c>
      <c r="T340" s="188">
        <v>0.73140740000000004</v>
      </c>
      <c r="V340" s="188">
        <v>3.7146000000000002E-3</v>
      </c>
      <c r="X340" s="188">
        <v>0.37008099999999999</v>
      </c>
      <c r="Y340" s="188" t="s">
        <v>804</v>
      </c>
      <c r="Z340" s="188" t="s">
        <v>774</v>
      </c>
      <c r="AA340" s="188" t="s">
        <v>1501</v>
      </c>
      <c r="AE340" s="186" t="s">
        <v>1499</v>
      </c>
      <c r="AF340" s="186">
        <v>0</v>
      </c>
    </row>
    <row r="341" spans="1:32" x14ac:dyDescent="0.2">
      <c r="A341" s="186" t="s">
        <v>112</v>
      </c>
      <c r="B341" s="186">
        <v>57</v>
      </c>
      <c r="C341" s="186" t="s">
        <v>417</v>
      </c>
      <c r="D341" s="186" t="s">
        <v>418</v>
      </c>
      <c r="E341" s="186">
        <v>0.81200000000000006</v>
      </c>
      <c r="H341" s="188">
        <v>826</v>
      </c>
      <c r="I341" s="188">
        <v>-28.966999999999999</v>
      </c>
      <c r="J341" s="188" t="s">
        <v>758</v>
      </c>
      <c r="K341" s="186">
        <v>4</v>
      </c>
      <c r="L341" s="186">
        <v>48.951970199999998</v>
      </c>
      <c r="M341" s="186">
        <v>22.376000000000001</v>
      </c>
      <c r="P341" s="188">
        <v>22.029</v>
      </c>
      <c r="R341" s="186">
        <v>0</v>
      </c>
      <c r="S341" s="188">
        <v>1.1528567000000001</v>
      </c>
      <c r="U341" s="188">
        <v>1.0856299999999999E-2</v>
      </c>
      <c r="W341" s="188">
        <v>1.073974</v>
      </c>
      <c r="AB341" s="188" t="s">
        <v>760</v>
      </c>
      <c r="AC341" s="188" t="s">
        <v>835</v>
      </c>
      <c r="AD341" s="188" t="s">
        <v>1502</v>
      </c>
      <c r="AE341" s="186" t="s">
        <v>1499</v>
      </c>
      <c r="AF341" s="186">
        <v>95</v>
      </c>
    </row>
    <row r="342" spans="1:32" x14ac:dyDescent="0.2">
      <c r="A342" s="186" t="s">
        <v>112</v>
      </c>
      <c r="B342" s="186">
        <v>57</v>
      </c>
      <c r="C342" s="186" t="s">
        <v>417</v>
      </c>
      <c r="D342" s="186" t="s">
        <v>418</v>
      </c>
      <c r="E342" s="186">
        <v>0.81200000000000006</v>
      </c>
      <c r="H342" s="188">
        <v>5480</v>
      </c>
      <c r="I342" s="188">
        <v>-43.8</v>
      </c>
      <c r="K342" s="186">
        <v>5</v>
      </c>
      <c r="L342" s="186">
        <v>54.094209900000003</v>
      </c>
      <c r="M342" s="186">
        <v>102.523</v>
      </c>
      <c r="P342" s="188">
        <v>100.967</v>
      </c>
      <c r="R342" s="186">
        <v>1</v>
      </c>
      <c r="S342" s="188">
        <v>1.1353086999999999</v>
      </c>
      <c r="U342" s="188">
        <v>1.06905E-2</v>
      </c>
      <c r="W342" s="188">
        <v>1.0577430000000001</v>
      </c>
      <c r="AB342" s="188" t="s">
        <v>760</v>
      </c>
      <c r="AC342" s="188" t="s">
        <v>835</v>
      </c>
      <c r="AD342" s="188" t="s">
        <v>1039</v>
      </c>
      <c r="AE342" s="186" t="s">
        <v>1499</v>
      </c>
      <c r="AF342" s="186">
        <v>95</v>
      </c>
    </row>
    <row r="343" spans="1:32" x14ac:dyDescent="0.2">
      <c r="A343" s="186" t="s">
        <v>112</v>
      </c>
      <c r="B343" s="186">
        <v>57</v>
      </c>
      <c r="C343" s="186" t="s">
        <v>417</v>
      </c>
      <c r="D343" s="186" t="s">
        <v>418</v>
      </c>
      <c r="E343" s="186">
        <v>0.81200000000000006</v>
      </c>
      <c r="H343" s="188">
        <v>5479</v>
      </c>
      <c r="I343" s="188">
        <v>-44.008000000000003</v>
      </c>
      <c r="K343" s="186">
        <v>6</v>
      </c>
      <c r="L343" s="186">
        <v>53.681613900000002</v>
      </c>
      <c r="M343" s="186">
        <v>102.78100000000001</v>
      </c>
      <c r="P343" s="188">
        <v>101.221</v>
      </c>
      <c r="R343" s="186">
        <v>0</v>
      </c>
      <c r="S343" s="188">
        <v>1.1350708</v>
      </c>
      <c r="U343" s="188">
        <v>1.06882E-2</v>
      </c>
      <c r="W343" s="188">
        <v>1.057515</v>
      </c>
      <c r="AB343" s="188" t="s">
        <v>765</v>
      </c>
      <c r="AC343" s="188" t="s">
        <v>821</v>
      </c>
      <c r="AD343" s="188" t="s">
        <v>1442</v>
      </c>
      <c r="AE343" s="186" t="s">
        <v>1499</v>
      </c>
      <c r="AF343" s="186">
        <v>95</v>
      </c>
    </row>
    <row r="344" spans="1:32" x14ac:dyDescent="0.2">
      <c r="A344" s="186" t="s">
        <v>112</v>
      </c>
      <c r="B344" s="186">
        <v>58</v>
      </c>
      <c r="C344" s="186" t="s">
        <v>419</v>
      </c>
      <c r="D344" s="186" t="s">
        <v>420</v>
      </c>
      <c r="E344" s="186">
        <v>0.82699999999999996</v>
      </c>
      <c r="F344" s="188">
        <v>6530</v>
      </c>
      <c r="G344" s="188">
        <v>0.1</v>
      </c>
      <c r="K344" s="186">
        <v>1</v>
      </c>
      <c r="L344" s="186">
        <v>13.8922668</v>
      </c>
      <c r="M344" s="186">
        <v>120.291</v>
      </c>
      <c r="Q344" s="188">
        <v>119.426</v>
      </c>
      <c r="R344" s="186">
        <v>0</v>
      </c>
      <c r="T344" s="188">
        <v>0.72425669999999998</v>
      </c>
      <c r="V344" s="188">
        <v>3.6786000000000002E-3</v>
      </c>
      <c r="X344" s="188">
        <v>0.366508</v>
      </c>
      <c r="Y344" s="188" t="s">
        <v>1244</v>
      </c>
      <c r="Z344" s="188" t="s">
        <v>1239</v>
      </c>
      <c r="AA344" s="188" t="s">
        <v>1503</v>
      </c>
      <c r="AE344" s="186" t="s">
        <v>1504</v>
      </c>
      <c r="AF344" s="186">
        <v>0</v>
      </c>
    </row>
    <row r="345" spans="1:32" x14ac:dyDescent="0.2">
      <c r="A345" s="186" t="s">
        <v>112</v>
      </c>
      <c r="B345" s="186">
        <v>58</v>
      </c>
      <c r="C345" s="186" t="s">
        <v>419</v>
      </c>
      <c r="D345" s="186" t="s">
        <v>420</v>
      </c>
      <c r="E345" s="186">
        <v>0.82699999999999996</v>
      </c>
      <c r="F345" s="188">
        <v>6538</v>
      </c>
      <c r="G345" s="188">
        <v>0</v>
      </c>
      <c r="K345" s="186">
        <v>2</v>
      </c>
      <c r="L345" s="186">
        <v>13.9032394</v>
      </c>
      <c r="M345" s="186">
        <v>120.49</v>
      </c>
      <c r="Q345" s="188">
        <v>119.624</v>
      </c>
      <c r="R345" s="186">
        <v>1</v>
      </c>
      <c r="T345" s="188">
        <v>0.72418459999999996</v>
      </c>
      <c r="V345" s="188">
        <v>3.6782E-3</v>
      </c>
      <c r="X345" s="188">
        <v>0.36647200000000002</v>
      </c>
      <c r="Y345" s="188" t="s">
        <v>1361</v>
      </c>
      <c r="Z345" s="188" t="s">
        <v>748</v>
      </c>
      <c r="AA345" s="188" t="s">
        <v>1505</v>
      </c>
      <c r="AE345" s="186" t="s">
        <v>1504</v>
      </c>
      <c r="AF345" s="186">
        <v>0</v>
      </c>
    </row>
    <row r="346" spans="1:32" x14ac:dyDescent="0.2">
      <c r="A346" s="186" t="s">
        <v>112</v>
      </c>
      <c r="B346" s="186">
        <v>58</v>
      </c>
      <c r="C346" s="186" t="s">
        <v>419</v>
      </c>
      <c r="D346" s="186" t="s">
        <v>420</v>
      </c>
      <c r="E346" s="186">
        <v>0.82699999999999996</v>
      </c>
      <c r="F346" s="188">
        <v>3753</v>
      </c>
      <c r="G346" s="188">
        <v>12.073</v>
      </c>
      <c r="J346" s="188" t="s">
        <v>754</v>
      </c>
      <c r="K346" s="186">
        <v>3</v>
      </c>
      <c r="L346" s="186">
        <v>11.767647500000001</v>
      </c>
      <c r="M346" s="186">
        <v>90.09</v>
      </c>
      <c r="Q346" s="188">
        <v>89.435000000000002</v>
      </c>
      <c r="R346" s="186">
        <v>0</v>
      </c>
      <c r="T346" s="188">
        <v>0.73292749999999995</v>
      </c>
      <c r="V346" s="188">
        <v>3.7226E-3</v>
      </c>
      <c r="X346" s="188">
        <v>0.37087999999999999</v>
      </c>
      <c r="Y346" s="188" t="s">
        <v>1366</v>
      </c>
      <c r="Z346" s="188" t="s">
        <v>1297</v>
      </c>
      <c r="AA346" s="188" t="s">
        <v>1506</v>
      </c>
      <c r="AE346" s="186" t="s">
        <v>1504</v>
      </c>
      <c r="AF346" s="186">
        <v>0</v>
      </c>
    </row>
    <row r="347" spans="1:32" x14ac:dyDescent="0.2">
      <c r="A347" s="186" t="s">
        <v>112</v>
      </c>
      <c r="B347" s="186">
        <v>58</v>
      </c>
      <c r="C347" s="186" t="s">
        <v>419</v>
      </c>
      <c r="D347" s="186" t="s">
        <v>420</v>
      </c>
      <c r="E347" s="186">
        <v>0.82699999999999996</v>
      </c>
      <c r="H347" s="188">
        <v>874</v>
      </c>
      <c r="I347" s="188">
        <v>-31.501999999999999</v>
      </c>
      <c r="J347" s="188" t="s">
        <v>758</v>
      </c>
      <c r="K347" s="186">
        <v>4</v>
      </c>
      <c r="L347" s="186">
        <v>50.4130556</v>
      </c>
      <c r="M347" s="186">
        <v>23.786999999999999</v>
      </c>
      <c r="P347" s="188">
        <v>23.42</v>
      </c>
      <c r="R347" s="186">
        <v>0</v>
      </c>
      <c r="S347" s="188">
        <v>1.150072</v>
      </c>
      <c r="U347" s="188">
        <v>1.0828000000000001E-2</v>
      </c>
      <c r="W347" s="188">
        <v>1.0712010000000001</v>
      </c>
      <c r="AB347" s="188" t="s">
        <v>760</v>
      </c>
      <c r="AC347" s="188" t="s">
        <v>1236</v>
      </c>
      <c r="AD347" s="188" t="s">
        <v>1502</v>
      </c>
      <c r="AE347" s="186" t="s">
        <v>1504</v>
      </c>
      <c r="AF347" s="186">
        <v>95</v>
      </c>
    </row>
    <row r="348" spans="1:32" x14ac:dyDescent="0.2">
      <c r="A348" s="186" t="s">
        <v>112</v>
      </c>
      <c r="B348" s="186">
        <v>58</v>
      </c>
      <c r="C348" s="186" t="s">
        <v>419</v>
      </c>
      <c r="D348" s="186" t="s">
        <v>420</v>
      </c>
      <c r="E348" s="186">
        <v>0.82699999999999996</v>
      </c>
      <c r="H348" s="188">
        <v>5487</v>
      </c>
      <c r="I348" s="188">
        <v>-43.8</v>
      </c>
      <c r="K348" s="186">
        <v>5</v>
      </c>
      <c r="L348" s="186">
        <v>53.005824500000003</v>
      </c>
      <c r="M348" s="186">
        <v>102.592</v>
      </c>
      <c r="P348" s="188">
        <v>101.03400000000001</v>
      </c>
      <c r="R348" s="186">
        <v>1</v>
      </c>
      <c r="S348" s="188">
        <v>1.1353285</v>
      </c>
      <c r="U348" s="188">
        <v>1.06905E-2</v>
      </c>
      <c r="W348" s="188">
        <v>1.0577430000000001</v>
      </c>
      <c r="AB348" s="188" t="s">
        <v>760</v>
      </c>
      <c r="AC348" s="188" t="s">
        <v>835</v>
      </c>
      <c r="AD348" s="188" t="s">
        <v>1039</v>
      </c>
      <c r="AE348" s="186" t="s">
        <v>1504</v>
      </c>
      <c r="AF348" s="186">
        <v>95</v>
      </c>
    </row>
    <row r="349" spans="1:32" x14ac:dyDescent="0.2">
      <c r="A349" s="186" t="s">
        <v>112</v>
      </c>
      <c r="B349" s="186">
        <v>58</v>
      </c>
      <c r="C349" s="186" t="s">
        <v>419</v>
      </c>
      <c r="D349" s="186" t="s">
        <v>420</v>
      </c>
      <c r="E349" s="186">
        <v>0.82699999999999996</v>
      </c>
      <c r="H349" s="188">
        <v>5477</v>
      </c>
      <c r="I349" s="188">
        <v>-44.005000000000003</v>
      </c>
      <c r="K349" s="186">
        <v>6</v>
      </c>
      <c r="L349" s="186">
        <v>52.767814600000001</v>
      </c>
      <c r="M349" s="186">
        <v>102.74299999999999</v>
      </c>
      <c r="P349" s="188">
        <v>101.18300000000001</v>
      </c>
      <c r="R349" s="186">
        <v>0</v>
      </c>
      <c r="S349" s="188">
        <v>1.1350946</v>
      </c>
      <c r="U349" s="188">
        <v>1.06882E-2</v>
      </c>
      <c r="W349" s="188">
        <v>1.0575190000000001</v>
      </c>
      <c r="AB349" s="188" t="s">
        <v>765</v>
      </c>
      <c r="AC349" s="188" t="s">
        <v>821</v>
      </c>
      <c r="AD349" s="188" t="s">
        <v>1446</v>
      </c>
      <c r="AE349" s="186" t="s">
        <v>1504</v>
      </c>
      <c r="AF349" s="186">
        <v>95</v>
      </c>
    </row>
    <row r="350" spans="1:32" x14ac:dyDescent="0.2">
      <c r="A350" s="186" t="s">
        <v>112</v>
      </c>
      <c r="B350" s="186">
        <v>59</v>
      </c>
      <c r="C350" s="186" t="s">
        <v>421</v>
      </c>
      <c r="D350" s="186" t="s">
        <v>422</v>
      </c>
      <c r="E350" s="186">
        <v>0.81599999999999995</v>
      </c>
      <c r="F350" s="188">
        <v>6543</v>
      </c>
      <c r="G350" s="188">
        <v>0.12</v>
      </c>
      <c r="K350" s="186">
        <v>1</v>
      </c>
      <c r="L350" s="186">
        <v>14.0833111</v>
      </c>
      <c r="M350" s="186">
        <v>120.35899999999999</v>
      </c>
      <c r="Q350" s="188">
        <v>119.49299999999999</v>
      </c>
      <c r="R350" s="186">
        <v>0</v>
      </c>
      <c r="T350" s="188">
        <v>0.72426959999999996</v>
      </c>
      <c r="V350" s="188">
        <v>3.6786000000000002E-3</v>
      </c>
      <c r="X350" s="188">
        <v>0.36651600000000001</v>
      </c>
      <c r="Y350" s="188" t="s">
        <v>1244</v>
      </c>
      <c r="Z350" s="188" t="s">
        <v>1239</v>
      </c>
      <c r="AA350" s="188" t="s">
        <v>1507</v>
      </c>
      <c r="AE350" s="186" t="s">
        <v>1508</v>
      </c>
      <c r="AF350" s="186">
        <v>0</v>
      </c>
    </row>
    <row r="351" spans="1:32" x14ac:dyDescent="0.2">
      <c r="A351" s="186" t="s">
        <v>112</v>
      </c>
      <c r="B351" s="186">
        <v>59</v>
      </c>
      <c r="C351" s="186" t="s">
        <v>421</v>
      </c>
      <c r="D351" s="186" t="s">
        <v>422</v>
      </c>
      <c r="E351" s="186">
        <v>0.81599999999999995</v>
      </c>
      <c r="F351" s="188">
        <v>6543</v>
      </c>
      <c r="G351" s="188">
        <v>0</v>
      </c>
      <c r="K351" s="186">
        <v>2</v>
      </c>
      <c r="L351" s="186">
        <v>14.090491500000001</v>
      </c>
      <c r="M351" s="186">
        <v>120.48699999999999</v>
      </c>
      <c r="Q351" s="188">
        <v>119.621</v>
      </c>
      <c r="R351" s="186">
        <v>1</v>
      </c>
      <c r="T351" s="188">
        <v>0.72418309999999997</v>
      </c>
      <c r="V351" s="188">
        <v>3.6782E-3</v>
      </c>
      <c r="X351" s="188">
        <v>0.36647200000000002</v>
      </c>
      <c r="Y351" s="188" t="s">
        <v>1361</v>
      </c>
      <c r="Z351" s="188" t="s">
        <v>1295</v>
      </c>
      <c r="AA351" s="188" t="s">
        <v>1509</v>
      </c>
      <c r="AE351" s="186" t="s">
        <v>1508</v>
      </c>
      <c r="AF351" s="186">
        <v>0</v>
      </c>
    </row>
    <row r="352" spans="1:32" x14ac:dyDescent="0.2">
      <c r="A352" s="186" t="s">
        <v>112</v>
      </c>
      <c r="B352" s="186">
        <v>59</v>
      </c>
      <c r="C352" s="186" t="s">
        <v>421</v>
      </c>
      <c r="D352" s="186" t="s">
        <v>422</v>
      </c>
      <c r="E352" s="186">
        <v>0.81599999999999995</v>
      </c>
      <c r="F352" s="188">
        <v>2236</v>
      </c>
      <c r="G352" s="188">
        <v>13.475</v>
      </c>
      <c r="J352" s="188" t="s">
        <v>754</v>
      </c>
      <c r="K352" s="186">
        <v>3</v>
      </c>
      <c r="L352" s="186">
        <v>8.0812390999999995</v>
      </c>
      <c r="M352" s="186">
        <v>53.539000000000001</v>
      </c>
      <c r="Q352" s="188">
        <v>53.149000000000001</v>
      </c>
      <c r="R352" s="186">
        <v>0</v>
      </c>
      <c r="T352" s="188">
        <v>0.73394179999999998</v>
      </c>
      <c r="V352" s="188">
        <v>3.7277999999999999E-3</v>
      </c>
      <c r="X352" s="188">
        <v>0.371392</v>
      </c>
      <c r="Y352" s="188" t="s">
        <v>804</v>
      </c>
      <c r="Z352" s="188" t="s">
        <v>774</v>
      </c>
      <c r="AA352" s="188" t="s">
        <v>1144</v>
      </c>
      <c r="AE352" s="186" t="s">
        <v>1508</v>
      </c>
      <c r="AF352" s="186">
        <v>0</v>
      </c>
    </row>
    <row r="353" spans="1:32" x14ac:dyDescent="0.2">
      <c r="A353" s="186" t="s">
        <v>112</v>
      </c>
      <c r="B353" s="186">
        <v>59</v>
      </c>
      <c r="C353" s="186" t="s">
        <v>421</v>
      </c>
      <c r="D353" s="186" t="s">
        <v>422</v>
      </c>
      <c r="E353" s="186">
        <v>0.81599999999999995</v>
      </c>
      <c r="H353" s="188">
        <v>1032</v>
      </c>
      <c r="I353" s="188">
        <v>-35.786999999999999</v>
      </c>
      <c r="J353" s="188" t="s">
        <v>758</v>
      </c>
      <c r="K353" s="186">
        <v>4</v>
      </c>
      <c r="L353" s="186">
        <v>58.252099299999998</v>
      </c>
      <c r="M353" s="186">
        <v>28.367000000000001</v>
      </c>
      <c r="P353" s="188">
        <v>27.93</v>
      </c>
      <c r="R353" s="186">
        <v>0</v>
      </c>
      <c r="S353" s="188">
        <v>1.1453323</v>
      </c>
      <c r="U353" s="188">
        <v>1.0780100000000001E-2</v>
      </c>
      <c r="W353" s="188">
        <v>1.0665119999999999</v>
      </c>
      <c r="AB353" s="188" t="s">
        <v>809</v>
      </c>
      <c r="AC353" s="188" t="s">
        <v>835</v>
      </c>
      <c r="AD353" s="188" t="s">
        <v>1474</v>
      </c>
      <c r="AE353" s="186" t="s">
        <v>1508</v>
      </c>
      <c r="AF353" s="186">
        <v>95</v>
      </c>
    </row>
    <row r="354" spans="1:32" x14ac:dyDescent="0.2">
      <c r="A354" s="186" t="s">
        <v>112</v>
      </c>
      <c r="B354" s="186">
        <v>59</v>
      </c>
      <c r="C354" s="186" t="s">
        <v>421</v>
      </c>
      <c r="D354" s="186" t="s">
        <v>422</v>
      </c>
      <c r="E354" s="186">
        <v>0.81599999999999995</v>
      </c>
      <c r="H354" s="188">
        <v>5491</v>
      </c>
      <c r="I354" s="188">
        <v>-43.8</v>
      </c>
      <c r="K354" s="186">
        <v>5</v>
      </c>
      <c r="L354" s="186">
        <v>53.510946699999998</v>
      </c>
      <c r="M354" s="186">
        <v>102.723</v>
      </c>
      <c r="P354" s="188">
        <v>101.163</v>
      </c>
      <c r="R354" s="186">
        <v>1</v>
      </c>
      <c r="S354" s="188">
        <v>1.1353428000000001</v>
      </c>
      <c r="U354" s="188">
        <v>1.06905E-2</v>
      </c>
      <c r="W354" s="188">
        <v>1.0577430000000001</v>
      </c>
      <c r="AB354" s="188" t="s">
        <v>760</v>
      </c>
      <c r="AC354" s="188" t="s">
        <v>1236</v>
      </c>
      <c r="AD354" s="188" t="s">
        <v>1044</v>
      </c>
      <c r="AE354" s="186" t="s">
        <v>1508</v>
      </c>
      <c r="AF354" s="186">
        <v>95</v>
      </c>
    </row>
    <row r="355" spans="1:32" x14ac:dyDescent="0.2">
      <c r="A355" s="186" t="s">
        <v>112</v>
      </c>
      <c r="B355" s="186">
        <v>59</v>
      </c>
      <c r="C355" s="186" t="s">
        <v>421</v>
      </c>
      <c r="D355" s="186" t="s">
        <v>422</v>
      </c>
      <c r="E355" s="186">
        <v>0.81599999999999995</v>
      </c>
      <c r="H355" s="188">
        <v>5490</v>
      </c>
      <c r="I355" s="188">
        <v>-44.015000000000001</v>
      </c>
      <c r="K355" s="186">
        <v>6</v>
      </c>
      <c r="L355" s="186">
        <v>53.169648299999999</v>
      </c>
      <c r="M355" s="186">
        <v>102.93600000000001</v>
      </c>
      <c r="P355" s="188">
        <v>101.374</v>
      </c>
      <c r="R355" s="186">
        <v>0</v>
      </c>
      <c r="S355" s="188">
        <v>1.1350971999999999</v>
      </c>
      <c r="U355" s="188">
        <v>1.0688100000000001E-2</v>
      </c>
      <c r="W355" s="188">
        <v>1.057507</v>
      </c>
      <c r="AB355" s="188" t="s">
        <v>765</v>
      </c>
      <c r="AC355" s="188" t="s">
        <v>1082</v>
      </c>
      <c r="AD355" s="188" t="s">
        <v>1446</v>
      </c>
      <c r="AE355" s="186" t="s">
        <v>1508</v>
      </c>
      <c r="AF355" s="186">
        <v>95</v>
      </c>
    </row>
    <row r="356" spans="1:32" x14ac:dyDescent="0.2">
      <c r="A356" s="186" t="s">
        <v>112</v>
      </c>
      <c r="B356" s="186">
        <v>60</v>
      </c>
      <c r="C356" s="186" t="s">
        <v>421</v>
      </c>
      <c r="D356" s="186" t="s">
        <v>285</v>
      </c>
      <c r="E356" s="186">
        <v>0.84499999999999997</v>
      </c>
      <c r="F356" s="188">
        <v>6539</v>
      </c>
      <c r="G356" s="188">
        <v>0.112</v>
      </c>
      <c r="K356" s="186">
        <v>1</v>
      </c>
      <c r="L356" s="186">
        <v>13.6033156</v>
      </c>
      <c r="M356" s="186">
        <v>120.42</v>
      </c>
      <c r="Q356" s="188">
        <v>119.55500000000001</v>
      </c>
      <c r="R356" s="186">
        <v>0</v>
      </c>
      <c r="T356" s="188">
        <v>0.72427750000000002</v>
      </c>
      <c r="V356" s="188">
        <v>3.6786000000000002E-3</v>
      </c>
      <c r="X356" s="188">
        <v>0.36651299999999998</v>
      </c>
      <c r="Y356" s="188" t="s">
        <v>1244</v>
      </c>
      <c r="Z356" s="188" t="s">
        <v>788</v>
      </c>
      <c r="AA356" s="188" t="s">
        <v>1510</v>
      </c>
      <c r="AE356" s="186" t="s">
        <v>1511</v>
      </c>
      <c r="AF356" s="186">
        <v>0</v>
      </c>
    </row>
    <row r="357" spans="1:32" x14ac:dyDescent="0.2">
      <c r="A357" s="186" t="s">
        <v>112</v>
      </c>
      <c r="B357" s="186">
        <v>60</v>
      </c>
      <c r="C357" s="186" t="s">
        <v>421</v>
      </c>
      <c r="D357" s="186" t="s">
        <v>285</v>
      </c>
      <c r="E357" s="186">
        <v>0.84499999999999997</v>
      </c>
      <c r="F357" s="188">
        <v>6549</v>
      </c>
      <c r="G357" s="188">
        <v>0</v>
      </c>
      <c r="K357" s="186">
        <v>2</v>
      </c>
      <c r="L357" s="186">
        <v>13.6103846</v>
      </c>
      <c r="M357" s="186">
        <v>120.55200000000001</v>
      </c>
      <c r="Q357" s="188">
        <v>119.685</v>
      </c>
      <c r="R357" s="186">
        <v>1</v>
      </c>
      <c r="T357" s="188">
        <v>0.72419639999999996</v>
      </c>
      <c r="V357" s="188">
        <v>3.6782E-3</v>
      </c>
      <c r="X357" s="188">
        <v>0.36647200000000002</v>
      </c>
      <c r="Y357" s="188" t="s">
        <v>1361</v>
      </c>
      <c r="Z357" s="188" t="s">
        <v>1295</v>
      </c>
      <c r="AA357" s="188" t="s">
        <v>1512</v>
      </c>
      <c r="AE357" s="186" t="s">
        <v>1511</v>
      </c>
      <c r="AF357" s="186">
        <v>0</v>
      </c>
    </row>
    <row r="358" spans="1:32" x14ac:dyDescent="0.2">
      <c r="A358" s="186" t="s">
        <v>112</v>
      </c>
      <c r="B358" s="186">
        <v>60</v>
      </c>
      <c r="C358" s="186" t="s">
        <v>421</v>
      </c>
      <c r="D358" s="186" t="s">
        <v>285</v>
      </c>
      <c r="E358" s="186">
        <v>0.84499999999999997</v>
      </c>
      <c r="F358" s="188">
        <v>2727</v>
      </c>
      <c r="G358" s="188">
        <v>13.506</v>
      </c>
      <c r="J358" s="188" t="s">
        <v>754</v>
      </c>
      <c r="K358" s="186">
        <v>3</v>
      </c>
      <c r="L358" s="186">
        <v>9.1316120000000005</v>
      </c>
      <c r="M358" s="186">
        <v>65.206999999999994</v>
      </c>
      <c r="Q358" s="188">
        <v>64.731999999999999</v>
      </c>
      <c r="R358" s="186">
        <v>0</v>
      </c>
      <c r="T358" s="188">
        <v>0.73397710000000005</v>
      </c>
      <c r="V358" s="188">
        <v>3.7279000000000001E-3</v>
      </c>
      <c r="X358" s="188">
        <v>0.37140299999999998</v>
      </c>
      <c r="Y358" s="188" t="s">
        <v>804</v>
      </c>
      <c r="Z358" s="188" t="s">
        <v>774</v>
      </c>
      <c r="AA358" s="188" t="s">
        <v>1102</v>
      </c>
      <c r="AE358" s="186" t="s">
        <v>1511</v>
      </c>
      <c r="AF358" s="186">
        <v>0</v>
      </c>
    </row>
    <row r="359" spans="1:32" x14ac:dyDescent="0.2">
      <c r="A359" s="186" t="s">
        <v>112</v>
      </c>
      <c r="B359" s="186">
        <v>60</v>
      </c>
      <c r="C359" s="186" t="s">
        <v>421</v>
      </c>
      <c r="D359" s="186" t="s">
        <v>285</v>
      </c>
      <c r="E359" s="186">
        <v>0.84499999999999997</v>
      </c>
      <c r="H359" s="188">
        <v>1032</v>
      </c>
      <c r="I359" s="188">
        <v>-34.933</v>
      </c>
      <c r="J359" s="188" t="s">
        <v>758</v>
      </c>
      <c r="K359" s="186">
        <v>4</v>
      </c>
      <c r="L359" s="186">
        <v>56.167192100000001</v>
      </c>
      <c r="M359" s="186">
        <v>28.306000000000001</v>
      </c>
      <c r="P359" s="188">
        <v>27.87</v>
      </c>
      <c r="R359" s="186">
        <v>0</v>
      </c>
      <c r="S359" s="188">
        <v>1.1462854</v>
      </c>
      <c r="U359" s="188">
        <v>1.07896E-2</v>
      </c>
      <c r="W359" s="188">
        <v>1.067447</v>
      </c>
      <c r="AB359" s="188" t="s">
        <v>760</v>
      </c>
      <c r="AC359" s="188" t="s">
        <v>835</v>
      </c>
      <c r="AD359" s="188" t="s">
        <v>1490</v>
      </c>
      <c r="AE359" s="186" t="s">
        <v>1511</v>
      </c>
      <c r="AF359" s="186">
        <v>95</v>
      </c>
    </row>
    <row r="360" spans="1:32" x14ac:dyDescent="0.2">
      <c r="A360" s="186" t="s">
        <v>112</v>
      </c>
      <c r="B360" s="186">
        <v>60</v>
      </c>
      <c r="C360" s="186" t="s">
        <v>421</v>
      </c>
      <c r="D360" s="186" t="s">
        <v>285</v>
      </c>
      <c r="E360" s="186">
        <v>0.84499999999999997</v>
      </c>
      <c r="H360" s="188">
        <v>5491</v>
      </c>
      <c r="I360" s="188">
        <v>-43.8</v>
      </c>
      <c r="K360" s="186">
        <v>5</v>
      </c>
      <c r="L360" s="186">
        <v>51.692830800000003</v>
      </c>
      <c r="M360" s="186">
        <v>102.711</v>
      </c>
      <c r="P360" s="188">
        <v>101.152</v>
      </c>
      <c r="R360" s="186">
        <v>1</v>
      </c>
      <c r="S360" s="188">
        <v>1.1353489000000001</v>
      </c>
      <c r="U360" s="188">
        <v>1.06905E-2</v>
      </c>
      <c r="W360" s="188">
        <v>1.0577430000000001</v>
      </c>
      <c r="AB360" s="188" t="s">
        <v>760</v>
      </c>
      <c r="AC360" s="188" t="s">
        <v>1236</v>
      </c>
      <c r="AD360" s="188" t="s">
        <v>1044</v>
      </c>
      <c r="AE360" s="186" t="s">
        <v>1511</v>
      </c>
      <c r="AF360" s="186">
        <v>95</v>
      </c>
    </row>
    <row r="361" spans="1:32" x14ac:dyDescent="0.2">
      <c r="A361" s="186" t="s">
        <v>112</v>
      </c>
      <c r="B361" s="186">
        <v>60</v>
      </c>
      <c r="C361" s="186" t="s">
        <v>421</v>
      </c>
      <c r="D361" s="186" t="s">
        <v>285</v>
      </c>
      <c r="E361" s="186">
        <v>0.84499999999999997</v>
      </c>
      <c r="H361" s="188">
        <v>5484</v>
      </c>
      <c r="I361" s="188">
        <v>-44</v>
      </c>
      <c r="K361" s="186">
        <v>6</v>
      </c>
      <c r="L361" s="186">
        <v>51.390937999999998</v>
      </c>
      <c r="M361" s="186">
        <v>102.907</v>
      </c>
      <c r="P361" s="188">
        <v>101.34399999999999</v>
      </c>
      <c r="R361" s="186">
        <v>0</v>
      </c>
      <c r="S361" s="188">
        <v>1.1351211000000001</v>
      </c>
      <c r="U361" s="188">
        <v>1.06883E-2</v>
      </c>
      <c r="W361" s="188">
        <v>1.0575239999999999</v>
      </c>
      <c r="AB361" s="188" t="s">
        <v>765</v>
      </c>
      <c r="AC361" s="188" t="s">
        <v>1082</v>
      </c>
      <c r="AD361" s="188" t="s">
        <v>1442</v>
      </c>
      <c r="AE361" s="186" t="s">
        <v>1511</v>
      </c>
      <c r="AF361" s="186">
        <v>95</v>
      </c>
    </row>
    <row r="362" spans="1:32" x14ac:dyDescent="0.2">
      <c r="A362" s="186" t="s">
        <v>112</v>
      </c>
      <c r="B362" s="186">
        <v>61</v>
      </c>
      <c r="C362" s="186" t="s">
        <v>423</v>
      </c>
      <c r="D362" s="186" t="s">
        <v>424</v>
      </c>
      <c r="E362" s="186">
        <v>0.83399999999999996</v>
      </c>
      <c r="F362" s="188">
        <v>6548</v>
      </c>
      <c r="G362" s="188">
        <v>9.9000000000000005E-2</v>
      </c>
      <c r="K362" s="186">
        <v>1</v>
      </c>
      <c r="L362" s="186">
        <v>13.7863235</v>
      </c>
      <c r="M362" s="186">
        <v>120.486</v>
      </c>
      <c r="Q362" s="188">
        <v>119.62</v>
      </c>
      <c r="R362" s="186">
        <v>0</v>
      </c>
      <c r="T362" s="188">
        <v>0.72427810000000004</v>
      </c>
      <c r="V362" s="188">
        <v>3.6786000000000002E-3</v>
      </c>
      <c r="X362" s="188">
        <v>0.366508</v>
      </c>
      <c r="Y362" s="188" t="s">
        <v>787</v>
      </c>
      <c r="Z362" s="188" t="s">
        <v>1234</v>
      </c>
      <c r="AA362" s="188" t="s">
        <v>1513</v>
      </c>
      <c r="AE362" s="186" t="s">
        <v>1514</v>
      </c>
      <c r="AF362" s="186">
        <v>0</v>
      </c>
    </row>
    <row r="363" spans="1:32" x14ac:dyDescent="0.2">
      <c r="A363" s="186" t="s">
        <v>112</v>
      </c>
      <c r="B363" s="186">
        <v>61</v>
      </c>
      <c r="C363" s="186" t="s">
        <v>423</v>
      </c>
      <c r="D363" s="186" t="s">
        <v>424</v>
      </c>
      <c r="E363" s="186">
        <v>0.83399999999999996</v>
      </c>
      <c r="F363" s="188">
        <v>6551</v>
      </c>
      <c r="G363" s="188">
        <v>0</v>
      </c>
      <c r="K363" s="186">
        <v>2</v>
      </c>
      <c r="L363" s="186">
        <v>13.7938677</v>
      </c>
      <c r="M363" s="186">
        <v>120.625</v>
      </c>
      <c r="Q363" s="188">
        <v>119.75700000000001</v>
      </c>
      <c r="R363" s="186">
        <v>1</v>
      </c>
      <c r="T363" s="188">
        <v>0.72420629999999997</v>
      </c>
      <c r="V363" s="188">
        <v>3.6782E-3</v>
      </c>
      <c r="X363" s="188">
        <v>0.36647200000000002</v>
      </c>
      <c r="Y363" s="188" t="s">
        <v>1307</v>
      </c>
      <c r="Z363" s="188" t="s">
        <v>1289</v>
      </c>
      <c r="AA363" s="188" t="s">
        <v>1515</v>
      </c>
      <c r="AE363" s="186" t="s">
        <v>1514</v>
      </c>
      <c r="AF363" s="186">
        <v>0</v>
      </c>
    </row>
    <row r="364" spans="1:32" x14ac:dyDescent="0.2">
      <c r="A364" s="186" t="s">
        <v>112</v>
      </c>
      <c r="B364" s="186">
        <v>61</v>
      </c>
      <c r="C364" s="186" t="s">
        <v>423</v>
      </c>
      <c r="D364" s="186" t="s">
        <v>424</v>
      </c>
      <c r="E364" s="186">
        <v>0.83399999999999996</v>
      </c>
      <c r="H364" s="188">
        <v>5493</v>
      </c>
      <c r="I364" s="188">
        <v>-43.8</v>
      </c>
      <c r="K364" s="186">
        <v>3</v>
      </c>
      <c r="L364" s="186">
        <v>52.203222099999998</v>
      </c>
      <c r="M364" s="186">
        <v>102.821</v>
      </c>
      <c r="P364" s="188">
        <v>101.259</v>
      </c>
      <c r="R364" s="186">
        <v>1</v>
      </c>
      <c r="S364" s="188">
        <v>1.1354305</v>
      </c>
      <c r="U364" s="188">
        <v>1.06905E-2</v>
      </c>
      <c r="W364" s="188">
        <v>1.0577430000000001</v>
      </c>
      <c r="AB364" s="188" t="s">
        <v>795</v>
      </c>
      <c r="AC364" s="188" t="s">
        <v>762</v>
      </c>
      <c r="AD364" s="188" t="s">
        <v>968</v>
      </c>
      <c r="AE364" s="186" t="s">
        <v>1514</v>
      </c>
      <c r="AF364" s="186">
        <v>95</v>
      </c>
    </row>
    <row r="365" spans="1:32" x14ac:dyDescent="0.2">
      <c r="A365" s="186" t="s">
        <v>112</v>
      </c>
      <c r="B365" s="186">
        <v>61</v>
      </c>
      <c r="C365" s="186" t="s">
        <v>423</v>
      </c>
      <c r="D365" s="186" t="s">
        <v>424</v>
      </c>
      <c r="E365" s="186">
        <v>0.83399999999999996</v>
      </c>
      <c r="H365" s="188">
        <v>5487</v>
      </c>
      <c r="I365" s="188">
        <v>-44.045999999999999</v>
      </c>
      <c r="K365" s="186">
        <v>4</v>
      </c>
      <c r="L365" s="186">
        <v>51.832539799999999</v>
      </c>
      <c r="M365" s="186">
        <v>103.057</v>
      </c>
      <c r="P365" s="188">
        <v>101.492</v>
      </c>
      <c r="R365" s="186">
        <v>0</v>
      </c>
      <c r="S365" s="188">
        <v>1.1351502</v>
      </c>
      <c r="U365" s="188">
        <v>1.0687800000000001E-2</v>
      </c>
      <c r="W365" s="188">
        <v>1.057474</v>
      </c>
      <c r="AB365" s="188" t="s">
        <v>780</v>
      </c>
      <c r="AC365" s="188" t="s">
        <v>798</v>
      </c>
      <c r="AD365" s="188" t="s">
        <v>1168</v>
      </c>
      <c r="AE365" s="186" t="s">
        <v>1514</v>
      </c>
      <c r="AF365" s="186">
        <v>95</v>
      </c>
    </row>
    <row r="366" spans="1:32" x14ac:dyDescent="0.2">
      <c r="A366" s="186" t="s">
        <v>112</v>
      </c>
      <c r="B366" s="186">
        <v>62</v>
      </c>
      <c r="C366" s="186" t="s">
        <v>425</v>
      </c>
      <c r="D366" s="186" t="s">
        <v>426</v>
      </c>
      <c r="E366" s="186">
        <v>0.82499999999999996</v>
      </c>
      <c r="F366" s="188">
        <v>6533</v>
      </c>
      <c r="G366" s="188">
        <v>0.13200000000000001</v>
      </c>
      <c r="K366" s="186">
        <v>1</v>
      </c>
      <c r="L366" s="186">
        <v>13.9448965</v>
      </c>
      <c r="M366" s="186">
        <v>120.63500000000001</v>
      </c>
      <c r="Q366" s="188">
        <v>119.767</v>
      </c>
      <c r="R366" s="186">
        <v>0</v>
      </c>
      <c r="T366" s="188">
        <v>0.72429589999999999</v>
      </c>
      <c r="V366" s="188">
        <v>3.6787E-3</v>
      </c>
      <c r="X366" s="188">
        <v>0.36652000000000001</v>
      </c>
      <c r="Y366" s="188" t="s">
        <v>1307</v>
      </c>
      <c r="Z366" s="188" t="s">
        <v>1308</v>
      </c>
      <c r="AA366" s="188" t="s">
        <v>1516</v>
      </c>
      <c r="AE366" s="186" t="s">
        <v>1517</v>
      </c>
      <c r="AF366" s="186">
        <v>0</v>
      </c>
    </row>
    <row r="367" spans="1:32" x14ac:dyDescent="0.2">
      <c r="A367" s="186" t="s">
        <v>112</v>
      </c>
      <c r="B367" s="186">
        <v>62</v>
      </c>
      <c r="C367" s="186" t="s">
        <v>425</v>
      </c>
      <c r="D367" s="186" t="s">
        <v>426</v>
      </c>
      <c r="E367" s="186">
        <v>0.82499999999999996</v>
      </c>
      <c r="F367" s="188">
        <v>6543</v>
      </c>
      <c r="G367" s="188">
        <v>0</v>
      </c>
      <c r="K367" s="186">
        <v>2</v>
      </c>
      <c r="L367" s="186">
        <v>13.9387601</v>
      </c>
      <c r="M367" s="186">
        <v>120.523</v>
      </c>
      <c r="Q367" s="188">
        <v>119.657</v>
      </c>
      <c r="R367" s="186">
        <v>1</v>
      </c>
      <c r="T367" s="188">
        <v>0.72420010000000001</v>
      </c>
      <c r="V367" s="188">
        <v>3.6782E-3</v>
      </c>
      <c r="X367" s="188">
        <v>0.36647200000000002</v>
      </c>
      <c r="Y367" s="188" t="s">
        <v>1518</v>
      </c>
      <c r="Z367" s="188" t="s">
        <v>1519</v>
      </c>
      <c r="AA367" s="188" t="s">
        <v>1520</v>
      </c>
      <c r="AE367" s="186" t="s">
        <v>1517</v>
      </c>
      <c r="AF367" s="186">
        <v>0</v>
      </c>
    </row>
    <row r="368" spans="1:32" x14ac:dyDescent="0.2">
      <c r="A368" s="186" t="s">
        <v>112</v>
      </c>
      <c r="B368" s="186">
        <v>62</v>
      </c>
      <c r="C368" s="186" t="s">
        <v>425</v>
      </c>
      <c r="D368" s="186" t="s">
        <v>426</v>
      </c>
      <c r="E368" s="186">
        <v>0.82499999999999996</v>
      </c>
      <c r="F368" s="188">
        <v>3917</v>
      </c>
      <c r="G368" s="188">
        <v>11.976000000000001</v>
      </c>
      <c r="J368" s="188" t="s">
        <v>754</v>
      </c>
      <c r="K368" s="186">
        <v>3</v>
      </c>
      <c r="L368" s="186">
        <v>12.1346892</v>
      </c>
      <c r="M368" s="186">
        <v>94.137</v>
      </c>
      <c r="Q368" s="188">
        <v>93.451999999999998</v>
      </c>
      <c r="R368" s="186">
        <v>0</v>
      </c>
      <c r="T368" s="188">
        <v>0.73287279999999999</v>
      </c>
      <c r="V368" s="188">
        <v>3.7222000000000002E-3</v>
      </c>
      <c r="X368" s="188">
        <v>0.37084400000000001</v>
      </c>
      <c r="Y368" s="188" t="s">
        <v>1307</v>
      </c>
      <c r="Z368" s="188" t="s">
        <v>1308</v>
      </c>
      <c r="AA368" s="188" t="s">
        <v>1521</v>
      </c>
      <c r="AE368" s="186" t="s">
        <v>1517</v>
      </c>
      <c r="AF368" s="186">
        <v>0</v>
      </c>
    </row>
    <row r="369" spans="1:32" x14ac:dyDescent="0.2">
      <c r="A369" s="186" t="s">
        <v>112</v>
      </c>
      <c r="B369" s="186">
        <v>62</v>
      </c>
      <c r="C369" s="186" t="s">
        <v>425</v>
      </c>
      <c r="D369" s="186" t="s">
        <v>426</v>
      </c>
      <c r="E369" s="186">
        <v>0.82499999999999996</v>
      </c>
      <c r="H369" s="188">
        <v>843</v>
      </c>
      <c r="I369" s="188">
        <v>-31.702999999999999</v>
      </c>
      <c r="J369" s="188" t="s">
        <v>758</v>
      </c>
      <c r="K369" s="186">
        <v>4</v>
      </c>
      <c r="L369" s="186">
        <v>49.033918</v>
      </c>
      <c r="M369" s="186">
        <v>22.881</v>
      </c>
      <c r="P369" s="188">
        <v>22.527999999999999</v>
      </c>
      <c r="R369" s="186">
        <v>0</v>
      </c>
      <c r="S369" s="188">
        <v>1.1499128999999999</v>
      </c>
      <c r="U369" s="188">
        <v>1.08258E-2</v>
      </c>
      <c r="W369" s="188">
        <v>1.070981</v>
      </c>
      <c r="AB369" s="188" t="s">
        <v>809</v>
      </c>
      <c r="AC369" s="188" t="s">
        <v>835</v>
      </c>
      <c r="AD369" s="188" t="s">
        <v>1490</v>
      </c>
      <c r="AE369" s="186" t="s">
        <v>1517</v>
      </c>
      <c r="AF369" s="186">
        <v>95</v>
      </c>
    </row>
    <row r="370" spans="1:32" x14ac:dyDescent="0.2">
      <c r="A370" s="186" t="s">
        <v>112</v>
      </c>
      <c r="B370" s="186">
        <v>62</v>
      </c>
      <c r="C370" s="186" t="s">
        <v>425</v>
      </c>
      <c r="D370" s="186" t="s">
        <v>426</v>
      </c>
      <c r="E370" s="186">
        <v>0.82499999999999996</v>
      </c>
      <c r="H370" s="188">
        <v>5494</v>
      </c>
      <c r="I370" s="188">
        <v>-43.8</v>
      </c>
      <c r="K370" s="186">
        <v>5</v>
      </c>
      <c r="L370" s="186">
        <v>52.927759399999999</v>
      </c>
      <c r="M370" s="186">
        <v>102.723</v>
      </c>
      <c r="P370" s="188">
        <v>101.163</v>
      </c>
      <c r="R370" s="186">
        <v>1</v>
      </c>
      <c r="S370" s="188">
        <v>1.1353621</v>
      </c>
      <c r="U370" s="188">
        <v>1.06905E-2</v>
      </c>
      <c r="W370" s="188">
        <v>1.0577430000000001</v>
      </c>
      <c r="AB370" s="188" t="s">
        <v>809</v>
      </c>
      <c r="AC370" s="188" t="s">
        <v>835</v>
      </c>
      <c r="AD370" s="188" t="s">
        <v>1018</v>
      </c>
      <c r="AE370" s="186" t="s">
        <v>1517</v>
      </c>
      <c r="AF370" s="186">
        <v>95</v>
      </c>
    </row>
    <row r="371" spans="1:32" x14ac:dyDescent="0.2">
      <c r="A371" s="186" t="s">
        <v>112</v>
      </c>
      <c r="B371" s="186">
        <v>62</v>
      </c>
      <c r="C371" s="186" t="s">
        <v>425</v>
      </c>
      <c r="D371" s="186" t="s">
        <v>426</v>
      </c>
      <c r="E371" s="186">
        <v>0.82499999999999996</v>
      </c>
      <c r="H371" s="188">
        <v>5488</v>
      </c>
      <c r="I371" s="188">
        <v>-43.997999999999998</v>
      </c>
      <c r="K371" s="186">
        <v>6</v>
      </c>
      <c r="L371" s="186">
        <v>52.629093300000001</v>
      </c>
      <c r="M371" s="186">
        <v>102.91200000000001</v>
      </c>
      <c r="P371" s="188">
        <v>101.349</v>
      </c>
      <c r="R371" s="186">
        <v>0</v>
      </c>
      <c r="S371" s="188">
        <v>1.1351355000000001</v>
      </c>
      <c r="U371" s="188">
        <v>1.06883E-2</v>
      </c>
      <c r="W371" s="188">
        <v>1.057526</v>
      </c>
      <c r="AB371" s="188" t="s">
        <v>798</v>
      </c>
      <c r="AC371" s="188" t="s">
        <v>821</v>
      </c>
      <c r="AD371" s="188" t="s">
        <v>1437</v>
      </c>
      <c r="AE371" s="186" t="s">
        <v>1517</v>
      </c>
      <c r="AF371" s="186">
        <v>95</v>
      </c>
    </row>
    <row r="372" spans="1:32" x14ac:dyDescent="0.2">
      <c r="A372" s="186" t="s">
        <v>112</v>
      </c>
      <c r="B372" s="186">
        <v>63</v>
      </c>
      <c r="C372" s="186" t="s">
        <v>427</v>
      </c>
      <c r="D372" s="186" t="s">
        <v>428</v>
      </c>
      <c r="E372" s="186">
        <v>0.83899999999999997</v>
      </c>
      <c r="F372" s="188">
        <v>6548</v>
      </c>
      <c r="G372" s="188">
        <v>0.121</v>
      </c>
      <c r="K372" s="186">
        <v>1</v>
      </c>
      <c r="L372" s="186">
        <v>13.712077799999999</v>
      </c>
      <c r="M372" s="186">
        <v>120.63200000000001</v>
      </c>
      <c r="Q372" s="188">
        <v>119.765</v>
      </c>
      <c r="R372" s="186">
        <v>0</v>
      </c>
      <c r="T372" s="188">
        <v>0.7242904</v>
      </c>
      <c r="V372" s="188">
        <v>3.6786000000000002E-3</v>
      </c>
      <c r="X372" s="188">
        <v>0.36651600000000001</v>
      </c>
      <c r="Y372" s="188" t="s">
        <v>1366</v>
      </c>
      <c r="Z372" s="188" t="s">
        <v>774</v>
      </c>
      <c r="AA372" s="188" t="s">
        <v>1522</v>
      </c>
      <c r="AE372" s="186" t="s">
        <v>1523</v>
      </c>
      <c r="AF372" s="186">
        <v>0</v>
      </c>
    </row>
    <row r="373" spans="1:32" x14ac:dyDescent="0.2">
      <c r="A373" s="186" t="s">
        <v>112</v>
      </c>
      <c r="B373" s="186">
        <v>63</v>
      </c>
      <c r="C373" s="186" t="s">
        <v>427</v>
      </c>
      <c r="D373" s="186" t="s">
        <v>428</v>
      </c>
      <c r="E373" s="186">
        <v>0.83899999999999997</v>
      </c>
      <c r="F373" s="188">
        <v>6550</v>
      </c>
      <c r="G373" s="188">
        <v>0</v>
      </c>
      <c r="K373" s="186">
        <v>2</v>
      </c>
      <c r="L373" s="186">
        <v>13.7153413</v>
      </c>
      <c r="M373" s="186">
        <v>120.693</v>
      </c>
      <c r="Q373" s="188">
        <v>119.825</v>
      </c>
      <c r="R373" s="186">
        <v>1</v>
      </c>
      <c r="T373" s="188">
        <v>0.72420300000000004</v>
      </c>
      <c r="V373" s="188">
        <v>3.6782E-3</v>
      </c>
      <c r="X373" s="188">
        <v>0.36647200000000002</v>
      </c>
      <c r="Y373" s="188" t="s">
        <v>1370</v>
      </c>
      <c r="Z373" s="188" t="s">
        <v>1273</v>
      </c>
      <c r="AA373" s="188" t="s">
        <v>1524</v>
      </c>
      <c r="AE373" s="186" t="s">
        <v>1523</v>
      </c>
      <c r="AF373" s="186">
        <v>0</v>
      </c>
    </row>
    <row r="374" spans="1:32" x14ac:dyDescent="0.2">
      <c r="A374" s="186" t="s">
        <v>112</v>
      </c>
      <c r="B374" s="186">
        <v>63</v>
      </c>
      <c r="C374" s="186" t="s">
        <v>427</v>
      </c>
      <c r="D374" s="186" t="s">
        <v>428</v>
      </c>
      <c r="E374" s="186">
        <v>0.83899999999999997</v>
      </c>
      <c r="F374" s="188">
        <v>4048</v>
      </c>
      <c r="G374" s="188">
        <v>11.291</v>
      </c>
      <c r="J374" s="188" t="s">
        <v>754</v>
      </c>
      <c r="K374" s="186">
        <v>3</v>
      </c>
      <c r="L374" s="186">
        <v>12.187414499999999</v>
      </c>
      <c r="M374" s="186">
        <v>97.381</v>
      </c>
      <c r="Q374" s="188">
        <v>96.673000000000002</v>
      </c>
      <c r="R374" s="186">
        <v>0</v>
      </c>
      <c r="T374" s="188">
        <v>0.73237969999999997</v>
      </c>
      <c r="V374" s="188">
        <v>3.7196999999999998E-3</v>
      </c>
      <c r="X374" s="188">
        <v>0.37059399999999998</v>
      </c>
      <c r="Y374" s="188" t="s">
        <v>1288</v>
      </c>
      <c r="Z374" s="188" t="s">
        <v>1281</v>
      </c>
      <c r="AA374" s="188" t="s">
        <v>1105</v>
      </c>
      <c r="AE374" s="186" t="s">
        <v>1523</v>
      </c>
      <c r="AF374" s="186">
        <v>0</v>
      </c>
    </row>
    <row r="375" spans="1:32" x14ac:dyDescent="0.2">
      <c r="A375" s="186" t="s">
        <v>112</v>
      </c>
      <c r="B375" s="186">
        <v>63</v>
      </c>
      <c r="C375" s="186" t="s">
        <v>427</v>
      </c>
      <c r="D375" s="186" t="s">
        <v>428</v>
      </c>
      <c r="E375" s="186">
        <v>0.83899999999999997</v>
      </c>
      <c r="H375" s="188">
        <v>850</v>
      </c>
      <c r="I375" s="188">
        <v>-31.78</v>
      </c>
      <c r="J375" s="188" t="s">
        <v>758</v>
      </c>
      <c r="K375" s="186">
        <v>4</v>
      </c>
      <c r="L375" s="186">
        <v>48.562773999999997</v>
      </c>
      <c r="M375" s="186">
        <v>23.091999999999999</v>
      </c>
      <c r="P375" s="188">
        <v>22.736000000000001</v>
      </c>
      <c r="R375" s="186">
        <v>0</v>
      </c>
      <c r="S375" s="188">
        <v>1.1498529</v>
      </c>
      <c r="U375" s="188">
        <v>1.08249E-2</v>
      </c>
      <c r="W375" s="188">
        <v>1.070897</v>
      </c>
      <c r="AB375" s="188" t="s">
        <v>809</v>
      </c>
      <c r="AC375" s="188" t="s">
        <v>835</v>
      </c>
      <c r="AD375" s="188" t="s">
        <v>1502</v>
      </c>
      <c r="AE375" s="186" t="s">
        <v>1523</v>
      </c>
      <c r="AF375" s="186">
        <v>95</v>
      </c>
    </row>
    <row r="376" spans="1:32" x14ac:dyDescent="0.2">
      <c r="A376" s="186" t="s">
        <v>112</v>
      </c>
      <c r="B376" s="186">
        <v>63</v>
      </c>
      <c r="C376" s="186" t="s">
        <v>427</v>
      </c>
      <c r="D376" s="186" t="s">
        <v>428</v>
      </c>
      <c r="E376" s="186">
        <v>0.83899999999999997</v>
      </c>
      <c r="H376" s="188">
        <v>5499</v>
      </c>
      <c r="I376" s="188">
        <v>-43.8</v>
      </c>
      <c r="K376" s="186">
        <v>5</v>
      </c>
      <c r="L376" s="186">
        <v>51.890875399999999</v>
      </c>
      <c r="M376" s="186">
        <v>102.822</v>
      </c>
      <c r="P376" s="188">
        <v>101.26</v>
      </c>
      <c r="R376" s="186">
        <v>1</v>
      </c>
      <c r="S376" s="188">
        <v>1.1354039</v>
      </c>
      <c r="U376" s="188">
        <v>1.06905E-2</v>
      </c>
      <c r="W376" s="188">
        <v>1.0577430000000001</v>
      </c>
      <c r="AB376" s="188" t="s">
        <v>809</v>
      </c>
      <c r="AC376" s="188" t="s">
        <v>835</v>
      </c>
      <c r="AD376" s="188" t="s">
        <v>1039</v>
      </c>
      <c r="AE376" s="186" t="s">
        <v>1523</v>
      </c>
      <c r="AF376" s="186">
        <v>95</v>
      </c>
    </row>
    <row r="377" spans="1:32" x14ac:dyDescent="0.2">
      <c r="A377" s="186" t="s">
        <v>112</v>
      </c>
      <c r="B377" s="186">
        <v>63</v>
      </c>
      <c r="C377" s="186" t="s">
        <v>427</v>
      </c>
      <c r="D377" s="186" t="s">
        <v>428</v>
      </c>
      <c r="E377" s="186">
        <v>0.83899999999999997</v>
      </c>
      <c r="H377" s="188">
        <v>5504</v>
      </c>
      <c r="I377" s="188">
        <v>-44.005000000000003</v>
      </c>
      <c r="K377" s="186">
        <v>6</v>
      </c>
      <c r="L377" s="186">
        <v>51.613007500000002</v>
      </c>
      <c r="M377" s="186">
        <v>103</v>
      </c>
      <c r="P377" s="188">
        <v>101.43600000000001</v>
      </c>
      <c r="R377" s="186">
        <v>0</v>
      </c>
      <c r="S377" s="188">
        <v>1.1351703</v>
      </c>
      <c r="U377" s="188">
        <v>1.06882E-2</v>
      </c>
      <c r="W377" s="188">
        <v>1.057518</v>
      </c>
      <c r="AB377" s="188" t="s">
        <v>765</v>
      </c>
      <c r="AC377" s="188" t="s">
        <v>821</v>
      </c>
      <c r="AD377" s="188" t="s">
        <v>1442</v>
      </c>
      <c r="AE377" s="186" t="s">
        <v>1523</v>
      </c>
      <c r="AF377" s="186">
        <v>95</v>
      </c>
    </row>
    <row r="378" spans="1:32" x14ac:dyDescent="0.2">
      <c r="A378" s="186" t="s">
        <v>112</v>
      </c>
      <c r="B378" s="186">
        <v>64</v>
      </c>
      <c r="C378" s="186" t="s">
        <v>126</v>
      </c>
      <c r="D378" s="186" t="s">
        <v>700</v>
      </c>
      <c r="E378" s="186">
        <v>0.82699999999999996</v>
      </c>
      <c r="F378" s="188">
        <v>6548</v>
      </c>
      <c r="G378" s="188">
        <v>0.104</v>
      </c>
      <c r="K378" s="186">
        <v>1</v>
      </c>
      <c r="L378" s="186">
        <v>13.912255800000001</v>
      </c>
      <c r="M378" s="186">
        <v>120.654</v>
      </c>
      <c r="Q378" s="188">
        <v>119.78700000000001</v>
      </c>
      <c r="R378" s="186">
        <v>0</v>
      </c>
      <c r="T378" s="188">
        <v>0.72428840000000005</v>
      </c>
      <c r="V378" s="188">
        <v>3.6786000000000002E-3</v>
      </c>
      <c r="X378" s="188">
        <v>0.36651</v>
      </c>
      <c r="Y378" s="188" t="s">
        <v>804</v>
      </c>
      <c r="Z378" s="188" t="s">
        <v>805</v>
      </c>
      <c r="AA378" s="188" t="s">
        <v>1525</v>
      </c>
      <c r="AE378" s="186" t="s">
        <v>1526</v>
      </c>
      <c r="AF378" s="186">
        <v>0</v>
      </c>
    </row>
    <row r="379" spans="1:32" x14ac:dyDescent="0.2">
      <c r="A379" s="186" t="s">
        <v>112</v>
      </c>
      <c r="B379" s="186">
        <v>64</v>
      </c>
      <c r="C379" s="186" t="s">
        <v>126</v>
      </c>
      <c r="D379" s="186" t="s">
        <v>700</v>
      </c>
      <c r="E379" s="186">
        <v>0.82699999999999996</v>
      </c>
      <c r="F379" s="188">
        <v>6548</v>
      </c>
      <c r="G379" s="188">
        <v>0</v>
      </c>
      <c r="K379" s="186">
        <v>2</v>
      </c>
      <c r="L379" s="186">
        <v>13.913798399999999</v>
      </c>
      <c r="M379" s="186">
        <v>120.682</v>
      </c>
      <c r="Q379" s="188">
        <v>119.815</v>
      </c>
      <c r="R379" s="186">
        <v>1</v>
      </c>
      <c r="T379" s="188">
        <v>0.7242132</v>
      </c>
      <c r="V379" s="188">
        <v>3.6782E-3</v>
      </c>
      <c r="X379" s="188">
        <v>0.36647200000000002</v>
      </c>
      <c r="Y379" s="188" t="s">
        <v>1370</v>
      </c>
      <c r="Z379" s="188" t="s">
        <v>1308</v>
      </c>
      <c r="AA379" s="188" t="s">
        <v>1527</v>
      </c>
      <c r="AE379" s="186" t="s">
        <v>1526</v>
      </c>
      <c r="AF379" s="186">
        <v>0</v>
      </c>
    </row>
    <row r="380" spans="1:32" x14ac:dyDescent="0.2">
      <c r="A380" s="186" t="s">
        <v>112</v>
      </c>
      <c r="B380" s="186">
        <v>64</v>
      </c>
      <c r="C380" s="186" t="s">
        <v>126</v>
      </c>
      <c r="D380" s="186" t="s">
        <v>700</v>
      </c>
      <c r="E380" s="186">
        <v>0.82699999999999996</v>
      </c>
      <c r="F380" s="188">
        <v>2538</v>
      </c>
      <c r="G380" s="188">
        <v>-2.827</v>
      </c>
      <c r="J380" s="188" t="s">
        <v>754</v>
      </c>
      <c r="K380" s="186">
        <v>3</v>
      </c>
      <c r="L380" s="186">
        <v>8.8726096999999999</v>
      </c>
      <c r="M380" s="186">
        <v>61.137</v>
      </c>
      <c r="Q380" s="188">
        <v>60.698</v>
      </c>
      <c r="R380" s="186">
        <v>0</v>
      </c>
      <c r="T380" s="188">
        <v>0.72216619999999998</v>
      </c>
      <c r="V380" s="188">
        <v>3.6678000000000001E-3</v>
      </c>
      <c r="X380" s="188">
        <v>0.36543999999999999</v>
      </c>
      <c r="Y380" s="188" t="s">
        <v>1288</v>
      </c>
      <c r="Z380" s="188" t="s">
        <v>1281</v>
      </c>
      <c r="AA380" s="188" t="s">
        <v>1093</v>
      </c>
      <c r="AE380" s="186" t="s">
        <v>1526</v>
      </c>
      <c r="AF380" s="186">
        <v>0</v>
      </c>
    </row>
    <row r="381" spans="1:32" x14ac:dyDescent="0.2">
      <c r="A381" s="186" t="s">
        <v>112</v>
      </c>
      <c r="B381" s="186">
        <v>64</v>
      </c>
      <c r="C381" s="186" t="s">
        <v>126</v>
      </c>
      <c r="D381" s="186" t="s">
        <v>700</v>
      </c>
      <c r="E381" s="186">
        <v>0.82699999999999996</v>
      </c>
      <c r="H381" s="188">
        <v>717</v>
      </c>
      <c r="I381" s="188">
        <v>-29.748999999999999</v>
      </c>
      <c r="J381" s="188" t="s">
        <v>758</v>
      </c>
      <c r="K381" s="186">
        <v>4</v>
      </c>
      <c r="L381" s="186">
        <v>42.601692900000003</v>
      </c>
      <c r="M381" s="186">
        <v>19.265000000000001</v>
      </c>
      <c r="P381" s="188">
        <v>18.966999999999999</v>
      </c>
      <c r="R381" s="186">
        <v>0</v>
      </c>
      <c r="S381" s="188">
        <v>1.1521505000000001</v>
      </c>
      <c r="U381" s="188">
        <v>1.0847600000000001E-2</v>
      </c>
      <c r="W381" s="188">
        <v>1.0731189999999999</v>
      </c>
      <c r="AB381" s="188" t="s">
        <v>760</v>
      </c>
      <c r="AC381" s="188" t="s">
        <v>835</v>
      </c>
      <c r="AD381" s="188" t="s">
        <v>1474</v>
      </c>
      <c r="AE381" s="186" t="s">
        <v>1526</v>
      </c>
      <c r="AF381" s="186">
        <v>95</v>
      </c>
    </row>
    <row r="382" spans="1:32" x14ac:dyDescent="0.2">
      <c r="A382" s="186" t="s">
        <v>112</v>
      </c>
      <c r="B382" s="186">
        <v>64</v>
      </c>
      <c r="C382" s="186" t="s">
        <v>126</v>
      </c>
      <c r="D382" s="186" t="s">
        <v>700</v>
      </c>
      <c r="E382" s="186">
        <v>0.82699999999999996</v>
      </c>
      <c r="H382" s="188">
        <v>5499</v>
      </c>
      <c r="I382" s="188">
        <v>-43.8</v>
      </c>
      <c r="K382" s="186">
        <v>5</v>
      </c>
      <c r="L382" s="186">
        <v>52.561465300000002</v>
      </c>
      <c r="M382" s="186">
        <v>102.874</v>
      </c>
      <c r="P382" s="188">
        <v>101.312</v>
      </c>
      <c r="R382" s="186">
        <v>1</v>
      </c>
      <c r="S382" s="188">
        <v>1.1354261999999999</v>
      </c>
      <c r="U382" s="188">
        <v>1.06905E-2</v>
      </c>
      <c r="W382" s="188">
        <v>1.0577430000000001</v>
      </c>
      <c r="AB382" s="188" t="s">
        <v>809</v>
      </c>
      <c r="AC382" s="188" t="s">
        <v>760</v>
      </c>
      <c r="AD382" s="188" t="s">
        <v>1018</v>
      </c>
      <c r="AE382" s="186" t="s">
        <v>1526</v>
      </c>
      <c r="AF382" s="186">
        <v>95</v>
      </c>
    </row>
    <row r="383" spans="1:32" x14ac:dyDescent="0.2">
      <c r="A383" s="186" t="s">
        <v>112</v>
      </c>
      <c r="B383" s="186">
        <v>64</v>
      </c>
      <c r="C383" s="186" t="s">
        <v>126</v>
      </c>
      <c r="D383" s="186" t="s">
        <v>700</v>
      </c>
      <c r="E383" s="186">
        <v>0.82699999999999996</v>
      </c>
      <c r="H383" s="188">
        <v>5494</v>
      </c>
      <c r="I383" s="188">
        <v>-44.018000000000001</v>
      </c>
      <c r="K383" s="186">
        <v>6</v>
      </c>
      <c r="L383" s="186">
        <v>52.3845156</v>
      </c>
      <c r="M383" s="186">
        <v>102.986</v>
      </c>
      <c r="P383" s="188">
        <v>101.422</v>
      </c>
      <c r="R383" s="186">
        <v>0</v>
      </c>
      <c r="S383" s="188">
        <v>1.1351773999999999</v>
      </c>
      <c r="U383" s="188">
        <v>1.0688100000000001E-2</v>
      </c>
      <c r="W383" s="188">
        <v>1.0575049999999999</v>
      </c>
      <c r="AB383" s="188" t="s">
        <v>798</v>
      </c>
      <c r="AC383" s="188" t="s">
        <v>821</v>
      </c>
      <c r="AD383" s="188" t="s">
        <v>1437</v>
      </c>
      <c r="AE383" s="186" t="s">
        <v>1526</v>
      </c>
      <c r="AF383" s="186">
        <v>95</v>
      </c>
    </row>
    <row r="384" spans="1:32" x14ac:dyDescent="0.2">
      <c r="A384" s="186" t="s">
        <v>112</v>
      </c>
      <c r="B384" s="186">
        <v>65</v>
      </c>
      <c r="C384" s="186" t="s">
        <v>127</v>
      </c>
      <c r="D384" s="186" t="s">
        <v>700</v>
      </c>
      <c r="E384" s="186">
        <v>0.79100000000000004</v>
      </c>
      <c r="F384" s="188">
        <v>6548</v>
      </c>
      <c r="G384" s="188">
        <v>0.104</v>
      </c>
      <c r="K384" s="186">
        <v>1</v>
      </c>
      <c r="L384" s="186">
        <v>14.551147</v>
      </c>
      <c r="M384" s="186">
        <v>120.754</v>
      </c>
      <c r="Q384" s="188">
        <v>119.886</v>
      </c>
      <c r="R384" s="186">
        <v>0</v>
      </c>
      <c r="T384" s="188">
        <v>0.72429120000000002</v>
      </c>
      <c r="V384" s="188">
        <v>3.6786000000000002E-3</v>
      </c>
      <c r="X384" s="188">
        <v>0.36651</v>
      </c>
      <c r="Y384" s="188" t="s">
        <v>1288</v>
      </c>
      <c r="Z384" s="188" t="s">
        <v>1297</v>
      </c>
      <c r="AA384" s="188" t="s">
        <v>1528</v>
      </c>
      <c r="AE384" s="186" t="s">
        <v>1529</v>
      </c>
      <c r="AF384" s="186">
        <v>0</v>
      </c>
    </row>
    <row r="385" spans="1:32" x14ac:dyDescent="0.2">
      <c r="A385" s="186" t="s">
        <v>112</v>
      </c>
      <c r="B385" s="186">
        <v>65</v>
      </c>
      <c r="C385" s="186" t="s">
        <v>127</v>
      </c>
      <c r="D385" s="186" t="s">
        <v>700</v>
      </c>
      <c r="E385" s="186">
        <v>0.79100000000000004</v>
      </c>
      <c r="F385" s="188">
        <v>6554</v>
      </c>
      <c r="G385" s="188">
        <v>0</v>
      </c>
      <c r="K385" s="186">
        <v>2</v>
      </c>
      <c r="L385" s="186">
        <v>14.551037300000001</v>
      </c>
      <c r="M385" s="186">
        <v>120.752</v>
      </c>
      <c r="Q385" s="188">
        <v>119.884</v>
      </c>
      <c r="R385" s="186">
        <v>1</v>
      </c>
      <c r="T385" s="188">
        <v>0.72421630000000004</v>
      </c>
      <c r="V385" s="188">
        <v>3.6782E-3</v>
      </c>
      <c r="X385" s="188">
        <v>0.36647200000000002</v>
      </c>
      <c r="Y385" s="188" t="s">
        <v>1292</v>
      </c>
      <c r="Z385" s="188" t="s">
        <v>1273</v>
      </c>
      <c r="AA385" s="188" t="s">
        <v>1477</v>
      </c>
      <c r="AE385" s="186" t="s">
        <v>1529</v>
      </c>
      <c r="AF385" s="186">
        <v>0</v>
      </c>
    </row>
    <row r="386" spans="1:32" x14ac:dyDescent="0.2">
      <c r="A386" s="186" t="s">
        <v>112</v>
      </c>
      <c r="B386" s="186">
        <v>65</v>
      </c>
      <c r="C386" s="186" t="s">
        <v>127</v>
      </c>
      <c r="D386" s="186" t="s">
        <v>700</v>
      </c>
      <c r="E386" s="186">
        <v>0.79100000000000004</v>
      </c>
      <c r="F386" s="188">
        <v>2411</v>
      </c>
      <c r="G386" s="188">
        <v>-2.8479999999999999</v>
      </c>
      <c r="J386" s="188" t="s">
        <v>754</v>
      </c>
      <c r="K386" s="186">
        <v>3</v>
      </c>
      <c r="L386" s="186">
        <v>8.9602682999999992</v>
      </c>
      <c r="M386" s="186">
        <v>58.524999999999999</v>
      </c>
      <c r="Q386" s="188">
        <v>58.106000000000002</v>
      </c>
      <c r="R386" s="186">
        <v>0</v>
      </c>
      <c r="T386" s="188">
        <v>0.7221535</v>
      </c>
      <c r="V386" s="188">
        <v>3.6676999999999999E-3</v>
      </c>
      <c r="X386" s="188">
        <v>0.36543199999999998</v>
      </c>
      <c r="Y386" s="188" t="s">
        <v>773</v>
      </c>
      <c r="Z386" s="188" t="s">
        <v>756</v>
      </c>
      <c r="AA386" s="188" t="s">
        <v>1073</v>
      </c>
      <c r="AE386" s="186" t="s">
        <v>1529</v>
      </c>
      <c r="AF386" s="186">
        <v>0</v>
      </c>
    </row>
    <row r="387" spans="1:32" x14ac:dyDescent="0.2">
      <c r="A387" s="186" t="s">
        <v>112</v>
      </c>
      <c r="B387" s="186">
        <v>65</v>
      </c>
      <c r="C387" s="186" t="s">
        <v>127</v>
      </c>
      <c r="D387" s="186" t="s">
        <v>700</v>
      </c>
      <c r="E387" s="186">
        <v>0.79100000000000004</v>
      </c>
      <c r="H387" s="188">
        <v>680</v>
      </c>
      <c r="I387" s="188">
        <v>-29.812000000000001</v>
      </c>
      <c r="J387" s="188" t="s">
        <v>758</v>
      </c>
      <c r="K387" s="186">
        <v>4</v>
      </c>
      <c r="L387" s="186">
        <v>42.751292900000003</v>
      </c>
      <c r="M387" s="186">
        <v>18.334</v>
      </c>
      <c r="P387" s="188">
        <v>18.050999999999998</v>
      </c>
      <c r="R387" s="186">
        <v>0</v>
      </c>
      <c r="S387" s="188">
        <v>1.1520923000000001</v>
      </c>
      <c r="U387" s="188">
        <v>1.08469E-2</v>
      </c>
      <c r="W387" s="188">
        <v>1.073051</v>
      </c>
      <c r="AB387" s="188" t="s">
        <v>760</v>
      </c>
      <c r="AC387" s="188" t="s">
        <v>835</v>
      </c>
      <c r="AD387" s="188" t="s">
        <v>1474</v>
      </c>
      <c r="AE387" s="186" t="s">
        <v>1529</v>
      </c>
      <c r="AF387" s="186">
        <v>95</v>
      </c>
    </row>
    <row r="388" spans="1:32" x14ac:dyDescent="0.2">
      <c r="A388" s="186" t="s">
        <v>112</v>
      </c>
      <c r="B388" s="186">
        <v>65</v>
      </c>
      <c r="C388" s="186" t="s">
        <v>127</v>
      </c>
      <c r="D388" s="186" t="s">
        <v>700</v>
      </c>
      <c r="E388" s="186">
        <v>0.79100000000000004</v>
      </c>
      <c r="H388" s="188">
        <v>5503</v>
      </c>
      <c r="I388" s="188">
        <v>-43.8</v>
      </c>
      <c r="K388" s="186">
        <v>5</v>
      </c>
      <c r="L388" s="186">
        <v>54.843922800000001</v>
      </c>
      <c r="M388" s="186">
        <v>102.94</v>
      </c>
      <c r="P388" s="188">
        <v>101.377</v>
      </c>
      <c r="R388" s="186">
        <v>1</v>
      </c>
      <c r="S388" s="188">
        <v>1.1354461</v>
      </c>
      <c r="U388" s="188">
        <v>1.06905E-2</v>
      </c>
      <c r="W388" s="188">
        <v>1.0577430000000001</v>
      </c>
      <c r="AB388" s="188" t="s">
        <v>809</v>
      </c>
      <c r="AC388" s="188" t="s">
        <v>760</v>
      </c>
      <c r="AD388" s="188" t="s">
        <v>1066</v>
      </c>
      <c r="AE388" s="186" t="s">
        <v>1529</v>
      </c>
      <c r="AF388" s="186">
        <v>95</v>
      </c>
    </row>
    <row r="389" spans="1:32" x14ac:dyDescent="0.2">
      <c r="A389" s="186" t="s">
        <v>112</v>
      </c>
      <c r="B389" s="186">
        <v>65</v>
      </c>
      <c r="C389" s="186" t="s">
        <v>127</v>
      </c>
      <c r="D389" s="186" t="s">
        <v>700</v>
      </c>
      <c r="E389" s="186">
        <v>0.79100000000000004</v>
      </c>
      <c r="H389" s="188">
        <v>5502</v>
      </c>
      <c r="I389" s="188">
        <v>-44.036000000000001</v>
      </c>
      <c r="K389" s="186">
        <v>6</v>
      </c>
      <c r="L389" s="186">
        <v>54.3306045</v>
      </c>
      <c r="M389" s="186">
        <v>103.249</v>
      </c>
      <c r="P389" s="188">
        <v>101.681</v>
      </c>
      <c r="R389" s="186">
        <v>0</v>
      </c>
      <c r="S389" s="188">
        <v>1.135178</v>
      </c>
      <c r="U389" s="188">
        <v>1.06879E-2</v>
      </c>
      <c r="W389" s="188">
        <v>1.0574840000000001</v>
      </c>
      <c r="AB389" s="188" t="s">
        <v>798</v>
      </c>
      <c r="AC389" s="188" t="s">
        <v>821</v>
      </c>
      <c r="AD389" s="188" t="s">
        <v>1437</v>
      </c>
      <c r="AE389" s="186" t="s">
        <v>1529</v>
      </c>
      <c r="AF389" s="186">
        <v>95</v>
      </c>
    </row>
    <row r="390" spans="1:32" x14ac:dyDescent="0.2">
      <c r="A390" s="186" t="s">
        <v>112</v>
      </c>
      <c r="B390" s="186">
        <v>66</v>
      </c>
      <c r="C390" s="186" t="s">
        <v>134</v>
      </c>
      <c r="D390" s="186" t="s">
        <v>701</v>
      </c>
      <c r="E390" s="186">
        <v>0.71599999999999997</v>
      </c>
      <c r="F390" s="188">
        <v>6556</v>
      </c>
      <c r="G390" s="188">
        <v>0.11</v>
      </c>
      <c r="K390" s="186">
        <v>1</v>
      </c>
      <c r="L390" s="186">
        <v>16.0764563</v>
      </c>
      <c r="M390" s="186">
        <v>120.771</v>
      </c>
      <c r="Q390" s="188">
        <v>119.90300000000001</v>
      </c>
      <c r="R390" s="186">
        <v>0</v>
      </c>
      <c r="T390" s="188">
        <v>0.72429339999999998</v>
      </c>
      <c r="V390" s="188">
        <v>3.6786000000000002E-3</v>
      </c>
      <c r="X390" s="188">
        <v>0.366512</v>
      </c>
      <c r="Y390" s="188" t="s">
        <v>1288</v>
      </c>
      <c r="Z390" s="188" t="s">
        <v>1297</v>
      </c>
      <c r="AA390" s="188" t="s">
        <v>1530</v>
      </c>
      <c r="AE390" s="186" t="s">
        <v>1531</v>
      </c>
      <c r="AF390" s="186">
        <v>0</v>
      </c>
    </row>
    <row r="391" spans="1:32" x14ac:dyDescent="0.2">
      <c r="A391" s="186" t="s">
        <v>112</v>
      </c>
      <c r="B391" s="186">
        <v>66</v>
      </c>
      <c r="C391" s="186" t="s">
        <v>134</v>
      </c>
      <c r="D391" s="186" t="s">
        <v>701</v>
      </c>
      <c r="E391" s="186">
        <v>0.71599999999999997</v>
      </c>
      <c r="F391" s="188">
        <v>6559</v>
      </c>
      <c r="G391" s="188">
        <v>0</v>
      </c>
      <c r="K391" s="186">
        <v>2</v>
      </c>
      <c r="L391" s="186">
        <v>16.082942899999999</v>
      </c>
      <c r="M391" s="186">
        <v>120.874</v>
      </c>
      <c r="Q391" s="188">
        <v>120.005</v>
      </c>
      <c r="R391" s="186">
        <v>1</v>
      </c>
      <c r="T391" s="188">
        <v>0.72421349999999995</v>
      </c>
      <c r="V391" s="188">
        <v>3.6782E-3</v>
      </c>
      <c r="X391" s="188">
        <v>0.36647200000000002</v>
      </c>
      <c r="Y391" s="188" t="s">
        <v>1292</v>
      </c>
      <c r="Z391" s="188" t="s">
        <v>1284</v>
      </c>
      <c r="AA391" s="188" t="s">
        <v>1532</v>
      </c>
      <c r="AE391" s="186" t="s">
        <v>1531</v>
      </c>
      <c r="AF391" s="186">
        <v>0</v>
      </c>
    </row>
    <row r="392" spans="1:32" x14ac:dyDescent="0.2">
      <c r="A392" s="186" t="s">
        <v>112</v>
      </c>
      <c r="B392" s="186">
        <v>66</v>
      </c>
      <c r="C392" s="186" t="s">
        <v>134</v>
      </c>
      <c r="D392" s="186" t="s">
        <v>701</v>
      </c>
      <c r="E392" s="186">
        <v>0.71599999999999997</v>
      </c>
      <c r="F392" s="188">
        <v>2387</v>
      </c>
      <c r="G392" s="188">
        <v>29.695</v>
      </c>
      <c r="J392" s="188" t="s">
        <v>754</v>
      </c>
      <c r="K392" s="186">
        <v>3</v>
      </c>
      <c r="L392" s="186">
        <v>9.8040474</v>
      </c>
      <c r="M392" s="186">
        <v>57.826999999999998</v>
      </c>
      <c r="Q392" s="188">
        <v>57.399000000000001</v>
      </c>
      <c r="R392" s="186">
        <v>0</v>
      </c>
      <c r="T392" s="188">
        <v>0.74571900000000002</v>
      </c>
      <c r="V392" s="188">
        <v>3.7873999999999998E-3</v>
      </c>
      <c r="X392" s="188">
        <v>0.37731300000000001</v>
      </c>
      <c r="Y392" s="188" t="s">
        <v>1349</v>
      </c>
      <c r="Z392" s="188" t="s">
        <v>756</v>
      </c>
      <c r="AA392" s="188" t="s">
        <v>1533</v>
      </c>
      <c r="AE392" s="186" t="s">
        <v>1531</v>
      </c>
      <c r="AF392" s="186">
        <v>0</v>
      </c>
    </row>
    <row r="393" spans="1:32" x14ac:dyDescent="0.2">
      <c r="A393" s="186" t="s">
        <v>112</v>
      </c>
      <c r="B393" s="186">
        <v>66</v>
      </c>
      <c r="C393" s="186" t="s">
        <v>134</v>
      </c>
      <c r="D393" s="186" t="s">
        <v>701</v>
      </c>
      <c r="E393" s="186">
        <v>0.71599999999999997</v>
      </c>
      <c r="H393" s="188">
        <v>675</v>
      </c>
      <c r="I393" s="188">
        <v>22.277000000000001</v>
      </c>
      <c r="J393" s="188" t="s">
        <v>758</v>
      </c>
      <c r="K393" s="186">
        <v>4</v>
      </c>
      <c r="L393" s="186">
        <v>46.861599300000002</v>
      </c>
      <c r="M393" s="186">
        <v>18.163</v>
      </c>
      <c r="P393" s="188">
        <v>17.872</v>
      </c>
      <c r="R393" s="186">
        <v>0</v>
      </c>
      <c r="S393" s="188">
        <v>1.2096020000000001</v>
      </c>
      <c r="U393" s="188">
        <v>1.14293E-2</v>
      </c>
      <c r="W393" s="188">
        <v>1.1300110000000001</v>
      </c>
      <c r="AB393" s="188" t="s">
        <v>760</v>
      </c>
      <c r="AC393" s="188" t="s">
        <v>1236</v>
      </c>
      <c r="AD393" s="188" t="s">
        <v>1474</v>
      </c>
      <c r="AE393" s="186" t="s">
        <v>1531</v>
      </c>
      <c r="AF393" s="186">
        <v>95</v>
      </c>
    </row>
    <row r="394" spans="1:32" x14ac:dyDescent="0.2">
      <c r="A394" s="186" t="s">
        <v>112</v>
      </c>
      <c r="B394" s="186">
        <v>66</v>
      </c>
      <c r="C394" s="186" t="s">
        <v>134</v>
      </c>
      <c r="D394" s="186" t="s">
        <v>701</v>
      </c>
      <c r="E394" s="186">
        <v>0.71599999999999997</v>
      </c>
      <c r="H394" s="188">
        <v>5518</v>
      </c>
      <c r="I394" s="188">
        <v>-43.8</v>
      </c>
      <c r="K394" s="186">
        <v>5</v>
      </c>
      <c r="L394" s="186">
        <v>60.4521424</v>
      </c>
      <c r="M394" s="186">
        <v>103.015</v>
      </c>
      <c r="P394" s="188">
        <v>101.45</v>
      </c>
      <c r="R394" s="186">
        <v>1</v>
      </c>
      <c r="S394" s="188">
        <v>1.1354377</v>
      </c>
      <c r="U394" s="188">
        <v>1.06905E-2</v>
      </c>
      <c r="W394" s="188">
        <v>1.0577430000000001</v>
      </c>
      <c r="AB394" s="188" t="s">
        <v>809</v>
      </c>
      <c r="AC394" s="188" t="s">
        <v>760</v>
      </c>
      <c r="AD394" s="188" t="s">
        <v>1066</v>
      </c>
      <c r="AE394" s="186" t="s">
        <v>1531</v>
      </c>
      <c r="AF394" s="186">
        <v>95</v>
      </c>
    </row>
    <row r="395" spans="1:32" x14ac:dyDescent="0.2">
      <c r="A395" s="186" t="s">
        <v>112</v>
      </c>
      <c r="B395" s="186">
        <v>66</v>
      </c>
      <c r="C395" s="186" t="s">
        <v>134</v>
      </c>
      <c r="D395" s="186" t="s">
        <v>701</v>
      </c>
      <c r="E395" s="186">
        <v>0.71599999999999997</v>
      </c>
      <c r="H395" s="188">
        <v>5501</v>
      </c>
      <c r="I395" s="188">
        <v>-44.018999999999998</v>
      </c>
      <c r="K395" s="186">
        <v>6</v>
      </c>
      <c r="L395" s="186">
        <v>60.246895799999997</v>
      </c>
      <c r="M395" s="186">
        <v>103.127</v>
      </c>
      <c r="P395" s="188">
        <v>101.56100000000001</v>
      </c>
      <c r="R395" s="186">
        <v>0</v>
      </c>
      <c r="S395" s="188">
        <v>1.1351880000000001</v>
      </c>
      <c r="U395" s="188">
        <v>1.0688100000000001E-2</v>
      </c>
      <c r="W395" s="188">
        <v>1.0575030000000001</v>
      </c>
      <c r="AB395" s="188" t="s">
        <v>798</v>
      </c>
      <c r="AC395" s="188" t="s">
        <v>880</v>
      </c>
      <c r="AD395" s="188" t="s">
        <v>1437</v>
      </c>
      <c r="AE395" s="186" t="s">
        <v>1531</v>
      </c>
      <c r="AF395" s="186">
        <v>95</v>
      </c>
    </row>
    <row r="396" spans="1:32" x14ac:dyDescent="0.2">
      <c r="A396" s="186" t="s">
        <v>112</v>
      </c>
      <c r="B396" s="186">
        <v>67</v>
      </c>
      <c r="C396" s="186" t="s">
        <v>135</v>
      </c>
      <c r="D396" s="186" t="s">
        <v>701</v>
      </c>
      <c r="E396" s="186">
        <v>0.79800000000000004</v>
      </c>
      <c r="F396" s="188">
        <v>6547</v>
      </c>
      <c r="G396" s="188">
        <v>0.115</v>
      </c>
      <c r="K396" s="186">
        <v>1</v>
      </c>
      <c r="L396" s="186">
        <v>14.4173364</v>
      </c>
      <c r="M396" s="186">
        <v>120.645</v>
      </c>
      <c r="Q396" s="188">
        <v>119.77800000000001</v>
      </c>
      <c r="R396" s="186">
        <v>0</v>
      </c>
      <c r="T396" s="188">
        <v>0.72429480000000002</v>
      </c>
      <c r="V396" s="188">
        <v>3.6786000000000002E-3</v>
      </c>
      <c r="X396" s="188">
        <v>0.36651400000000001</v>
      </c>
      <c r="Y396" s="188" t="s">
        <v>773</v>
      </c>
      <c r="Z396" s="188" t="s">
        <v>1297</v>
      </c>
      <c r="AA396" s="188" t="s">
        <v>1332</v>
      </c>
      <c r="AE396" s="186" t="s">
        <v>1534</v>
      </c>
      <c r="AF396" s="186">
        <v>0</v>
      </c>
    </row>
    <row r="397" spans="1:32" x14ac:dyDescent="0.2">
      <c r="A397" s="186" t="s">
        <v>112</v>
      </c>
      <c r="B397" s="186">
        <v>67</v>
      </c>
      <c r="C397" s="186" t="s">
        <v>135</v>
      </c>
      <c r="D397" s="186" t="s">
        <v>701</v>
      </c>
      <c r="E397" s="186">
        <v>0.79800000000000004</v>
      </c>
      <c r="F397" s="188">
        <v>6559</v>
      </c>
      <c r="G397" s="188">
        <v>0</v>
      </c>
      <c r="K397" s="186">
        <v>2</v>
      </c>
      <c r="L397" s="186">
        <v>14.426286899999999</v>
      </c>
      <c r="M397" s="186">
        <v>120.803</v>
      </c>
      <c r="Q397" s="188">
        <v>119.935</v>
      </c>
      <c r="R397" s="186">
        <v>1</v>
      </c>
      <c r="T397" s="188">
        <v>0.72421120000000005</v>
      </c>
      <c r="V397" s="188">
        <v>3.6782E-3</v>
      </c>
      <c r="X397" s="188">
        <v>0.36647200000000002</v>
      </c>
      <c r="Y397" s="188" t="s">
        <v>1403</v>
      </c>
      <c r="Z397" s="188" t="s">
        <v>1284</v>
      </c>
      <c r="AA397" s="188" t="s">
        <v>1535</v>
      </c>
      <c r="AE397" s="186" t="s">
        <v>1534</v>
      </c>
      <c r="AF397" s="186">
        <v>0</v>
      </c>
    </row>
    <row r="398" spans="1:32" x14ac:dyDescent="0.2">
      <c r="A398" s="186" t="s">
        <v>112</v>
      </c>
      <c r="B398" s="186">
        <v>67</v>
      </c>
      <c r="C398" s="186" t="s">
        <v>135</v>
      </c>
      <c r="D398" s="186" t="s">
        <v>701</v>
      </c>
      <c r="E398" s="186">
        <v>0.79800000000000004</v>
      </c>
      <c r="F398" s="188">
        <v>2665</v>
      </c>
      <c r="G398" s="188">
        <v>29.722999999999999</v>
      </c>
      <c r="J398" s="188" t="s">
        <v>754</v>
      </c>
      <c r="K398" s="186">
        <v>3</v>
      </c>
      <c r="L398" s="186">
        <v>9.5743687000000008</v>
      </c>
      <c r="M398" s="186">
        <v>64.379000000000005</v>
      </c>
      <c r="Q398" s="188">
        <v>63.902999999999999</v>
      </c>
      <c r="R398" s="186">
        <v>0</v>
      </c>
      <c r="T398" s="188">
        <v>0.74573659999999997</v>
      </c>
      <c r="V398" s="188">
        <v>3.7875000000000001E-3</v>
      </c>
      <c r="X398" s="188">
        <v>0.37732300000000002</v>
      </c>
      <c r="Y398" s="188" t="s">
        <v>1349</v>
      </c>
      <c r="Z398" s="188" t="s">
        <v>756</v>
      </c>
      <c r="AA398" s="188" t="s">
        <v>1536</v>
      </c>
      <c r="AE398" s="186" t="s">
        <v>1534</v>
      </c>
      <c r="AF398" s="186">
        <v>0</v>
      </c>
    </row>
    <row r="399" spans="1:32" x14ac:dyDescent="0.2">
      <c r="A399" s="186" t="s">
        <v>112</v>
      </c>
      <c r="B399" s="186">
        <v>67</v>
      </c>
      <c r="C399" s="186" t="s">
        <v>135</v>
      </c>
      <c r="D399" s="186" t="s">
        <v>701</v>
      </c>
      <c r="E399" s="186">
        <v>0.79800000000000004</v>
      </c>
      <c r="H399" s="188">
        <v>753</v>
      </c>
      <c r="I399" s="188">
        <v>22.298999999999999</v>
      </c>
      <c r="J399" s="188" t="s">
        <v>758</v>
      </c>
      <c r="K399" s="186">
        <v>4</v>
      </c>
      <c r="L399" s="186">
        <v>46.175918799999998</v>
      </c>
      <c r="M399" s="186">
        <v>20.353000000000002</v>
      </c>
      <c r="P399" s="188">
        <v>20.027000000000001</v>
      </c>
      <c r="R399" s="186">
        <v>0</v>
      </c>
      <c r="S399" s="188">
        <v>1.2095788000000001</v>
      </c>
      <c r="U399" s="188">
        <v>1.14295E-2</v>
      </c>
      <c r="W399" s="188">
        <v>1.1300349999999999</v>
      </c>
      <c r="AB399" s="188" t="s">
        <v>760</v>
      </c>
      <c r="AC399" s="188" t="s">
        <v>1236</v>
      </c>
      <c r="AD399" s="188" t="s">
        <v>1474</v>
      </c>
      <c r="AE399" s="186" t="s">
        <v>1534</v>
      </c>
      <c r="AF399" s="186">
        <v>95</v>
      </c>
    </row>
    <row r="400" spans="1:32" x14ac:dyDescent="0.2">
      <c r="A400" s="186" t="s">
        <v>112</v>
      </c>
      <c r="B400" s="186">
        <v>67</v>
      </c>
      <c r="C400" s="186" t="s">
        <v>135</v>
      </c>
      <c r="D400" s="186" t="s">
        <v>701</v>
      </c>
      <c r="E400" s="186">
        <v>0.79800000000000004</v>
      </c>
      <c r="H400" s="188">
        <v>5508</v>
      </c>
      <c r="I400" s="188">
        <v>-43.8</v>
      </c>
      <c r="K400" s="186">
        <v>5</v>
      </c>
      <c r="L400" s="186">
        <v>54.2258043</v>
      </c>
      <c r="M400" s="186">
        <v>103.024</v>
      </c>
      <c r="P400" s="188">
        <v>101.459</v>
      </c>
      <c r="R400" s="186">
        <v>1</v>
      </c>
      <c r="S400" s="188">
        <v>1.1354166999999999</v>
      </c>
      <c r="U400" s="188">
        <v>1.06905E-2</v>
      </c>
      <c r="W400" s="188">
        <v>1.0577430000000001</v>
      </c>
      <c r="AB400" s="188" t="s">
        <v>809</v>
      </c>
      <c r="AC400" s="188" t="s">
        <v>760</v>
      </c>
      <c r="AD400" s="188" t="s">
        <v>1066</v>
      </c>
      <c r="AE400" s="186" t="s">
        <v>1534</v>
      </c>
      <c r="AF400" s="186">
        <v>95</v>
      </c>
    </row>
    <row r="401" spans="1:32" x14ac:dyDescent="0.2">
      <c r="A401" s="186" t="s">
        <v>112</v>
      </c>
      <c r="B401" s="186">
        <v>67</v>
      </c>
      <c r="C401" s="186" t="s">
        <v>135</v>
      </c>
      <c r="D401" s="186" t="s">
        <v>701</v>
      </c>
      <c r="E401" s="186">
        <v>0.79800000000000004</v>
      </c>
      <c r="H401" s="188">
        <v>5506</v>
      </c>
      <c r="I401" s="188">
        <v>-44.009</v>
      </c>
      <c r="K401" s="186">
        <v>6</v>
      </c>
      <c r="L401" s="186">
        <v>53.9363478</v>
      </c>
      <c r="M401" s="186">
        <v>103.199</v>
      </c>
      <c r="P401" s="188">
        <v>101.63200000000001</v>
      </c>
      <c r="R401" s="186">
        <v>0</v>
      </c>
      <c r="S401" s="188">
        <v>1.1351784</v>
      </c>
      <c r="U401" s="188">
        <v>1.06882E-2</v>
      </c>
      <c r="W401" s="188">
        <v>1.0575140000000001</v>
      </c>
      <c r="AB401" s="188" t="s">
        <v>798</v>
      </c>
      <c r="AC401" s="188" t="s">
        <v>821</v>
      </c>
      <c r="AD401" s="188" t="s">
        <v>1437</v>
      </c>
      <c r="AE401" s="186" t="s">
        <v>1534</v>
      </c>
      <c r="AF401" s="186">
        <v>95</v>
      </c>
    </row>
    <row r="402" spans="1:32" x14ac:dyDescent="0.2">
      <c r="A402" s="186" t="s">
        <v>112</v>
      </c>
      <c r="B402" s="186">
        <v>68</v>
      </c>
      <c r="C402" s="186" t="s">
        <v>143</v>
      </c>
      <c r="D402" s="186" t="s">
        <v>697</v>
      </c>
      <c r="E402" s="186">
        <v>0.74099999999999999</v>
      </c>
      <c r="F402" s="188">
        <v>6556</v>
      </c>
      <c r="G402" s="188">
        <v>0.10299999999999999</v>
      </c>
      <c r="K402" s="186">
        <v>1</v>
      </c>
      <c r="L402" s="186">
        <v>15.532142500000001</v>
      </c>
      <c r="M402" s="186">
        <v>120.74</v>
      </c>
      <c r="Q402" s="188">
        <v>119.872</v>
      </c>
      <c r="R402" s="186">
        <v>0</v>
      </c>
      <c r="T402" s="188">
        <v>0.7242942</v>
      </c>
      <c r="V402" s="188">
        <v>3.6786000000000002E-3</v>
      </c>
      <c r="X402" s="188">
        <v>0.36651</v>
      </c>
      <c r="Y402" s="188" t="s">
        <v>773</v>
      </c>
      <c r="Z402" s="188" t="s">
        <v>1297</v>
      </c>
      <c r="AA402" s="188" t="s">
        <v>1537</v>
      </c>
      <c r="AE402" s="186" t="s">
        <v>1538</v>
      </c>
      <c r="AF402" s="186">
        <v>0</v>
      </c>
    </row>
    <row r="403" spans="1:32" x14ac:dyDescent="0.2">
      <c r="A403" s="186" t="s">
        <v>112</v>
      </c>
      <c r="B403" s="186">
        <v>68</v>
      </c>
      <c r="C403" s="186" t="s">
        <v>143</v>
      </c>
      <c r="D403" s="186" t="s">
        <v>697</v>
      </c>
      <c r="E403" s="186">
        <v>0.74099999999999999</v>
      </c>
      <c r="F403" s="188">
        <v>6562</v>
      </c>
      <c r="G403" s="188">
        <v>0</v>
      </c>
      <c r="K403" s="186">
        <v>2</v>
      </c>
      <c r="L403" s="186">
        <v>15.541748999999999</v>
      </c>
      <c r="M403" s="186">
        <v>120.89700000000001</v>
      </c>
      <c r="Q403" s="188">
        <v>120.02800000000001</v>
      </c>
      <c r="R403" s="186">
        <v>1</v>
      </c>
      <c r="T403" s="188">
        <v>0.72421930000000001</v>
      </c>
      <c r="V403" s="188">
        <v>3.6782E-3</v>
      </c>
      <c r="X403" s="188">
        <v>0.36647200000000002</v>
      </c>
      <c r="Y403" s="188" t="s">
        <v>1403</v>
      </c>
      <c r="Z403" s="188" t="s">
        <v>1284</v>
      </c>
      <c r="AA403" s="188" t="s">
        <v>1539</v>
      </c>
      <c r="AE403" s="186" t="s">
        <v>1538</v>
      </c>
      <c r="AF403" s="186">
        <v>0</v>
      </c>
    </row>
    <row r="404" spans="1:32" x14ac:dyDescent="0.2">
      <c r="A404" s="186" t="s">
        <v>112</v>
      </c>
      <c r="B404" s="186">
        <v>68</v>
      </c>
      <c r="C404" s="186" t="s">
        <v>143</v>
      </c>
      <c r="D404" s="186" t="s">
        <v>697</v>
      </c>
      <c r="E404" s="186">
        <v>0.74099999999999999</v>
      </c>
      <c r="F404" s="188">
        <v>3140</v>
      </c>
      <c r="G404" s="188">
        <v>8.5380000000000003</v>
      </c>
      <c r="J404" s="188" t="s">
        <v>754</v>
      </c>
      <c r="K404" s="186">
        <v>3</v>
      </c>
      <c r="L404" s="186">
        <v>11.6248021</v>
      </c>
      <c r="M404" s="186">
        <v>75.521000000000001</v>
      </c>
      <c r="Q404" s="188">
        <v>74.974000000000004</v>
      </c>
      <c r="R404" s="186">
        <v>0</v>
      </c>
      <c r="T404" s="188">
        <v>0.73040249999999995</v>
      </c>
      <c r="V404" s="188">
        <v>3.7096E-3</v>
      </c>
      <c r="X404" s="188">
        <v>0.369589</v>
      </c>
      <c r="Y404" s="188" t="s">
        <v>1349</v>
      </c>
      <c r="Z404" s="188" t="s">
        <v>756</v>
      </c>
      <c r="AA404" s="188" t="s">
        <v>1540</v>
      </c>
      <c r="AE404" s="186" t="s">
        <v>1538</v>
      </c>
      <c r="AF404" s="186">
        <v>0</v>
      </c>
    </row>
    <row r="405" spans="1:32" x14ac:dyDescent="0.2">
      <c r="A405" s="186" t="s">
        <v>112</v>
      </c>
      <c r="B405" s="186">
        <v>68</v>
      </c>
      <c r="C405" s="186" t="s">
        <v>143</v>
      </c>
      <c r="D405" s="186" t="s">
        <v>697</v>
      </c>
      <c r="E405" s="186">
        <v>0.74099999999999999</v>
      </c>
      <c r="H405" s="188">
        <v>795</v>
      </c>
      <c r="I405" s="188">
        <v>-19.359000000000002</v>
      </c>
      <c r="J405" s="188" t="s">
        <v>758</v>
      </c>
      <c r="K405" s="186">
        <v>4</v>
      </c>
      <c r="L405" s="186">
        <v>51.987872299999999</v>
      </c>
      <c r="M405" s="186">
        <v>21.509</v>
      </c>
      <c r="P405" s="188">
        <v>21.173999999999999</v>
      </c>
      <c r="R405" s="186">
        <v>0</v>
      </c>
      <c r="S405" s="188">
        <v>1.1635945000000001</v>
      </c>
      <c r="U405" s="188">
        <v>1.0963799999999999E-2</v>
      </c>
      <c r="W405" s="188">
        <v>1.0844860000000001</v>
      </c>
      <c r="AB405" s="188" t="s">
        <v>809</v>
      </c>
      <c r="AC405" s="188" t="s">
        <v>835</v>
      </c>
      <c r="AD405" s="188" t="s">
        <v>1490</v>
      </c>
      <c r="AE405" s="186" t="s">
        <v>1538</v>
      </c>
      <c r="AF405" s="186">
        <v>95</v>
      </c>
    </row>
    <row r="406" spans="1:32" x14ac:dyDescent="0.2">
      <c r="A406" s="186" t="s">
        <v>112</v>
      </c>
      <c r="B406" s="186">
        <v>68</v>
      </c>
      <c r="C406" s="186" t="s">
        <v>143</v>
      </c>
      <c r="D406" s="186" t="s">
        <v>697</v>
      </c>
      <c r="E406" s="186">
        <v>0.74099999999999999</v>
      </c>
      <c r="H406" s="188">
        <v>5515</v>
      </c>
      <c r="I406" s="188">
        <v>-43.8</v>
      </c>
      <c r="K406" s="186">
        <v>5</v>
      </c>
      <c r="L406" s="186">
        <v>58.3020663</v>
      </c>
      <c r="M406" s="186">
        <v>103.077</v>
      </c>
      <c r="P406" s="188">
        <v>101.512</v>
      </c>
      <c r="R406" s="186">
        <v>1</v>
      </c>
      <c r="S406" s="188">
        <v>1.1354394999999999</v>
      </c>
      <c r="U406" s="188">
        <v>1.06905E-2</v>
      </c>
      <c r="W406" s="188">
        <v>1.0577430000000001</v>
      </c>
      <c r="AB406" s="188" t="s">
        <v>809</v>
      </c>
      <c r="AC406" s="188" t="s">
        <v>835</v>
      </c>
      <c r="AD406" s="188" t="s">
        <v>1018</v>
      </c>
      <c r="AE406" s="186" t="s">
        <v>1538</v>
      </c>
      <c r="AF406" s="186">
        <v>95</v>
      </c>
    </row>
    <row r="407" spans="1:32" x14ac:dyDescent="0.2">
      <c r="A407" s="186" t="s">
        <v>112</v>
      </c>
      <c r="B407" s="186">
        <v>68</v>
      </c>
      <c r="C407" s="186" t="s">
        <v>143</v>
      </c>
      <c r="D407" s="186" t="s">
        <v>697</v>
      </c>
      <c r="E407" s="186">
        <v>0.74099999999999999</v>
      </c>
      <c r="H407" s="188">
        <v>5501</v>
      </c>
      <c r="I407" s="188">
        <v>-44.006999999999998</v>
      </c>
      <c r="K407" s="186">
        <v>6</v>
      </c>
      <c r="L407" s="186">
        <v>58.0659645</v>
      </c>
      <c r="M407" s="186">
        <v>103.21</v>
      </c>
      <c r="P407" s="188">
        <v>101.643</v>
      </c>
      <c r="R407" s="186">
        <v>0</v>
      </c>
      <c r="S407" s="188">
        <v>1.1352031</v>
      </c>
      <c r="U407" s="188">
        <v>1.06882E-2</v>
      </c>
      <c r="W407" s="188">
        <v>1.0575159999999999</v>
      </c>
      <c r="AB407" s="188" t="s">
        <v>798</v>
      </c>
      <c r="AC407" s="188" t="s">
        <v>821</v>
      </c>
      <c r="AD407" s="188" t="s">
        <v>1437</v>
      </c>
      <c r="AE407" s="186" t="s">
        <v>1538</v>
      </c>
      <c r="AF407" s="186">
        <v>95</v>
      </c>
    </row>
    <row r="408" spans="1:32" x14ac:dyDescent="0.2">
      <c r="A408" s="186" t="s">
        <v>112</v>
      </c>
      <c r="B408" s="186">
        <v>69</v>
      </c>
      <c r="C408" s="186" t="s">
        <v>144</v>
      </c>
      <c r="D408" s="186" t="s">
        <v>697</v>
      </c>
      <c r="E408" s="186">
        <v>0.76700000000000002</v>
      </c>
      <c r="F408" s="188">
        <v>6567</v>
      </c>
      <c r="G408" s="188">
        <v>0.1</v>
      </c>
      <c r="K408" s="186">
        <v>1</v>
      </c>
      <c r="L408" s="186">
        <v>15.0132455</v>
      </c>
      <c r="M408" s="186">
        <v>120.869</v>
      </c>
      <c r="Q408" s="188">
        <v>120</v>
      </c>
      <c r="R408" s="186">
        <v>0</v>
      </c>
      <c r="T408" s="188">
        <v>0.72429650000000001</v>
      </c>
      <c r="V408" s="188">
        <v>3.6786000000000002E-3</v>
      </c>
      <c r="X408" s="188">
        <v>0.366508</v>
      </c>
      <c r="Y408" s="188" t="s">
        <v>1288</v>
      </c>
      <c r="Z408" s="188" t="s">
        <v>774</v>
      </c>
      <c r="AA408" s="188" t="s">
        <v>1541</v>
      </c>
      <c r="AE408" s="186" t="s">
        <v>1542</v>
      </c>
      <c r="AF408" s="186">
        <v>0</v>
      </c>
    </row>
    <row r="409" spans="1:32" x14ac:dyDescent="0.2">
      <c r="A409" s="186" t="s">
        <v>112</v>
      </c>
      <c r="B409" s="186">
        <v>69</v>
      </c>
      <c r="C409" s="186" t="s">
        <v>144</v>
      </c>
      <c r="D409" s="186" t="s">
        <v>697</v>
      </c>
      <c r="E409" s="186">
        <v>0.76700000000000002</v>
      </c>
      <c r="F409" s="188">
        <v>6566</v>
      </c>
      <c r="G409" s="188">
        <v>0</v>
      </c>
      <c r="K409" s="186">
        <v>2</v>
      </c>
      <c r="L409" s="186">
        <v>15.0130517</v>
      </c>
      <c r="M409" s="186">
        <v>120.866</v>
      </c>
      <c r="Q409" s="188">
        <v>119.997</v>
      </c>
      <c r="R409" s="186">
        <v>1</v>
      </c>
      <c r="T409" s="188">
        <v>0.72422430000000004</v>
      </c>
      <c r="V409" s="188">
        <v>3.6782E-3</v>
      </c>
      <c r="X409" s="188">
        <v>0.36647200000000002</v>
      </c>
      <c r="Y409" s="188" t="s">
        <v>1292</v>
      </c>
      <c r="Z409" s="188" t="s">
        <v>1273</v>
      </c>
      <c r="AA409" s="188" t="s">
        <v>1543</v>
      </c>
      <c r="AE409" s="186" t="s">
        <v>1542</v>
      </c>
      <c r="AF409" s="186">
        <v>0</v>
      </c>
    </row>
    <row r="410" spans="1:32" x14ac:dyDescent="0.2">
      <c r="A410" s="186" t="s">
        <v>112</v>
      </c>
      <c r="B410" s="186">
        <v>69</v>
      </c>
      <c r="C410" s="186" t="s">
        <v>144</v>
      </c>
      <c r="D410" s="186" t="s">
        <v>697</v>
      </c>
      <c r="E410" s="186">
        <v>0.76700000000000002</v>
      </c>
      <c r="F410" s="188">
        <v>3266</v>
      </c>
      <c r="G410" s="188">
        <v>8.5289999999999999</v>
      </c>
      <c r="J410" s="188" t="s">
        <v>754</v>
      </c>
      <c r="K410" s="186">
        <v>3</v>
      </c>
      <c r="L410" s="186">
        <v>11.558628199999999</v>
      </c>
      <c r="M410" s="186">
        <v>78.608000000000004</v>
      </c>
      <c r="Q410" s="188">
        <v>78.037999999999997</v>
      </c>
      <c r="R410" s="186">
        <v>0</v>
      </c>
      <c r="T410" s="188">
        <v>0.73040099999999997</v>
      </c>
      <c r="V410" s="188">
        <v>3.7096E-3</v>
      </c>
      <c r="X410" s="188">
        <v>0.36958600000000003</v>
      </c>
      <c r="Y410" s="188" t="s">
        <v>773</v>
      </c>
      <c r="Z410" s="188" t="s">
        <v>756</v>
      </c>
      <c r="AA410" s="188" t="s">
        <v>1544</v>
      </c>
      <c r="AE410" s="186" t="s">
        <v>1542</v>
      </c>
      <c r="AF410" s="186">
        <v>0</v>
      </c>
    </row>
    <row r="411" spans="1:32" x14ac:dyDescent="0.2">
      <c r="A411" s="186" t="s">
        <v>112</v>
      </c>
      <c r="B411" s="186">
        <v>69</v>
      </c>
      <c r="C411" s="186" t="s">
        <v>144</v>
      </c>
      <c r="D411" s="186" t="s">
        <v>697</v>
      </c>
      <c r="E411" s="186">
        <v>0.76700000000000002</v>
      </c>
      <c r="H411" s="188">
        <v>823</v>
      </c>
      <c r="I411" s="188">
        <v>-19.484000000000002</v>
      </c>
      <c r="J411" s="188" t="s">
        <v>758</v>
      </c>
      <c r="K411" s="186">
        <v>4</v>
      </c>
      <c r="L411" s="186">
        <v>51.718133000000002</v>
      </c>
      <c r="M411" s="186">
        <v>22.318000000000001</v>
      </c>
      <c r="P411" s="188">
        <v>21.97</v>
      </c>
      <c r="R411" s="186">
        <v>0</v>
      </c>
      <c r="S411" s="188">
        <v>1.1634599000000001</v>
      </c>
      <c r="U411" s="188">
        <v>1.0962400000000001E-2</v>
      </c>
      <c r="W411" s="188">
        <v>1.084349</v>
      </c>
      <c r="AB411" s="188" t="s">
        <v>809</v>
      </c>
      <c r="AC411" s="188" t="s">
        <v>835</v>
      </c>
      <c r="AD411" s="188" t="s">
        <v>1490</v>
      </c>
      <c r="AE411" s="186" t="s">
        <v>1542</v>
      </c>
      <c r="AF411" s="186">
        <v>95</v>
      </c>
    </row>
    <row r="412" spans="1:32" x14ac:dyDescent="0.2">
      <c r="A412" s="186" t="s">
        <v>112</v>
      </c>
      <c r="B412" s="186">
        <v>69</v>
      </c>
      <c r="C412" s="186" t="s">
        <v>144</v>
      </c>
      <c r="D412" s="186" t="s">
        <v>697</v>
      </c>
      <c r="E412" s="186">
        <v>0.76700000000000002</v>
      </c>
      <c r="H412" s="188">
        <v>5511</v>
      </c>
      <c r="I412" s="188">
        <v>-43.8</v>
      </c>
      <c r="K412" s="186">
        <v>5</v>
      </c>
      <c r="L412" s="186">
        <v>56.252943799999997</v>
      </c>
      <c r="M412" s="186">
        <v>103.12</v>
      </c>
      <c r="P412" s="188">
        <v>101.554</v>
      </c>
      <c r="R412" s="186">
        <v>1</v>
      </c>
      <c r="S412" s="188">
        <v>1.1354371999999999</v>
      </c>
      <c r="U412" s="188">
        <v>1.06905E-2</v>
      </c>
      <c r="W412" s="188">
        <v>1.0577430000000001</v>
      </c>
      <c r="AB412" s="188" t="s">
        <v>809</v>
      </c>
      <c r="AC412" s="188" t="s">
        <v>835</v>
      </c>
      <c r="AD412" s="188" t="s">
        <v>1039</v>
      </c>
      <c r="AE412" s="186" t="s">
        <v>1542</v>
      </c>
      <c r="AF412" s="186">
        <v>95</v>
      </c>
    </row>
    <row r="413" spans="1:32" x14ac:dyDescent="0.2">
      <c r="A413" s="186" t="s">
        <v>112</v>
      </c>
      <c r="B413" s="186">
        <v>69</v>
      </c>
      <c r="C413" s="186" t="s">
        <v>144</v>
      </c>
      <c r="D413" s="186" t="s">
        <v>697</v>
      </c>
      <c r="E413" s="186">
        <v>0.76700000000000002</v>
      </c>
      <c r="H413" s="188">
        <v>5506</v>
      </c>
      <c r="I413" s="188">
        <v>-44.021999999999998</v>
      </c>
      <c r="K413" s="186">
        <v>6</v>
      </c>
      <c r="L413" s="186">
        <v>56.207013600000003</v>
      </c>
      <c r="M413" s="186">
        <v>103.146</v>
      </c>
      <c r="P413" s="188">
        <v>101.58</v>
      </c>
      <c r="R413" s="186">
        <v>0</v>
      </c>
      <c r="S413" s="188">
        <v>1.1351844</v>
      </c>
      <c r="U413" s="188">
        <v>1.0688E-2</v>
      </c>
      <c r="W413" s="188">
        <v>1.0575000000000001</v>
      </c>
      <c r="AB413" s="188" t="s">
        <v>798</v>
      </c>
      <c r="AC413" s="188" t="s">
        <v>821</v>
      </c>
      <c r="AD413" s="188" t="s">
        <v>1442</v>
      </c>
      <c r="AE413" s="186" t="s">
        <v>1542</v>
      </c>
      <c r="AF413" s="186">
        <v>95</v>
      </c>
    </row>
    <row r="414" spans="1:32" x14ac:dyDescent="0.2">
      <c r="A414" s="186" t="s">
        <v>112</v>
      </c>
      <c r="B414" s="186">
        <v>70</v>
      </c>
      <c r="C414" s="186" t="s">
        <v>429</v>
      </c>
      <c r="D414" s="186" t="s">
        <v>430</v>
      </c>
      <c r="E414" s="186">
        <v>0.82599999999999996</v>
      </c>
      <c r="F414" s="188">
        <v>6562</v>
      </c>
      <c r="G414" s="188">
        <v>0.121</v>
      </c>
      <c r="K414" s="186">
        <v>1</v>
      </c>
      <c r="L414" s="186">
        <v>13.940413100000001</v>
      </c>
      <c r="M414" s="186">
        <v>120.861</v>
      </c>
      <c r="Q414" s="188">
        <v>119.992</v>
      </c>
      <c r="R414" s="186">
        <v>0</v>
      </c>
      <c r="T414" s="188">
        <v>0.72430870000000003</v>
      </c>
      <c r="V414" s="188">
        <v>3.6786000000000002E-3</v>
      </c>
      <c r="X414" s="188">
        <v>0.36651600000000001</v>
      </c>
      <c r="Y414" s="188" t="s">
        <v>1288</v>
      </c>
      <c r="Z414" s="188" t="s">
        <v>774</v>
      </c>
      <c r="AA414" s="188" t="s">
        <v>1545</v>
      </c>
      <c r="AE414" s="186" t="s">
        <v>1546</v>
      </c>
      <c r="AF414" s="186">
        <v>0</v>
      </c>
    </row>
    <row r="415" spans="1:32" x14ac:dyDescent="0.2">
      <c r="A415" s="186" t="s">
        <v>112</v>
      </c>
      <c r="B415" s="186">
        <v>70</v>
      </c>
      <c r="C415" s="186" t="s">
        <v>429</v>
      </c>
      <c r="D415" s="186" t="s">
        <v>430</v>
      </c>
      <c r="E415" s="186">
        <v>0.82599999999999996</v>
      </c>
      <c r="F415" s="188">
        <v>6570</v>
      </c>
      <c r="G415" s="188">
        <v>0</v>
      </c>
      <c r="K415" s="186">
        <v>2</v>
      </c>
      <c r="L415" s="186">
        <v>13.944310099999999</v>
      </c>
      <c r="M415" s="186">
        <v>120.932</v>
      </c>
      <c r="Q415" s="188">
        <v>120.062</v>
      </c>
      <c r="R415" s="186">
        <v>1</v>
      </c>
      <c r="T415" s="188">
        <v>0.72422089999999995</v>
      </c>
      <c r="V415" s="188">
        <v>3.6782E-3</v>
      </c>
      <c r="X415" s="188">
        <v>0.36647200000000002</v>
      </c>
      <c r="Y415" s="188" t="s">
        <v>1292</v>
      </c>
      <c r="Z415" s="188" t="s">
        <v>1273</v>
      </c>
      <c r="AA415" s="188" t="s">
        <v>1473</v>
      </c>
      <c r="AE415" s="186" t="s">
        <v>1546</v>
      </c>
      <c r="AF415" s="186">
        <v>0</v>
      </c>
    </row>
    <row r="416" spans="1:32" x14ac:dyDescent="0.2">
      <c r="A416" s="186" t="s">
        <v>112</v>
      </c>
      <c r="B416" s="186">
        <v>70</v>
      </c>
      <c r="C416" s="186" t="s">
        <v>429</v>
      </c>
      <c r="D416" s="186" t="s">
        <v>430</v>
      </c>
      <c r="E416" s="186">
        <v>0.82599999999999996</v>
      </c>
      <c r="F416" s="188">
        <v>3949</v>
      </c>
      <c r="G416" s="188">
        <v>9.2940000000000005</v>
      </c>
      <c r="J416" s="188" t="s">
        <v>754</v>
      </c>
      <c r="K416" s="186">
        <v>3</v>
      </c>
      <c r="L416" s="186">
        <v>12.2015358</v>
      </c>
      <c r="M416" s="186">
        <v>95.143000000000001</v>
      </c>
      <c r="Q416" s="188">
        <v>94.453000000000003</v>
      </c>
      <c r="R416" s="186">
        <v>0</v>
      </c>
      <c r="T416" s="188">
        <v>0.73095180000000004</v>
      </c>
      <c r="V416" s="188">
        <v>3.7123999999999998E-3</v>
      </c>
      <c r="X416" s="188">
        <v>0.369865</v>
      </c>
      <c r="Y416" s="188" t="s">
        <v>773</v>
      </c>
      <c r="Z416" s="188" t="s">
        <v>1281</v>
      </c>
      <c r="AA416" s="188" t="s">
        <v>1547</v>
      </c>
      <c r="AE416" s="186" t="s">
        <v>1546</v>
      </c>
      <c r="AF416" s="186">
        <v>0</v>
      </c>
    </row>
    <row r="417" spans="1:32" x14ac:dyDescent="0.2">
      <c r="A417" s="186" t="s">
        <v>112</v>
      </c>
      <c r="B417" s="186">
        <v>70</v>
      </c>
      <c r="C417" s="186" t="s">
        <v>429</v>
      </c>
      <c r="D417" s="186" t="s">
        <v>430</v>
      </c>
      <c r="E417" s="186">
        <v>0.82599999999999996</v>
      </c>
      <c r="H417" s="188">
        <v>845</v>
      </c>
      <c r="I417" s="188">
        <v>-31.478000000000002</v>
      </c>
      <c r="J417" s="188" t="s">
        <v>758</v>
      </c>
      <c r="K417" s="186">
        <v>4</v>
      </c>
      <c r="L417" s="186">
        <v>49.246434299999997</v>
      </c>
      <c r="M417" s="186">
        <v>23.044</v>
      </c>
      <c r="P417" s="188">
        <v>22.687999999999999</v>
      </c>
      <c r="R417" s="186">
        <v>0</v>
      </c>
      <c r="S417" s="188">
        <v>1.1501915</v>
      </c>
      <c r="U417" s="188">
        <v>1.0828300000000001E-2</v>
      </c>
      <c r="W417" s="188">
        <v>1.0712269999999999</v>
      </c>
      <c r="AB417" s="188" t="s">
        <v>809</v>
      </c>
      <c r="AC417" s="188" t="s">
        <v>835</v>
      </c>
      <c r="AD417" s="188" t="s">
        <v>1548</v>
      </c>
      <c r="AE417" s="186" t="s">
        <v>1546</v>
      </c>
      <c r="AF417" s="186">
        <v>95</v>
      </c>
    </row>
    <row r="418" spans="1:32" x14ac:dyDescent="0.2">
      <c r="A418" s="186" t="s">
        <v>112</v>
      </c>
      <c r="B418" s="186">
        <v>70</v>
      </c>
      <c r="C418" s="186" t="s">
        <v>429</v>
      </c>
      <c r="D418" s="186" t="s">
        <v>430</v>
      </c>
      <c r="E418" s="186">
        <v>0.82599999999999996</v>
      </c>
      <c r="H418" s="188">
        <v>5508</v>
      </c>
      <c r="I418" s="188">
        <v>-43.8</v>
      </c>
      <c r="K418" s="186">
        <v>5</v>
      </c>
      <c r="L418" s="186">
        <v>52.273238200000002</v>
      </c>
      <c r="M418" s="186">
        <v>103.096</v>
      </c>
      <c r="P418" s="188">
        <v>101.53</v>
      </c>
      <c r="R418" s="186">
        <v>1</v>
      </c>
      <c r="S418" s="188">
        <v>1.1354217</v>
      </c>
      <c r="U418" s="188">
        <v>1.06905E-2</v>
      </c>
      <c r="W418" s="188">
        <v>1.0577430000000001</v>
      </c>
      <c r="AB418" s="188" t="s">
        <v>809</v>
      </c>
      <c r="AC418" s="188" t="s">
        <v>835</v>
      </c>
      <c r="AD418" s="188" t="s">
        <v>1039</v>
      </c>
      <c r="AE418" s="186" t="s">
        <v>1546</v>
      </c>
      <c r="AF418" s="186">
        <v>95</v>
      </c>
    </row>
    <row r="419" spans="1:32" x14ac:dyDescent="0.2">
      <c r="A419" s="186" t="s">
        <v>112</v>
      </c>
      <c r="B419" s="186">
        <v>70</v>
      </c>
      <c r="C419" s="186" t="s">
        <v>429</v>
      </c>
      <c r="D419" s="186" t="s">
        <v>430</v>
      </c>
      <c r="E419" s="186">
        <v>0.82599999999999996</v>
      </c>
      <c r="H419" s="188">
        <v>5511</v>
      </c>
      <c r="I419" s="188">
        <v>-44</v>
      </c>
      <c r="K419" s="186">
        <v>6</v>
      </c>
      <c r="L419" s="186">
        <v>51.761758700000001</v>
      </c>
      <c r="M419" s="186">
        <v>103.41500000000001</v>
      </c>
      <c r="P419" s="188">
        <v>101.845</v>
      </c>
      <c r="R419" s="186">
        <v>0</v>
      </c>
      <c r="S419" s="188">
        <v>1.1351941000000001</v>
      </c>
      <c r="U419" s="188">
        <v>1.06883E-2</v>
      </c>
      <c r="W419" s="188">
        <v>1.0575239999999999</v>
      </c>
      <c r="AB419" s="188" t="s">
        <v>798</v>
      </c>
      <c r="AC419" s="188" t="s">
        <v>821</v>
      </c>
      <c r="AD419" s="188" t="s">
        <v>1442</v>
      </c>
      <c r="AE419" s="186" t="s">
        <v>1546</v>
      </c>
      <c r="AF419" s="186">
        <v>95</v>
      </c>
    </row>
    <row r="420" spans="1:32" x14ac:dyDescent="0.2">
      <c r="A420" s="186" t="s">
        <v>112</v>
      </c>
      <c r="B420" s="186">
        <v>71</v>
      </c>
      <c r="C420" s="186" t="s">
        <v>431</v>
      </c>
      <c r="D420" s="186" t="s">
        <v>432</v>
      </c>
      <c r="E420" s="186">
        <v>0.83199999999999996</v>
      </c>
      <c r="F420" s="188">
        <v>6562</v>
      </c>
      <c r="G420" s="188">
        <v>0.115</v>
      </c>
      <c r="K420" s="186">
        <v>1</v>
      </c>
      <c r="L420" s="186">
        <v>13.842295500000001</v>
      </c>
      <c r="M420" s="186">
        <v>120.905</v>
      </c>
      <c r="Q420" s="188">
        <v>120.036</v>
      </c>
      <c r="R420" s="186">
        <v>0</v>
      </c>
      <c r="T420" s="188">
        <v>0.72429509999999997</v>
      </c>
      <c r="V420" s="188">
        <v>3.6786000000000002E-3</v>
      </c>
      <c r="X420" s="188">
        <v>0.36651400000000001</v>
      </c>
      <c r="Y420" s="188" t="s">
        <v>1366</v>
      </c>
      <c r="Z420" s="188" t="s">
        <v>774</v>
      </c>
      <c r="AA420" s="188" t="s">
        <v>753</v>
      </c>
      <c r="AE420" s="186" t="s">
        <v>1549</v>
      </c>
      <c r="AF420" s="186">
        <v>0</v>
      </c>
    </row>
    <row r="421" spans="1:32" x14ac:dyDescent="0.2">
      <c r="A421" s="186" t="s">
        <v>112</v>
      </c>
      <c r="B421" s="186">
        <v>71</v>
      </c>
      <c r="C421" s="186" t="s">
        <v>431</v>
      </c>
      <c r="D421" s="186" t="s">
        <v>432</v>
      </c>
      <c r="E421" s="186">
        <v>0.83199999999999996</v>
      </c>
      <c r="F421" s="188">
        <v>6563</v>
      </c>
      <c r="G421" s="188">
        <v>0</v>
      </c>
      <c r="K421" s="186">
        <v>2</v>
      </c>
      <c r="L421" s="186">
        <v>13.8411025</v>
      </c>
      <c r="M421" s="186">
        <v>120.883</v>
      </c>
      <c r="Q421" s="188">
        <v>120.014</v>
      </c>
      <c r="R421" s="186">
        <v>1</v>
      </c>
      <c r="T421" s="188">
        <v>0.72421170000000001</v>
      </c>
      <c r="V421" s="188">
        <v>3.6782E-3</v>
      </c>
      <c r="X421" s="188">
        <v>0.36647200000000002</v>
      </c>
      <c r="Y421" s="188" t="s">
        <v>1370</v>
      </c>
      <c r="Z421" s="188" t="s">
        <v>1308</v>
      </c>
      <c r="AA421" s="188" t="s">
        <v>1469</v>
      </c>
      <c r="AE421" s="186" t="s">
        <v>1549</v>
      </c>
      <c r="AF421" s="186">
        <v>0</v>
      </c>
    </row>
    <row r="422" spans="1:32" x14ac:dyDescent="0.2">
      <c r="A422" s="186" t="s">
        <v>112</v>
      </c>
      <c r="B422" s="186">
        <v>71</v>
      </c>
      <c r="C422" s="186" t="s">
        <v>431</v>
      </c>
      <c r="D422" s="186" t="s">
        <v>432</v>
      </c>
      <c r="E422" s="186">
        <v>0.83199999999999996</v>
      </c>
      <c r="F422" s="188">
        <v>3197</v>
      </c>
      <c r="G422" s="188">
        <v>12.098000000000001</v>
      </c>
      <c r="J422" s="188" t="s">
        <v>754</v>
      </c>
      <c r="K422" s="186">
        <v>3</v>
      </c>
      <c r="L422" s="186">
        <v>10.474740199999999</v>
      </c>
      <c r="M422" s="186">
        <v>76.748999999999995</v>
      </c>
      <c r="Q422" s="188">
        <v>76.191000000000003</v>
      </c>
      <c r="R422" s="186">
        <v>0</v>
      </c>
      <c r="T422" s="188">
        <v>0.73297310000000004</v>
      </c>
      <c r="V422" s="188">
        <v>3.7226999999999998E-3</v>
      </c>
      <c r="X422" s="188">
        <v>0.37088900000000002</v>
      </c>
      <c r="Y422" s="188" t="s">
        <v>1288</v>
      </c>
      <c r="Z422" s="188" t="s">
        <v>1297</v>
      </c>
      <c r="AA422" s="188" t="s">
        <v>1076</v>
      </c>
      <c r="AE422" s="186" t="s">
        <v>1549</v>
      </c>
      <c r="AF422" s="186">
        <v>0</v>
      </c>
    </row>
    <row r="423" spans="1:32" x14ac:dyDescent="0.2">
      <c r="A423" s="186" t="s">
        <v>112</v>
      </c>
      <c r="B423" s="186">
        <v>71</v>
      </c>
      <c r="C423" s="186" t="s">
        <v>431</v>
      </c>
      <c r="D423" s="186" t="s">
        <v>432</v>
      </c>
      <c r="E423" s="186">
        <v>0.83199999999999996</v>
      </c>
      <c r="H423" s="188">
        <v>947</v>
      </c>
      <c r="I423" s="188">
        <v>-35.143999999999998</v>
      </c>
      <c r="J423" s="188" t="s">
        <v>758</v>
      </c>
      <c r="K423" s="186">
        <v>4</v>
      </c>
      <c r="L423" s="186">
        <v>53.456235399999997</v>
      </c>
      <c r="M423" s="186">
        <v>25.901</v>
      </c>
      <c r="P423" s="188">
        <v>25.501999999999999</v>
      </c>
      <c r="R423" s="186">
        <v>0</v>
      </c>
      <c r="S423" s="188">
        <v>1.146139</v>
      </c>
      <c r="U423" s="188">
        <v>1.07873E-2</v>
      </c>
      <c r="W423" s="188">
        <v>1.0672159999999999</v>
      </c>
      <c r="AB423" s="188" t="s">
        <v>809</v>
      </c>
      <c r="AC423" s="188" t="s">
        <v>835</v>
      </c>
      <c r="AD423" s="188" t="s">
        <v>1490</v>
      </c>
      <c r="AE423" s="186" t="s">
        <v>1549</v>
      </c>
      <c r="AF423" s="186">
        <v>95</v>
      </c>
    </row>
    <row r="424" spans="1:32" x14ac:dyDescent="0.2">
      <c r="A424" s="186" t="s">
        <v>112</v>
      </c>
      <c r="B424" s="186">
        <v>71</v>
      </c>
      <c r="C424" s="186" t="s">
        <v>431</v>
      </c>
      <c r="D424" s="186" t="s">
        <v>432</v>
      </c>
      <c r="E424" s="186">
        <v>0.83199999999999996</v>
      </c>
      <c r="H424" s="188">
        <v>5512</v>
      </c>
      <c r="I424" s="188">
        <v>-43.8</v>
      </c>
      <c r="K424" s="186">
        <v>5</v>
      </c>
      <c r="L424" s="186">
        <v>51.9072374</v>
      </c>
      <c r="M424" s="186">
        <v>103.089</v>
      </c>
      <c r="P424" s="188">
        <v>101.523</v>
      </c>
      <c r="R424" s="186">
        <v>1</v>
      </c>
      <c r="S424" s="188">
        <v>1.1354200000000001</v>
      </c>
      <c r="U424" s="188">
        <v>1.06905E-2</v>
      </c>
      <c r="W424" s="188">
        <v>1.0577430000000001</v>
      </c>
      <c r="AB424" s="188" t="s">
        <v>760</v>
      </c>
      <c r="AC424" s="188" t="s">
        <v>835</v>
      </c>
      <c r="AD424" s="188" t="s">
        <v>1044</v>
      </c>
      <c r="AE424" s="186" t="s">
        <v>1549</v>
      </c>
      <c r="AF424" s="186">
        <v>95</v>
      </c>
    </row>
    <row r="425" spans="1:32" x14ac:dyDescent="0.2">
      <c r="A425" s="186" t="s">
        <v>112</v>
      </c>
      <c r="B425" s="186">
        <v>71</v>
      </c>
      <c r="C425" s="186" t="s">
        <v>431</v>
      </c>
      <c r="D425" s="186" t="s">
        <v>432</v>
      </c>
      <c r="E425" s="186">
        <v>0.83199999999999996</v>
      </c>
      <c r="H425" s="188">
        <v>5503</v>
      </c>
      <c r="I425" s="188">
        <v>-44.005000000000003</v>
      </c>
      <c r="K425" s="186">
        <v>6</v>
      </c>
      <c r="L425" s="186">
        <v>51.6505887</v>
      </c>
      <c r="M425" s="186">
        <v>103.251</v>
      </c>
      <c r="P425" s="188">
        <v>101.68300000000001</v>
      </c>
      <c r="R425" s="186">
        <v>0</v>
      </c>
      <c r="S425" s="188">
        <v>1.1351855</v>
      </c>
      <c r="U425" s="188">
        <v>1.06882E-2</v>
      </c>
      <c r="W425" s="188">
        <v>1.057518</v>
      </c>
      <c r="AB425" s="188" t="s">
        <v>765</v>
      </c>
      <c r="AC425" s="188" t="s">
        <v>821</v>
      </c>
      <c r="AD425" s="188" t="s">
        <v>1442</v>
      </c>
      <c r="AE425" s="186" t="s">
        <v>1549</v>
      </c>
      <c r="AF425" s="186">
        <v>95</v>
      </c>
    </row>
    <row r="426" spans="1:32" x14ac:dyDescent="0.2">
      <c r="A426" s="186" t="s">
        <v>112</v>
      </c>
      <c r="B426" s="186">
        <v>72</v>
      </c>
      <c r="C426" s="186" t="s">
        <v>433</v>
      </c>
      <c r="D426" s="186" t="s">
        <v>434</v>
      </c>
      <c r="E426" s="186">
        <v>0.82399999999999995</v>
      </c>
      <c r="F426" s="188">
        <v>6563</v>
      </c>
      <c r="G426" s="188">
        <v>8.5999999999999993E-2</v>
      </c>
      <c r="K426" s="186">
        <v>1</v>
      </c>
      <c r="L426" s="186">
        <v>13.972665299999999</v>
      </c>
      <c r="M426" s="186">
        <v>120.83199999999999</v>
      </c>
      <c r="Q426" s="188">
        <v>119.96299999999999</v>
      </c>
      <c r="R426" s="186">
        <v>0</v>
      </c>
      <c r="T426" s="188">
        <v>0.72427509999999995</v>
      </c>
      <c r="V426" s="188">
        <v>3.6784999999999999E-3</v>
      </c>
      <c r="X426" s="188">
        <v>0.36650300000000002</v>
      </c>
      <c r="Y426" s="188" t="s">
        <v>1366</v>
      </c>
      <c r="Z426" s="188" t="s">
        <v>805</v>
      </c>
      <c r="AA426" s="188" t="s">
        <v>1550</v>
      </c>
      <c r="AE426" s="186" t="s">
        <v>1551</v>
      </c>
      <c r="AF426" s="186">
        <v>0</v>
      </c>
    </row>
    <row r="427" spans="1:32" x14ac:dyDescent="0.2">
      <c r="A427" s="186" t="s">
        <v>112</v>
      </c>
      <c r="B427" s="186">
        <v>72</v>
      </c>
      <c r="C427" s="186" t="s">
        <v>433</v>
      </c>
      <c r="D427" s="186" t="s">
        <v>434</v>
      </c>
      <c r="E427" s="186">
        <v>0.82399999999999995</v>
      </c>
      <c r="F427" s="188">
        <v>6565</v>
      </c>
      <c r="G427" s="188">
        <v>0</v>
      </c>
      <c r="K427" s="186">
        <v>2</v>
      </c>
      <c r="L427" s="186">
        <v>13.977850800000001</v>
      </c>
      <c r="M427" s="186">
        <v>120.926</v>
      </c>
      <c r="Q427" s="188">
        <v>120.057</v>
      </c>
      <c r="R427" s="186">
        <v>1</v>
      </c>
      <c r="T427" s="188">
        <v>0.72421279999999999</v>
      </c>
      <c r="V427" s="188">
        <v>3.6782E-3</v>
      </c>
      <c r="X427" s="188">
        <v>0.36647200000000002</v>
      </c>
      <c r="Y427" s="188" t="s">
        <v>1370</v>
      </c>
      <c r="Z427" s="188" t="s">
        <v>1308</v>
      </c>
      <c r="AA427" s="188" t="s">
        <v>1552</v>
      </c>
      <c r="AE427" s="186" t="s">
        <v>1551</v>
      </c>
      <c r="AF427" s="186">
        <v>0</v>
      </c>
    </row>
    <row r="428" spans="1:32" x14ac:dyDescent="0.2">
      <c r="A428" s="186" t="s">
        <v>112</v>
      </c>
      <c r="B428" s="186">
        <v>72</v>
      </c>
      <c r="C428" s="186" t="s">
        <v>433</v>
      </c>
      <c r="D428" s="186" t="s">
        <v>434</v>
      </c>
      <c r="E428" s="186">
        <v>0.82399999999999995</v>
      </c>
      <c r="F428" s="188">
        <v>4014</v>
      </c>
      <c r="G428" s="188">
        <v>12.092000000000001</v>
      </c>
      <c r="J428" s="188" t="s">
        <v>754</v>
      </c>
      <c r="K428" s="186">
        <v>3</v>
      </c>
      <c r="L428" s="186">
        <v>12.335535800000001</v>
      </c>
      <c r="M428" s="186">
        <v>96.447000000000003</v>
      </c>
      <c r="Q428" s="188">
        <v>95.745000000000005</v>
      </c>
      <c r="R428" s="186">
        <v>0</v>
      </c>
      <c r="T428" s="188">
        <v>0.73296989999999995</v>
      </c>
      <c r="V428" s="188">
        <v>3.7226999999999998E-3</v>
      </c>
      <c r="X428" s="188">
        <v>0.37088700000000002</v>
      </c>
      <c r="Y428" s="188" t="s">
        <v>1288</v>
      </c>
      <c r="Z428" s="188" t="s">
        <v>1281</v>
      </c>
      <c r="AA428" s="188" t="s">
        <v>1553</v>
      </c>
      <c r="AE428" s="186" t="s">
        <v>1551</v>
      </c>
      <c r="AF428" s="186">
        <v>0</v>
      </c>
    </row>
    <row r="429" spans="1:32" x14ac:dyDescent="0.2">
      <c r="A429" s="186" t="s">
        <v>112</v>
      </c>
      <c r="B429" s="186">
        <v>72</v>
      </c>
      <c r="C429" s="186" t="s">
        <v>433</v>
      </c>
      <c r="D429" s="186" t="s">
        <v>434</v>
      </c>
      <c r="E429" s="186">
        <v>0.82399999999999995</v>
      </c>
      <c r="H429" s="188">
        <v>836</v>
      </c>
      <c r="I429" s="188">
        <v>-31.314</v>
      </c>
      <c r="J429" s="188" t="s">
        <v>758</v>
      </c>
      <c r="K429" s="186">
        <v>4</v>
      </c>
      <c r="L429" s="186">
        <v>48.738709999999998</v>
      </c>
      <c r="M429" s="186">
        <v>22.670999999999999</v>
      </c>
      <c r="P429" s="188">
        <v>22.32</v>
      </c>
      <c r="R429" s="186">
        <v>0</v>
      </c>
      <c r="S429" s="188">
        <v>1.1503968</v>
      </c>
      <c r="U429" s="188">
        <v>1.08301E-2</v>
      </c>
      <c r="W429" s="188">
        <v>1.0714060000000001</v>
      </c>
      <c r="AB429" s="188" t="s">
        <v>760</v>
      </c>
      <c r="AC429" s="188" t="s">
        <v>835</v>
      </c>
      <c r="AD429" s="188" t="s">
        <v>1548</v>
      </c>
      <c r="AE429" s="186" t="s">
        <v>1551</v>
      </c>
      <c r="AF429" s="186">
        <v>95</v>
      </c>
    </row>
    <row r="430" spans="1:32" x14ac:dyDescent="0.2">
      <c r="A430" s="186" t="s">
        <v>112</v>
      </c>
      <c r="B430" s="186">
        <v>72</v>
      </c>
      <c r="C430" s="186" t="s">
        <v>433</v>
      </c>
      <c r="D430" s="186" t="s">
        <v>434</v>
      </c>
      <c r="E430" s="186">
        <v>0.82399999999999995</v>
      </c>
      <c r="H430" s="188">
        <v>5511</v>
      </c>
      <c r="I430" s="188">
        <v>-43.8</v>
      </c>
      <c r="K430" s="186">
        <v>5</v>
      </c>
      <c r="L430" s="186">
        <v>52.442099200000001</v>
      </c>
      <c r="M430" s="186">
        <v>103.069</v>
      </c>
      <c r="P430" s="188">
        <v>101.504</v>
      </c>
      <c r="R430" s="186">
        <v>1</v>
      </c>
      <c r="S430" s="188">
        <v>1.1354264999999999</v>
      </c>
      <c r="U430" s="188">
        <v>1.06905E-2</v>
      </c>
      <c r="W430" s="188">
        <v>1.0577430000000001</v>
      </c>
      <c r="AB430" s="188" t="s">
        <v>809</v>
      </c>
      <c r="AC430" s="188" t="s">
        <v>835</v>
      </c>
      <c r="AD430" s="188" t="s">
        <v>1039</v>
      </c>
      <c r="AE430" s="186" t="s">
        <v>1551</v>
      </c>
      <c r="AF430" s="186">
        <v>95</v>
      </c>
    </row>
    <row r="431" spans="1:32" x14ac:dyDescent="0.2">
      <c r="A431" s="186" t="s">
        <v>112</v>
      </c>
      <c r="B431" s="186">
        <v>72</v>
      </c>
      <c r="C431" s="186" t="s">
        <v>433</v>
      </c>
      <c r="D431" s="186" t="s">
        <v>434</v>
      </c>
      <c r="E431" s="186">
        <v>0.82399999999999995</v>
      </c>
      <c r="H431" s="188">
        <v>5506</v>
      </c>
      <c r="I431" s="188">
        <v>-44.011000000000003</v>
      </c>
      <c r="K431" s="186">
        <v>6</v>
      </c>
      <c r="L431" s="186">
        <v>52.056873699999997</v>
      </c>
      <c r="M431" s="186">
        <v>103.31</v>
      </c>
      <c r="P431" s="188">
        <v>101.741</v>
      </c>
      <c r="R431" s="186">
        <v>0</v>
      </c>
      <c r="S431" s="188">
        <v>1.1351868000000001</v>
      </c>
      <c r="U431" s="188">
        <v>1.06882E-2</v>
      </c>
      <c r="W431" s="188">
        <v>1.057512</v>
      </c>
      <c r="AB431" s="188" t="s">
        <v>765</v>
      </c>
      <c r="AC431" s="188" t="s">
        <v>821</v>
      </c>
      <c r="AD431" s="188" t="s">
        <v>1442</v>
      </c>
      <c r="AE431" s="186" t="s">
        <v>1551</v>
      </c>
      <c r="AF431" s="186">
        <v>95</v>
      </c>
    </row>
    <row r="432" spans="1:32" x14ac:dyDescent="0.2">
      <c r="A432" s="186" t="s">
        <v>112</v>
      </c>
      <c r="B432" s="186">
        <v>73</v>
      </c>
      <c r="C432" s="186" t="s">
        <v>435</v>
      </c>
      <c r="D432" s="186" t="s">
        <v>436</v>
      </c>
      <c r="E432" s="186">
        <v>0.84499999999999997</v>
      </c>
      <c r="F432" s="188">
        <v>6565</v>
      </c>
      <c r="G432" s="188">
        <v>0.105</v>
      </c>
      <c r="K432" s="186">
        <v>1</v>
      </c>
      <c r="L432" s="186">
        <v>13.6271925</v>
      </c>
      <c r="M432" s="186">
        <v>120.86499999999999</v>
      </c>
      <c r="Q432" s="188">
        <v>119.996</v>
      </c>
      <c r="R432" s="186">
        <v>0</v>
      </c>
      <c r="T432" s="188">
        <v>0.72428210000000004</v>
      </c>
      <c r="V432" s="188">
        <v>3.6786000000000002E-3</v>
      </c>
      <c r="X432" s="188">
        <v>0.36651</v>
      </c>
      <c r="Y432" s="188" t="s">
        <v>1366</v>
      </c>
      <c r="Z432" s="188" t="s">
        <v>774</v>
      </c>
      <c r="AA432" s="188" t="s">
        <v>1554</v>
      </c>
      <c r="AE432" s="186" t="s">
        <v>1555</v>
      </c>
      <c r="AF432" s="186">
        <v>0</v>
      </c>
    </row>
    <row r="433" spans="1:32" x14ac:dyDescent="0.2">
      <c r="A433" s="186" t="s">
        <v>112</v>
      </c>
      <c r="B433" s="186">
        <v>73</v>
      </c>
      <c r="C433" s="186" t="s">
        <v>435</v>
      </c>
      <c r="D433" s="186" t="s">
        <v>436</v>
      </c>
      <c r="E433" s="186">
        <v>0.84499999999999997</v>
      </c>
      <c r="F433" s="188">
        <v>6569</v>
      </c>
      <c r="G433" s="188">
        <v>0</v>
      </c>
      <c r="K433" s="186">
        <v>2</v>
      </c>
      <c r="L433" s="186">
        <v>13.6318792</v>
      </c>
      <c r="M433" s="186">
        <v>120.953</v>
      </c>
      <c r="Q433" s="188">
        <v>120.083</v>
      </c>
      <c r="R433" s="186">
        <v>1</v>
      </c>
      <c r="T433" s="188">
        <v>0.72420609999999996</v>
      </c>
      <c r="V433" s="188">
        <v>3.6782E-3</v>
      </c>
      <c r="X433" s="188">
        <v>0.36647200000000002</v>
      </c>
      <c r="Y433" s="188" t="s">
        <v>1370</v>
      </c>
      <c r="Z433" s="188" t="s">
        <v>1308</v>
      </c>
      <c r="AA433" s="188" t="s">
        <v>1556</v>
      </c>
      <c r="AE433" s="186" t="s">
        <v>1555</v>
      </c>
      <c r="AF433" s="186">
        <v>0</v>
      </c>
    </row>
    <row r="434" spans="1:32" x14ac:dyDescent="0.2">
      <c r="A434" s="186" t="s">
        <v>112</v>
      </c>
      <c r="B434" s="186">
        <v>73</v>
      </c>
      <c r="C434" s="186" t="s">
        <v>435</v>
      </c>
      <c r="D434" s="186" t="s">
        <v>436</v>
      </c>
      <c r="E434" s="186">
        <v>0.84499999999999997</v>
      </c>
      <c r="F434" s="188">
        <v>4095</v>
      </c>
      <c r="G434" s="188">
        <v>11.592000000000001</v>
      </c>
      <c r="J434" s="188" t="s">
        <v>754</v>
      </c>
      <c r="K434" s="186">
        <v>3</v>
      </c>
      <c r="L434" s="186">
        <v>12.2021795</v>
      </c>
      <c r="M434" s="186">
        <v>98.716999999999999</v>
      </c>
      <c r="Q434" s="188">
        <v>97.998999999999995</v>
      </c>
      <c r="R434" s="186">
        <v>0</v>
      </c>
      <c r="T434" s="188">
        <v>0.7326009</v>
      </c>
      <c r="V434" s="188">
        <v>3.7207999999999998E-3</v>
      </c>
      <c r="X434" s="188">
        <v>0.37070399999999998</v>
      </c>
      <c r="Y434" s="188" t="s">
        <v>1288</v>
      </c>
      <c r="Z434" s="188" t="s">
        <v>1281</v>
      </c>
      <c r="AA434" s="188" t="s">
        <v>1557</v>
      </c>
      <c r="AE434" s="186" t="s">
        <v>1555</v>
      </c>
      <c r="AF434" s="186">
        <v>0</v>
      </c>
    </row>
    <row r="435" spans="1:32" x14ac:dyDescent="0.2">
      <c r="A435" s="186" t="s">
        <v>112</v>
      </c>
      <c r="B435" s="186">
        <v>73</v>
      </c>
      <c r="C435" s="186" t="s">
        <v>435</v>
      </c>
      <c r="D435" s="186" t="s">
        <v>436</v>
      </c>
      <c r="E435" s="186">
        <v>0.84499999999999997</v>
      </c>
      <c r="H435" s="188">
        <v>857</v>
      </c>
      <c r="I435" s="188">
        <v>-31.727</v>
      </c>
      <c r="J435" s="188" t="s">
        <v>758</v>
      </c>
      <c r="K435" s="186">
        <v>4</v>
      </c>
      <c r="L435" s="186">
        <v>48.588310700000001</v>
      </c>
      <c r="M435" s="186">
        <v>23.321000000000002</v>
      </c>
      <c r="P435" s="188">
        <v>22.96</v>
      </c>
      <c r="R435" s="186">
        <v>0</v>
      </c>
      <c r="S435" s="188">
        <v>1.1499226</v>
      </c>
      <c r="U435" s="188">
        <v>1.08255E-2</v>
      </c>
      <c r="W435" s="188">
        <v>1.0709550000000001</v>
      </c>
      <c r="AB435" s="188" t="s">
        <v>760</v>
      </c>
      <c r="AC435" s="188" t="s">
        <v>1236</v>
      </c>
      <c r="AD435" s="188" t="s">
        <v>1548</v>
      </c>
      <c r="AE435" s="186" t="s">
        <v>1555</v>
      </c>
      <c r="AF435" s="186">
        <v>95</v>
      </c>
    </row>
    <row r="436" spans="1:32" x14ac:dyDescent="0.2">
      <c r="A436" s="186" t="s">
        <v>112</v>
      </c>
      <c r="B436" s="186">
        <v>73</v>
      </c>
      <c r="C436" s="186" t="s">
        <v>435</v>
      </c>
      <c r="D436" s="186" t="s">
        <v>436</v>
      </c>
      <c r="E436" s="186">
        <v>0.84499999999999997</v>
      </c>
      <c r="H436" s="188">
        <v>5510</v>
      </c>
      <c r="I436" s="188">
        <v>-43.8</v>
      </c>
      <c r="K436" s="186">
        <v>5</v>
      </c>
      <c r="L436" s="186">
        <v>51.203895299999999</v>
      </c>
      <c r="M436" s="186">
        <v>103.027</v>
      </c>
      <c r="P436" s="188">
        <v>101.46299999999999</v>
      </c>
      <c r="R436" s="186">
        <v>1</v>
      </c>
      <c r="S436" s="188">
        <v>1.1354104</v>
      </c>
      <c r="U436" s="188">
        <v>1.06905E-2</v>
      </c>
      <c r="W436" s="188">
        <v>1.0577430000000001</v>
      </c>
      <c r="AB436" s="188" t="s">
        <v>809</v>
      </c>
      <c r="AC436" s="188" t="s">
        <v>835</v>
      </c>
      <c r="AD436" s="188" t="s">
        <v>1044</v>
      </c>
      <c r="AE436" s="186" t="s">
        <v>1555</v>
      </c>
      <c r="AF436" s="186">
        <v>95</v>
      </c>
    </row>
    <row r="437" spans="1:32" x14ac:dyDescent="0.2">
      <c r="A437" s="186" t="s">
        <v>112</v>
      </c>
      <c r="B437" s="186">
        <v>73</v>
      </c>
      <c r="C437" s="186" t="s">
        <v>435</v>
      </c>
      <c r="D437" s="186" t="s">
        <v>436</v>
      </c>
      <c r="E437" s="186">
        <v>0.84499999999999997</v>
      </c>
      <c r="H437" s="188">
        <v>5508</v>
      </c>
      <c r="I437" s="188">
        <v>-44.003</v>
      </c>
      <c r="K437" s="186">
        <v>6</v>
      </c>
      <c r="L437" s="186">
        <v>50.805949400000003</v>
      </c>
      <c r="M437" s="186">
        <v>103.283</v>
      </c>
      <c r="P437" s="188">
        <v>101.714</v>
      </c>
      <c r="R437" s="186">
        <v>0</v>
      </c>
      <c r="S437" s="188">
        <v>1.1351789999999999</v>
      </c>
      <c r="U437" s="188">
        <v>1.06882E-2</v>
      </c>
      <c r="W437" s="188">
        <v>1.0575209999999999</v>
      </c>
      <c r="AB437" s="188" t="s">
        <v>765</v>
      </c>
      <c r="AC437" s="188" t="s">
        <v>821</v>
      </c>
      <c r="AD437" s="188" t="s">
        <v>1451</v>
      </c>
      <c r="AE437" s="186" t="s">
        <v>1555</v>
      </c>
      <c r="AF437" s="186">
        <v>95</v>
      </c>
    </row>
    <row r="438" spans="1:32" x14ac:dyDescent="0.2">
      <c r="A438" s="186" t="s">
        <v>112</v>
      </c>
      <c r="B438" s="186">
        <v>74</v>
      </c>
      <c r="C438" s="186" t="s">
        <v>437</v>
      </c>
      <c r="D438" s="186" t="s">
        <v>438</v>
      </c>
      <c r="E438" s="186">
        <v>0.84099999999999997</v>
      </c>
      <c r="F438" s="188">
        <v>6567</v>
      </c>
      <c r="G438" s="188">
        <v>0.115</v>
      </c>
      <c r="K438" s="186">
        <v>1</v>
      </c>
      <c r="L438" s="186">
        <v>13.6889211</v>
      </c>
      <c r="M438" s="186">
        <v>120.80800000000001</v>
      </c>
      <c r="Q438" s="188">
        <v>119.93899999999999</v>
      </c>
      <c r="R438" s="186">
        <v>0</v>
      </c>
      <c r="T438" s="188">
        <v>0.72428950000000003</v>
      </c>
      <c r="V438" s="188">
        <v>3.6786000000000002E-3</v>
      </c>
      <c r="X438" s="188">
        <v>0.36651400000000001</v>
      </c>
      <c r="Y438" s="188" t="s">
        <v>1366</v>
      </c>
      <c r="Z438" s="188" t="s">
        <v>774</v>
      </c>
      <c r="AA438" s="188" t="s">
        <v>1558</v>
      </c>
      <c r="AE438" s="186" t="s">
        <v>1559</v>
      </c>
      <c r="AF438" s="186">
        <v>0</v>
      </c>
    </row>
    <row r="439" spans="1:32" x14ac:dyDescent="0.2">
      <c r="A439" s="186" t="s">
        <v>112</v>
      </c>
      <c r="B439" s="186">
        <v>74</v>
      </c>
      <c r="C439" s="186" t="s">
        <v>437</v>
      </c>
      <c r="D439" s="186" t="s">
        <v>438</v>
      </c>
      <c r="E439" s="186">
        <v>0.84099999999999997</v>
      </c>
      <c r="F439" s="188">
        <v>6566</v>
      </c>
      <c r="G439" s="188">
        <v>0</v>
      </c>
      <c r="K439" s="186">
        <v>2</v>
      </c>
      <c r="L439" s="186">
        <v>13.693762400000001</v>
      </c>
      <c r="M439" s="186">
        <v>120.898</v>
      </c>
      <c r="Q439" s="188">
        <v>120.029</v>
      </c>
      <c r="R439" s="186">
        <v>1</v>
      </c>
      <c r="T439" s="188">
        <v>0.72420589999999996</v>
      </c>
      <c r="V439" s="188">
        <v>3.6782E-3</v>
      </c>
      <c r="X439" s="188">
        <v>0.36647200000000002</v>
      </c>
      <c r="Y439" s="188" t="s">
        <v>1370</v>
      </c>
      <c r="Z439" s="188" t="s">
        <v>1308</v>
      </c>
      <c r="AA439" s="188" t="s">
        <v>1560</v>
      </c>
      <c r="AE439" s="186" t="s">
        <v>1559</v>
      </c>
      <c r="AF439" s="186">
        <v>0</v>
      </c>
    </row>
    <row r="440" spans="1:32" x14ac:dyDescent="0.2">
      <c r="A440" s="186" t="s">
        <v>112</v>
      </c>
      <c r="B440" s="186">
        <v>74</v>
      </c>
      <c r="C440" s="186" t="s">
        <v>437</v>
      </c>
      <c r="D440" s="186" t="s">
        <v>438</v>
      </c>
      <c r="E440" s="186">
        <v>0.84099999999999997</v>
      </c>
      <c r="F440" s="188">
        <v>3957</v>
      </c>
      <c r="G440" s="188">
        <v>12.331</v>
      </c>
      <c r="J440" s="188" t="s">
        <v>754</v>
      </c>
      <c r="K440" s="186">
        <v>3</v>
      </c>
      <c r="L440" s="186">
        <v>12.005440999999999</v>
      </c>
      <c r="M440" s="186">
        <v>95.415999999999997</v>
      </c>
      <c r="Q440" s="188">
        <v>94.721000000000004</v>
      </c>
      <c r="R440" s="186">
        <v>0</v>
      </c>
      <c r="T440" s="188">
        <v>0.73313649999999997</v>
      </c>
      <c r="V440" s="188">
        <v>3.7236000000000001E-3</v>
      </c>
      <c r="X440" s="188">
        <v>0.37097400000000003</v>
      </c>
      <c r="Y440" s="188" t="s">
        <v>1288</v>
      </c>
      <c r="Z440" s="188" t="s">
        <v>1281</v>
      </c>
      <c r="AA440" s="188" t="s">
        <v>1561</v>
      </c>
      <c r="AE440" s="186" t="s">
        <v>1559</v>
      </c>
      <c r="AF440" s="186">
        <v>0</v>
      </c>
    </row>
    <row r="441" spans="1:32" x14ac:dyDescent="0.2">
      <c r="A441" s="186" t="s">
        <v>112</v>
      </c>
      <c r="B441" s="186">
        <v>74</v>
      </c>
      <c r="C441" s="186" t="s">
        <v>437</v>
      </c>
      <c r="D441" s="186" t="s">
        <v>438</v>
      </c>
      <c r="E441" s="186">
        <v>0.84099999999999997</v>
      </c>
      <c r="H441" s="188">
        <v>848</v>
      </c>
      <c r="I441" s="188">
        <v>-31.341000000000001</v>
      </c>
      <c r="J441" s="188" t="s">
        <v>758</v>
      </c>
      <c r="K441" s="186">
        <v>4</v>
      </c>
      <c r="L441" s="186">
        <v>48.363258100000003</v>
      </c>
      <c r="M441" s="186">
        <v>23.041</v>
      </c>
      <c r="P441" s="188">
        <v>22.684999999999999</v>
      </c>
      <c r="R441" s="186">
        <v>0</v>
      </c>
      <c r="S441" s="188">
        <v>1.1503418000000001</v>
      </c>
      <c r="U441" s="188">
        <v>1.0829800000000001E-2</v>
      </c>
      <c r="W441" s="188">
        <v>1.0713779999999999</v>
      </c>
      <c r="AB441" s="188" t="s">
        <v>760</v>
      </c>
      <c r="AC441" s="188" t="s">
        <v>835</v>
      </c>
      <c r="AD441" s="188" t="s">
        <v>1548</v>
      </c>
      <c r="AE441" s="186" t="s">
        <v>1559</v>
      </c>
      <c r="AF441" s="186">
        <v>95</v>
      </c>
    </row>
    <row r="442" spans="1:32" x14ac:dyDescent="0.2">
      <c r="A442" s="186" t="s">
        <v>112</v>
      </c>
      <c r="B442" s="186">
        <v>74</v>
      </c>
      <c r="C442" s="186" t="s">
        <v>437</v>
      </c>
      <c r="D442" s="186" t="s">
        <v>438</v>
      </c>
      <c r="E442" s="186">
        <v>0.84099999999999997</v>
      </c>
      <c r="H442" s="188">
        <v>5512</v>
      </c>
      <c r="I442" s="188">
        <v>-43.8</v>
      </c>
      <c r="K442" s="186">
        <v>5</v>
      </c>
      <c r="L442" s="186">
        <v>51.426103400000002</v>
      </c>
      <c r="M442" s="186">
        <v>103.041</v>
      </c>
      <c r="P442" s="188">
        <v>101.476</v>
      </c>
      <c r="R442" s="186">
        <v>1</v>
      </c>
      <c r="S442" s="188">
        <v>1.1354008</v>
      </c>
      <c r="U442" s="188">
        <v>1.06905E-2</v>
      </c>
      <c r="W442" s="188">
        <v>1.0577430000000001</v>
      </c>
      <c r="AB442" s="188" t="s">
        <v>809</v>
      </c>
      <c r="AC442" s="188" t="s">
        <v>835</v>
      </c>
      <c r="AD442" s="188" t="s">
        <v>1044</v>
      </c>
      <c r="AE442" s="186" t="s">
        <v>1559</v>
      </c>
      <c r="AF442" s="186">
        <v>95</v>
      </c>
    </row>
    <row r="443" spans="1:32" x14ac:dyDescent="0.2">
      <c r="A443" s="186" t="s">
        <v>112</v>
      </c>
      <c r="B443" s="186">
        <v>74</v>
      </c>
      <c r="C443" s="186" t="s">
        <v>437</v>
      </c>
      <c r="D443" s="186" t="s">
        <v>438</v>
      </c>
      <c r="E443" s="186">
        <v>0.84099999999999997</v>
      </c>
      <c r="H443" s="188">
        <v>5512</v>
      </c>
      <c r="I443" s="188">
        <v>-44.015000000000001</v>
      </c>
      <c r="K443" s="186">
        <v>6</v>
      </c>
      <c r="L443" s="186">
        <v>50.881132100000002</v>
      </c>
      <c r="M443" s="186">
        <v>103.38800000000001</v>
      </c>
      <c r="P443" s="188">
        <v>101.819</v>
      </c>
      <c r="R443" s="186">
        <v>0</v>
      </c>
      <c r="S443" s="188">
        <v>1.1351545000000001</v>
      </c>
      <c r="U443" s="188">
        <v>1.0688100000000001E-2</v>
      </c>
      <c r="W443" s="188">
        <v>1.057507</v>
      </c>
      <c r="AB443" s="188" t="s">
        <v>765</v>
      </c>
      <c r="AC443" s="188" t="s">
        <v>821</v>
      </c>
      <c r="AD443" s="188" t="s">
        <v>1446</v>
      </c>
      <c r="AE443" s="186" t="s">
        <v>1559</v>
      </c>
      <c r="AF443" s="186">
        <v>95</v>
      </c>
    </row>
    <row r="444" spans="1:32" x14ac:dyDescent="0.2">
      <c r="A444" s="186" t="s">
        <v>112</v>
      </c>
      <c r="B444" s="186">
        <v>75</v>
      </c>
      <c r="C444" s="186" t="s">
        <v>439</v>
      </c>
      <c r="D444" s="186" t="s">
        <v>440</v>
      </c>
      <c r="E444" s="186">
        <v>0.80700000000000005</v>
      </c>
      <c r="F444" s="188">
        <v>6558</v>
      </c>
      <c r="G444" s="188">
        <v>0.128</v>
      </c>
      <c r="K444" s="186">
        <v>1</v>
      </c>
      <c r="L444" s="186">
        <v>14.2670409</v>
      </c>
      <c r="M444" s="186">
        <v>120.83199999999999</v>
      </c>
      <c r="Q444" s="188">
        <v>119.964</v>
      </c>
      <c r="R444" s="186">
        <v>0</v>
      </c>
      <c r="T444" s="188">
        <v>0.7242826</v>
      </c>
      <c r="V444" s="188">
        <v>3.6787E-3</v>
      </c>
      <c r="X444" s="188">
        <v>0.36651899999999998</v>
      </c>
      <c r="Y444" s="188" t="s">
        <v>1366</v>
      </c>
      <c r="Z444" s="188" t="s">
        <v>805</v>
      </c>
      <c r="AA444" s="188" t="s">
        <v>1478</v>
      </c>
      <c r="AE444" s="186" t="s">
        <v>1562</v>
      </c>
      <c r="AF444" s="186">
        <v>0</v>
      </c>
    </row>
    <row r="445" spans="1:32" x14ac:dyDescent="0.2">
      <c r="A445" s="186" t="s">
        <v>112</v>
      </c>
      <c r="B445" s="186">
        <v>75</v>
      </c>
      <c r="C445" s="186" t="s">
        <v>439</v>
      </c>
      <c r="D445" s="186" t="s">
        <v>440</v>
      </c>
      <c r="E445" s="186">
        <v>0.80700000000000005</v>
      </c>
      <c r="F445" s="188">
        <v>6559</v>
      </c>
      <c r="G445" s="188">
        <v>0</v>
      </c>
      <c r="K445" s="186">
        <v>2</v>
      </c>
      <c r="L445" s="186">
        <v>14.2673731</v>
      </c>
      <c r="M445" s="186">
        <v>120.83799999999999</v>
      </c>
      <c r="Q445" s="188">
        <v>119.97</v>
      </c>
      <c r="R445" s="186">
        <v>1</v>
      </c>
      <c r="T445" s="188">
        <v>0.72419009999999995</v>
      </c>
      <c r="V445" s="188">
        <v>3.6782E-3</v>
      </c>
      <c r="X445" s="188">
        <v>0.36647200000000002</v>
      </c>
      <c r="Y445" s="188" t="s">
        <v>1370</v>
      </c>
      <c r="Z445" s="188" t="s">
        <v>1308</v>
      </c>
      <c r="AA445" s="188" t="s">
        <v>1560</v>
      </c>
      <c r="AE445" s="186" t="s">
        <v>1562</v>
      </c>
      <c r="AF445" s="186">
        <v>0</v>
      </c>
    </row>
    <row r="446" spans="1:32" x14ac:dyDescent="0.2">
      <c r="A446" s="186" t="s">
        <v>112</v>
      </c>
      <c r="B446" s="186">
        <v>75</v>
      </c>
      <c r="C446" s="186" t="s">
        <v>439</v>
      </c>
      <c r="D446" s="186" t="s">
        <v>440</v>
      </c>
      <c r="E446" s="186">
        <v>0.80700000000000005</v>
      </c>
      <c r="F446" s="188">
        <v>3250</v>
      </c>
      <c r="G446" s="188">
        <v>13.858000000000001</v>
      </c>
      <c r="J446" s="188" t="s">
        <v>754</v>
      </c>
      <c r="K446" s="186">
        <v>3</v>
      </c>
      <c r="L446" s="186">
        <v>10.953545399999999</v>
      </c>
      <c r="M446" s="186">
        <v>78.284999999999997</v>
      </c>
      <c r="Q446" s="188">
        <v>77.713999999999999</v>
      </c>
      <c r="R446" s="186">
        <v>0</v>
      </c>
      <c r="T446" s="188">
        <v>0.73422569999999998</v>
      </c>
      <c r="V446" s="188">
        <v>3.7291999999999998E-3</v>
      </c>
      <c r="X446" s="188">
        <v>0.37153199999999997</v>
      </c>
      <c r="Y446" s="188" t="s">
        <v>1288</v>
      </c>
      <c r="Z446" s="188" t="s">
        <v>1281</v>
      </c>
      <c r="AA446" s="188" t="s">
        <v>1563</v>
      </c>
      <c r="AE446" s="186" t="s">
        <v>1562</v>
      </c>
      <c r="AF446" s="186">
        <v>0</v>
      </c>
    </row>
    <row r="447" spans="1:32" x14ac:dyDescent="0.2">
      <c r="A447" s="186" t="s">
        <v>112</v>
      </c>
      <c r="B447" s="186">
        <v>75</v>
      </c>
      <c r="C447" s="186" t="s">
        <v>439</v>
      </c>
      <c r="D447" s="186" t="s">
        <v>440</v>
      </c>
      <c r="E447" s="186">
        <v>0.80700000000000005</v>
      </c>
      <c r="H447" s="188">
        <v>902</v>
      </c>
      <c r="I447" s="188">
        <v>-32.93</v>
      </c>
      <c r="J447" s="188" t="s">
        <v>758</v>
      </c>
      <c r="K447" s="186">
        <v>4</v>
      </c>
      <c r="L447" s="186">
        <v>53.054869199999999</v>
      </c>
      <c r="M447" s="186">
        <v>24.626000000000001</v>
      </c>
      <c r="P447" s="188">
        <v>24.245999999999999</v>
      </c>
      <c r="R447" s="186">
        <v>0</v>
      </c>
      <c r="S447" s="188">
        <v>1.1485756</v>
      </c>
      <c r="U447" s="188">
        <v>1.0812E-2</v>
      </c>
      <c r="W447" s="188">
        <v>1.0696380000000001</v>
      </c>
      <c r="AB447" s="188" t="s">
        <v>760</v>
      </c>
      <c r="AC447" s="188" t="s">
        <v>835</v>
      </c>
      <c r="AD447" s="188" t="s">
        <v>1490</v>
      </c>
      <c r="AE447" s="186" t="s">
        <v>1562</v>
      </c>
      <c r="AF447" s="186">
        <v>95</v>
      </c>
    </row>
    <row r="448" spans="1:32" x14ac:dyDescent="0.2">
      <c r="A448" s="186" t="s">
        <v>112</v>
      </c>
      <c r="B448" s="186">
        <v>75</v>
      </c>
      <c r="C448" s="186" t="s">
        <v>439</v>
      </c>
      <c r="D448" s="186" t="s">
        <v>440</v>
      </c>
      <c r="E448" s="186">
        <v>0.80700000000000005</v>
      </c>
      <c r="H448" s="188">
        <v>5513</v>
      </c>
      <c r="I448" s="188">
        <v>-43.8</v>
      </c>
      <c r="K448" s="186">
        <v>5</v>
      </c>
      <c r="L448" s="186">
        <v>53.4954714</v>
      </c>
      <c r="M448" s="186">
        <v>103.101</v>
      </c>
      <c r="P448" s="188">
        <v>101.535</v>
      </c>
      <c r="R448" s="186">
        <v>1</v>
      </c>
      <c r="S448" s="188">
        <v>1.1353888999999999</v>
      </c>
      <c r="U448" s="188">
        <v>1.06905E-2</v>
      </c>
      <c r="W448" s="188">
        <v>1.0577430000000001</v>
      </c>
      <c r="AB448" s="188" t="s">
        <v>760</v>
      </c>
      <c r="AC448" s="188" t="s">
        <v>835</v>
      </c>
      <c r="AD448" s="188" t="s">
        <v>1044</v>
      </c>
      <c r="AE448" s="186" t="s">
        <v>1562</v>
      </c>
      <c r="AF448" s="186">
        <v>95</v>
      </c>
    </row>
    <row r="449" spans="1:32" x14ac:dyDescent="0.2">
      <c r="A449" s="186" t="s">
        <v>112</v>
      </c>
      <c r="B449" s="186">
        <v>75</v>
      </c>
      <c r="C449" s="186" t="s">
        <v>439</v>
      </c>
      <c r="D449" s="186" t="s">
        <v>440</v>
      </c>
      <c r="E449" s="186">
        <v>0.80700000000000005</v>
      </c>
      <c r="H449" s="188">
        <v>5507</v>
      </c>
      <c r="I449" s="188">
        <v>-44.012</v>
      </c>
      <c r="K449" s="186">
        <v>6</v>
      </c>
      <c r="L449" s="186">
        <v>53.2379739</v>
      </c>
      <c r="M449" s="186">
        <v>103.258</v>
      </c>
      <c r="P449" s="188">
        <v>101.691</v>
      </c>
      <c r="R449" s="186">
        <v>0</v>
      </c>
      <c r="S449" s="188">
        <v>1.1351475</v>
      </c>
      <c r="U449" s="188">
        <v>1.0688100000000001E-2</v>
      </c>
      <c r="W449" s="188">
        <v>1.0575110000000001</v>
      </c>
      <c r="AB449" s="188" t="s">
        <v>765</v>
      </c>
      <c r="AC449" s="188" t="s">
        <v>821</v>
      </c>
      <c r="AD449" s="188" t="s">
        <v>1446</v>
      </c>
      <c r="AE449" s="186" t="s">
        <v>1562</v>
      </c>
      <c r="AF449" s="186">
        <v>95</v>
      </c>
    </row>
    <row r="450" spans="1:32" x14ac:dyDescent="0.2">
      <c r="A450" s="186" t="s">
        <v>112</v>
      </c>
      <c r="B450" s="186">
        <v>76</v>
      </c>
      <c r="C450" s="186" t="s">
        <v>441</v>
      </c>
      <c r="D450" s="186" t="s">
        <v>442</v>
      </c>
      <c r="E450" s="186">
        <v>0.84899999999999998</v>
      </c>
      <c r="F450" s="188">
        <v>6554</v>
      </c>
      <c r="G450" s="188">
        <v>0.112</v>
      </c>
      <c r="K450" s="186">
        <v>1</v>
      </c>
      <c r="L450" s="186">
        <v>13.5532009</v>
      </c>
      <c r="M450" s="186">
        <v>120.681</v>
      </c>
      <c r="Q450" s="188">
        <v>119.81399999999999</v>
      </c>
      <c r="R450" s="186">
        <v>0</v>
      </c>
      <c r="T450" s="188">
        <v>0.72427560000000002</v>
      </c>
      <c r="V450" s="188">
        <v>3.6786000000000002E-3</v>
      </c>
      <c r="X450" s="188">
        <v>0.36651299999999998</v>
      </c>
      <c r="Y450" s="188" t="s">
        <v>1288</v>
      </c>
      <c r="Z450" s="188" t="s">
        <v>774</v>
      </c>
      <c r="AA450" s="188" t="s">
        <v>1564</v>
      </c>
      <c r="AE450" s="186" t="s">
        <v>1565</v>
      </c>
      <c r="AF450" s="186">
        <v>0</v>
      </c>
    </row>
    <row r="451" spans="1:32" x14ac:dyDescent="0.2">
      <c r="A451" s="186" t="s">
        <v>112</v>
      </c>
      <c r="B451" s="186">
        <v>76</v>
      </c>
      <c r="C451" s="186" t="s">
        <v>441</v>
      </c>
      <c r="D451" s="186" t="s">
        <v>442</v>
      </c>
      <c r="E451" s="186">
        <v>0.84899999999999998</v>
      </c>
      <c r="F451" s="188">
        <v>6558</v>
      </c>
      <c r="G451" s="188">
        <v>0</v>
      </c>
      <c r="K451" s="186">
        <v>2</v>
      </c>
      <c r="L451" s="186">
        <v>13.562350800000001</v>
      </c>
      <c r="M451" s="186">
        <v>120.85299999999999</v>
      </c>
      <c r="Q451" s="188">
        <v>119.98399999999999</v>
      </c>
      <c r="R451" s="186">
        <v>1</v>
      </c>
      <c r="T451" s="188">
        <v>0.72419429999999996</v>
      </c>
      <c r="V451" s="188">
        <v>3.6782E-3</v>
      </c>
      <c r="X451" s="188">
        <v>0.36647200000000002</v>
      </c>
      <c r="Y451" s="188" t="s">
        <v>1292</v>
      </c>
      <c r="Z451" s="188" t="s">
        <v>1273</v>
      </c>
      <c r="AA451" s="188" t="s">
        <v>1566</v>
      </c>
      <c r="AE451" s="186" t="s">
        <v>1565</v>
      </c>
      <c r="AF451" s="186">
        <v>0</v>
      </c>
    </row>
    <row r="452" spans="1:32" x14ac:dyDescent="0.2">
      <c r="A452" s="186" t="s">
        <v>112</v>
      </c>
      <c r="B452" s="186">
        <v>76</v>
      </c>
      <c r="C452" s="186" t="s">
        <v>441</v>
      </c>
      <c r="D452" s="186" t="s">
        <v>442</v>
      </c>
      <c r="E452" s="186">
        <v>0.84899999999999998</v>
      </c>
      <c r="F452" s="188">
        <v>4153</v>
      </c>
      <c r="G452" s="188">
        <v>11.666</v>
      </c>
      <c r="J452" s="188" t="s">
        <v>754</v>
      </c>
      <c r="K452" s="186">
        <v>3</v>
      </c>
      <c r="L452" s="186">
        <v>12.230343700000001</v>
      </c>
      <c r="M452" s="186">
        <v>99.87</v>
      </c>
      <c r="Q452" s="188">
        <v>99.143000000000001</v>
      </c>
      <c r="R452" s="186">
        <v>0</v>
      </c>
      <c r="T452" s="188">
        <v>0.73264249999999997</v>
      </c>
      <c r="V452" s="188">
        <v>3.7211000000000002E-3</v>
      </c>
      <c r="X452" s="188">
        <v>0.37073099999999998</v>
      </c>
      <c r="Y452" s="188" t="s">
        <v>773</v>
      </c>
      <c r="Z452" s="188" t="s">
        <v>1281</v>
      </c>
      <c r="AA452" s="188" t="s">
        <v>1567</v>
      </c>
      <c r="AE452" s="186" t="s">
        <v>1565</v>
      </c>
      <c r="AF452" s="186">
        <v>0</v>
      </c>
    </row>
    <row r="453" spans="1:32" x14ac:dyDescent="0.2">
      <c r="A453" s="186" t="s">
        <v>112</v>
      </c>
      <c r="B453" s="186">
        <v>76</v>
      </c>
      <c r="C453" s="186" t="s">
        <v>441</v>
      </c>
      <c r="D453" s="186" t="s">
        <v>442</v>
      </c>
      <c r="E453" s="186">
        <v>0.84899999999999998</v>
      </c>
      <c r="H453" s="188">
        <v>857</v>
      </c>
      <c r="I453" s="188">
        <v>-30.451000000000001</v>
      </c>
      <c r="J453" s="188" t="s">
        <v>758</v>
      </c>
      <c r="K453" s="186">
        <v>4</v>
      </c>
      <c r="L453" s="186">
        <v>48.352972299999998</v>
      </c>
      <c r="M453" s="186">
        <v>23.317</v>
      </c>
      <c r="P453" s="188">
        <v>22.956</v>
      </c>
      <c r="R453" s="186">
        <v>0</v>
      </c>
      <c r="S453" s="188">
        <v>1.1513316</v>
      </c>
      <c r="U453" s="188">
        <v>1.08398E-2</v>
      </c>
      <c r="W453" s="188">
        <v>1.072352</v>
      </c>
      <c r="AB453" s="188" t="s">
        <v>760</v>
      </c>
      <c r="AC453" s="188" t="s">
        <v>835</v>
      </c>
      <c r="AD453" s="188" t="s">
        <v>1502</v>
      </c>
      <c r="AE453" s="186" t="s">
        <v>1565</v>
      </c>
      <c r="AF453" s="186">
        <v>95</v>
      </c>
    </row>
    <row r="454" spans="1:32" x14ac:dyDescent="0.2">
      <c r="A454" s="186" t="s">
        <v>112</v>
      </c>
      <c r="B454" s="186">
        <v>76</v>
      </c>
      <c r="C454" s="186" t="s">
        <v>441</v>
      </c>
      <c r="D454" s="186" t="s">
        <v>442</v>
      </c>
      <c r="E454" s="186">
        <v>0.84899999999999998</v>
      </c>
      <c r="H454" s="188">
        <v>5513</v>
      </c>
      <c r="I454" s="188">
        <v>-43.8</v>
      </c>
      <c r="K454" s="186">
        <v>5</v>
      </c>
      <c r="L454" s="186">
        <v>50.935378</v>
      </c>
      <c r="M454" s="186">
        <v>103.045</v>
      </c>
      <c r="P454" s="188">
        <v>101.48</v>
      </c>
      <c r="R454" s="186">
        <v>1</v>
      </c>
      <c r="S454" s="188">
        <v>1.1353981</v>
      </c>
      <c r="U454" s="188">
        <v>1.06905E-2</v>
      </c>
      <c r="W454" s="188">
        <v>1.0577430000000001</v>
      </c>
      <c r="AB454" s="188" t="s">
        <v>760</v>
      </c>
      <c r="AC454" s="188" t="s">
        <v>835</v>
      </c>
      <c r="AD454" s="188" t="s">
        <v>1044</v>
      </c>
      <c r="AE454" s="186" t="s">
        <v>1565</v>
      </c>
      <c r="AF454" s="186">
        <v>95</v>
      </c>
    </row>
    <row r="455" spans="1:32" x14ac:dyDescent="0.2">
      <c r="A455" s="186" t="s">
        <v>112</v>
      </c>
      <c r="B455" s="186">
        <v>76</v>
      </c>
      <c r="C455" s="186" t="s">
        <v>441</v>
      </c>
      <c r="D455" s="186" t="s">
        <v>442</v>
      </c>
      <c r="E455" s="186">
        <v>0.84899999999999998</v>
      </c>
      <c r="H455" s="188">
        <v>5506</v>
      </c>
      <c r="I455" s="188">
        <v>-44.015000000000001</v>
      </c>
      <c r="K455" s="186">
        <v>6</v>
      </c>
      <c r="L455" s="186">
        <v>50.548209499999999</v>
      </c>
      <c r="M455" s="186">
        <v>103.294</v>
      </c>
      <c r="P455" s="188">
        <v>101.726</v>
      </c>
      <c r="R455" s="186">
        <v>0</v>
      </c>
      <c r="S455" s="188">
        <v>1.1351537</v>
      </c>
      <c r="U455" s="188">
        <v>1.0688100000000001E-2</v>
      </c>
      <c r="W455" s="188">
        <v>1.0575079999999999</v>
      </c>
      <c r="AB455" s="188" t="s">
        <v>765</v>
      </c>
      <c r="AC455" s="188" t="s">
        <v>821</v>
      </c>
      <c r="AD455" s="188" t="s">
        <v>1446</v>
      </c>
      <c r="AE455" s="186" t="s">
        <v>1565</v>
      </c>
      <c r="AF455" s="186">
        <v>95</v>
      </c>
    </row>
    <row r="456" spans="1:32" x14ac:dyDescent="0.2">
      <c r="A456" s="186" t="s">
        <v>112</v>
      </c>
      <c r="B456" s="186">
        <v>77</v>
      </c>
      <c r="C456" s="186" t="s">
        <v>443</v>
      </c>
      <c r="D456" s="186" t="s">
        <v>444</v>
      </c>
      <c r="E456" s="186">
        <v>0.81100000000000005</v>
      </c>
      <c r="F456" s="188">
        <v>6559</v>
      </c>
      <c r="G456" s="188">
        <v>0.124</v>
      </c>
      <c r="K456" s="186">
        <v>1</v>
      </c>
      <c r="L456" s="186">
        <v>14.1961233</v>
      </c>
      <c r="M456" s="186">
        <v>120.82299999999999</v>
      </c>
      <c r="Q456" s="188">
        <v>119.95399999999999</v>
      </c>
      <c r="R456" s="186">
        <v>0</v>
      </c>
      <c r="T456" s="188">
        <v>0.7242712</v>
      </c>
      <c r="V456" s="188">
        <v>3.6787E-3</v>
      </c>
      <c r="X456" s="188">
        <v>0.36651699999999998</v>
      </c>
      <c r="Y456" s="188" t="s">
        <v>1366</v>
      </c>
      <c r="Z456" s="188" t="s">
        <v>774</v>
      </c>
      <c r="AA456" s="188" t="s">
        <v>1323</v>
      </c>
      <c r="AE456" s="186" t="s">
        <v>1568</v>
      </c>
      <c r="AF456" s="186">
        <v>0</v>
      </c>
    </row>
    <row r="457" spans="1:32" x14ac:dyDescent="0.2">
      <c r="A457" s="186" t="s">
        <v>112</v>
      </c>
      <c r="B457" s="186">
        <v>77</v>
      </c>
      <c r="C457" s="186" t="s">
        <v>443</v>
      </c>
      <c r="D457" s="186" t="s">
        <v>444</v>
      </c>
      <c r="E457" s="186">
        <v>0.81100000000000005</v>
      </c>
      <c r="F457" s="188">
        <v>6565</v>
      </c>
      <c r="G457" s="188">
        <v>0</v>
      </c>
      <c r="K457" s="186">
        <v>2</v>
      </c>
      <c r="L457" s="186">
        <v>14.1961981</v>
      </c>
      <c r="M457" s="186">
        <v>120.824</v>
      </c>
      <c r="Q457" s="188">
        <v>119.955</v>
      </c>
      <c r="R457" s="186">
        <v>1</v>
      </c>
      <c r="T457" s="188">
        <v>0.72418130000000003</v>
      </c>
      <c r="V457" s="188">
        <v>3.6782E-3</v>
      </c>
      <c r="X457" s="188">
        <v>0.36647200000000002</v>
      </c>
      <c r="Y457" s="188" t="s">
        <v>1370</v>
      </c>
      <c r="Z457" s="188" t="s">
        <v>1308</v>
      </c>
      <c r="AA457" s="188" t="s">
        <v>1569</v>
      </c>
      <c r="AE457" s="186" t="s">
        <v>1568</v>
      </c>
      <c r="AF457" s="186">
        <v>0</v>
      </c>
    </row>
    <row r="458" spans="1:32" x14ac:dyDescent="0.2">
      <c r="A458" s="186" t="s">
        <v>112</v>
      </c>
      <c r="B458" s="186">
        <v>77</v>
      </c>
      <c r="C458" s="186" t="s">
        <v>443</v>
      </c>
      <c r="D458" s="186" t="s">
        <v>444</v>
      </c>
      <c r="E458" s="186">
        <v>0.81100000000000005</v>
      </c>
      <c r="F458" s="188">
        <v>3910</v>
      </c>
      <c r="G458" s="188">
        <v>11.856999999999999</v>
      </c>
      <c r="J458" s="188" t="s">
        <v>754</v>
      </c>
      <c r="K458" s="186">
        <v>3</v>
      </c>
      <c r="L458" s="186">
        <v>12.3453116</v>
      </c>
      <c r="M458" s="186">
        <v>94.150999999999996</v>
      </c>
      <c r="Q458" s="188">
        <v>93.465999999999994</v>
      </c>
      <c r="R458" s="186">
        <v>0</v>
      </c>
      <c r="T458" s="188">
        <v>0.73276770000000002</v>
      </c>
      <c r="V458" s="188">
        <v>3.7217999999999999E-3</v>
      </c>
      <c r="X458" s="188">
        <v>0.37080099999999999</v>
      </c>
      <c r="Y458" s="188" t="s">
        <v>773</v>
      </c>
      <c r="Z458" s="188" t="s">
        <v>1281</v>
      </c>
      <c r="AA458" s="188" t="s">
        <v>1570</v>
      </c>
      <c r="AE458" s="186" t="s">
        <v>1568</v>
      </c>
      <c r="AF458" s="186">
        <v>0</v>
      </c>
    </row>
    <row r="459" spans="1:32" x14ac:dyDescent="0.2">
      <c r="A459" s="186" t="s">
        <v>112</v>
      </c>
      <c r="B459" s="186">
        <v>77</v>
      </c>
      <c r="C459" s="186" t="s">
        <v>443</v>
      </c>
      <c r="D459" s="186" t="s">
        <v>444</v>
      </c>
      <c r="E459" s="186">
        <v>0.81100000000000005</v>
      </c>
      <c r="H459" s="188">
        <v>819</v>
      </c>
      <c r="I459" s="188">
        <v>-30.547999999999998</v>
      </c>
      <c r="J459" s="188" t="s">
        <v>758</v>
      </c>
      <c r="K459" s="186">
        <v>4</v>
      </c>
      <c r="L459" s="186">
        <v>48.710044500000002</v>
      </c>
      <c r="M459" s="186">
        <v>22.201000000000001</v>
      </c>
      <c r="P459" s="188">
        <v>21.858000000000001</v>
      </c>
      <c r="R459" s="186">
        <v>0</v>
      </c>
      <c r="S459" s="188">
        <v>1.1512016</v>
      </c>
      <c r="U459" s="188">
        <v>1.08387E-2</v>
      </c>
      <c r="W459" s="188">
        <v>1.0722449999999999</v>
      </c>
      <c r="AB459" s="188" t="s">
        <v>760</v>
      </c>
      <c r="AC459" s="188" t="s">
        <v>835</v>
      </c>
      <c r="AD459" s="188" t="s">
        <v>1548</v>
      </c>
      <c r="AE459" s="186" t="s">
        <v>1568</v>
      </c>
      <c r="AF459" s="186">
        <v>95</v>
      </c>
    </row>
    <row r="460" spans="1:32" x14ac:dyDescent="0.2">
      <c r="A460" s="186" t="s">
        <v>112</v>
      </c>
      <c r="B460" s="186">
        <v>77</v>
      </c>
      <c r="C460" s="186" t="s">
        <v>443</v>
      </c>
      <c r="D460" s="186" t="s">
        <v>444</v>
      </c>
      <c r="E460" s="186">
        <v>0.81100000000000005</v>
      </c>
      <c r="H460" s="188">
        <v>5510</v>
      </c>
      <c r="I460" s="188">
        <v>-43.8</v>
      </c>
      <c r="K460" s="186">
        <v>5</v>
      </c>
      <c r="L460" s="186">
        <v>53.360172300000002</v>
      </c>
      <c r="M460" s="186">
        <v>103.021</v>
      </c>
      <c r="P460" s="188">
        <v>101.45699999999999</v>
      </c>
      <c r="R460" s="186">
        <v>1</v>
      </c>
      <c r="S460" s="188">
        <v>1.1353755999999999</v>
      </c>
      <c r="U460" s="188">
        <v>1.06905E-2</v>
      </c>
      <c r="W460" s="188">
        <v>1.0577430000000001</v>
      </c>
      <c r="AB460" s="188" t="s">
        <v>809</v>
      </c>
      <c r="AC460" s="188" t="s">
        <v>835</v>
      </c>
      <c r="AD460" s="188" t="s">
        <v>1039</v>
      </c>
      <c r="AE460" s="186" t="s">
        <v>1568</v>
      </c>
      <c r="AF460" s="186">
        <v>95</v>
      </c>
    </row>
    <row r="461" spans="1:32" x14ac:dyDescent="0.2">
      <c r="A461" s="186" t="s">
        <v>112</v>
      </c>
      <c r="B461" s="186">
        <v>77</v>
      </c>
      <c r="C461" s="186" t="s">
        <v>443</v>
      </c>
      <c r="D461" s="186" t="s">
        <v>444</v>
      </c>
      <c r="E461" s="186">
        <v>0.81100000000000005</v>
      </c>
      <c r="H461" s="188">
        <v>5514</v>
      </c>
      <c r="I461" s="188">
        <v>-44.003999999999998</v>
      </c>
      <c r="K461" s="186">
        <v>6</v>
      </c>
      <c r="L461" s="186">
        <v>52.947886599999997</v>
      </c>
      <c r="M461" s="186">
        <v>103.27500000000001</v>
      </c>
      <c r="P461" s="188">
        <v>101.70699999999999</v>
      </c>
      <c r="R461" s="186">
        <v>0</v>
      </c>
      <c r="S461" s="188">
        <v>1.1351427999999999</v>
      </c>
      <c r="U461" s="188">
        <v>1.06882E-2</v>
      </c>
      <c r="W461" s="188">
        <v>1.05752</v>
      </c>
      <c r="AB461" s="188" t="s">
        <v>765</v>
      </c>
      <c r="AC461" s="188" t="s">
        <v>821</v>
      </c>
      <c r="AD461" s="188" t="s">
        <v>1446</v>
      </c>
      <c r="AE461" s="186" t="s">
        <v>1568</v>
      </c>
      <c r="AF461" s="186">
        <v>95</v>
      </c>
    </row>
    <row r="462" spans="1:32" x14ac:dyDescent="0.2">
      <c r="A462" s="186" t="s">
        <v>112</v>
      </c>
      <c r="B462" s="186">
        <v>78</v>
      </c>
      <c r="C462" s="186" t="s">
        <v>445</v>
      </c>
      <c r="D462" s="186" t="s">
        <v>446</v>
      </c>
      <c r="E462" s="186">
        <v>0.80100000000000005</v>
      </c>
      <c r="F462" s="188">
        <v>6554</v>
      </c>
      <c r="G462" s="188">
        <v>0.11899999999999999</v>
      </c>
      <c r="K462" s="186">
        <v>1</v>
      </c>
      <c r="L462" s="186">
        <v>14.366414799999999</v>
      </c>
      <c r="M462" s="186">
        <v>120.7</v>
      </c>
      <c r="Q462" s="188">
        <v>119.83199999999999</v>
      </c>
      <c r="R462" s="186">
        <v>0</v>
      </c>
      <c r="T462" s="188">
        <v>0.72426230000000003</v>
      </c>
      <c r="V462" s="188">
        <v>3.6786000000000002E-3</v>
      </c>
      <c r="X462" s="188">
        <v>0.36651499999999998</v>
      </c>
      <c r="Y462" s="188" t="s">
        <v>1288</v>
      </c>
      <c r="Z462" s="188" t="s">
        <v>774</v>
      </c>
      <c r="AA462" s="188" t="s">
        <v>1571</v>
      </c>
      <c r="AE462" s="186" t="s">
        <v>1572</v>
      </c>
      <c r="AF462" s="186">
        <v>0</v>
      </c>
    </row>
    <row r="463" spans="1:32" x14ac:dyDescent="0.2">
      <c r="A463" s="186" t="s">
        <v>112</v>
      </c>
      <c r="B463" s="186">
        <v>78</v>
      </c>
      <c r="C463" s="186" t="s">
        <v>445</v>
      </c>
      <c r="D463" s="186" t="s">
        <v>446</v>
      </c>
      <c r="E463" s="186">
        <v>0.80100000000000005</v>
      </c>
      <c r="F463" s="188">
        <v>6557</v>
      </c>
      <c r="G463" s="188">
        <v>0</v>
      </c>
      <c r="K463" s="186">
        <v>2</v>
      </c>
      <c r="L463" s="186">
        <v>14.3745885</v>
      </c>
      <c r="M463" s="186">
        <v>120.84399999999999</v>
      </c>
      <c r="Q463" s="188">
        <v>119.976</v>
      </c>
      <c r="R463" s="186">
        <v>1</v>
      </c>
      <c r="T463" s="188">
        <v>0.72417620000000005</v>
      </c>
      <c r="V463" s="188">
        <v>3.6782E-3</v>
      </c>
      <c r="X463" s="188">
        <v>0.36647200000000002</v>
      </c>
      <c r="Y463" s="188" t="s">
        <v>1292</v>
      </c>
      <c r="Z463" s="188" t="s">
        <v>1273</v>
      </c>
      <c r="AA463" s="188" t="s">
        <v>1573</v>
      </c>
      <c r="AE463" s="186" t="s">
        <v>1572</v>
      </c>
      <c r="AF463" s="186">
        <v>0</v>
      </c>
    </row>
    <row r="464" spans="1:32" x14ac:dyDescent="0.2">
      <c r="A464" s="186" t="s">
        <v>112</v>
      </c>
      <c r="B464" s="186">
        <v>78</v>
      </c>
      <c r="C464" s="186" t="s">
        <v>445</v>
      </c>
      <c r="D464" s="186" t="s">
        <v>446</v>
      </c>
      <c r="E464" s="186">
        <v>0.80100000000000005</v>
      </c>
      <c r="F464" s="188">
        <v>3644</v>
      </c>
      <c r="G464" s="188">
        <v>12.94</v>
      </c>
      <c r="J464" s="188" t="s">
        <v>754</v>
      </c>
      <c r="K464" s="186">
        <v>3</v>
      </c>
      <c r="L464" s="186">
        <v>11.9448028</v>
      </c>
      <c r="M464" s="186">
        <v>87.8</v>
      </c>
      <c r="Q464" s="188">
        <v>87.161000000000001</v>
      </c>
      <c r="R464" s="186">
        <v>0</v>
      </c>
      <c r="T464" s="188">
        <v>0.73354710000000001</v>
      </c>
      <c r="V464" s="188">
        <v>3.7258E-3</v>
      </c>
      <c r="X464" s="188">
        <v>0.371197</v>
      </c>
      <c r="Y464" s="188" t="s">
        <v>773</v>
      </c>
      <c r="Z464" s="188" t="s">
        <v>1281</v>
      </c>
      <c r="AA464" s="188" t="s">
        <v>1574</v>
      </c>
      <c r="AE464" s="186" t="s">
        <v>1572</v>
      </c>
      <c r="AF464" s="186">
        <v>0</v>
      </c>
    </row>
    <row r="465" spans="1:32" x14ac:dyDescent="0.2">
      <c r="A465" s="186" t="s">
        <v>112</v>
      </c>
      <c r="B465" s="186">
        <v>78</v>
      </c>
      <c r="C465" s="186" t="s">
        <v>445</v>
      </c>
      <c r="D465" s="186" t="s">
        <v>446</v>
      </c>
      <c r="E465" s="186">
        <v>0.80100000000000005</v>
      </c>
      <c r="H465" s="188">
        <v>820</v>
      </c>
      <c r="I465" s="188">
        <v>-31.594000000000001</v>
      </c>
      <c r="J465" s="188" t="s">
        <v>758</v>
      </c>
      <c r="K465" s="186">
        <v>4</v>
      </c>
      <c r="L465" s="186">
        <v>49.368884000000001</v>
      </c>
      <c r="M465" s="186">
        <v>22.23</v>
      </c>
      <c r="P465" s="188">
        <v>21.885999999999999</v>
      </c>
      <c r="R465" s="186">
        <v>0</v>
      </c>
      <c r="S465" s="188">
        <v>1.1500577999999999</v>
      </c>
      <c r="U465" s="188">
        <v>1.0827E-2</v>
      </c>
      <c r="W465" s="188">
        <v>1.0710999999999999</v>
      </c>
      <c r="AB465" s="188" t="s">
        <v>760</v>
      </c>
      <c r="AC465" s="188" t="s">
        <v>835</v>
      </c>
      <c r="AD465" s="188" t="s">
        <v>1502</v>
      </c>
      <c r="AE465" s="186" t="s">
        <v>1572</v>
      </c>
      <c r="AF465" s="186">
        <v>95</v>
      </c>
    </row>
    <row r="466" spans="1:32" x14ac:dyDescent="0.2">
      <c r="A466" s="186" t="s">
        <v>112</v>
      </c>
      <c r="B466" s="186">
        <v>78</v>
      </c>
      <c r="C466" s="186" t="s">
        <v>445</v>
      </c>
      <c r="D466" s="186" t="s">
        <v>446</v>
      </c>
      <c r="E466" s="186">
        <v>0.80100000000000005</v>
      </c>
      <c r="H466" s="188">
        <v>5514</v>
      </c>
      <c r="I466" s="188">
        <v>-43.8</v>
      </c>
      <c r="K466" s="186">
        <v>5</v>
      </c>
      <c r="L466" s="186">
        <v>53.860511299999999</v>
      </c>
      <c r="M466" s="186">
        <v>103.122</v>
      </c>
      <c r="P466" s="188">
        <v>101.556</v>
      </c>
      <c r="R466" s="186">
        <v>1</v>
      </c>
      <c r="S466" s="188">
        <v>1.1353845</v>
      </c>
      <c r="U466" s="188">
        <v>1.06905E-2</v>
      </c>
      <c r="W466" s="188">
        <v>1.0577430000000001</v>
      </c>
      <c r="AB466" s="188" t="s">
        <v>809</v>
      </c>
      <c r="AC466" s="188" t="s">
        <v>835</v>
      </c>
      <c r="AD466" s="188" t="s">
        <v>1044</v>
      </c>
      <c r="AE466" s="186" t="s">
        <v>1572</v>
      </c>
      <c r="AF466" s="186">
        <v>95</v>
      </c>
    </row>
    <row r="467" spans="1:32" x14ac:dyDescent="0.2">
      <c r="A467" s="186" t="s">
        <v>112</v>
      </c>
      <c r="B467" s="186">
        <v>78</v>
      </c>
      <c r="C467" s="186" t="s">
        <v>445</v>
      </c>
      <c r="D467" s="186" t="s">
        <v>446</v>
      </c>
      <c r="E467" s="186">
        <v>0.80100000000000005</v>
      </c>
      <c r="H467" s="188">
        <v>5500</v>
      </c>
      <c r="I467" s="188">
        <v>-44.026000000000003</v>
      </c>
      <c r="K467" s="186">
        <v>6</v>
      </c>
      <c r="L467" s="186">
        <v>53.478151699999998</v>
      </c>
      <c r="M467" s="186">
        <v>103.354</v>
      </c>
      <c r="P467" s="188">
        <v>101.785</v>
      </c>
      <c r="R467" s="186">
        <v>0</v>
      </c>
      <c r="S467" s="188">
        <v>1.1351271999999999</v>
      </c>
      <c r="U467" s="188">
        <v>1.0688E-2</v>
      </c>
      <c r="W467" s="188">
        <v>1.0574950000000001</v>
      </c>
      <c r="AB467" s="188" t="s">
        <v>765</v>
      </c>
      <c r="AC467" s="188" t="s">
        <v>821</v>
      </c>
      <c r="AD467" s="188" t="s">
        <v>1446</v>
      </c>
      <c r="AE467" s="186" t="s">
        <v>1572</v>
      </c>
      <c r="AF467" s="186">
        <v>95</v>
      </c>
    </row>
    <row r="468" spans="1:32" x14ac:dyDescent="0.2">
      <c r="A468" s="186" t="s">
        <v>112</v>
      </c>
      <c r="B468" s="186">
        <v>79</v>
      </c>
      <c r="C468" s="186" t="s">
        <v>447</v>
      </c>
      <c r="D468" s="186" t="s">
        <v>448</v>
      </c>
      <c r="E468" s="186">
        <v>0.81299999999999994</v>
      </c>
      <c r="F468" s="188">
        <v>6562</v>
      </c>
      <c r="G468" s="188">
        <v>0.11600000000000001</v>
      </c>
      <c r="K468" s="186">
        <v>1</v>
      </c>
      <c r="L468" s="186">
        <v>14.1568752</v>
      </c>
      <c r="M468" s="186">
        <v>120.745</v>
      </c>
      <c r="Q468" s="188">
        <v>119.877</v>
      </c>
      <c r="R468" s="186">
        <v>0</v>
      </c>
      <c r="T468" s="188">
        <v>0.72435340000000004</v>
      </c>
      <c r="V468" s="188">
        <v>3.6786000000000002E-3</v>
      </c>
      <c r="X468" s="188">
        <v>0.36651499999999998</v>
      </c>
      <c r="Y468" s="188" t="s">
        <v>1288</v>
      </c>
      <c r="Z468" s="188" t="s">
        <v>774</v>
      </c>
      <c r="AA468" s="188" t="s">
        <v>1323</v>
      </c>
      <c r="AE468" s="186" t="s">
        <v>1575</v>
      </c>
      <c r="AF468" s="186">
        <v>0</v>
      </c>
    </row>
    <row r="469" spans="1:32" x14ac:dyDescent="0.2">
      <c r="A469" s="186" t="s">
        <v>112</v>
      </c>
      <c r="B469" s="186">
        <v>79</v>
      </c>
      <c r="C469" s="186" t="s">
        <v>447</v>
      </c>
      <c r="D469" s="186" t="s">
        <v>448</v>
      </c>
      <c r="E469" s="186">
        <v>0.81299999999999994</v>
      </c>
      <c r="F469" s="188">
        <v>6559</v>
      </c>
      <c r="G469" s="188">
        <v>0</v>
      </c>
      <c r="K469" s="186">
        <v>2</v>
      </c>
      <c r="L469" s="186">
        <v>14.1623999</v>
      </c>
      <c r="M469" s="186">
        <v>120.84399999999999</v>
      </c>
      <c r="Q469" s="188">
        <v>119.97499999999999</v>
      </c>
      <c r="R469" s="186">
        <v>1</v>
      </c>
      <c r="T469" s="188">
        <v>0.72426919999999995</v>
      </c>
      <c r="V469" s="188">
        <v>3.6782E-3</v>
      </c>
      <c r="X469" s="188">
        <v>0.36647200000000002</v>
      </c>
      <c r="Y469" s="188" t="s">
        <v>1292</v>
      </c>
      <c r="Z469" s="188" t="s">
        <v>1273</v>
      </c>
      <c r="AA469" s="188" t="s">
        <v>1576</v>
      </c>
      <c r="AE469" s="186" t="s">
        <v>1575</v>
      </c>
      <c r="AF469" s="186">
        <v>0</v>
      </c>
    </row>
    <row r="470" spans="1:32" x14ac:dyDescent="0.2">
      <c r="A470" s="186" t="s">
        <v>112</v>
      </c>
      <c r="B470" s="186">
        <v>79</v>
      </c>
      <c r="C470" s="186" t="s">
        <v>447</v>
      </c>
      <c r="D470" s="186" t="s">
        <v>448</v>
      </c>
      <c r="E470" s="186">
        <v>0.81299999999999994</v>
      </c>
      <c r="F470" s="188">
        <v>3699</v>
      </c>
      <c r="G470" s="188">
        <v>11.211</v>
      </c>
      <c r="J470" s="188" t="s">
        <v>754</v>
      </c>
      <c r="K470" s="186">
        <v>3</v>
      </c>
      <c r="L470" s="186">
        <v>11.891923</v>
      </c>
      <c r="M470" s="186">
        <v>89.194000000000003</v>
      </c>
      <c r="Q470" s="188">
        <v>88.545000000000002</v>
      </c>
      <c r="R470" s="186">
        <v>0</v>
      </c>
      <c r="T470" s="188">
        <v>0.73238899999999996</v>
      </c>
      <c r="V470" s="188">
        <v>3.7193999999999999E-3</v>
      </c>
      <c r="X470" s="188">
        <v>0.37056499999999998</v>
      </c>
      <c r="Y470" s="188" t="s">
        <v>773</v>
      </c>
      <c r="Z470" s="188" t="s">
        <v>1281</v>
      </c>
      <c r="AA470" s="188" t="s">
        <v>1577</v>
      </c>
      <c r="AE470" s="186" t="s">
        <v>1575</v>
      </c>
      <c r="AF470" s="186">
        <v>0</v>
      </c>
    </row>
    <row r="471" spans="1:32" x14ac:dyDescent="0.2">
      <c r="A471" s="186" t="s">
        <v>112</v>
      </c>
      <c r="B471" s="186">
        <v>79</v>
      </c>
      <c r="C471" s="186" t="s">
        <v>447</v>
      </c>
      <c r="D471" s="186" t="s">
        <v>448</v>
      </c>
      <c r="E471" s="186">
        <v>0.81299999999999994</v>
      </c>
      <c r="H471" s="188">
        <v>813</v>
      </c>
      <c r="I471" s="188">
        <v>-32.459000000000003</v>
      </c>
      <c r="J471" s="188" t="s">
        <v>758</v>
      </c>
      <c r="K471" s="186">
        <v>4</v>
      </c>
      <c r="L471" s="186">
        <v>48.300621499999998</v>
      </c>
      <c r="M471" s="186">
        <v>22.033999999999999</v>
      </c>
      <c r="P471" s="188">
        <v>21.693999999999999</v>
      </c>
      <c r="R471" s="186">
        <v>0</v>
      </c>
      <c r="S471" s="188">
        <v>1.1491024999999999</v>
      </c>
      <c r="U471" s="188">
        <v>1.08173E-2</v>
      </c>
      <c r="W471" s="188">
        <v>1.070154</v>
      </c>
      <c r="AB471" s="188" t="s">
        <v>760</v>
      </c>
      <c r="AC471" s="188" t="s">
        <v>835</v>
      </c>
      <c r="AD471" s="188" t="s">
        <v>1548</v>
      </c>
      <c r="AE471" s="186" t="s">
        <v>1575</v>
      </c>
      <c r="AF471" s="186">
        <v>95</v>
      </c>
    </row>
    <row r="472" spans="1:32" x14ac:dyDescent="0.2">
      <c r="A472" s="186" t="s">
        <v>112</v>
      </c>
      <c r="B472" s="186">
        <v>79</v>
      </c>
      <c r="C472" s="186" t="s">
        <v>447</v>
      </c>
      <c r="D472" s="186" t="s">
        <v>448</v>
      </c>
      <c r="E472" s="186">
        <v>0.81299999999999994</v>
      </c>
      <c r="H472" s="188">
        <v>5511</v>
      </c>
      <c r="I472" s="188">
        <v>-43.8</v>
      </c>
      <c r="K472" s="186">
        <v>5</v>
      </c>
      <c r="L472" s="186">
        <v>53.098311500000001</v>
      </c>
      <c r="M472" s="186">
        <v>103.102</v>
      </c>
      <c r="P472" s="188">
        <v>101.53700000000001</v>
      </c>
      <c r="R472" s="186">
        <v>1</v>
      </c>
      <c r="S472" s="188">
        <v>1.1353823999999999</v>
      </c>
      <c r="U472" s="188">
        <v>1.06905E-2</v>
      </c>
      <c r="W472" s="188">
        <v>1.0577430000000001</v>
      </c>
      <c r="AB472" s="188" t="s">
        <v>809</v>
      </c>
      <c r="AC472" s="188" t="s">
        <v>835</v>
      </c>
      <c r="AD472" s="188" t="s">
        <v>1044</v>
      </c>
      <c r="AE472" s="186" t="s">
        <v>1575</v>
      </c>
      <c r="AF472" s="186">
        <v>95</v>
      </c>
    </row>
    <row r="473" spans="1:32" x14ac:dyDescent="0.2">
      <c r="A473" s="186" t="s">
        <v>112</v>
      </c>
      <c r="B473" s="186">
        <v>79</v>
      </c>
      <c r="C473" s="186" t="s">
        <v>447</v>
      </c>
      <c r="D473" s="186" t="s">
        <v>448</v>
      </c>
      <c r="E473" s="186">
        <v>0.81299999999999994</v>
      </c>
      <c r="H473" s="188">
        <v>5504</v>
      </c>
      <c r="I473" s="188">
        <v>-44.02</v>
      </c>
      <c r="K473" s="186">
        <v>6</v>
      </c>
      <c r="L473" s="186">
        <v>52.908869600000003</v>
      </c>
      <c r="M473" s="186">
        <v>103.21899999999999</v>
      </c>
      <c r="P473" s="188">
        <v>101.652</v>
      </c>
      <c r="R473" s="186">
        <v>0</v>
      </c>
      <c r="S473" s="188">
        <v>1.1351324</v>
      </c>
      <c r="U473" s="188">
        <v>1.0688E-2</v>
      </c>
      <c r="W473" s="188">
        <v>1.0575019999999999</v>
      </c>
      <c r="AB473" s="188" t="s">
        <v>765</v>
      </c>
      <c r="AC473" s="188" t="s">
        <v>821</v>
      </c>
      <c r="AD473" s="188" t="s">
        <v>1446</v>
      </c>
      <c r="AE473" s="186" t="s">
        <v>1575</v>
      </c>
      <c r="AF473" s="186">
        <v>95</v>
      </c>
    </row>
    <row r="474" spans="1:32" x14ac:dyDescent="0.2">
      <c r="A474" s="186" t="s">
        <v>112</v>
      </c>
      <c r="B474" s="186">
        <v>80</v>
      </c>
      <c r="C474" s="186" t="s">
        <v>449</v>
      </c>
      <c r="D474" s="186" t="s">
        <v>450</v>
      </c>
      <c r="E474" s="186">
        <v>0.81200000000000006</v>
      </c>
      <c r="F474" s="188">
        <v>6558</v>
      </c>
      <c r="G474" s="188">
        <v>0.09</v>
      </c>
      <c r="K474" s="186">
        <v>1</v>
      </c>
      <c r="L474" s="186">
        <v>14.1692164</v>
      </c>
      <c r="M474" s="186">
        <v>120.654</v>
      </c>
      <c r="Q474" s="188">
        <v>119.786</v>
      </c>
      <c r="R474" s="186">
        <v>0</v>
      </c>
      <c r="T474" s="188">
        <v>0.72425669999999998</v>
      </c>
      <c r="V474" s="188">
        <v>3.6784999999999999E-3</v>
      </c>
      <c r="X474" s="188">
        <v>0.36650500000000003</v>
      </c>
      <c r="Y474" s="188" t="s">
        <v>1288</v>
      </c>
      <c r="Z474" s="188" t="s">
        <v>774</v>
      </c>
      <c r="AA474" s="188" t="s">
        <v>1578</v>
      </c>
      <c r="AE474" s="186" t="s">
        <v>1579</v>
      </c>
      <c r="AF474" s="186">
        <v>0</v>
      </c>
    </row>
    <row r="475" spans="1:32" x14ac:dyDescent="0.2">
      <c r="A475" s="186" t="s">
        <v>112</v>
      </c>
      <c r="B475" s="186">
        <v>80</v>
      </c>
      <c r="C475" s="186" t="s">
        <v>449</v>
      </c>
      <c r="D475" s="186" t="s">
        <v>450</v>
      </c>
      <c r="E475" s="186">
        <v>0.81200000000000006</v>
      </c>
      <c r="F475" s="188">
        <v>6556</v>
      </c>
      <c r="G475" s="188">
        <v>0</v>
      </c>
      <c r="K475" s="186">
        <v>2</v>
      </c>
      <c r="L475" s="186">
        <v>14.178094099999999</v>
      </c>
      <c r="M475" s="186">
        <v>120.813</v>
      </c>
      <c r="Q475" s="188">
        <v>119.944</v>
      </c>
      <c r="R475" s="186">
        <v>1</v>
      </c>
      <c r="T475" s="188">
        <v>0.72419180000000005</v>
      </c>
      <c r="V475" s="188">
        <v>3.6782E-3</v>
      </c>
      <c r="X475" s="188">
        <v>0.36647200000000002</v>
      </c>
      <c r="Y475" s="188" t="s">
        <v>1292</v>
      </c>
      <c r="Z475" s="188" t="s">
        <v>1284</v>
      </c>
      <c r="AA475" s="188" t="s">
        <v>1580</v>
      </c>
      <c r="AE475" s="186" t="s">
        <v>1579</v>
      </c>
      <c r="AF475" s="186">
        <v>0</v>
      </c>
    </row>
    <row r="476" spans="1:32" x14ac:dyDescent="0.2">
      <c r="A476" s="186" t="s">
        <v>112</v>
      </c>
      <c r="B476" s="186">
        <v>80</v>
      </c>
      <c r="C476" s="186" t="s">
        <v>449</v>
      </c>
      <c r="D476" s="186" t="s">
        <v>450</v>
      </c>
      <c r="E476" s="186">
        <v>0.81200000000000006</v>
      </c>
      <c r="F476" s="188">
        <v>3650</v>
      </c>
      <c r="G476" s="188">
        <v>12.26</v>
      </c>
      <c r="J476" s="188" t="s">
        <v>754</v>
      </c>
      <c r="K476" s="186">
        <v>3</v>
      </c>
      <c r="L476" s="186">
        <v>11.8139424</v>
      </c>
      <c r="M476" s="186">
        <v>88.147000000000006</v>
      </c>
      <c r="Q476" s="188">
        <v>87.506</v>
      </c>
      <c r="R476" s="186">
        <v>0</v>
      </c>
      <c r="T476" s="188">
        <v>0.73307029999999995</v>
      </c>
      <c r="V476" s="188">
        <v>3.7233000000000001E-3</v>
      </c>
      <c r="X476" s="188">
        <v>0.370948</v>
      </c>
      <c r="Y476" s="188" t="s">
        <v>1349</v>
      </c>
      <c r="Z476" s="188" t="s">
        <v>1289</v>
      </c>
      <c r="AA476" s="188" t="s">
        <v>1581</v>
      </c>
      <c r="AE476" s="186" t="s">
        <v>1579</v>
      </c>
      <c r="AF476" s="186">
        <v>0</v>
      </c>
    </row>
    <row r="477" spans="1:32" x14ac:dyDescent="0.2">
      <c r="A477" s="186" t="s">
        <v>112</v>
      </c>
      <c r="B477" s="186">
        <v>80</v>
      </c>
      <c r="C477" s="186" t="s">
        <v>449</v>
      </c>
      <c r="D477" s="186" t="s">
        <v>450</v>
      </c>
      <c r="E477" s="186">
        <v>0.81200000000000006</v>
      </c>
      <c r="H477" s="188">
        <v>871</v>
      </c>
      <c r="I477" s="188">
        <v>-32.612000000000002</v>
      </c>
      <c r="J477" s="188" t="s">
        <v>758</v>
      </c>
      <c r="K477" s="186">
        <v>4</v>
      </c>
      <c r="L477" s="186">
        <v>51.242922499999999</v>
      </c>
      <c r="M477" s="186">
        <v>23.725999999999999</v>
      </c>
      <c r="P477" s="188">
        <v>23.36</v>
      </c>
      <c r="R477" s="186">
        <v>0</v>
      </c>
      <c r="S477" s="188">
        <v>1.1489050000000001</v>
      </c>
      <c r="U477" s="188">
        <v>1.08156E-2</v>
      </c>
      <c r="W477" s="188">
        <v>1.0699860000000001</v>
      </c>
      <c r="AB477" s="188" t="s">
        <v>760</v>
      </c>
      <c r="AC477" s="188" t="s">
        <v>835</v>
      </c>
      <c r="AD477" s="188" t="s">
        <v>1548</v>
      </c>
      <c r="AE477" s="186" t="s">
        <v>1579</v>
      </c>
      <c r="AF477" s="186">
        <v>95</v>
      </c>
    </row>
    <row r="478" spans="1:32" x14ac:dyDescent="0.2">
      <c r="A478" s="186" t="s">
        <v>112</v>
      </c>
      <c r="B478" s="186">
        <v>80</v>
      </c>
      <c r="C478" s="186" t="s">
        <v>449</v>
      </c>
      <c r="D478" s="186" t="s">
        <v>450</v>
      </c>
      <c r="E478" s="186">
        <v>0.81200000000000006</v>
      </c>
      <c r="H478" s="188">
        <v>5506</v>
      </c>
      <c r="I478" s="188">
        <v>-43.8</v>
      </c>
      <c r="K478" s="186">
        <v>5</v>
      </c>
      <c r="L478" s="186">
        <v>53.362198499999998</v>
      </c>
      <c r="M478" s="186">
        <v>102.979</v>
      </c>
      <c r="P478" s="188">
        <v>101.416</v>
      </c>
      <c r="R478" s="186">
        <v>1</v>
      </c>
      <c r="S478" s="188">
        <v>1.1353662</v>
      </c>
      <c r="U478" s="188">
        <v>1.06905E-2</v>
      </c>
      <c r="W478" s="188">
        <v>1.0577430000000001</v>
      </c>
      <c r="AB478" s="188" t="s">
        <v>760</v>
      </c>
      <c r="AC478" s="188" t="s">
        <v>835</v>
      </c>
      <c r="AD478" s="188" t="s">
        <v>1044</v>
      </c>
      <c r="AE478" s="186" t="s">
        <v>1579</v>
      </c>
      <c r="AF478" s="186">
        <v>95</v>
      </c>
    </row>
    <row r="479" spans="1:32" x14ac:dyDescent="0.2">
      <c r="A479" s="186" t="s">
        <v>112</v>
      </c>
      <c r="B479" s="186">
        <v>80</v>
      </c>
      <c r="C479" s="186" t="s">
        <v>449</v>
      </c>
      <c r="D479" s="186" t="s">
        <v>450</v>
      </c>
      <c r="E479" s="186">
        <v>0.81200000000000006</v>
      </c>
      <c r="H479" s="188">
        <v>5502</v>
      </c>
      <c r="I479" s="188">
        <v>-44.014000000000003</v>
      </c>
      <c r="K479" s="186">
        <v>6</v>
      </c>
      <c r="L479" s="186">
        <v>52.934597500000002</v>
      </c>
      <c r="M479" s="186">
        <v>103.24299999999999</v>
      </c>
      <c r="P479" s="188">
        <v>101.676</v>
      </c>
      <c r="R479" s="186">
        <v>0</v>
      </c>
      <c r="S479" s="188">
        <v>1.135122</v>
      </c>
      <c r="U479" s="188">
        <v>1.0688100000000001E-2</v>
      </c>
      <c r="W479" s="188">
        <v>1.057509</v>
      </c>
      <c r="AB479" s="188" t="s">
        <v>765</v>
      </c>
      <c r="AC479" s="188" t="s">
        <v>821</v>
      </c>
      <c r="AD479" s="188" t="s">
        <v>1451</v>
      </c>
      <c r="AE479" s="186" t="s">
        <v>1579</v>
      </c>
      <c r="AF479" s="186">
        <v>95</v>
      </c>
    </row>
    <row r="480" spans="1:32" x14ac:dyDescent="0.2">
      <c r="A480" s="186" t="s">
        <v>112</v>
      </c>
      <c r="B480" s="186">
        <v>81</v>
      </c>
      <c r="C480" s="186" t="s">
        <v>451</v>
      </c>
      <c r="D480" s="186" t="s">
        <v>452</v>
      </c>
      <c r="E480" s="186">
        <v>0.84099999999999997</v>
      </c>
      <c r="F480" s="188">
        <v>6560</v>
      </c>
      <c r="G480" s="188">
        <v>9.4E-2</v>
      </c>
      <c r="K480" s="186">
        <v>1</v>
      </c>
      <c r="L480" s="186">
        <v>13.6876506</v>
      </c>
      <c r="M480" s="186">
        <v>120.78400000000001</v>
      </c>
      <c r="Q480" s="188">
        <v>119.916</v>
      </c>
      <c r="R480" s="186">
        <v>0</v>
      </c>
      <c r="T480" s="188">
        <v>0.72425019999999996</v>
      </c>
      <c r="V480" s="188">
        <v>3.6784999999999999E-3</v>
      </c>
      <c r="X480" s="188">
        <v>0.366506</v>
      </c>
      <c r="Y480" s="188" t="s">
        <v>1288</v>
      </c>
      <c r="Z480" s="188" t="s">
        <v>774</v>
      </c>
      <c r="AA480" s="188" t="s">
        <v>1582</v>
      </c>
      <c r="AE480" s="186" t="s">
        <v>1583</v>
      </c>
      <c r="AF480" s="186">
        <v>0</v>
      </c>
    </row>
    <row r="481" spans="1:32" x14ac:dyDescent="0.2">
      <c r="A481" s="186" t="s">
        <v>112</v>
      </c>
      <c r="B481" s="186">
        <v>81</v>
      </c>
      <c r="C481" s="186" t="s">
        <v>451</v>
      </c>
      <c r="D481" s="186" t="s">
        <v>452</v>
      </c>
      <c r="E481" s="186">
        <v>0.84099999999999997</v>
      </c>
      <c r="F481" s="188">
        <v>6550</v>
      </c>
      <c r="G481" s="188">
        <v>0</v>
      </c>
      <c r="K481" s="186">
        <v>2</v>
      </c>
      <c r="L481" s="186">
        <v>13.6852584</v>
      </c>
      <c r="M481" s="186">
        <v>120.74</v>
      </c>
      <c r="Q481" s="188">
        <v>119.872</v>
      </c>
      <c r="R481" s="186">
        <v>1</v>
      </c>
      <c r="T481" s="188">
        <v>0.7241822</v>
      </c>
      <c r="V481" s="188">
        <v>3.6782E-3</v>
      </c>
      <c r="X481" s="188">
        <v>0.36647200000000002</v>
      </c>
      <c r="Y481" s="188" t="s">
        <v>1292</v>
      </c>
      <c r="Z481" s="188" t="s">
        <v>1273</v>
      </c>
      <c r="AA481" s="188" t="s">
        <v>1584</v>
      </c>
      <c r="AE481" s="186" t="s">
        <v>1583</v>
      </c>
      <c r="AF481" s="186">
        <v>0</v>
      </c>
    </row>
    <row r="482" spans="1:32" x14ac:dyDescent="0.2">
      <c r="A482" s="186" t="s">
        <v>112</v>
      </c>
      <c r="B482" s="186">
        <v>81</v>
      </c>
      <c r="C482" s="186" t="s">
        <v>451</v>
      </c>
      <c r="D482" s="186" t="s">
        <v>452</v>
      </c>
      <c r="E482" s="186">
        <v>0.84099999999999997</v>
      </c>
      <c r="F482" s="188">
        <v>3892</v>
      </c>
      <c r="G482" s="188">
        <v>11.603</v>
      </c>
      <c r="J482" s="188" t="s">
        <v>754</v>
      </c>
      <c r="K482" s="186">
        <v>3</v>
      </c>
      <c r="L482" s="186">
        <v>11.8641451</v>
      </c>
      <c r="M482" s="186">
        <v>93.643000000000001</v>
      </c>
      <c r="Q482" s="188">
        <v>92.962000000000003</v>
      </c>
      <c r="R482" s="186">
        <v>0</v>
      </c>
      <c r="T482" s="188">
        <v>0.73258489999999998</v>
      </c>
      <c r="V482" s="188">
        <v>3.7209000000000001E-3</v>
      </c>
      <c r="X482" s="188">
        <v>0.37070799999999998</v>
      </c>
      <c r="Y482" s="188" t="s">
        <v>1349</v>
      </c>
      <c r="Z482" s="188" t="s">
        <v>756</v>
      </c>
      <c r="AA482" s="188" t="s">
        <v>1570</v>
      </c>
      <c r="AE482" s="186" t="s">
        <v>1583</v>
      </c>
      <c r="AF482" s="186">
        <v>0</v>
      </c>
    </row>
    <row r="483" spans="1:32" x14ac:dyDescent="0.2">
      <c r="A483" s="186" t="s">
        <v>112</v>
      </c>
      <c r="B483" s="186">
        <v>81</v>
      </c>
      <c r="C483" s="186" t="s">
        <v>451</v>
      </c>
      <c r="D483" s="186" t="s">
        <v>452</v>
      </c>
      <c r="E483" s="186">
        <v>0.84099999999999997</v>
      </c>
      <c r="H483" s="188">
        <v>848</v>
      </c>
      <c r="I483" s="188">
        <v>-32.28</v>
      </c>
      <c r="J483" s="188" t="s">
        <v>758</v>
      </c>
      <c r="K483" s="186">
        <v>4</v>
      </c>
      <c r="L483" s="186">
        <v>48.351218000000003</v>
      </c>
      <c r="M483" s="186">
        <v>23.033999999999999</v>
      </c>
      <c r="P483" s="188">
        <v>22.678000000000001</v>
      </c>
      <c r="R483" s="186">
        <v>0</v>
      </c>
      <c r="S483" s="188">
        <v>1.1492426</v>
      </c>
      <c r="U483" s="188">
        <v>1.08193E-2</v>
      </c>
      <c r="W483" s="188">
        <v>1.0703499999999999</v>
      </c>
      <c r="AB483" s="188" t="s">
        <v>760</v>
      </c>
      <c r="AC483" s="188" t="s">
        <v>835</v>
      </c>
      <c r="AD483" s="188" t="s">
        <v>1585</v>
      </c>
      <c r="AE483" s="186" t="s">
        <v>1583</v>
      </c>
      <c r="AF483" s="186">
        <v>95</v>
      </c>
    </row>
    <row r="484" spans="1:32" x14ac:dyDescent="0.2">
      <c r="A484" s="186" t="s">
        <v>112</v>
      </c>
      <c r="B484" s="186">
        <v>81</v>
      </c>
      <c r="C484" s="186" t="s">
        <v>451</v>
      </c>
      <c r="D484" s="186" t="s">
        <v>452</v>
      </c>
      <c r="E484" s="186">
        <v>0.84099999999999997</v>
      </c>
      <c r="H484" s="188">
        <v>5504</v>
      </c>
      <c r="I484" s="188">
        <v>-43.8</v>
      </c>
      <c r="K484" s="186">
        <v>5</v>
      </c>
      <c r="L484" s="186">
        <v>51.573399799999997</v>
      </c>
      <c r="M484" s="186">
        <v>102.947</v>
      </c>
      <c r="P484" s="188">
        <v>101.383</v>
      </c>
      <c r="R484" s="186">
        <v>1</v>
      </c>
      <c r="S484" s="188">
        <v>1.1353461</v>
      </c>
      <c r="U484" s="188">
        <v>1.06905E-2</v>
      </c>
      <c r="W484" s="188">
        <v>1.0577430000000001</v>
      </c>
      <c r="AB484" s="188" t="s">
        <v>760</v>
      </c>
      <c r="AC484" s="188" t="s">
        <v>835</v>
      </c>
      <c r="AD484" s="188" t="s">
        <v>1044</v>
      </c>
      <c r="AE484" s="186" t="s">
        <v>1583</v>
      </c>
      <c r="AF484" s="186">
        <v>95</v>
      </c>
    </row>
    <row r="485" spans="1:32" x14ac:dyDescent="0.2">
      <c r="A485" s="186" t="s">
        <v>112</v>
      </c>
      <c r="B485" s="186">
        <v>81</v>
      </c>
      <c r="C485" s="186" t="s">
        <v>451</v>
      </c>
      <c r="D485" s="186" t="s">
        <v>452</v>
      </c>
      <c r="E485" s="186">
        <v>0.84099999999999997</v>
      </c>
      <c r="H485" s="188">
        <v>5500</v>
      </c>
      <c r="I485" s="188">
        <v>-44.015000000000001</v>
      </c>
      <c r="K485" s="186">
        <v>6</v>
      </c>
      <c r="L485" s="186">
        <v>51.202066799999997</v>
      </c>
      <c r="M485" s="186">
        <v>103.184</v>
      </c>
      <c r="P485" s="188">
        <v>101.61799999999999</v>
      </c>
      <c r="R485" s="186">
        <v>0</v>
      </c>
      <c r="S485" s="188">
        <v>1.135103</v>
      </c>
      <c r="U485" s="188">
        <v>1.0688100000000001E-2</v>
      </c>
      <c r="W485" s="188">
        <v>1.0575079999999999</v>
      </c>
      <c r="AB485" s="188" t="s">
        <v>765</v>
      </c>
      <c r="AC485" s="188" t="s">
        <v>821</v>
      </c>
      <c r="AD485" s="188" t="s">
        <v>1446</v>
      </c>
      <c r="AE485" s="186" t="s">
        <v>1583</v>
      </c>
      <c r="AF485" s="186">
        <v>95</v>
      </c>
    </row>
    <row r="486" spans="1:32" x14ac:dyDescent="0.2">
      <c r="A486" s="186" t="s">
        <v>138</v>
      </c>
      <c r="B486" s="186">
        <v>82</v>
      </c>
      <c r="C486" s="186" t="s">
        <v>453</v>
      </c>
      <c r="D486" s="186" t="s">
        <v>454</v>
      </c>
      <c r="E486" s="186">
        <v>0.81</v>
      </c>
      <c r="F486" s="188">
        <v>6552</v>
      </c>
      <c r="G486" s="188">
        <v>0.107</v>
      </c>
      <c r="K486" s="186">
        <v>1</v>
      </c>
      <c r="L486" s="186">
        <v>14.199208799999999</v>
      </c>
      <c r="M486" s="186">
        <v>120.565</v>
      </c>
      <c r="Q486" s="188">
        <v>119.69799999999999</v>
      </c>
      <c r="R486" s="186">
        <v>0</v>
      </c>
      <c r="T486" s="188">
        <v>0.72424390000000005</v>
      </c>
      <c r="V486" s="188">
        <v>3.6786000000000002E-3</v>
      </c>
      <c r="X486" s="188">
        <v>0.36651099999999998</v>
      </c>
      <c r="Y486" s="188" t="s">
        <v>1288</v>
      </c>
      <c r="Z486" s="188" t="s">
        <v>1297</v>
      </c>
      <c r="AA486" s="188" t="s">
        <v>1478</v>
      </c>
      <c r="AE486" s="186" t="s">
        <v>1586</v>
      </c>
      <c r="AF486" s="186">
        <v>0</v>
      </c>
    </row>
    <row r="487" spans="1:32" x14ac:dyDescent="0.2">
      <c r="A487" s="186" t="s">
        <v>138</v>
      </c>
      <c r="B487" s="186">
        <v>82</v>
      </c>
      <c r="C487" s="186" t="s">
        <v>453</v>
      </c>
      <c r="D487" s="186" t="s">
        <v>454</v>
      </c>
      <c r="E487" s="186">
        <v>0.81</v>
      </c>
      <c r="F487" s="188">
        <v>6552</v>
      </c>
      <c r="G487" s="188">
        <v>0</v>
      </c>
      <c r="K487" s="186">
        <v>2</v>
      </c>
      <c r="L487" s="186">
        <v>14.206785399999999</v>
      </c>
      <c r="M487" s="186">
        <v>120.7</v>
      </c>
      <c r="Q487" s="188">
        <v>119.83199999999999</v>
      </c>
      <c r="R487" s="186">
        <v>1</v>
      </c>
      <c r="T487" s="188">
        <v>0.72416630000000004</v>
      </c>
      <c r="V487" s="188">
        <v>3.6782E-3</v>
      </c>
      <c r="X487" s="188">
        <v>0.36647200000000002</v>
      </c>
      <c r="Y487" s="188" t="s">
        <v>1403</v>
      </c>
      <c r="Z487" s="188" t="s">
        <v>1284</v>
      </c>
      <c r="AA487" s="188" t="s">
        <v>1576</v>
      </c>
      <c r="AE487" s="186" t="s">
        <v>1586</v>
      </c>
      <c r="AF487" s="186">
        <v>0</v>
      </c>
    </row>
    <row r="488" spans="1:32" x14ac:dyDescent="0.2">
      <c r="A488" s="186" t="s">
        <v>138</v>
      </c>
      <c r="B488" s="186">
        <v>82</v>
      </c>
      <c r="C488" s="186" t="s">
        <v>453</v>
      </c>
      <c r="D488" s="186" t="s">
        <v>454</v>
      </c>
      <c r="E488" s="186">
        <v>0.81</v>
      </c>
      <c r="F488" s="188">
        <v>3525</v>
      </c>
      <c r="G488" s="188">
        <v>9.6289999999999996</v>
      </c>
      <c r="J488" s="188" t="s">
        <v>754</v>
      </c>
      <c r="K488" s="186">
        <v>3</v>
      </c>
      <c r="L488" s="186">
        <v>11.538846400000001</v>
      </c>
      <c r="M488" s="186">
        <v>84.802999999999997</v>
      </c>
      <c r="Q488" s="188">
        <v>84.186999999999998</v>
      </c>
      <c r="R488" s="186">
        <v>0</v>
      </c>
      <c r="T488" s="188">
        <v>0.7311396</v>
      </c>
      <c r="V488" s="188">
        <v>3.7136000000000001E-3</v>
      </c>
      <c r="X488" s="188">
        <v>0.36998799999999998</v>
      </c>
      <c r="Y488" s="188" t="s">
        <v>1349</v>
      </c>
      <c r="Z488" s="188" t="s">
        <v>756</v>
      </c>
      <c r="AA488" s="188" t="s">
        <v>1581</v>
      </c>
      <c r="AE488" s="186" t="s">
        <v>1586</v>
      </c>
      <c r="AF488" s="186">
        <v>0</v>
      </c>
    </row>
    <row r="489" spans="1:32" x14ac:dyDescent="0.2">
      <c r="A489" s="186" t="s">
        <v>138</v>
      </c>
      <c r="B489" s="186">
        <v>82</v>
      </c>
      <c r="C489" s="186" t="s">
        <v>453</v>
      </c>
      <c r="D489" s="186" t="s">
        <v>454</v>
      </c>
      <c r="E489" s="186">
        <v>0.81</v>
      </c>
      <c r="H489" s="188">
        <v>851</v>
      </c>
      <c r="I489" s="188">
        <v>-32.003</v>
      </c>
      <c r="J489" s="188" t="s">
        <v>758</v>
      </c>
      <c r="K489" s="186">
        <v>4</v>
      </c>
      <c r="L489" s="186">
        <v>50.368790599999997</v>
      </c>
      <c r="M489" s="186">
        <v>23.132000000000001</v>
      </c>
      <c r="P489" s="188">
        <v>22.774999999999999</v>
      </c>
      <c r="R489" s="186">
        <v>0</v>
      </c>
      <c r="S489" s="188">
        <v>1.1495477000000001</v>
      </c>
      <c r="U489" s="188">
        <v>1.0822399999999999E-2</v>
      </c>
      <c r="W489" s="188">
        <v>1.0706530000000001</v>
      </c>
      <c r="AB489" s="188" t="s">
        <v>760</v>
      </c>
      <c r="AC489" s="188" t="s">
        <v>835</v>
      </c>
      <c r="AD489" s="188" t="s">
        <v>1502</v>
      </c>
      <c r="AE489" s="186" t="s">
        <v>1586</v>
      </c>
      <c r="AF489" s="186">
        <v>95</v>
      </c>
    </row>
    <row r="490" spans="1:32" x14ac:dyDescent="0.2">
      <c r="A490" s="186" t="s">
        <v>138</v>
      </c>
      <c r="B490" s="186">
        <v>82</v>
      </c>
      <c r="C490" s="186" t="s">
        <v>453</v>
      </c>
      <c r="D490" s="186" t="s">
        <v>454</v>
      </c>
      <c r="E490" s="186">
        <v>0.81</v>
      </c>
      <c r="H490" s="188">
        <v>5514</v>
      </c>
      <c r="I490" s="188">
        <v>-43.8</v>
      </c>
      <c r="K490" s="186">
        <v>5</v>
      </c>
      <c r="L490" s="186">
        <v>53.271386999999997</v>
      </c>
      <c r="M490" s="186">
        <v>103.117</v>
      </c>
      <c r="P490" s="188">
        <v>101.551</v>
      </c>
      <c r="R490" s="186">
        <v>1</v>
      </c>
      <c r="S490" s="188">
        <v>1.1353309</v>
      </c>
      <c r="U490" s="188">
        <v>1.06905E-2</v>
      </c>
      <c r="W490" s="188">
        <v>1.0577430000000001</v>
      </c>
      <c r="AB490" s="188" t="s">
        <v>809</v>
      </c>
      <c r="AC490" s="188" t="s">
        <v>835</v>
      </c>
      <c r="AD490" s="188" t="s">
        <v>1044</v>
      </c>
      <c r="AE490" s="186" t="s">
        <v>1586</v>
      </c>
      <c r="AF490" s="186">
        <v>95</v>
      </c>
    </row>
    <row r="491" spans="1:32" x14ac:dyDescent="0.2">
      <c r="A491" s="186" t="s">
        <v>138</v>
      </c>
      <c r="B491" s="186">
        <v>82</v>
      </c>
      <c r="C491" s="186" t="s">
        <v>453</v>
      </c>
      <c r="D491" s="186" t="s">
        <v>454</v>
      </c>
      <c r="E491" s="186">
        <v>0.81</v>
      </c>
      <c r="H491" s="188">
        <v>5509</v>
      </c>
      <c r="I491" s="188">
        <v>-44.018000000000001</v>
      </c>
      <c r="K491" s="186">
        <v>6</v>
      </c>
      <c r="L491" s="186">
        <v>53.041732199999998</v>
      </c>
      <c r="M491" s="186">
        <v>103.258</v>
      </c>
      <c r="P491" s="188">
        <v>101.69</v>
      </c>
      <c r="R491" s="186">
        <v>0</v>
      </c>
      <c r="S491" s="188">
        <v>1.1350823999999999</v>
      </c>
      <c r="U491" s="188">
        <v>1.0688100000000001E-2</v>
      </c>
      <c r="W491" s="188">
        <v>1.057504</v>
      </c>
      <c r="AB491" s="188" t="s">
        <v>765</v>
      </c>
      <c r="AC491" s="188" t="s">
        <v>821</v>
      </c>
      <c r="AD491" s="188" t="s">
        <v>1451</v>
      </c>
      <c r="AE491" s="186" t="s">
        <v>1586</v>
      </c>
      <c r="AF491" s="186">
        <v>95</v>
      </c>
    </row>
    <row r="492" spans="1:32" x14ac:dyDescent="0.2">
      <c r="A492" s="186" t="s">
        <v>138</v>
      </c>
      <c r="B492" s="186">
        <v>83</v>
      </c>
      <c r="C492" s="186" t="s">
        <v>455</v>
      </c>
      <c r="D492" s="186" t="s">
        <v>456</v>
      </c>
      <c r="E492" s="186">
        <v>0.81100000000000005</v>
      </c>
      <c r="F492" s="188">
        <v>6546</v>
      </c>
      <c r="G492" s="188">
        <v>0.13400000000000001</v>
      </c>
      <c r="K492" s="186">
        <v>1</v>
      </c>
      <c r="L492" s="186">
        <v>14.1877107</v>
      </c>
      <c r="M492" s="186">
        <v>120.672</v>
      </c>
      <c r="Q492" s="188">
        <v>119.804</v>
      </c>
      <c r="R492" s="186">
        <v>0</v>
      </c>
      <c r="T492" s="188">
        <v>0.72434600000000005</v>
      </c>
      <c r="V492" s="188">
        <v>3.6787E-3</v>
      </c>
      <c r="X492" s="188">
        <v>0.36652099999999999</v>
      </c>
      <c r="Y492" s="188" t="s">
        <v>1288</v>
      </c>
      <c r="Z492" s="188" t="s">
        <v>774</v>
      </c>
      <c r="AA492" s="188" t="s">
        <v>1587</v>
      </c>
      <c r="AE492" s="186" t="s">
        <v>1588</v>
      </c>
      <c r="AF492" s="186">
        <v>0</v>
      </c>
    </row>
    <row r="493" spans="1:32" x14ac:dyDescent="0.2">
      <c r="A493" s="186" t="s">
        <v>138</v>
      </c>
      <c r="B493" s="186">
        <v>83</v>
      </c>
      <c r="C493" s="186" t="s">
        <v>455</v>
      </c>
      <c r="D493" s="186" t="s">
        <v>456</v>
      </c>
      <c r="E493" s="186">
        <v>0.81100000000000005</v>
      </c>
      <c r="F493" s="188">
        <v>6559</v>
      </c>
      <c r="G493" s="188">
        <v>0</v>
      </c>
      <c r="K493" s="186">
        <v>2</v>
      </c>
      <c r="L493" s="186">
        <v>14.195493900000001</v>
      </c>
      <c r="M493" s="186">
        <v>120.81100000000001</v>
      </c>
      <c r="Q493" s="188">
        <v>119.943</v>
      </c>
      <c r="R493" s="186">
        <v>1</v>
      </c>
      <c r="T493" s="188">
        <v>0.72424880000000003</v>
      </c>
      <c r="V493" s="188">
        <v>3.6782E-3</v>
      </c>
      <c r="X493" s="188">
        <v>0.36647200000000002</v>
      </c>
      <c r="Y493" s="188" t="s">
        <v>1403</v>
      </c>
      <c r="Z493" s="188" t="s">
        <v>1273</v>
      </c>
      <c r="AA493" s="188" t="s">
        <v>1584</v>
      </c>
      <c r="AE493" s="186" t="s">
        <v>1588</v>
      </c>
      <c r="AF493" s="186">
        <v>0</v>
      </c>
    </row>
    <row r="494" spans="1:32" x14ac:dyDescent="0.2">
      <c r="A494" s="186" t="s">
        <v>138</v>
      </c>
      <c r="B494" s="186">
        <v>83</v>
      </c>
      <c r="C494" s="186" t="s">
        <v>455</v>
      </c>
      <c r="D494" s="186" t="s">
        <v>456</v>
      </c>
      <c r="E494" s="186">
        <v>0.81100000000000005</v>
      </c>
      <c r="F494" s="188">
        <v>3097</v>
      </c>
      <c r="G494" s="188">
        <v>11.444000000000001</v>
      </c>
      <c r="J494" s="188" t="s">
        <v>754</v>
      </c>
      <c r="K494" s="186">
        <v>3</v>
      </c>
      <c r="L494" s="186">
        <v>10.505486299999999</v>
      </c>
      <c r="M494" s="186">
        <v>74.391999999999996</v>
      </c>
      <c r="Q494" s="188">
        <v>73.850999999999999</v>
      </c>
      <c r="R494" s="186">
        <v>0</v>
      </c>
      <c r="T494" s="188">
        <v>0.73253679999999999</v>
      </c>
      <c r="V494" s="188">
        <v>3.7203000000000002E-3</v>
      </c>
      <c r="X494" s="188">
        <v>0.37064999999999998</v>
      </c>
      <c r="Y494" s="188" t="s">
        <v>1349</v>
      </c>
      <c r="Z494" s="188" t="s">
        <v>756</v>
      </c>
      <c r="AA494" s="188" t="s">
        <v>1589</v>
      </c>
      <c r="AE494" s="186" t="s">
        <v>1588</v>
      </c>
      <c r="AF494" s="186">
        <v>0</v>
      </c>
    </row>
    <row r="495" spans="1:32" x14ac:dyDescent="0.2">
      <c r="A495" s="186" t="s">
        <v>138</v>
      </c>
      <c r="B495" s="186">
        <v>83</v>
      </c>
      <c r="C495" s="186" t="s">
        <v>455</v>
      </c>
      <c r="D495" s="186" t="s">
        <v>456</v>
      </c>
      <c r="E495" s="186">
        <v>0.81100000000000005</v>
      </c>
      <c r="H495" s="188">
        <v>907</v>
      </c>
      <c r="I495" s="188">
        <v>-34.161999999999999</v>
      </c>
      <c r="J495" s="188" t="s">
        <v>758</v>
      </c>
      <c r="K495" s="186">
        <v>4</v>
      </c>
      <c r="L495" s="186">
        <v>52.960046599999998</v>
      </c>
      <c r="M495" s="186">
        <v>24.728999999999999</v>
      </c>
      <c r="P495" s="188">
        <v>24.347999999999999</v>
      </c>
      <c r="R495" s="186">
        <v>0</v>
      </c>
      <c r="S495" s="188">
        <v>1.1471353</v>
      </c>
      <c r="U495" s="188">
        <v>1.07983E-2</v>
      </c>
      <c r="W495" s="188">
        <v>1.0682910000000001</v>
      </c>
      <c r="AB495" s="188" t="s">
        <v>809</v>
      </c>
      <c r="AC495" s="188" t="s">
        <v>835</v>
      </c>
      <c r="AD495" s="188" t="s">
        <v>1490</v>
      </c>
      <c r="AE495" s="186" t="s">
        <v>1588</v>
      </c>
      <c r="AF495" s="186">
        <v>95</v>
      </c>
    </row>
    <row r="496" spans="1:32" x14ac:dyDescent="0.2">
      <c r="A496" s="186" t="s">
        <v>138</v>
      </c>
      <c r="B496" s="186">
        <v>83</v>
      </c>
      <c r="C496" s="186" t="s">
        <v>455</v>
      </c>
      <c r="D496" s="186" t="s">
        <v>456</v>
      </c>
      <c r="E496" s="186">
        <v>0.81100000000000005</v>
      </c>
      <c r="H496" s="188">
        <v>5504</v>
      </c>
      <c r="I496" s="188">
        <v>-43.8</v>
      </c>
      <c r="K496" s="186">
        <v>5</v>
      </c>
      <c r="L496" s="186">
        <v>53.428981</v>
      </c>
      <c r="M496" s="186">
        <v>102.979</v>
      </c>
      <c r="P496" s="188">
        <v>101.41500000000001</v>
      </c>
      <c r="R496" s="186">
        <v>1</v>
      </c>
      <c r="S496" s="188">
        <v>1.135308</v>
      </c>
      <c r="U496" s="188">
        <v>1.06905E-2</v>
      </c>
      <c r="W496" s="188">
        <v>1.0577430000000001</v>
      </c>
      <c r="AB496" s="188" t="s">
        <v>760</v>
      </c>
      <c r="AC496" s="188" t="s">
        <v>835</v>
      </c>
      <c r="AD496" s="188" t="s">
        <v>1044</v>
      </c>
      <c r="AE496" s="186" t="s">
        <v>1588</v>
      </c>
      <c r="AF496" s="186">
        <v>95</v>
      </c>
    </row>
    <row r="497" spans="1:32" x14ac:dyDescent="0.2">
      <c r="A497" s="186" t="s">
        <v>138</v>
      </c>
      <c r="B497" s="186">
        <v>83</v>
      </c>
      <c r="C497" s="186" t="s">
        <v>455</v>
      </c>
      <c r="D497" s="186" t="s">
        <v>456</v>
      </c>
      <c r="E497" s="186">
        <v>0.81100000000000005</v>
      </c>
      <c r="H497" s="188">
        <v>5503</v>
      </c>
      <c r="I497" s="188">
        <v>-44.003</v>
      </c>
      <c r="K497" s="186">
        <v>6</v>
      </c>
      <c r="L497" s="186">
        <v>53.069165400000003</v>
      </c>
      <c r="M497" s="186">
        <v>103.20099999999999</v>
      </c>
      <c r="P497" s="188">
        <v>101.634</v>
      </c>
      <c r="R497" s="186">
        <v>0</v>
      </c>
      <c r="S497" s="188">
        <v>1.1350758000000001</v>
      </c>
      <c r="U497" s="188">
        <v>1.06882E-2</v>
      </c>
      <c r="W497" s="188">
        <v>1.0575209999999999</v>
      </c>
      <c r="AB497" s="188" t="s">
        <v>765</v>
      </c>
      <c r="AC497" s="188" t="s">
        <v>821</v>
      </c>
      <c r="AD497" s="188" t="s">
        <v>1446</v>
      </c>
      <c r="AE497" s="186" t="s">
        <v>1588</v>
      </c>
      <c r="AF497" s="186">
        <v>95</v>
      </c>
    </row>
    <row r="498" spans="1:32" x14ac:dyDescent="0.2">
      <c r="A498" s="186" t="s">
        <v>138</v>
      </c>
      <c r="B498" s="186">
        <v>84</v>
      </c>
      <c r="C498" s="186" t="s">
        <v>457</v>
      </c>
      <c r="D498" s="186" t="s">
        <v>458</v>
      </c>
      <c r="E498" s="186">
        <v>0.83199999999999996</v>
      </c>
      <c r="F498" s="188">
        <v>6551</v>
      </c>
      <c r="G498" s="188">
        <v>0.11600000000000001</v>
      </c>
      <c r="K498" s="186">
        <v>1</v>
      </c>
      <c r="L498" s="186">
        <v>13.8272198</v>
      </c>
      <c r="M498" s="186">
        <v>120.628</v>
      </c>
      <c r="Q498" s="188">
        <v>119.761</v>
      </c>
      <c r="R498" s="186">
        <v>0</v>
      </c>
      <c r="T498" s="188">
        <v>0.72424699999999997</v>
      </c>
      <c r="V498" s="188">
        <v>3.6786000000000002E-3</v>
      </c>
      <c r="X498" s="188">
        <v>0.36651400000000001</v>
      </c>
      <c r="Y498" s="188" t="s">
        <v>773</v>
      </c>
      <c r="Z498" s="188" t="s">
        <v>1297</v>
      </c>
      <c r="AA498" s="188" t="s">
        <v>1590</v>
      </c>
      <c r="AE498" s="186" t="s">
        <v>1591</v>
      </c>
      <c r="AF498" s="186">
        <v>0</v>
      </c>
    </row>
    <row r="499" spans="1:32" x14ac:dyDescent="0.2">
      <c r="A499" s="186" t="s">
        <v>138</v>
      </c>
      <c r="B499" s="186">
        <v>84</v>
      </c>
      <c r="C499" s="186" t="s">
        <v>457</v>
      </c>
      <c r="D499" s="186" t="s">
        <v>458</v>
      </c>
      <c r="E499" s="186">
        <v>0.83199999999999996</v>
      </c>
      <c r="F499" s="188">
        <v>6555</v>
      </c>
      <c r="G499" s="188">
        <v>0</v>
      </c>
      <c r="K499" s="186">
        <v>2</v>
      </c>
      <c r="L499" s="186">
        <v>13.8264917</v>
      </c>
      <c r="M499" s="186">
        <v>120.61499999999999</v>
      </c>
      <c r="Q499" s="188">
        <v>119.748</v>
      </c>
      <c r="R499" s="186">
        <v>1</v>
      </c>
      <c r="T499" s="188">
        <v>0.724163</v>
      </c>
      <c r="V499" s="188">
        <v>3.6782E-3</v>
      </c>
      <c r="X499" s="188">
        <v>0.36647200000000002</v>
      </c>
      <c r="Y499" s="188" t="s">
        <v>1403</v>
      </c>
      <c r="Z499" s="188" t="s">
        <v>1284</v>
      </c>
      <c r="AA499" s="188" t="s">
        <v>1592</v>
      </c>
      <c r="AE499" s="186" t="s">
        <v>1591</v>
      </c>
      <c r="AF499" s="186">
        <v>0</v>
      </c>
    </row>
    <row r="500" spans="1:32" x14ac:dyDescent="0.2">
      <c r="A500" s="186" t="s">
        <v>138</v>
      </c>
      <c r="B500" s="186">
        <v>84</v>
      </c>
      <c r="C500" s="186" t="s">
        <v>457</v>
      </c>
      <c r="D500" s="186" t="s">
        <v>458</v>
      </c>
      <c r="E500" s="186">
        <v>0.83199999999999996</v>
      </c>
      <c r="F500" s="188">
        <v>3624</v>
      </c>
      <c r="G500" s="188">
        <v>11.885</v>
      </c>
      <c r="J500" s="188" t="s">
        <v>754</v>
      </c>
      <c r="K500" s="186">
        <v>3</v>
      </c>
      <c r="L500" s="186">
        <v>11.431324</v>
      </c>
      <c r="M500" s="186">
        <v>87.02</v>
      </c>
      <c r="Q500" s="188">
        <v>86.387</v>
      </c>
      <c r="R500" s="186">
        <v>0</v>
      </c>
      <c r="T500" s="188">
        <v>0.73276940000000002</v>
      </c>
      <c r="V500" s="188">
        <v>3.7219000000000002E-3</v>
      </c>
      <c r="X500" s="188">
        <v>0.370811</v>
      </c>
      <c r="Y500" s="188" t="s">
        <v>1349</v>
      </c>
      <c r="Z500" s="188" t="s">
        <v>756</v>
      </c>
      <c r="AA500" s="188" t="s">
        <v>1593</v>
      </c>
      <c r="AE500" s="186" t="s">
        <v>1591</v>
      </c>
      <c r="AF500" s="186">
        <v>0</v>
      </c>
    </row>
    <row r="501" spans="1:32" x14ac:dyDescent="0.2">
      <c r="A501" s="186" t="s">
        <v>138</v>
      </c>
      <c r="B501" s="186">
        <v>84</v>
      </c>
      <c r="C501" s="186" t="s">
        <v>457</v>
      </c>
      <c r="D501" s="186" t="s">
        <v>458</v>
      </c>
      <c r="E501" s="186">
        <v>0.83199999999999996</v>
      </c>
      <c r="H501" s="188">
        <v>897</v>
      </c>
      <c r="I501" s="188">
        <v>-33.744</v>
      </c>
      <c r="J501" s="188" t="s">
        <v>758</v>
      </c>
      <c r="K501" s="186">
        <v>4</v>
      </c>
      <c r="L501" s="186">
        <v>51.073820400000002</v>
      </c>
      <c r="M501" s="186">
        <v>24.384</v>
      </c>
      <c r="P501" s="188">
        <v>24.007999999999999</v>
      </c>
      <c r="R501" s="186">
        <v>0</v>
      </c>
      <c r="S501" s="188">
        <v>1.1475943</v>
      </c>
      <c r="U501" s="188">
        <v>1.0802900000000001E-2</v>
      </c>
      <c r="W501" s="188">
        <v>1.068748</v>
      </c>
      <c r="AB501" s="188" t="s">
        <v>760</v>
      </c>
      <c r="AC501" s="188" t="s">
        <v>835</v>
      </c>
      <c r="AD501" s="188" t="s">
        <v>1585</v>
      </c>
      <c r="AE501" s="186" t="s">
        <v>1591</v>
      </c>
      <c r="AF501" s="186">
        <v>95</v>
      </c>
    </row>
    <row r="502" spans="1:32" x14ac:dyDescent="0.2">
      <c r="A502" s="186" t="s">
        <v>138</v>
      </c>
      <c r="B502" s="186">
        <v>84</v>
      </c>
      <c r="C502" s="186" t="s">
        <v>457</v>
      </c>
      <c r="D502" s="186" t="s">
        <v>458</v>
      </c>
      <c r="E502" s="186">
        <v>0.83199999999999996</v>
      </c>
      <c r="H502" s="188">
        <v>5501</v>
      </c>
      <c r="I502" s="188">
        <v>-43.8</v>
      </c>
      <c r="K502" s="186">
        <v>5</v>
      </c>
      <c r="L502" s="186">
        <v>52.165535300000002</v>
      </c>
      <c r="M502" s="186">
        <v>102.925</v>
      </c>
      <c r="P502" s="188">
        <v>101.36199999999999</v>
      </c>
      <c r="R502" s="186">
        <v>1</v>
      </c>
      <c r="S502" s="188">
        <v>1.1353105999999999</v>
      </c>
      <c r="U502" s="188">
        <v>1.06905E-2</v>
      </c>
      <c r="W502" s="188">
        <v>1.0577430000000001</v>
      </c>
      <c r="AB502" s="188" t="s">
        <v>760</v>
      </c>
      <c r="AC502" s="188" t="s">
        <v>835</v>
      </c>
      <c r="AD502" s="188" t="s">
        <v>1044</v>
      </c>
      <c r="AE502" s="186" t="s">
        <v>1591</v>
      </c>
      <c r="AF502" s="186">
        <v>95</v>
      </c>
    </row>
    <row r="503" spans="1:32" x14ac:dyDescent="0.2">
      <c r="A503" s="186" t="s">
        <v>138</v>
      </c>
      <c r="B503" s="186">
        <v>84</v>
      </c>
      <c r="C503" s="186" t="s">
        <v>457</v>
      </c>
      <c r="D503" s="186" t="s">
        <v>458</v>
      </c>
      <c r="E503" s="186">
        <v>0.83199999999999996</v>
      </c>
      <c r="H503" s="188">
        <v>5508</v>
      </c>
      <c r="I503" s="188">
        <v>-43.994999999999997</v>
      </c>
      <c r="K503" s="186">
        <v>6</v>
      </c>
      <c r="L503" s="186">
        <v>51.754738699999997</v>
      </c>
      <c r="M503" s="186">
        <v>103.185</v>
      </c>
      <c r="P503" s="188">
        <v>101.61799999999999</v>
      </c>
      <c r="R503" s="186">
        <v>0</v>
      </c>
      <c r="S503" s="188">
        <v>1.1350872999999999</v>
      </c>
      <c r="U503" s="188">
        <v>1.06883E-2</v>
      </c>
      <c r="W503" s="188">
        <v>1.0575300000000001</v>
      </c>
      <c r="AB503" s="188" t="s">
        <v>765</v>
      </c>
      <c r="AC503" s="188" t="s">
        <v>821</v>
      </c>
      <c r="AD503" s="188" t="s">
        <v>1451</v>
      </c>
      <c r="AE503" s="186" t="s">
        <v>1591</v>
      </c>
      <c r="AF503" s="186">
        <v>95</v>
      </c>
    </row>
    <row r="504" spans="1:32" x14ac:dyDescent="0.2">
      <c r="A504" s="186" t="s">
        <v>138</v>
      </c>
      <c r="B504" s="186">
        <v>85</v>
      </c>
      <c r="C504" s="186" t="s">
        <v>459</v>
      </c>
      <c r="D504" s="186" t="s">
        <v>460</v>
      </c>
      <c r="E504" s="186">
        <v>0.8</v>
      </c>
      <c r="F504" s="188">
        <v>6552</v>
      </c>
      <c r="G504" s="188">
        <v>9.8000000000000004E-2</v>
      </c>
      <c r="K504" s="186">
        <v>1</v>
      </c>
      <c r="L504" s="186">
        <v>14.3742681</v>
      </c>
      <c r="M504" s="186">
        <v>120.52200000000001</v>
      </c>
      <c r="Q504" s="188">
        <v>119.655</v>
      </c>
      <c r="R504" s="186">
        <v>0</v>
      </c>
      <c r="T504" s="188">
        <v>0.72432730000000001</v>
      </c>
      <c r="V504" s="188">
        <v>3.6786000000000002E-3</v>
      </c>
      <c r="X504" s="188">
        <v>0.366508</v>
      </c>
      <c r="Y504" s="188" t="s">
        <v>1288</v>
      </c>
      <c r="Z504" s="188" t="s">
        <v>774</v>
      </c>
      <c r="AA504" s="188" t="s">
        <v>1594</v>
      </c>
      <c r="AE504" s="186" t="s">
        <v>1595</v>
      </c>
      <c r="AF504" s="186">
        <v>0</v>
      </c>
    </row>
    <row r="505" spans="1:32" x14ac:dyDescent="0.2">
      <c r="A505" s="186" t="s">
        <v>138</v>
      </c>
      <c r="B505" s="186">
        <v>85</v>
      </c>
      <c r="C505" s="186" t="s">
        <v>459</v>
      </c>
      <c r="D505" s="186" t="s">
        <v>460</v>
      </c>
      <c r="E505" s="186">
        <v>0.8</v>
      </c>
      <c r="F505" s="188">
        <v>6543</v>
      </c>
      <c r="G505" s="188">
        <v>0</v>
      </c>
      <c r="K505" s="186">
        <v>2</v>
      </c>
      <c r="L505" s="186">
        <v>14.3773643</v>
      </c>
      <c r="M505" s="186">
        <v>120.57599999999999</v>
      </c>
      <c r="Q505" s="188">
        <v>119.709</v>
      </c>
      <c r="R505" s="186">
        <v>1</v>
      </c>
      <c r="T505" s="188">
        <v>0.72425609999999996</v>
      </c>
      <c r="V505" s="188">
        <v>3.6782E-3</v>
      </c>
      <c r="X505" s="188">
        <v>0.36647200000000002</v>
      </c>
      <c r="Y505" s="188" t="s">
        <v>1403</v>
      </c>
      <c r="Z505" s="188" t="s">
        <v>1284</v>
      </c>
      <c r="AA505" s="188" t="s">
        <v>1477</v>
      </c>
      <c r="AE505" s="186" t="s">
        <v>1595</v>
      </c>
      <c r="AF505" s="186">
        <v>0</v>
      </c>
    </row>
    <row r="506" spans="1:32" x14ac:dyDescent="0.2">
      <c r="A506" s="186" t="s">
        <v>138</v>
      </c>
      <c r="B506" s="186">
        <v>85</v>
      </c>
      <c r="C506" s="186" t="s">
        <v>459</v>
      </c>
      <c r="D506" s="186" t="s">
        <v>460</v>
      </c>
      <c r="E506" s="186">
        <v>0.8</v>
      </c>
      <c r="F506" s="188">
        <v>3140</v>
      </c>
      <c r="G506" s="188">
        <v>11.456</v>
      </c>
      <c r="J506" s="188" t="s">
        <v>754</v>
      </c>
      <c r="K506" s="186">
        <v>3</v>
      </c>
      <c r="L506" s="186">
        <v>10.7542416</v>
      </c>
      <c r="M506" s="186">
        <v>75.394000000000005</v>
      </c>
      <c r="Q506" s="188">
        <v>74.844999999999999</v>
      </c>
      <c r="R506" s="186">
        <v>0</v>
      </c>
      <c r="T506" s="188">
        <v>0.73255289999999995</v>
      </c>
      <c r="V506" s="188">
        <v>3.7203000000000002E-3</v>
      </c>
      <c r="X506" s="188">
        <v>0.37065500000000001</v>
      </c>
      <c r="Y506" s="188" t="s">
        <v>1349</v>
      </c>
      <c r="Z506" s="188" t="s">
        <v>756</v>
      </c>
      <c r="AA506" s="188" t="s">
        <v>1553</v>
      </c>
      <c r="AE506" s="186" t="s">
        <v>1595</v>
      </c>
      <c r="AF506" s="186">
        <v>0</v>
      </c>
    </row>
    <row r="507" spans="1:32" x14ac:dyDescent="0.2">
      <c r="A507" s="186" t="s">
        <v>138</v>
      </c>
      <c r="B507" s="186">
        <v>85</v>
      </c>
      <c r="C507" s="186" t="s">
        <v>459</v>
      </c>
      <c r="D507" s="186" t="s">
        <v>460</v>
      </c>
      <c r="E507" s="186">
        <v>0.8</v>
      </c>
      <c r="H507" s="188">
        <v>898</v>
      </c>
      <c r="I507" s="188">
        <v>-34.204999999999998</v>
      </c>
      <c r="J507" s="188" t="s">
        <v>758</v>
      </c>
      <c r="K507" s="186">
        <v>4</v>
      </c>
      <c r="L507" s="186">
        <v>53.203921299999998</v>
      </c>
      <c r="M507" s="186">
        <v>24.436</v>
      </c>
      <c r="P507" s="188">
        <v>24.06</v>
      </c>
      <c r="R507" s="186">
        <v>0</v>
      </c>
      <c r="S507" s="188">
        <v>1.1470826999999999</v>
      </c>
      <c r="U507" s="188">
        <v>1.07978E-2</v>
      </c>
      <c r="W507" s="188">
        <v>1.0682430000000001</v>
      </c>
      <c r="AB507" s="188" t="s">
        <v>760</v>
      </c>
      <c r="AC507" s="188" t="s">
        <v>835</v>
      </c>
      <c r="AD507" s="188" t="s">
        <v>1548</v>
      </c>
      <c r="AE507" s="186" t="s">
        <v>1595</v>
      </c>
      <c r="AF507" s="186">
        <v>95</v>
      </c>
    </row>
    <row r="508" spans="1:32" x14ac:dyDescent="0.2">
      <c r="A508" s="186" t="s">
        <v>138</v>
      </c>
      <c r="B508" s="186">
        <v>85</v>
      </c>
      <c r="C508" s="186" t="s">
        <v>459</v>
      </c>
      <c r="D508" s="186" t="s">
        <v>460</v>
      </c>
      <c r="E508" s="186">
        <v>0.8</v>
      </c>
      <c r="H508" s="188">
        <v>5506</v>
      </c>
      <c r="I508" s="188">
        <v>-43.8</v>
      </c>
      <c r="K508" s="186">
        <v>5</v>
      </c>
      <c r="L508" s="186">
        <v>54.283310200000003</v>
      </c>
      <c r="M508" s="186">
        <v>102.90600000000001</v>
      </c>
      <c r="P508" s="188">
        <v>101.343</v>
      </c>
      <c r="R508" s="186">
        <v>1</v>
      </c>
      <c r="S508" s="188">
        <v>1.1353089000000001</v>
      </c>
      <c r="U508" s="188">
        <v>1.06905E-2</v>
      </c>
      <c r="W508" s="188">
        <v>1.0577430000000001</v>
      </c>
      <c r="AB508" s="188" t="s">
        <v>760</v>
      </c>
      <c r="AC508" s="188" t="s">
        <v>835</v>
      </c>
      <c r="AD508" s="188" t="s">
        <v>1044</v>
      </c>
      <c r="AE508" s="186" t="s">
        <v>1595</v>
      </c>
      <c r="AF508" s="186">
        <v>95</v>
      </c>
    </row>
    <row r="509" spans="1:32" x14ac:dyDescent="0.2">
      <c r="A509" s="186" t="s">
        <v>138</v>
      </c>
      <c r="B509" s="186">
        <v>85</v>
      </c>
      <c r="C509" s="186" t="s">
        <v>459</v>
      </c>
      <c r="D509" s="186" t="s">
        <v>460</v>
      </c>
      <c r="E509" s="186">
        <v>0.8</v>
      </c>
      <c r="H509" s="188">
        <v>5501</v>
      </c>
      <c r="I509" s="188">
        <v>-43.996000000000002</v>
      </c>
      <c r="K509" s="186">
        <v>6</v>
      </c>
      <c r="L509" s="186">
        <v>53.911770599999997</v>
      </c>
      <c r="M509" s="186">
        <v>103.13200000000001</v>
      </c>
      <c r="P509" s="188">
        <v>101.566</v>
      </c>
      <c r="R509" s="186">
        <v>0</v>
      </c>
      <c r="S509" s="188">
        <v>1.1350837</v>
      </c>
      <c r="U509" s="188">
        <v>1.06883E-2</v>
      </c>
      <c r="W509" s="188">
        <v>1.057528</v>
      </c>
      <c r="AB509" s="188" t="s">
        <v>765</v>
      </c>
      <c r="AC509" s="188" t="s">
        <v>821</v>
      </c>
      <c r="AD509" s="188" t="s">
        <v>1451</v>
      </c>
      <c r="AE509" s="186" t="s">
        <v>1595</v>
      </c>
      <c r="AF509" s="186">
        <v>95</v>
      </c>
    </row>
    <row r="510" spans="1:32" x14ac:dyDescent="0.2">
      <c r="A510" s="186" t="s">
        <v>138</v>
      </c>
      <c r="B510" s="186">
        <v>86</v>
      </c>
      <c r="C510" s="186" t="s">
        <v>461</v>
      </c>
      <c r="D510" s="186" t="s">
        <v>462</v>
      </c>
      <c r="E510" s="186">
        <v>0.84599999999999997</v>
      </c>
      <c r="F510" s="188">
        <v>6554</v>
      </c>
      <c r="G510" s="188">
        <v>0.13900000000000001</v>
      </c>
      <c r="K510" s="186">
        <v>1</v>
      </c>
      <c r="L510" s="186">
        <v>13.6012077</v>
      </c>
      <c r="M510" s="186">
        <v>120.68</v>
      </c>
      <c r="Q510" s="188">
        <v>119.813</v>
      </c>
      <c r="R510" s="186">
        <v>0</v>
      </c>
      <c r="T510" s="188">
        <v>0.72433530000000002</v>
      </c>
      <c r="V510" s="188">
        <v>3.6787E-3</v>
      </c>
      <c r="X510" s="188">
        <v>0.36652299999999999</v>
      </c>
      <c r="Y510" s="188" t="s">
        <v>773</v>
      </c>
      <c r="Z510" s="188" t="s">
        <v>1297</v>
      </c>
      <c r="AA510" s="188" t="s">
        <v>1596</v>
      </c>
      <c r="AE510" s="186" t="s">
        <v>1597</v>
      </c>
      <c r="AF510" s="186">
        <v>0</v>
      </c>
    </row>
    <row r="511" spans="1:32" x14ac:dyDescent="0.2">
      <c r="A511" s="186" t="s">
        <v>138</v>
      </c>
      <c r="B511" s="186">
        <v>86</v>
      </c>
      <c r="C511" s="186" t="s">
        <v>461</v>
      </c>
      <c r="D511" s="186" t="s">
        <v>462</v>
      </c>
      <c r="E511" s="186">
        <v>0.84599999999999997</v>
      </c>
      <c r="F511" s="188">
        <v>6554</v>
      </c>
      <c r="G511" s="188">
        <v>0</v>
      </c>
      <c r="K511" s="186">
        <v>2</v>
      </c>
      <c r="L511" s="186">
        <v>13.599881</v>
      </c>
      <c r="M511" s="186">
        <v>120.65600000000001</v>
      </c>
      <c r="Q511" s="188">
        <v>119.788</v>
      </c>
      <c r="R511" s="186">
        <v>1</v>
      </c>
      <c r="T511" s="188">
        <v>0.72423470000000001</v>
      </c>
      <c r="V511" s="188">
        <v>3.6782E-3</v>
      </c>
      <c r="X511" s="188">
        <v>0.36647200000000002</v>
      </c>
      <c r="Y511" s="188" t="s">
        <v>1403</v>
      </c>
      <c r="Z511" s="188" t="s">
        <v>1284</v>
      </c>
      <c r="AA511" s="188" t="s">
        <v>1598</v>
      </c>
      <c r="AE511" s="186" t="s">
        <v>1597</v>
      </c>
      <c r="AF511" s="186">
        <v>0</v>
      </c>
    </row>
    <row r="512" spans="1:32" x14ac:dyDescent="0.2">
      <c r="A512" s="186" t="s">
        <v>138</v>
      </c>
      <c r="B512" s="186">
        <v>86</v>
      </c>
      <c r="C512" s="186" t="s">
        <v>461</v>
      </c>
      <c r="D512" s="186" t="s">
        <v>462</v>
      </c>
      <c r="E512" s="186">
        <v>0.84599999999999997</v>
      </c>
      <c r="F512" s="188">
        <v>3482</v>
      </c>
      <c r="G512" s="188">
        <v>11.942</v>
      </c>
      <c r="J512" s="188" t="s">
        <v>754</v>
      </c>
      <c r="K512" s="186">
        <v>3</v>
      </c>
      <c r="L512" s="186">
        <v>10.933658700000001</v>
      </c>
      <c r="M512" s="186">
        <v>83.525000000000006</v>
      </c>
      <c r="Q512" s="188">
        <v>82.917000000000002</v>
      </c>
      <c r="R512" s="186">
        <v>0</v>
      </c>
      <c r="T512" s="188">
        <v>0.73288359999999997</v>
      </c>
      <c r="V512" s="188">
        <v>3.7220999999999999E-3</v>
      </c>
      <c r="X512" s="188">
        <v>0.37083199999999999</v>
      </c>
      <c r="Y512" s="188" t="s">
        <v>755</v>
      </c>
      <c r="Z512" s="188" t="s">
        <v>1289</v>
      </c>
      <c r="AA512" s="188" t="s">
        <v>1553</v>
      </c>
      <c r="AE512" s="186" t="s">
        <v>1597</v>
      </c>
      <c r="AF512" s="186">
        <v>0</v>
      </c>
    </row>
    <row r="513" spans="1:32" x14ac:dyDescent="0.2">
      <c r="A513" s="186" t="s">
        <v>138</v>
      </c>
      <c r="B513" s="186">
        <v>86</v>
      </c>
      <c r="C513" s="186" t="s">
        <v>461</v>
      </c>
      <c r="D513" s="186" t="s">
        <v>462</v>
      </c>
      <c r="E513" s="186">
        <v>0.84599999999999997</v>
      </c>
      <c r="H513" s="188">
        <v>945</v>
      </c>
      <c r="I513" s="188">
        <v>-34.24</v>
      </c>
      <c r="J513" s="188" t="s">
        <v>758</v>
      </c>
      <c r="K513" s="186">
        <v>4</v>
      </c>
      <c r="L513" s="186">
        <v>52.4969173</v>
      </c>
      <c r="M513" s="186">
        <v>25.850999999999999</v>
      </c>
      <c r="P513" s="188">
        <v>25.452999999999999</v>
      </c>
      <c r="R513" s="186">
        <v>0</v>
      </c>
      <c r="S513" s="188">
        <v>1.1470518000000001</v>
      </c>
      <c r="U513" s="188">
        <v>1.07974E-2</v>
      </c>
      <c r="W513" s="188">
        <v>1.068206</v>
      </c>
      <c r="AB513" s="188" t="s">
        <v>760</v>
      </c>
      <c r="AC513" s="188" t="s">
        <v>835</v>
      </c>
      <c r="AD513" s="188" t="s">
        <v>1502</v>
      </c>
      <c r="AE513" s="186" t="s">
        <v>1597</v>
      </c>
      <c r="AF513" s="186">
        <v>95</v>
      </c>
    </row>
    <row r="514" spans="1:32" x14ac:dyDescent="0.2">
      <c r="A514" s="186" t="s">
        <v>138</v>
      </c>
      <c r="B514" s="186">
        <v>86</v>
      </c>
      <c r="C514" s="186" t="s">
        <v>461</v>
      </c>
      <c r="D514" s="186" t="s">
        <v>462</v>
      </c>
      <c r="E514" s="186">
        <v>0.84599999999999997</v>
      </c>
      <c r="H514" s="188">
        <v>5501</v>
      </c>
      <c r="I514" s="188">
        <v>-43.8</v>
      </c>
      <c r="K514" s="186">
        <v>5</v>
      </c>
      <c r="L514" s="186">
        <v>51.377702399999997</v>
      </c>
      <c r="M514" s="186">
        <v>102.876</v>
      </c>
      <c r="P514" s="188">
        <v>101.31399999999999</v>
      </c>
      <c r="R514" s="186">
        <v>1</v>
      </c>
      <c r="S514" s="188">
        <v>1.1353127000000001</v>
      </c>
      <c r="U514" s="188">
        <v>1.06905E-2</v>
      </c>
      <c r="W514" s="188">
        <v>1.0577430000000001</v>
      </c>
      <c r="AB514" s="188" t="s">
        <v>760</v>
      </c>
      <c r="AC514" s="188" t="s">
        <v>835</v>
      </c>
      <c r="AD514" s="188" t="s">
        <v>1065</v>
      </c>
      <c r="AE514" s="186" t="s">
        <v>1597</v>
      </c>
      <c r="AF514" s="186">
        <v>95</v>
      </c>
    </row>
    <row r="515" spans="1:32" x14ac:dyDescent="0.2">
      <c r="A515" s="186" t="s">
        <v>138</v>
      </c>
      <c r="B515" s="186">
        <v>86</v>
      </c>
      <c r="C515" s="186" t="s">
        <v>461</v>
      </c>
      <c r="D515" s="186" t="s">
        <v>462</v>
      </c>
      <c r="E515" s="186">
        <v>0.84599999999999997</v>
      </c>
      <c r="H515" s="188">
        <v>5499</v>
      </c>
      <c r="I515" s="188">
        <v>-44.024999999999999</v>
      </c>
      <c r="K515" s="186">
        <v>6</v>
      </c>
      <c r="L515" s="186">
        <v>51.106194799999997</v>
      </c>
      <c r="M515" s="186">
        <v>103.051</v>
      </c>
      <c r="P515" s="188">
        <v>101.48699999999999</v>
      </c>
      <c r="R515" s="186">
        <v>0</v>
      </c>
      <c r="S515" s="188">
        <v>1.1350556000000001</v>
      </c>
      <c r="U515" s="188">
        <v>1.0688E-2</v>
      </c>
      <c r="W515" s="188">
        <v>1.057496</v>
      </c>
      <c r="AB515" s="188" t="s">
        <v>765</v>
      </c>
      <c r="AC515" s="188" t="s">
        <v>1082</v>
      </c>
      <c r="AD515" s="188" t="s">
        <v>1451</v>
      </c>
      <c r="AE515" s="186" t="s">
        <v>1597</v>
      </c>
      <c r="AF515" s="186">
        <v>95</v>
      </c>
    </row>
    <row r="516" spans="1:32" x14ac:dyDescent="0.2">
      <c r="A516" s="186" t="s">
        <v>138</v>
      </c>
      <c r="B516" s="186">
        <v>87</v>
      </c>
      <c r="C516" s="186" t="s">
        <v>463</v>
      </c>
      <c r="D516" s="186" t="s">
        <v>464</v>
      </c>
      <c r="E516" s="186">
        <v>0.80700000000000005</v>
      </c>
      <c r="F516" s="188">
        <v>6541</v>
      </c>
      <c r="G516" s="188">
        <v>0.112</v>
      </c>
      <c r="K516" s="186">
        <v>1</v>
      </c>
      <c r="L516" s="186">
        <v>14.252421999999999</v>
      </c>
      <c r="M516" s="186">
        <v>120.572</v>
      </c>
      <c r="Q516" s="188">
        <v>119.705</v>
      </c>
      <c r="R516" s="186">
        <v>0</v>
      </c>
      <c r="T516" s="188">
        <v>0.72423179999999998</v>
      </c>
      <c r="V516" s="188">
        <v>3.6786000000000002E-3</v>
      </c>
      <c r="X516" s="188">
        <v>0.36651299999999998</v>
      </c>
      <c r="Y516" s="188" t="s">
        <v>773</v>
      </c>
      <c r="Z516" s="188" t="s">
        <v>774</v>
      </c>
      <c r="AA516" s="188" t="s">
        <v>1599</v>
      </c>
      <c r="AE516" s="186" t="s">
        <v>1600</v>
      </c>
      <c r="AF516" s="186">
        <v>0</v>
      </c>
    </row>
    <row r="517" spans="1:32" x14ac:dyDescent="0.2">
      <c r="A517" s="186" t="s">
        <v>138</v>
      </c>
      <c r="B517" s="186">
        <v>87</v>
      </c>
      <c r="C517" s="186" t="s">
        <v>463</v>
      </c>
      <c r="D517" s="186" t="s">
        <v>464</v>
      </c>
      <c r="E517" s="186">
        <v>0.80700000000000005</v>
      </c>
      <c r="F517" s="188">
        <v>6551</v>
      </c>
      <c r="G517" s="188">
        <v>0</v>
      </c>
      <c r="K517" s="186">
        <v>2</v>
      </c>
      <c r="L517" s="186">
        <v>14.249360899999999</v>
      </c>
      <c r="M517" s="186">
        <v>120.518</v>
      </c>
      <c r="Q517" s="188">
        <v>119.651</v>
      </c>
      <c r="R517" s="186">
        <v>1</v>
      </c>
      <c r="T517" s="188">
        <v>0.72415030000000002</v>
      </c>
      <c r="V517" s="188">
        <v>3.6782E-3</v>
      </c>
      <c r="X517" s="188">
        <v>0.36647200000000002</v>
      </c>
      <c r="Y517" s="188" t="s">
        <v>1403</v>
      </c>
      <c r="Z517" s="188" t="s">
        <v>1273</v>
      </c>
      <c r="AA517" s="188" t="s">
        <v>1601</v>
      </c>
      <c r="AE517" s="186" t="s">
        <v>1600</v>
      </c>
      <c r="AF517" s="186">
        <v>0</v>
      </c>
    </row>
    <row r="518" spans="1:32" x14ac:dyDescent="0.2">
      <c r="A518" s="186" t="s">
        <v>138</v>
      </c>
      <c r="B518" s="186">
        <v>87</v>
      </c>
      <c r="C518" s="186" t="s">
        <v>463</v>
      </c>
      <c r="D518" s="186" t="s">
        <v>464</v>
      </c>
      <c r="E518" s="186">
        <v>0.80700000000000005</v>
      </c>
      <c r="F518" s="188">
        <v>3815</v>
      </c>
      <c r="G518" s="188">
        <v>11.722</v>
      </c>
      <c r="J518" s="188" t="s">
        <v>754</v>
      </c>
      <c r="K518" s="186">
        <v>3</v>
      </c>
      <c r="L518" s="186">
        <v>12.2066208</v>
      </c>
      <c r="M518" s="186">
        <v>91.789000000000001</v>
      </c>
      <c r="Q518" s="188">
        <v>91.120999999999995</v>
      </c>
      <c r="R518" s="186">
        <v>0</v>
      </c>
      <c r="T518" s="188">
        <v>0.73263860000000003</v>
      </c>
      <c r="V518" s="188">
        <v>3.7212999999999999E-3</v>
      </c>
      <c r="X518" s="188">
        <v>0.37075200000000003</v>
      </c>
      <c r="Y518" s="188" t="s">
        <v>1349</v>
      </c>
      <c r="Z518" s="188" t="s">
        <v>756</v>
      </c>
      <c r="AA518" s="188" t="s">
        <v>1589</v>
      </c>
      <c r="AE518" s="186" t="s">
        <v>1600</v>
      </c>
      <c r="AF518" s="186">
        <v>0</v>
      </c>
    </row>
    <row r="519" spans="1:32" x14ac:dyDescent="0.2">
      <c r="A519" s="186" t="s">
        <v>138</v>
      </c>
      <c r="B519" s="186">
        <v>87</v>
      </c>
      <c r="C519" s="186" t="s">
        <v>463</v>
      </c>
      <c r="D519" s="186" t="s">
        <v>464</v>
      </c>
      <c r="E519" s="186">
        <v>0.80700000000000005</v>
      </c>
      <c r="H519" s="188">
        <v>831</v>
      </c>
      <c r="I519" s="188">
        <v>-32.494999999999997</v>
      </c>
      <c r="J519" s="188" t="s">
        <v>758</v>
      </c>
      <c r="K519" s="186">
        <v>4</v>
      </c>
      <c r="L519" s="186">
        <v>49.554024499999997</v>
      </c>
      <c r="M519" s="186">
        <v>22.547999999999998</v>
      </c>
      <c r="P519" s="188">
        <v>22.2</v>
      </c>
      <c r="R519" s="186">
        <v>0</v>
      </c>
      <c r="S519" s="188">
        <v>1.1489768</v>
      </c>
      <c r="U519" s="188">
        <v>1.0816900000000001E-2</v>
      </c>
      <c r="W519" s="188">
        <v>1.0701149999999999</v>
      </c>
      <c r="AB519" s="188" t="s">
        <v>760</v>
      </c>
      <c r="AC519" s="188" t="s">
        <v>1236</v>
      </c>
      <c r="AD519" s="188" t="s">
        <v>1585</v>
      </c>
      <c r="AE519" s="186" t="s">
        <v>1600</v>
      </c>
      <c r="AF519" s="186">
        <v>95</v>
      </c>
    </row>
    <row r="520" spans="1:32" x14ac:dyDescent="0.2">
      <c r="A520" s="186" t="s">
        <v>138</v>
      </c>
      <c r="B520" s="186">
        <v>87</v>
      </c>
      <c r="C520" s="186" t="s">
        <v>463</v>
      </c>
      <c r="D520" s="186" t="s">
        <v>464</v>
      </c>
      <c r="E520" s="186">
        <v>0.80700000000000005</v>
      </c>
      <c r="H520" s="188">
        <v>5498</v>
      </c>
      <c r="I520" s="188">
        <v>-43.8</v>
      </c>
      <c r="K520" s="186">
        <v>5</v>
      </c>
      <c r="L520" s="186">
        <v>53.871848999999997</v>
      </c>
      <c r="M520" s="186">
        <v>102.869</v>
      </c>
      <c r="P520" s="188">
        <v>101.307</v>
      </c>
      <c r="R520" s="186">
        <v>1</v>
      </c>
      <c r="S520" s="188">
        <v>1.135292</v>
      </c>
      <c r="U520" s="188">
        <v>1.06905E-2</v>
      </c>
      <c r="W520" s="188">
        <v>1.0577430000000001</v>
      </c>
      <c r="AB520" s="188" t="s">
        <v>809</v>
      </c>
      <c r="AC520" s="188" t="s">
        <v>835</v>
      </c>
      <c r="AD520" s="188" t="s">
        <v>1065</v>
      </c>
      <c r="AE520" s="186" t="s">
        <v>1600</v>
      </c>
      <c r="AF520" s="186">
        <v>95</v>
      </c>
    </row>
    <row r="521" spans="1:32" x14ac:dyDescent="0.2">
      <c r="A521" s="186" t="s">
        <v>138</v>
      </c>
      <c r="B521" s="186">
        <v>87</v>
      </c>
      <c r="C521" s="186" t="s">
        <v>463</v>
      </c>
      <c r="D521" s="186" t="s">
        <v>464</v>
      </c>
      <c r="E521" s="186">
        <v>0.80700000000000005</v>
      </c>
      <c r="H521" s="188">
        <v>5494</v>
      </c>
      <c r="I521" s="188">
        <v>-44.008000000000003</v>
      </c>
      <c r="K521" s="186">
        <v>6</v>
      </c>
      <c r="L521" s="186">
        <v>53.584669699999999</v>
      </c>
      <c r="M521" s="186">
        <v>103.04600000000001</v>
      </c>
      <c r="P521" s="188">
        <v>101.482</v>
      </c>
      <c r="R521" s="186">
        <v>0</v>
      </c>
      <c r="S521" s="188">
        <v>1.1350547</v>
      </c>
      <c r="U521" s="188">
        <v>1.06882E-2</v>
      </c>
      <c r="W521" s="188">
        <v>1.057515</v>
      </c>
      <c r="AB521" s="188" t="s">
        <v>765</v>
      </c>
      <c r="AC521" s="188" t="s">
        <v>821</v>
      </c>
      <c r="AD521" s="188" t="s">
        <v>1451</v>
      </c>
      <c r="AE521" s="186" t="s">
        <v>1600</v>
      </c>
      <c r="AF521" s="186">
        <v>95</v>
      </c>
    </row>
    <row r="522" spans="1:32" x14ac:dyDescent="0.2">
      <c r="A522" s="186" t="s">
        <v>138</v>
      </c>
      <c r="B522" s="186">
        <v>88</v>
      </c>
      <c r="C522" s="186" t="s">
        <v>465</v>
      </c>
      <c r="D522" s="186" t="s">
        <v>466</v>
      </c>
      <c r="E522" s="186">
        <v>0.84399999999999997</v>
      </c>
      <c r="F522" s="188">
        <v>6539</v>
      </c>
      <c r="G522" s="188">
        <v>0.10199999999999999</v>
      </c>
      <c r="K522" s="186">
        <v>1</v>
      </c>
      <c r="L522" s="186">
        <v>13.625942200000001</v>
      </c>
      <c r="M522" s="186">
        <v>120.541</v>
      </c>
      <c r="Q522" s="188">
        <v>119.67400000000001</v>
      </c>
      <c r="R522" s="186">
        <v>0</v>
      </c>
      <c r="T522" s="188">
        <v>0.72431179999999995</v>
      </c>
      <c r="V522" s="188">
        <v>3.6786000000000002E-3</v>
      </c>
      <c r="X522" s="188">
        <v>0.36650899999999997</v>
      </c>
      <c r="Y522" s="188" t="s">
        <v>1349</v>
      </c>
      <c r="Z522" s="188" t="s">
        <v>1297</v>
      </c>
      <c r="AA522" s="188" t="s">
        <v>1602</v>
      </c>
      <c r="AE522" s="186" t="s">
        <v>1603</v>
      </c>
      <c r="AF522" s="186">
        <v>0</v>
      </c>
    </row>
    <row r="523" spans="1:32" x14ac:dyDescent="0.2">
      <c r="A523" s="186" t="s">
        <v>138</v>
      </c>
      <c r="B523" s="186">
        <v>88</v>
      </c>
      <c r="C523" s="186" t="s">
        <v>465</v>
      </c>
      <c r="D523" s="186" t="s">
        <v>466</v>
      </c>
      <c r="E523" s="186">
        <v>0.84399999999999997</v>
      </c>
      <c r="F523" s="188">
        <v>6549</v>
      </c>
      <c r="G523" s="188">
        <v>0</v>
      </c>
      <c r="K523" s="186">
        <v>2</v>
      </c>
      <c r="L523" s="186">
        <v>13.6222136</v>
      </c>
      <c r="M523" s="186">
        <v>120.47199999999999</v>
      </c>
      <c r="Q523" s="188">
        <v>119.60599999999999</v>
      </c>
      <c r="R523" s="186">
        <v>1</v>
      </c>
      <c r="T523" s="188">
        <v>0.72423769999999998</v>
      </c>
      <c r="V523" s="188">
        <v>3.6782E-3</v>
      </c>
      <c r="X523" s="188">
        <v>0.36647200000000002</v>
      </c>
      <c r="Y523" s="188" t="s">
        <v>1417</v>
      </c>
      <c r="Z523" s="188" t="s">
        <v>1284</v>
      </c>
      <c r="AA523" s="188" t="s">
        <v>1604</v>
      </c>
      <c r="AE523" s="186" t="s">
        <v>1603</v>
      </c>
      <c r="AF523" s="186">
        <v>0</v>
      </c>
    </row>
    <row r="524" spans="1:32" x14ac:dyDescent="0.2">
      <c r="A524" s="186" t="s">
        <v>138</v>
      </c>
      <c r="B524" s="186">
        <v>88</v>
      </c>
      <c r="C524" s="186" t="s">
        <v>465</v>
      </c>
      <c r="D524" s="186" t="s">
        <v>466</v>
      </c>
      <c r="E524" s="186">
        <v>0.84399999999999997</v>
      </c>
      <c r="F524" s="188">
        <v>3993</v>
      </c>
      <c r="G524" s="188">
        <v>12.154</v>
      </c>
      <c r="J524" s="188" t="s">
        <v>754</v>
      </c>
      <c r="K524" s="186">
        <v>3</v>
      </c>
      <c r="L524" s="186">
        <v>12.004071100000001</v>
      </c>
      <c r="M524" s="186">
        <v>95.944000000000003</v>
      </c>
      <c r="Q524" s="188">
        <v>95.245000000000005</v>
      </c>
      <c r="R524" s="186">
        <v>0</v>
      </c>
      <c r="T524" s="188">
        <v>0.73303989999999997</v>
      </c>
      <c r="V524" s="188">
        <v>3.7228999999999999E-3</v>
      </c>
      <c r="X524" s="188">
        <v>0.37090899999999999</v>
      </c>
      <c r="Y524" s="188" t="s">
        <v>755</v>
      </c>
      <c r="Z524" s="188" t="s">
        <v>1289</v>
      </c>
      <c r="AA524" s="188" t="s">
        <v>1605</v>
      </c>
      <c r="AE524" s="186" t="s">
        <v>1603</v>
      </c>
      <c r="AF524" s="186">
        <v>0</v>
      </c>
    </row>
    <row r="525" spans="1:32" x14ac:dyDescent="0.2">
      <c r="A525" s="186" t="s">
        <v>138</v>
      </c>
      <c r="B525" s="186">
        <v>88</v>
      </c>
      <c r="C525" s="186" t="s">
        <v>465</v>
      </c>
      <c r="D525" s="186" t="s">
        <v>466</v>
      </c>
      <c r="E525" s="186">
        <v>0.84399999999999997</v>
      </c>
      <c r="H525" s="188">
        <v>866</v>
      </c>
      <c r="I525" s="188">
        <v>-32.566000000000003</v>
      </c>
      <c r="J525" s="188" t="s">
        <v>758</v>
      </c>
      <c r="K525" s="186">
        <v>4</v>
      </c>
      <c r="L525" s="186">
        <v>48.9827054</v>
      </c>
      <c r="M525" s="186">
        <v>23.529</v>
      </c>
      <c r="P525" s="188">
        <v>23.166</v>
      </c>
      <c r="R525" s="186">
        <v>0</v>
      </c>
      <c r="S525" s="188">
        <v>1.1488963000000001</v>
      </c>
      <c r="U525" s="188">
        <v>1.08161E-2</v>
      </c>
      <c r="W525" s="188">
        <v>1.0700369999999999</v>
      </c>
      <c r="AB525" s="188" t="s">
        <v>760</v>
      </c>
      <c r="AC525" s="188" t="s">
        <v>835</v>
      </c>
      <c r="AD525" s="188" t="s">
        <v>1548</v>
      </c>
      <c r="AE525" s="186" t="s">
        <v>1603</v>
      </c>
      <c r="AF525" s="186">
        <v>95</v>
      </c>
    </row>
    <row r="526" spans="1:32" x14ac:dyDescent="0.2">
      <c r="A526" s="186" t="s">
        <v>138</v>
      </c>
      <c r="B526" s="186">
        <v>88</v>
      </c>
      <c r="C526" s="186" t="s">
        <v>465</v>
      </c>
      <c r="D526" s="186" t="s">
        <v>466</v>
      </c>
      <c r="E526" s="186">
        <v>0.84399999999999997</v>
      </c>
      <c r="H526" s="188">
        <v>5504</v>
      </c>
      <c r="I526" s="188">
        <v>-43.8</v>
      </c>
      <c r="K526" s="186">
        <v>5</v>
      </c>
      <c r="L526" s="186">
        <v>51.511638699999999</v>
      </c>
      <c r="M526" s="186">
        <v>102.86799999999999</v>
      </c>
      <c r="P526" s="188">
        <v>101.306</v>
      </c>
      <c r="R526" s="186">
        <v>1</v>
      </c>
      <c r="S526" s="188">
        <v>1.1352952000000001</v>
      </c>
      <c r="U526" s="188">
        <v>1.06905E-2</v>
      </c>
      <c r="W526" s="188">
        <v>1.0577430000000001</v>
      </c>
      <c r="AB526" s="188" t="s">
        <v>760</v>
      </c>
      <c r="AC526" s="188" t="s">
        <v>835</v>
      </c>
      <c r="AD526" s="188" t="s">
        <v>1065</v>
      </c>
      <c r="AE526" s="186" t="s">
        <v>1603</v>
      </c>
      <c r="AF526" s="186">
        <v>95</v>
      </c>
    </row>
    <row r="527" spans="1:32" x14ac:dyDescent="0.2">
      <c r="A527" s="186" t="s">
        <v>138</v>
      </c>
      <c r="B527" s="186">
        <v>88</v>
      </c>
      <c r="C527" s="186" t="s">
        <v>465</v>
      </c>
      <c r="D527" s="186" t="s">
        <v>466</v>
      </c>
      <c r="E527" s="186">
        <v>0.84399999999999997</v>
      </c>
      <c r="H527" s="188">
        <v>5497</v>
      </c>
      <c r="I527" s="188">
        <v>-44.005000000000003</v>
      </c>
      <c r="K527" s="186">
        <v>6</v>
      </c>
      <c r="L527" s="186">
        <v>51.142958100000001</v>
      </c>
      <c r="M527" s="186">
        <v>103.105</v>
      </c>
      <c r="P527" s="188">
        <v>101.54</v>
      </c>
      <c r="R527" s="186">
        <v>0</v>
      </c>
      <c r="S527" s="188">
        <v>1.1350621000000001</v>
      </c>
      <c r="U527" s="188">
        <v>1.06882E-2</v>
      </c>
      <c r="W527" s="188">
        <v>1.057518</v>
      </c>
      <c r="AB527" s="188" t="s">
        <v>765</v>
      </c>
      <c r="AC527" s="188" t="s">
        <v>821</v>
      </c>
      <c r="AD527" s="188" t="s">
        <v>1451</v>
      </c>
      <c r="AE527" s="186" t="s">
        <v>1603</v>
      </c>
      <c r="AF527" s="186">
        <v>95</v>
      </c>
    </row>
    <row r="528" spans="1:32" x14ac:dyDescent="0.2">
      <c r="A528" s="186" t="s">
        <v>138</v>
      </c>
      <c r="B528" s="186">
        <v>89</v>
      </c>
      <c r="C528" s="186" t="s">
        <v>467</v>
      </c>
      <c r="D528" s="186" t="s">
        <v>468</v>
      </c>
      <c r="E528" s="186">
        <v>0.81499999999999995</v>
      </c>
      <c r="F528" s="188">
        <v>6541</v>
      </c>
      <c r="G528" s="188">
        <v>0.111</v>
      </c>
      <c r="K528" s="186">
        <v>1</v>
      </c>
      <c r="L528" s="186">
        <v>14.097542600000001</v>
      </c>
      <c r="M528" s="186">
        <v>120.304</v>
      </c>
      <c r="Q528" s="188">
        <v>119.43899999999999</v>
      </c>
      <c r="R528" s="186">
        <v>0</v>
      </c>
      <c r="T528" s="188">
        <v>0.72422900000000001</v>
      </c>
      <c r="V528" s="188">
        <v>3.6786000000000002E-3</v>
      </c>
      <c r="X528" s="188">
        <v>0.366512</v>
      </c>
      <c r="Y528" s="188" t="s">
        <v>773</v>
      </c>
      <c r="Z528" s="188" t="s">
        <v>1297</v>
      </c>
      <c r="AA528" s="188" t="s">
        <v>1606</v>
      </c>
      <c r="AE528" s="186" t="s">
        <v>1607</v>
      </c>
      <c r="AF528" s="186">
        <v>0</v>
      </c>
    </row>
    <row r="529" spans="1:32" x14ac:dyDescent="0.2">
      <c r="A529" s="186" t="s">
        <v>138</v>
      </c>
      <c r="B529" s="186">
        <v>89</v>
      </c>
      <c r="C529" s="186" t="s">
        <v>467</v>
      </c>
      <c r="D529" s="186" t="s">
        <v>468</v>
      </c>
      <c r="E529" s="186">
        <v>0.81499999999999995</v>
      </c>
      <c r="F529" s="188">
        <v>6546</v>
      </c>
      <c r="G529" s="188">
        <v>0</v>
      </c>
      <c r="K529" s="186">
        <v>2</v>
      </c>
      <c r="L529" s="186">
        <v>14.1067389</v>
      </c>
      <c r="M529" s="186">
        <v>120.46899999999999</v>
      </c>
      <c r="Q529" s="188">
        <v>119.602</v>
      </c>
      <c r="R529" s="186">
        <v>1</v>
      </c>
      <c r="T529" s="188">
        <v>0.72414889999999998</v>
      </c>
      <c r="V529" s="188">
        <v>3.6782E-3</v>
      </c>
      <c r="X529" s="188">
        <v>0.36647200000000002</v>
      </c>
      <c r="Y529" s="188" t="s">
        <v>1417</v>
      </c>
      <c r="Z529" s="188" t="s">
        <v>1284</v>
      </c>
      <c r="AA529" s="188" t="s">
        <v>1608</v>
      </c>
      <c r="AE529" s="186" t="s">
        <v>1607</v>
      </c>
      <c r="AF529" s="186">
        <v>0</v>
      </c>
    </row>
    <row r="530" spans="1:32" x14ac:dyDescent="0.2">
      <c r="A530" s="186" t="s">
        <v>138</v>
      </c>
      <c r="B530" s="186">
        <v>89</v>
      </c>
      <c r="C530" s="186" t="s">
        <v>467</v>
      </c>
      <c r="D530" s="186" t="s">
        <v>468</v>
      </c>
      <c r="E530" s="186">
        <v>0.81499999999999995</v>
      </c>
      <c r="F530" s="188">
        <v>3823</v>
      </c>
      <c r="G530" s="188">
        <v>11.86</v>
      </c>
      <c r="J530" s="188" t="s">
        <v>754</v>
      </c>
      <c r="K530" s="186">
        <v>3</v>
      </c>
      <c r="L530" s="186">
        <v>12.089295</v>
      </c>
      <c r="M530" s="186">
        <v>91.817999999999998</v>
      </c>
      <c r="Q530" s="188">
        <v>91.150999999999996</v>
      </c>
      <c r="R530" s="186">
        <v>0</v>
      </c>
      <c r="T530" s="188">
        <v>0.73273730000000004</v>
      </c>
      <c r="V530" s="188">
        <v>3.7217999999999999E-3</v>
      </c>
      <c r="X530" s="188">
        <v>0.37080200000000002</v>
      </c>
      <c r="Y530" s="188" t="s">
        <v>755</v>
      </c>
      <c r="Z530" s="188" t="s">
        <v>1289</v>
      </c>
      <c r="AA530" s="188" t="s">
        <v>1097</v>
      </c>
      <c r="AE530" s="186" t="s">
        <v>1607</v>
      </c>
      <c r="AF530" s="186">
        <v>0</v>
      </c>
    </row>
    <row r="531" spans="1:32" x14ac:dyDescent="0.2">
      <c r="A531" s="186" t="s">
        <v>138</v>
      </c>
      <c r="B531" s="186">
        <v>89</v>
      </c>
      <c r="C531" s="186" t="s">
        <v>467</v>
      </c>
      <c r="D531" s="186" t="s">
        <v>468</v>
      </c>
      <c r="E531" s="186">
        <v>0.81499999999999995</v>
      </c>
      <c r="H531" s="188">
        <v>850</v>
      </c>
      <c r="I531" s="188">
        <v>-32.298999999999999</v>
      </c>
      <c r="J531" s="188" t="s">
        <v>758</v>
      </c>
      <c r="K531" s="186">
        <v>4</v>
      </c>
      <c r="L531" s="186">
        <v>49.993550900000002</v>
      </c>
      <c r="M531" s="186">
        <v>23.093</v>
      </c>
      <c r="P531" s="188">
        <v>22.736000000000001</v>
      </c>
      <c r="R531" s="186">
        <v>0</v>
      </c>
      <c r="S531" s="188">
        <v>1.1492062999999999</v>
      </c>
      <c r="U531" s="188">
        <v>1.08191E-2</v>
      </c>
      <c r="W531" s="188">
        <v>1.0703290000000001</v>
      </c>
      <c r="AB531" s="188" t="s">
        <v>760</v>
      </c>
      <c r="AC531" s="188" t="s">
        <v>835</v>
      </c>
      <c r="AD531" s="188" t="s">
        <v>1585</v>
      </c>
      <c r="AE531" s="186" t="s">
        <v>1607</v>
      </c>
      <c r="AF531" s="186">
        <v>95</v>
      </c>
    </row>
    <row r="532" spans="1:32" x14ac:dyDescent="0.2">
      <c r="A532" s="186" t="s">
        <v>138</v>
      </c>
      <c r="B532" s="186">
        <v>89</v>
      </c>
      <c r="C532" s="186" t="s">
        <v>467</v>
      </c>
      <c r="D532" s="186" t="s">
        <v>468</v>
      </c>
      <c r="E532" s="186">
        <v>0.81499999999999995</v>
      </c>
      <c r="H532" s="188">
        <v>5505</v>
      </c>
      <c r="I532" s="188">
        <v>-43.8</v>
      </c>
      <c r="K532" s="186">
        <v>5</v>
      </c>
      <c r="L532" s="186">
        <v>53.416231699999997</v>
      </c>
      <c r="M532" s="186">
        <v>102.82299999999999</v>
      </c>
      <c r="P532" s="188">
        <v>101.262</v>
      </c>
      <c r="R532" s="186">
        <v>1</v>
      </c>
      <c r="S532" s="188">
        <v>1.1353108000000001</v>
      </c>
      <c r="U532" s="188">
        <v>1.06905E-2</v>
      </c>
      <c r="W532" s="188">
        <v>1.0577430000000001</v>
      </c>
      <c r="AB532" s="188" t="s">
        <v>809</v>
      </c>
      <c r="AC532" s="188" t="s">
        <v>835</v>
      </c>
      <c r="AD532" s="188" t="s">
        <v>1065</v>
      </c>
      <c r="AE532" s="186" t="s">
        <v>1607</v>
      </c>
      <c r="AF532" s="186">
        <v>95</v>
      </c>
    </row>
    <row r="533" spans="1:32" x14ac:dyDescent="0.2">
      <c r="A533" s="186" t="s">
        <v>138</v>
      </c>
      <c r="B533" s="186">
        <v>89</v>
      </c>
      <c r="C533" s="186" t="s">
        <v>467</v>
      </c>
      <c r="D533" s="186" t="s">
        <v>468</v>
      </c>
      <c r="E533" s="186">
        <v>0.81499999999999995</v>
      </c>
      <c r="H533" s="188">
        <v>5488</v>
      </c>
      <c r="I533" s="188">
        <v>-44.008000000000003</v>
      </c>
      <c r="K533" s="186">
        <v>6</v>
      </c>
      <c r="L533" s="186">
        <v>53.053707000000003</v>
      </c>
      <c r="M533" s="186">
        <v>103.04900000000001</v>
      </c>
      <c r="P533" s="188">
        <v>101.485</v>
      </c>
      <c r="R533" s="186">
        <v>0</v>
      </c>
      <c r="S533" s="188">
        <v>1.1350735999999999</v>
      </c>
      <c r="U533" s="188">
        <v>1.06882E-2</v>
      </c>
      <c r="W533" s="188">
        <v>1.057515</v>
      </c>
      <c r="AB533" s="188" t="s">
        <v>765</v>
      </c>
      <c r="AC533" s="188" t="s">
        <v>821</v>
      </c>
      <c r="AD533" s="188" t="s">
        <v>1459</v>
      </c>
      <c r="AE533" s="186" t="s">
        <v>1607</v>
      </c>
      <c r="AF533" s="186">
        <v>95</v>
      </c>
    </row>
    <row r="534" spans="1:32" x14ac:dyDescent="0.2">
      <c r="A534" s="186" t="s">
        <v>138</v>
      </c>
      <c r="B534" s="186">
        <v>90</v>
      </c>
      <c r="C534" s="186" t="s">
        <v>469</v>
      </c>
      <c r="D534" s="186" t="s">
        <v>470</v>
      </c>
      <c r="E534" s="186">
        <v>0.83799999999999997</v>
      </c>
      <c r="F534" s="188">
        <v>6540</v>
      </c>
      <c r="G534" s="188">
        <v>0.10100000000000001</v>
      </c>
      <c r="K534" s="186">
        <v>1</v>
      </c>
      <c r="L534" s="186">
        <v>13.715208499999999</v>
      </c>
      <c r="M534" s="186">
        <v>120.38800000000001</v>
      </c>
      <c r="Q534" s="188">
        <v>119.523</v>
      </c>
      <c r="R534" s="186">
        <v>0</v>
      </c>
      <c r="T534" s="188">
        <v>0.72422260000000005</v>
      </c>
      <c r="V534" s="188">
        <v>3.6786000000000002E-3</v>
      </c>
      <c r="X534" s="188">
        <v>0.36650899999999997</v>
      </c>
      <c r="Y534" s="188" t="s">
        <v>1349</v>
      </c>
      <c r="Z534" s="188" t="s">
        <v>1281</v>
      </c>
      <c r="AA534" s="188" t="s">
        <v>1609</v>
      </c>
      <c r="AE534" s="186" t="s">
        <v>1610</v>
      </c>
      <c r="AF534" s="186">
        <v>0</v>
      </c>
    </row>
    <row r="535" spans="1:32" x14ac:dyDescent="0.2">
      <c r="A535" s="186" t="s">
        <v>138</v>
      </c>
      <c r="B535" s="186">
        <v>90</v>
      </c>
      <c r="C535" s="186" t="s">
        <v>469</v>
      </c>
      <c r="D535" s="186" t="s">
        <v>470</v>
      </c>
      <c r="E535" s="186">
        <v>0.83799999999999997</v>
      </c>
      <c r="F535" s="188">
        <v>6543</v>
      </c>
      <c r="G535" s="188">
        <v>0</v>
      </c>
      <c r="K535" s="186">
        <v>2</v>
      </c>
      <c r="L535" s="186">
        <v>13.7181607</v>
      </c>
      <c r="M535" s="186">
        <v>120.443</v>
      </c>
      <c r="Q535" s="188">
        <v>119.577</v>
      </c>
      <c r="R535" s="186">
        <v>1</v>
      </c>
      <c r="T535" s="188">
        <v>0.7241493</v>
      </c>
      <c r="V535" s="188">
        <v>3.6782E-3</v>
      </c>
      <c r="X535" s="188">
        <v>0.36647200000000002</v>
      </c>
      <c r="Y535" s="188" t="s">
        <v>1417</v>
      </c>
      <c r="Z535" s="188" t="s">
        <v>1611</v>
      </c>
      <c r="AA535" s="188" t="s">
        <v>1612</v>
      </c>
      <c r="AE535" s="186" t="s">
        <v>1610</v>
      </c>
      <c r="AF535" s="186">
        <v>0</v>
      </c>
    </row>
    <row r="536" spans="1:32" x14ac:dyDescent="0.2">
      <c r="A536" s="186" t="s">
        <v>138</v>
      </c>
      <c r="B536" s="186">
        <v>90</v>
      </c>
      <c r="C536" s="186" t="s">
        <v>469</v>
      </c>
      <c r="D536" s="186" t="s">
        <v>470</v>
      </c>
      <c r="E536" s="186">
        <v>0.83799999999999997</v>
      </c>
      <c r="F536" s="188">
        <v>3783</v>
      </c>
      <c r="G536" s="188">
        <v>11.952999999999999</v>
      </c>
      <c r="J536" s="188" t="s">
        <v>754</v>
      </c>
      <c r="K536" s="186">
        <v>3</v>
      </c>
      <c r="L536" s="186">
        <v>11.6748957</v>
      </c>
      <c r="M536" s="186">
        <v>90.825000000000003</v>
      </c>
      <c r="Q536" s="188">
        <v>90.164000000000001</v>
      </c>
      <c r="R536" s="186">
        <v>0</v>
      </c>
      <c r="T536" s="188">
        <v>0.73280480000000003</v>
      </c>
      <c r="V536" s="188">
        <v>3.7222000000000002E-3</v>
      </c>
      <c r="X536" s="188">
        <v>0.370836</v>
      </c>
      <c r="Y536" s="188" t="s">
        <v>755</v>
      </c>
      <c r="Z536" s="188" t="s">
        <v>1289</v>
      </c>
      <c r="AA536" s="188" t="s">
        <v>1112</v>
      </c>
      <c r="AE536" s="186" t="s">
        <v>1610</v>
      </c>
      <c r="AF536" s="186">
        <v>0</v>
      </c>
    </row>
    <row r="537" spans="1:32" x14ac:dyDescent="0.2">
      <c r="A537" s="186" t="s">
        <v>138</v>
      </c>
      <c r="B537" s="186">
        <v>90</v>
      </c>
      <c r="C537" s="186" t="s">
        <v>469</v>
      </c>
      <c r="D537" s="186" t="s">
        <v>470</v>
      </c>
      <c r="E537" s="186">
        <v>0.83799999999999997</v>
      </c>
      <c r="H537" s="188">
        <v>887</v>
      </c>
      <c r="I537" s="188">
        <v>-33.380000000000003</v>
      </c>
      <c r="J537" s="188" t="s">
        <v>758</v>
      </c>
      <c r="K537" s="186">
        <v>4</v>
      </c>
      <c r="L537" s="186">
        <v>50.347488499999997</v>
      </c>
      <c r="M537" s="186">
        <v>24.158000000000001</v>
      </c>
      <c r="P537" s="188">
        <v>23.785</v>
      </c>
      <c r="R537" s="186">
        <v>0</v>
      </c>
      <c r="S537" s="188">
        <v>1.1480208999999999</v>
      </c>
      <c r="U537" s="188">
        <v>1.0807000000000001E-2</v>
      </c>
      <c r="W537" s="188">
        <v>1.0691459999999999</v>
      </c>
      <c r="AB537" s="188" t="s">
        <v>760</v>
      </c>
      <c r="AC537" s="188" t="s">
        <v>835</v>
      </c>
      <c r="AD537" s="188" t="s">
        <v>1585</v>
      </c>
      <c r="AE537" s="186" t="s">
        <v>1610</v>
      </c>
      <c r="AF537" s="186">
        <v>95</v>
      </c>
    </row>
    <row r="538" spans="1:32" x14ac:dyDescent="0.2">
      <c r="A538" s="186" t="s">
        <v>138</v>
      </c>
      <c r="B538" s="186">
        <v>90</v>
      </c>
      <c r="C538" s="186" t="s">
        <v>469</v>
      </c>
      <c r="D538" s="186" t="s">
        <v>470</v>
      </c>
      <c r="E538" s="186">
        <v>0.83799999999999997</v>
      </c>
      <c r="H538" s="188">
        <v>5498</v>
      </c>
      <c r="I538" s="188">
        <v>-43.8</v>
      </c>
      <c r="K538" s="186">
        <v>5</v>
      </c>
      <c r="L538" s="186">
        <v>51.971761800000003</v>
      </c>
      <c r="M538" s="186">
        <v>102.81</v>
      </c>
      <c r="P538" s="188">
        <v>101.249</v>
      </c>
      <c r="R538" s="186">
        <v>1</v>
      </c>
      <c r="S538" s="188">
        <v>1.1353264000000001</v>
      </c>
      <c r="U538" s="188">
        <v>1.06905E-2</v>
      </c>
      <c r="W538" s="188">
        <v>1.0577430000000001</v>
      </c>
      <c r="AB538" s="188" t="s">
        <v>760</v>
      </c>
      <c r="AC538" s="188" t="s">
        <v>835</v>
      </c>
      <c r="AD538" s="188" t="s">
        <v>1060</v>
      </c>
      <c r="AE538" s="186" t="s">
        <v>1610</v>
      </c>
      <c r="AF538" s="186">
        <v>95</v>
      </c>
    </row>
    <row r="539" spans="1:32" x14ac:dyDescent="0.2">
      <c r="A539" s="186" t="s">
        <v>138</v>
      </c>
      <c r="B539" s="186">
        <v>90</v>
      </c>
      <c r="C539" s="186" t="s">
        <v>469</v>
      </c>
      <c r="D539" s="186" t="s">
        <v>470</v>
      </c>
      <c r="E539" s="186">
        <v>0.83799999999999997</v>
      </c>
      <c r="H539" s="188">
        <v>5492</v>
      </c>
      <c r="I539" s="188">
        <v>-44.009</v>
      </c>
      <c r="K539" s="186">
        <v>6</v>
      </c>
      <c r="L539" s="186">
        <v>51.769548499999999</v>
      </c>
      <c r="M539" s="186">
        <v>102.93899999999999</v>
      </c>
      <c r="P539" s="188">
        <v>101.376</v>
      </c>
      <c r="R539" s="186">
        <v>0</v>
      </c>
      <c r="S539" s="188">
        <v>1.1350880999999999</v>
      </c>
      <c r="U539" s="188">
        <v>1.06882E-2</v>
      </c>
      <c r="W539" s="188">
        <v>1.0575140000000001</v>
      </c>
      <c r="AB539" s="188" t="s">
        <v>765</v>
      </c>
      <c r="AC539" s="188" t="s">
        <v>821</v>
      </c>
      <c r="AD539" s="188" t="s">
        <v>1459</v>
      </c>
      <c r="AE539" s="186" t="s">
        <v>1610</v>
      </c>
      <c r="AF539" s="186">
        <v>95</v>
      </c>
    </row>
    <row r="540" spans="1:32" x14ac:dyDescent="0.2">
      <c r="A540" s="186" t="s">
        <v>138</v>
      </c>
      <c r="B540" s="186">
        <v>91</v>
      </c>
      <c r="C540" s="186" t="s">
        <v>471</v>
      </c>
      <c r="D540" s="186" t="s">
        <v>472</v>
      </c>
      <c r="E540" s="186">
        <v>0.82199999999999995</v>
      </c>
      <c r="F540" s="188">
        <v>6537</v>
      </c>
      <c r="G540" s="188">
        <v>0.112</v>
      </c>
      <c r="K540" s="186">
        <v>1</v>
      </c>
      <c r="L540" s="186">
        <v>13.974846400000001</v>
      </c>
      <c r="M540" s="186">
        <v>120.25700000000001</v>
      </c>
      <c r="Q540" s="188">
        <v>119.392</v>
      </c>
      <c r="R540" s="186">
        <v>0</v>
      </c>
      <c r="T540" s="188">
        <v>0.72431319999999999</v>
      </c>
      <c r="V540" s="188">
        <v>3.6786000000000002E-3</v>
      </c>
      <c r="X540" s="188">
        <v>0.36651299999999998</v>
      </c>
      <c r="Y540" s="188" t="s">
        <v>1349</v>
      </c>
      <c r="Z540" s="188" t="s">
        <v>1281</v>
      </c>
      <c r="AA540" s="188" t="s">
        <v>1613</v>
      </c>
      <c r="AE540" s="186" t="s">
        <v>1614</v>
      </c>
      <c r="AF540" s="186">
        <v>0</v>
      </c>
    </row>
    <row r="541" spans="1:32" x14ac:dyDescent="0.2">
      <c r="A541" s="186" t="s">
        <v>138</v>
      </c>
      <c r="B541" s="186">
        <v>91</v>
      </c>
      <c r="C541" s="186" t="s">
        <v>471</v>
      </c>
      <c r="D541" s="186" t="s">
        <v>472</v>
      </c>
      <c r="E541" s="186">
        <v>0.82199999999999995</v>
      </c>
      <c r="F541" s="188">
        <v>6540</v>
      </c>
      <c r="G541" s="188">
        <v>0</v>
      </c>
      <c r="K541" s="186">
        <v>2</v>
      </c>
      <c r="L541" s="186">
        <v>13.9872868</v>
      </c>
      <c r="M541" s="186">
        <v>120.48099999999999</v>
      </c>
      <c r="Q541" s="188">
        <v>119.614</v>
      </c>
      <c r="R541" s="186">
        <v>1</v>
      </c>
      <c r="T541" s="188">
        <v>0.72423210000000005</v>
      </c>
      <c r="V541" s="188">
        <v>3.6782E-3</v>
      </c>
      <c r="X541" s="188">
        <v>0.36647200000000002</v>
      </c>
      <c r="Y541" s="188" t="s">
        <v>1417</v>
      </c>
      <c r="Z541" s="188" t="s">
        <v>1284</v>
      </c>
      <c r="AA541" s="188" t="s">
        <v>1615</v>
      </c>
      <c r="AE541" s="186" t="s">
        <v>1614</v>
      </c>
      <c r="AF541" s="186">
        <v>0</v>
      </c>
    </row>
    <row r="542" spans="1:32" x14ac:dyDescent="0.2">
      <c r="A542" s="186" t="s">
        <v>138</v>
      </c>
      <c r="B542" s="186">
        <v>91</v>
      </c>
      <c r="C542" s="186" t="s">
        <v>471</v>
      </c>
      <c r="D542" s="186" t="s">
        <v>472</v>
      </c>
      <c r="E542" s="186">
        <v>0.82199999999999995</v>
      </c>
      <c r="F542" s="188">
        <v>3981</v>
      </c>
      <c r="G542" s="188">
        <v>12.022</v>
      </c>
      <c r="J542" s="188" t="s">
        <v>754</v>
      </c>
      <c r="K542" s="186">
        <v>3</v>
      </c>
      <c r="L542" s="186">
        <v>12.298811600000001</v>
      </c>
      <c r="M542" s="186">
        <v>95.613</v>
      </c>
      <c r="Q542" s="188">
        <v>94.917000000000002</v>
      </c>
      <c r="R542" s="186">
        <v>0</v>
      </c>
      <c r="T542" s="188">
        <v>0.73293920000000001</v>
      </c>
      <c r="V542" s="188">
        <v>3.7223999999999998E-3</v>
      </c>
      <c r="X542" s="188">
        <v>0.37086200000000002</v>
      </c>
      <c r="Y542" s="188" t="s">
        <v>755</v>
      </c>
      <c r="Z542" s="188" t="s">
        <v>1289</v>
      </c>
      <c r="AA542" s="188" t="s">
        <v>1616</v>
      </c>
      <c r="AE542" s="186" t="s">
        <v>1614</v>
      </c>
      <c r="AF542" s="186">
        <v>0</v>
      </c>
    </row>
    <row r="543" spans="1:32" x14ac:dyDescent="0.2">
      <c r="A543" s="186" t="s">
        <v>138</v>
      </c>
      <c r="B543" s="186">
        <v>91</v>
      </c>
      <c r="C543" s="186" t="s">
        <v>471</v>
      </c>
      <c r="D543" s="186" t="s">
        <v>472</v>
      </c>
      <c r="E543" s="186">
        <v>0.82199999999999995</v>
      </c>
      <c r="H543" s="188">
        <v>833</v>
      </c>
      <c r="I543" s="188">
        <v>-32.137</v>
      </c>
      <c r="J543" s="188" t="s">
        <v>758</v>
      </c>
      <c r="K543" s="186">
        <v>4</v>
      </c>
      <c r="L543" s="186">
        <v>48.7248959</v>
      </c>
      <c r="M543" s="186">
        <v>22.591999999999999</v>
      </c>
      <c r="P543" s="188">
        <v>22.244</v>
      </c>
      <c r="R543" s="186">
        <v>0</v>
      </c>
      <c r="S543" s="188">
        <v>1.1492528</v>
      </c>
      <c r="U543" s="188">
        <v>1.08209E-2</v>
      </c>
      <c r="W543" s="188">
        <v>1.0705070000000001</v>
      </c>
      <c r="AB543" s="188" t="s">
        <v>760</v>
      </c>
      <c r="AC543" s="188" t="s">
        <v>835</v>
      </c>
      <c r="AD543" s="188" t="s">
        <v>1617</v>
      </c>
      <c r="AE543" s="186" t="s">
        <v>1614</v>
      </c>
      <c r="AF543" s="186">
        <v>95</v>
      </c>
    </row>
    <row r="544" spans="1:32" x14ac:dyDescent="0.2">
      <c r="A544" s="186" t="s">
        <v>138</v>
      </c>
      <c r="B544" s="186">
        <v>91</v>
      </c>
      <c r="C544" s="186" t="s">
        <v>471</v>
      </c>
      <c r="D544" s="186" t="s">
        <v>472</v>
      </c>
      <c r="E544" s="186">
        <v>0.82199999999999995</v>
      </c>
      <c r="H544" s="188">
        <v>5493</v>
      </c>
      <c r="I544" s="188">
        <v>-43.8</v>
      </c>
      <c r="K544" s="186">
        <v>5</v>
      </c>
      <c r="L544" s="186">
        <v>53.12182</v>
      </c>
      <c r="M544" s="186">
        <v>102.72199999999999</v>
      </c>
      <c r="P544" s="188">
        <v>101.163</v>
      </c>
      <c r="R544" s="186">
        <v>1</v>
      </c>
      <c r="S544" s="188">
        <v>1.135178</v>
      </c>
      <c r="U544" s="188">
        <v>1.06905E-2</v>
      </c>
      <c r="W544" s="188">
        <v>1.0577430000000001</v>
      </c>
      <c r="AB544" s="188" t="s">
        <v>809</v>
      </c>
      <c r="AC544" s="188" t="s">
        <v>835</v>
      </c>
      <c r="AD544" s="188" t="s">
        <v>1065</v>
      </c>
      <c r="AE544" s="186" t="s">
        <v>1614</v>
      </c>
      <c r="AF544" s="186">
        <v>95</v>
      </c>
    </row>
    <row r="545" spans="1:32" x14ac:dyDescent="0.2">
      <c r="A545" s="186" t="s">
        <v>138</v>
      </c>
      <c r="B545" s="186">
        <v>91</v>
      </c>
      <c r="C545" s="186" t="s">
        <v>471</v>
      </c>
      <c r="D545" s="186" t="s">
        <v>472</v>
      </c>
      <c r="E545" s="186">
        <v>0.82199999999999995</v>
      </c>
      <c r="H545" s="188">
        <v>5489</v>
      </c>
      <c r="I545" s="188">
        <v>-44.021999999999998</v>
      </c>
      <c r="K545" s="186">
        <v>6</v>
      </c>
      <c r="L545" s="186">
        <v>52.5337593</v>
      </c>
      <c r="M545" s="186">
        <v>103.092</v>
      </c>
      <c r="P545" s="188">
        <v>101.527</v>
      </c>
      <c r="R545" s="186">
        <v>0</v>
      </c>
      <c r="S545" s="188">
        <v>1.1349246</v>
      </c>
      <c r="U545" s="188">
        <v>1.0688E-2</v>
      </c>
      <c r="W545" s="188">
        <v>1.0575000000000001</v>
      </c>
      <c r="AB545" s="188" t="s">
        <v>765</v>
      </c>
      <c r="AC545" s="188" t="s">
        <v>821</v>
      </c>
      <c r="AD545" s="188" t="s">
        <v>1459</v>
      </c>
      <c r="AE545" s="186" t="s">
        <v>1614</v>
      </c>
      <c r="AF545" s="186">
        <v>95</v>
      </c>
    </row>
    <row r="546" spans="1:32" x14ac:dyDescent="0.2">
      <c r="A546" s="186" t="s">
        <v>138</v>
      </c>
      <c r="B546" s="186">
        <v>92</v>
      </c>
      <c r="C546" s="186" t="s">
        <v>473</v>
      </c>
      <c r="D546" s="186" t="s">
        <v>474</v>
      </c>
      <c r="E546" s="186">
        <v>0.81699999999999995</v>
      </c>
      <c r="F546" s="188">
        <v>6538</v>
      </c>
      <c r="G546" s="188">
        <v>0.123</v>
      </c>
      <c r="K546" s="186">
        <v>1</v>
      </c>
      <c r="L546" s="186">
        <v>14.066901100000001</v>
      </c>
      <c r="M546" s="186">
        <v>120.373</v>
      </c>
      <c r="Q546" s="188">
        <v>119.508</v>
      </c>
      <c r="R546" s="186">
        <v>0</v>
      </c>
      <c r="T546" s="188">
        <v>0.72430830000000002</v>
      </c>
      <c r="V546" s="188">
        <v>3.6787E-3</v>
      </c>
      <c r="X546" s="188">
        <v>0.36651699999999998</v>
      </c>
      <c r="Y546" s="188" t="s">
        <v>755</v>
      </c>
      <c r="Z546" s="188" t="s">
        <v>1281</v>
      </c>
      <c r="AA546" s="188" t="s">
        <v>1618</v>
      </c>
      <c r="AE546" s="186" t="s">
        <v>1619</v>
      </c>
      <c r="AF546" s="186">
        <v>0</v>
      </c>
    </row>
    <row r="547" spans="1:32" x14ac:dyDescent="0.2">
      <c r="A547" s="186" t="s">
        <v>138</v>
      </c>
      <c r="B547" s="186">
        <v>92</v>
      </c>
      <c r="C547" s="186" t="s">
        <v>473</v>
      </c>
      <c r="D547" s="186" t="s">
        <v>474</v>
      </c>
      <c r="E547" s="186">
        <v>0.81699999999999995</v>
      </c>
      <c r="F547" s="188">
        <v>6544</v>
      </c>
      <c r="G547" s="188">
        <v>0</v>
      </c>
      <c r="K547" s="186">
        <v>2</v>
      </c>
      <c r="L547" s="186">
        <v>14.075889500000001</v>
      </c>
      <c r="M547" s="186">
        <v>120.535</v>
      </c>
      <c r="Q547" s="188">
        <v>119.66800000000001</v>
      </c>
      <c r="R547" s="186">
        <v>1</v>
      </c>
      <c r="T547" s="188">
        <v>0.72421930000000001</v>
      </c>
      <c r="V547" s="188">
        <v>3.6782E-3</v>
      </c>
      <c r="X547" s="188">
        <v>0.36647200000000002</v>
      </c>
      <c r="Y547" s="188" t="s">
        <v>1620</v>
      </c>
      <c r="Z547" s="188" t="s">
        <v>1611</v>
      </c>
      <c r="AA547" s="188" t="s">
        <v>1621</v>
      </c>
      <c r="AE547" s="186" t="s">
        <v>1619</v>
      </c>
      <c r="AF547" s="186">
        <v>0</v>
      </c>
    </row>
    <row r="548" spans="1:32" x14ac:dyDescent="0.2">
      <c r="A548" s="186" t="s">
        <v>138</v>
      </c>
      <c r="B548" s="186">
        <v>92</v>
      </c>
      <c r="C548" s="186" t="s">
        <v>473</v>
      </c>
      <c r="D548" s="186" t="s">
        <v>474</v>
      </c>
      <c r="E548" s="186">
        <v>0.81699999999999995</v>
      </c>
      <c r="F548" s="188">
        <v>3644</v>
      </c>
      <c r="G548" s="188">
        <v>11.516999999999999</v>
      </c>
      <c r="J548" s="188" t="s">
        <v>754</v>
      </c>
      <c r="K548" s="186">
        <v>3</v>
      </c>
      <c r="L548" s="186">
        <v>11.6918062</v>
      </c>
      <c r="M548" s="186">
        <v>87.585999999999999</v>
      </c>
      <c r="Q548" s="188">
        <v>86.948999999999998</v>
      </c>
      <c r="R548" s="186">
        <v>0</v>
      </c>
      <c r="T548" s="188">
        <v>0.7325604</v>
      </c>
      <c r="V548" s="188">
        <v>3.7206000000000001E-3</v>
      </c>
      <c r="X548" s="188">
        <v>0.37067699999999998</v>
      </c>
      <c r="Y548" s="188" t="s">
        <v>1272</v>
      </c>
      <c r="Z548" s="188" t="s">
        <v>1295</v>
      </c>
      <c r="AA548" s="188" t="s">
        <v>1485</v>
      </c>
      <c r="AE548" s="186" t="s">
        <v>1619</v>
      </c>
      <c r="AF548" s="186">
        <v>0</v>
      </c>
    </row>
    <row r="549" spans="1:32" x14ac:dyDescent="0.2">
      <c r="A549" s="186" t="s">
        <v>138</v>
      </c>
      <c r="B549" s="186">
        <v>92</v>
      </c>
      <c r="C549" s="186" t="s">
        <v>473</v>
      </c>
      <c r="D549" s="186" t="s">
        <v>474</v>
      </c>
      <c r="E549" s="186">
        <v>0.81699999999999995</v>
      </c>
      <c r="H549" s="188">
        <v>856</v>
      </c>
      <c r="I549" s="188">
        <v>-33.091999999999999</v>
      </c>
      <c r="J549" s="188" t="s">
        <v>758</v>
      </c>
      <c r="K549" s="186">
        <v>4</v>
      </c>
      <c r="L549" s="186">
        <v>50.125203800000001</v>
      </c>
      <c r="M549" s="186">
        <v>23.244</v>
      </c>
      <c r="P549" s="188">
        <v>22.885000000000002</v>
      </c>
      <c r="R549" s="186">
        <v>0</v>
      </c>
      <c r="S549" s="188">
        <v>1.1481743</v>
      </c>
      <c r="U549" s="188">
        <v>1.0810200000000001E-2</v>
      </c>
      <c r="W549" s="188">
        <v>1.0694619999999999</v>
      </c>
      <c r="AB549" s="188" t="s">
        <v>760</v>
      </c>
      <c r="AC549" s="188" t="s">
        <v>835</v>
      </c>
      <c r="AD549" s="188" t="s">
        <v>1548</v>
      </c>
      <c r="AE549" s="186" t="s">
        <v>1619</v>
      </c>
      <c r="AF549" s="186">
        <v>95</v>
      </c>
    </row>
    <row r="550" spans="1:32" x14ac:dyDescent="0.2">
      <c r="A550" s="186" t="s">
        <v>138</v>
      </c>
      <c r="B550" s="186">
        <v>92</v>
      </c>
      <c r="C550" s="186" t="s">
        <v>473</v>
      </c>
      <c r="D550" s="186" t="s">
        <v>474</v>
      </c>
      <c r="E550" s="186">
        <v>0.81699999999999995</v>
      </c>
      <c r="H550" s="188">
        <v>5491</v>
      </c>
      <c r="I550" s="188">
        <v>-43.8</v>
      </c>
      <c r="K550" s="186">
        <v>5</v>
      </c>
      <c r="L550" s="186">
        <v>53.5460955</v>
      </c>
      <c r="M550" s="186">
        <v>102.66</v>
      </c>
      <c r="P550" s="188">
        <v>101.101</v>
      </c>
      <c r="R550" s="186">
        <v>1</v>
      </c>
      <c r="S550" s="188">
        <v>1.1351542999999999</v>
      </c>
      <c r="U550" s="188">
        <v>1.06905E-2</v>
      </c>
      <c r="W550" s="188">
        <v>1.0577430000000001</v>
      </c>
      <c r="AB550" s="188" t="s">
        <v>760</v>
      </c>
      <c r="AC550" s="188" t="s">
        <v>835</v>
      </c>
      <c r="AD550" s="188" t="s">
        <v>1065</v>
      </c>
      <c r="AE550" s="186" t="s">
        <v>1619</v>
      </c>
      <c r="AF550" s="186">
        <v>95</v>
      </c>
    </row>
    <row r="551" spans="1:32" x14ac:dyDescent="0.2">
      <c r="A551" s="186" t="s">
        <v>138</v>
      </c>
      <c r="B551" s="186">
        <v>92</v>
      </c>
      <c r="C551" s="186" t="s">
        <v>473</v>
      </c>
      <c r="D551" s="186" t="s">
        <v>474</v>
      </c>
      <c r="E551" s="186">
        <v>0.81699999999999995</v>
      </c>
      <c r="H551" s="188">
        <v>5486</v>
      </c>
      <c r="I551" s="188">
        <v>-44.021000000000001</v>
      </c>
      <c r="K551" s="186">
        <v>6</v>
      </c>
      <c r="L551" s="186">
        <v>53.003236800000003</v>
      </c>
      <c r="M551" s="186">
        <v>103</v>
      </c>
      <c r="P551" s="188">
        <v>101.43600000000001</v>
      </c>
      <c r="R551" s="186">
        <v>0</v>
      </c>
      <c r="S551" s="188">
        <v>1.1349016999999999</v>
      </c>
      <c r="U551" s="188">
        <v>1.0688E-2</v>
      </c>
      <c r="W551" s="188">
        <v>1.057501</v>
      </c>
      <c r="AB551" s="188" t="s">
        <v>765</v>
      </c>
      <c r="AC551" s="188" t="s">
        <v>821</v>
      </c>
      <c r="AD551" s="188" t="s">
        <v>1459</v>
      </c>
      <c r="AE551" s="186" t="s">
        <v>1619</v>
      </c>
      <c r="AF551" s="186">
        <v>95</v>
      </c>
    </row>
    <row r="552" spans="1:32" x14ac:dyDescent="0.2">
      <c r="A552" s="186" t="s">
        <v>138</v>
      </c>
      <c r="B552" s="186">
        <v>93</v>
      </c>
      <c r="C552" s="186" t="s">
        <v>473</v>
      </c>
      <c r="D552" s="186" t="s">
        <v>338</v>
      </c>
      <c r="E552" s="186">
        <v>0.81699999999999995</v>
      </c>
      <c r="F552" s="188">
        <v>6532</v>
      </c>
      <c r="G552" s="188">
        <v>0.127</v>
      </c>
      <c r="K552" s="186">
        <v>1</v>
      </c>
      <c r="L552" s="186">
        <v>14.0616333</v>
      </c>
      <c r="M552" s="186">
        <v>120.279</v>
      </c>
      <c r="Q552" s="188">
        <v>119.414</v>
      </c>
      <c r="R552" s="186">
        <v>0</v>
      </c>
      <c r="T552" s="188">
        <v>0.724217</v>
      </c>
      <c r="V552" s="188">
        <v>3.6787E-3</v>
      </c>
      <c r="X552" s="188">
        <v>0.36651800000000001</v>
      </c>
      <c r="Y552" s="188" t="s">
        <v>1349</v>
      </c>
      <c r="Z552" s="188" t="s">
        <v>1281</v>
      </c>
      <c r="AA552" s="188" t="s">
        <v>1622</v>
      </c>
      <c r="AE552" s="186" t="s">
        <v>1623</v>
      </c>
      <c r="AF552" s="186">
        <v>0</v>
      </c>
    </row>
    <row r="553" spans="1:32" x14ac:dyDescent="0.2">
      <c r="A553" s="186" t="s">
        <v>138</v>
      </c>
      <c r="B553" s="186">
        <v>93</v>
      </c>
      <c r="C553" s="186" t="s">
        <v>473</v>
      </c>
      <c r="D553" s="186" t="s">
        <v>338</v>
      </c>
      <c r="E553" s="186">
        <v>0.81699999999999995</v>
      </c>
      <c r="F553" s="188">
        <v>6536</v>
      </c>
      <c r="G553" s="188">
        <v>0</v>
      </c>
      <c r="K553" s="186">
        <v>2</v>
      </c>
      <c r="L553" s="186">
        <v>14.064221999999999</v>
      </c>
      <c r="M553" s="186">
        <v>120.325</v>
      </c>
      <c r="Q553" s="188">
        <v>119.46</v>
      </c>
      <c r="R553" s="186">
        <v>1</v>
      </c>
      <c r="T553" s="188">
        <v>0.72412529999999997</v>
      </c>
      <c r="V553" s="188">
        <v>3.6782E-3</v>
      </c>
      <c r="X553" s="188">
        <v>0.36647200000000002</v>
      </c>
      <c r="Y553" s="188" t="s">
        <v>1417</v>
      </c>
      <c r="Z553" s="188" t="s">
        <v>1611</v>
      </c>
      <c r="AA553" s="188" t="s">
        <v>1624</v>
      </c>
      <c r="AE553" s="186" t="s">
        <v>1623</v>
      </c>
      <c r="AF553" s="186">
        <v>0</v>
      </c>
    </row>
    <row r="554" spans="1:32" x14ac:dyDescent="0.2">
      <c r="A554" s="186" t="s">
        <v>138</v>
      </c>
      <c r="B554" s="186">
        <v>93</v>
      </c>
      <c r="C554" s="186" t="s">
        <v>473</v>
      </c>
      <c r="D554" s="186" t="s">
        <v>338</v>
      </c>
      <c r="E554" s="186">
        <v>0.81699999999999995</v>
      </c>
      <c r="F554" s="188">
        <v>3677</v>
      </c>
      <c r="G554" s="188">
        <v>11.473000000000001</v>
      </c>
      <c r="J554" s="188" t="s">
        <v>754</v>
      </c>
      <c r="K554" s="186">
        <v>3</v>
      </c>
      <c r="L554" s="186">
        <v>11.7640113</v>
      </c>
      <c r="M554" s="186">
        <v>88.4</v>
      </c>
      <c r="Q554" s="188">
        <v>87.757999999999996</v>
      </c>
      <c r="R554" s="186">
        <v>0</v>
      </c>
      <c r="T554" s="188">
        <v>0.73243290000000005</v>
      </c>
      <c r="V554" s="188">
        <v>3.7204E-3</v>
      </c>
      <c r="X554" s="188">
        <v>0.37066100000000002</v>
      </c>
      <c r="Y554" s="188" t="s">
        <v>1272</v>
      </c>
      <c r="Z554" s="188" t="s">
        <v>1289</v>
      </c>
      <c r="AA554" s="188" t="s">
        <v>1616</v>
      </c>
      <c r="AE554" s="186" t="s">
        <v>1623</v>
      </c>
      <c r="AF554" s="186">
        <v>0</v>
      </c>
    </row>
    <row r="555" spans="1:32" x14ac:dyDescent="0.2">
      <c r="A555" s="186" t="s">
        <v>138</v>
      </c>
      <c r="B555" s="186">
        <v>93</v>
      </c>
      <c r="C555" s="186" t="s">
        <v>473</v>
      </c>
      <c r="D555" s="186" t="s">
        <v>338</v>
      </c>
      <c r="E555" s="186">
        <v>0.81699999999999995</v>
      </c>
      <c r="H555" s="188">
        <v>857</v>
      </c>
      <c r="I555" s="188">
        <v>-33.198999999999998</v>
      </c>
      <c r="J555" s="188" t="s">
        <v>758</v>
      </c>
      <c r="K555" s="186">
        <v>4</v>
      </c>
      <c r="L555" s="186">
        <v>50.199991400000002</v>
      </c>
      <c r="M555" s="186">
        <v>23.289000000000001</v>
      </c>
      <c r="P555" s="188">
        <v>22.928999999999998</v>
      </c>
      <c r="R555" s="186">
        <v>0</v>
      </c>
      <c r="S555" s="188">
        <v>1.1480402999999999</v>
      </c>
      <c r="U555" s="188">
        <v>1.0808999999999999E-2</v>
      </c>
      <c r="W555" s="188">
        <v>1.0693440000000001</v>
      </c>
      <c r="AB555" s="188" t="s">
        <v>760</v>
      </c>
      <c r="AC555" s="188" t="s">
        <v>1236</v>
      </c>
      <c r="AD555" s="188" t="s">
        <v>1617</v>
      </c>
      <c r="AE555" s="186" t="s">
        <v>1623</v>
      </c>
      <c r="AF555" s="186">
        <v>95</v>
      </c>
    </row>
    <row r="556" spans="1:32" x14ac:dyDescent="0.2">
      <c r="A556" s="186" t="s">
        <v>138</v>
      </c>
      <c r="B556" s="186">
        <v>93</v>
      </c>
      <c r="C556" s="186" t="s">
        <v>473</v>
      </c>
      <c r="D556" s="186" t="s">
        <v>338</v>
      </c>
      <c r="E556" s="186">
        <v>0.81699999999999995</v>
      </c>
      <c r="H556" s="188">
        <v>5492</v>
      </c>
      <c r="I556" s="188">
        <v>-43.8</v>
      </c>
      <c r="K556" s="186">
        <v>5</v>
      </c>
      <c r="L556" s="186">
        <v>53.3994182</v>
      </c>
      <c r="M556" s="186">
        <v>102.752</v>
      </c>
      <c r="P556" s="188">
        <v>101.19199999999999</v>
      </c>
      <c r="R556" s="186">
        <v>1</v>
      </c>
      <c r="S556" s="188">
        <v>1.1351471</v>
      </c>
      <c r="U556" s="188">
        <v>1.06905E-2</v>
      </c>
      <c r="W556" s="188">
        <v>1.0577430000000001</v>
      </c>
      <c r="AB556" s="188" t="s">
        <v>760</v>
      </c>
      <c r="AC556" s="188" t="s">
        <v>835</v>
      </c>
      <c r="AD556" s="188" t="s">
        <v>1060</v>
      </c>
      <c r="AE556" s="186" t="s">
        <v>1623</v>
      </c>
      <c r="AF556" s="186">
        <v>95</v>
      </c>
    </row>
    <row r="557" spans="1:32" x14ac:dyDescent="0.2">
      <c r="A557" s="186" t="s">
        <v>138</v>
      </c>
      <c r="B557" s="186">
        <v>93</v>
      </c>
      <c r="C557" s="186" t="s">
        <v>473</v>
      </c>
      <c r="D557" s="186" t="s">
        <v>338</v>
      </c>
      <c r="E557" s="186">
        <v>0.81699999999999995</v>
      </c>
      <c r="H557" s="188">
        <v>5486</v>
      </c>
      <c r="I557" s="188">
        <v>-44.017000000000003</v>
      </c>
      <c r="K557" s="186">
        <v>6</v>
      </c>
      <c r="L557" s="186">
        <v>53.198398900000001</v>
      </c>
      <c r="M557" s="186">
        <v>102.878</v>
      </c>
      <c r="P557" s="188">
        <v>101.316</v>
      </c>
      <c r="R557" s="186">
        <v>0</v>
      </c>
      <c r="S557" s="188">
        <v>1.1348992</v>
      </c>
      <c r="U557" s="188">
        <v>1.0688100000000001E-2</v>
      </c>
      <c r="W557" s="188">
        <v>1.0575049999999999</v>
      </c>
      <c r="AB557" s="188" t="s">
        <v>765</v>
      </c>
      <c r="AC557" s="188" t="s">
        <v>821</v>
      </c>
      <c r="AD557" s="188" t="s">
        <v>1459</v>
      </c>
      <c r="AE557" s="186" t="s">
        <v>1623</v>
      </c>
      <c r="AF557" s="186">
        <v>95</v>
      </c>
    </row>
    <row r="558" spans="1:32" x14ac:dyDescent="0.2">
      <c r="A558" s="186" t="s">
        <v>138</v>
      </c>
      <c r="B558" s="186">
        <v>94</v>
      </c>
      <c r="C558" s="186" t="s">
        <v>128</v>
      </c>
      <c r="D558" s="186" t="s">
        <v>700</v>
      </c>
      <c r="E558" s="186">
        <v>0.74399999999999999</v>
      </c>
      <c r="F558" s="188">
        <v>6533</v>
      </c>
      <c r="G558" s="188">
        <v>0.105</v>
      </c>
      <c r="K558" s="186">
        <v>1</v>
      </c>
      <c r="L558" s="186">
        <v>15.4336196</v>
      </c>
      <c r="M558" s="186">
        <v>120.154</v>
      </c>
      <c r="Q558" s="188">
        <v>119.29</v>
      </c>
      <c r="R558" s="186">
        <v>0</v>
      </c>
      <c r="T558" s="188">
        <v>0.72421570000000002</v>
      </c>
      <c r="V558" s="188">
        <v>3.6786000000000002E-3</v>
      </c>
      <c r="X558" s="188">
        <v>0.36651</v>
      </c>
      <c r="Y558" s="188" t="s">
        <v>1349</v>
      </c>
      <c r="Z558" s="188" t="s">
        <v>1281</v>
      </c>
      <c r="AA558" s="188" t="s">
        <v>1625</v>
      </c>
      <c r="AE558" s="186" t="s">
        <v>1626</v>
      </c>
      <c r="AF558" s="186">
        <v>0</v>
      </c>
    </row>
    <row r="559" spans="1:32" x14ac:dyDescent="0.2">
      <c r="A559" s="186" t="s">
        <v>138</v>
      </c>
      <c r="B559" s="186">
        <v>94</v>
      </c>
      <c r="C559" s="186" t="s">
        <v>128</v>
      </c>
      <c r="D559" s="186" t="s">
        <v>700</v>
      </c>
      <c r="E559" s="186">
        <v>0.74399999999999999</v>
      </c>
      <c r="F559" s="188">
        <v>6535</v>
      </c>
      <c r="G559" s="188">
        <v>0</v>
      </c>
      <c r="K559" s="186">
        <v>2</v>
      </c>
      <c r="L559" s="186">
        <v>15.446126899999999</v>
      </c>
      <c r="M559" s="186">
        <v>120.357</v>
      </c>
      <c r="Q559" s="188">
        <v>119.492</v>
      </c>
      <c r="R559" s="186">
        <v>1</v>
      </c>
      <c r="T559" s="188">
        <v>0.72413970000000005</v>
      </c>
      <c r="V559" s="188">
        <v>3.6782E-3</v>
      </c>
      <c r="X559" s="188">
        <v>0.36647200000000002</v>
      </c>
      <c r="Y559" s="188" t="s">
        <v>1620</v>
      </c>
      <c r="Z559" s="188" t="s">
        <v>1611</v>
      </c>
      <c r="AA559" s="188" t="s">
        <v>1615</v>
      </c>
      <c r="AE559" s="186" t="s">
        <v>1626</v>
      </c>
      <c r="AF559" s="186">
        <v>0</v>
      </c>
    </row>
    <row r="560" spans="1:32" x14ac:dyDescent="0.2">
      <c r="A560" s="186" t="s">
        <v>138</v>
      </c>
      <c r="B560" s="186">
        <v>94</v>
      </c>
      <c r="C560" s="186" t="s">
        <v>128</v>
      </c>
      <c r="D560" s="186" t="s">
        <v>700</v>
      </c>
      <c r="E560" s="186">
        <v>0.74399999999999999</v>
      </c>
      <c r="F560" s="188">
        <v>2271</v>
      </c>
      <c r="G560" s="188">
        <v>-2.8879999999999999</v>
      </c>
      <c r="J560" s="188" t="s">
        <v>754</v>
      </c>
      <c r="K560" s="186">
        <v>3</v>
      </c>
      <c r="L560" s="186">
        <v>9.0472807</v>
      </c>
      <c r="M560" s="186">
        <v>54.902000000000001</v>
      </c>
      <c r="Q560" s="188">
        <v>54.508000000000003</v>
      </c>
      <c r="R560" s="186">
        <v>0</v>
      </c>
      <c r="T560" s="188">
        <v>0.72204800000000002</v>
      </c>
      <c r="V560" s="188">
        <v>3.6676E-3</v>
      </c>
      <c r="X560" s="188">
        <v>0.36541699999999999</v>
      </c>
      <c r="Y560" s="188" t="s">
        <v>1272</v>
      </c>
      <c r="Z560" s="188" t="s">
        <v>1295</v>
      </c>
      <c r="AA560" s="188" t="s">
        <v>1581</v>
      </c>
      <c r="AE560" s="186" t="s">
        <v>1626</v>
      </c>
      <c r="AF560" s="186">
        <v>0</v>
      </c>
    </row>
    <row r="561" spans="1:32" x14ac:dyDescent="0.2">
      <c r="A561" s="186" t="s">
        <v>138</v>
      </c>
      <c r="B561" s="186">
        <v>94</v>
      </c>
      <c r="C561" s="186" t="s">
        <v>128</v>
      </c>
      <c r="D561" s="186" t="s">
        <v>700</v>
      </c>
      <c r="E561" s="186">
        <v>0.74399999999999999</v>
      </c>
      <c r="H561" s="188">
        <v>645</v>
      </c>
      <c r="I561" s="188">
        <v>-29.709</v>
      </c>
      <c r="J561" s="188" t="s">
        <v>758</v>
      </c>
      <c r="K561" s="186">
        <v>4</v>
      </c>
      <c r="L561" s="186">
        <v>43.167563999999999</v>
      </c>
      <c r="M561" s="186">
        <v>17.241</v>
      </c>
      <c r="P561" s="188">
        <v>16.974</v>
      </c>
      <c r="R561" s="186">
        <v>0</v>
      </c>
      <c r="S561" s="188">
        <v>1.1519372000000001</v>
      </c>
      <c r="U561" s="188">
        <v>1.0848099999999999E-2</v>
      </c>
      <c r="W561" s="188">
        <v>1.0731630000000001</v>
      </c>
      <c r="AB561" s="188" t="s">
        <v>760</v>
      </c>
      <c r="AC561" s="188" t="s">
        <v>835</v>
      </c>
      <c r="AD561" s="188" t="s">
        <v>1502</v>
      </c>
      <c r="AE561" s="186" t="s">
        <v>1626</v>
      </c>
      <c r="AF561" s="186">
        <v>95</v>
      </c>
    </row>
    <row r="562" spans="1:32" x14ac:dyDescent="0.2">
      <c r="A562" s="186" t="s">
        <v>138</v>
      </c>
      <c r="B562" s="186">
        <v>94</v>
      </c>
      <c r="C562" s="186" t="s">
        <v>128</v>
      </c>
      <c r="D562" s="186" t="s">
        <v>700</v>
      </c>
      <c r="E562" s="186">
        <v>0.74399999999999999</v>
      </c>
      <c r="H562" s="188">
        <v>5496</v>
      </c>
      <c r="I562" s="188">
        <v>-43.8</v>
      </c>
      <c r="K562" s="186">
        <v>5</v>
      </c>
      <c r="L562" s="186">
        <v>58.834677200000002</v>
      </c>
      <c r="M562" s="186">
        <v>102.64</v>
      </c>
      <c r="P562" s="188">
        <v>101.08199999999999</v>
      </c>
      <c r="R562" s="186">
        <v>1</v>
      </c>
      <c r="S562" s="188">
        <v>1.1351370000000001</v>
      </c>
      <c r="U562" s="188">
        <v>1.06905E-2</v>
      </c>
      <c r="W562" s="188">
        <v>1.0577430000000001</v>
      </c>
      <c r="AB562" s="188" t="s">
        <v>809</v>
      </c>
      <c r="AC562" s="188" t="s">
        <v>760</v>
      </c>
      <c r="AD562" s="188" t="s">
        <v>1039</v>
      </c>
      <c r="AE562" s="186" t="s">
        <v>1626</v>
      </c>
      <c r="AF562" s="186">
        <v>95</v>
      </c>
    </row>
    <row r="563" spans="1:32" x14ac:dyDescent="0.2">
      <c r="A563" s="186" t="s">
        <v>138</v>
      </c>
      <c r="B563" s="186">
        <v>94</v>
      </c>
      <c r="C563" s="186" t="s">
        <v>128</v>
      </c>
      <c r="D563" s="186" t="s">
        <v>700</v>
      </c>
      <c r="E563" s="186">
        <v>0.74399999999999999</v>
      </c>
      <c r="H563" s="188">
        <v>5488</v>
      </c>
      <c r="I563" s="188">
        <v>-44.012999999999998</v>
      </c>
      <c r="K563" s="186">
        <v>6</v>
      </c>
      <c r="L563" s="186">
        <v>58.400923499999998</v>
      </c>
      <c r="M563" s="186">
        <v>102.88800000000001</v>
      </c>
      <c r="P563" s="188">
        <v>101.32599999999999</v>
      </c>
      <c r="R563" s="186">
        <v>0</v>
      </c>
      <c r="S563" s="188">
        <v>1.1348944000000001</v>
      </c>
      <c r="U563" s="188">
        <v>1.0688100000000001E-2</v>
      </c>
      <c r="W563" s="188">
        <v>1.05751</v>
      </c>
      <c r="AB563" s="188" t="s">
        <v>798</v>
      </c>
      <c r="AC563" s="188" t="s">
        <v>821</v>
      </c>
      <c r="AD563" s="188" t="s">
        <v>1446</v>
      </c>
      <c r="AE563" s="186" t="s">
        <v>1626</v>
      </c>
      <c r="AF563" s="186">
        <v>95</v>
      </c>
    </row>
    <row r="564" spans="1:32" x14ac:dyDescent="0.2">
      <c r="A564" s="186" t="s">
        <v>138</v>
      </c>
      <c r="B564" s="186">
        <v>95</v>
      </c>
      <c r="C564" s="186" t="s">
        <v>129</v>
      </c>
      <c r="D564" s="186" t="s">
        <v>700</v>
      </c>
      <c r="E564" s="186">
        <v>0.755</v>
      </c>
      <c r="F564" s="188">
        <v>6533</v>
      </c>
      <c r="G564" s="188">
        <v>0.121</v>
      </c>
      <c r="K564" s="186">
        <v>1</v>
      </c>
      <c r="L564" s="186">
        <v>15.2108629</v>
      </c>
      <c r="M564" s="186">
        <v>120.188</v>
      </c>
      <c r="Q564" s="188">
        <v>119.324</v>
      </c>
      <c r="R564" s="186">
        <v>0</v>
      </c>
      <c r="T564" s="188">
        <v>0.72430499999999998</v>
      </c>
      <c r="V564" s="188">
        <v>3.6786000000000002E-3</v>
      </c>
      <c r="X564" s="188">
        <v>0.36651600000000001</v>
      </c>
      <c r="Y564" s="188" t="s">
        <v>1307</v>
      </c>
      <c r="Z564" s="188" t="s">
        <v>1295</v>
      </c>
      <c r="AA564" s="188" t="s">
        <v>914</v>
      </c>
      <c r="AE564" s="186" t="s">
        <v>1627</v>
      </c>
      <c r="AF564" s="186">
        <v>0</v>
      </c>
    </row>
    <row r="565" spans="1:32" x14ac:dyDescent="0.2">
      <c r="A565" s="186" t="s">
        <v>138</v>
      </c>
      <c r="B565" s="186">
        <v>95</v>
      </c>
      <c r="C565" s="186" t="s">
        <v>129</v>
      </c>
      <c r="D565" s="186" t="s">
        <v>700</v>
      </c>
      <c r="E565" s="186">
        <v>0.755</v>
      </c>
      <c r="F565" s="188">
        <v>6541</v>
      </c>
      <c r="G565" s="188">
        <v>0</v>
      </c>
      <c r="K565" s="186">
        <v>2</v>
      </c>
      <c r="L565" s="186">
        <v>15.222870800000001</v>
      </c>
      <c r="M565" s="186">
        <v>120.387</v>
      </c>
      <c r="Q565" s="188">
        <v>119.521</v>
      </c>
      <c r="R565" s="186">
        <v>1</v>
      </c>
      <c r="T565" s="188">
        <v>0.72421760000000002</v>
      </c>
      <c r="V565" s="188">
        <v>3.6782E-3</v>
      </c>
      <c r="X565" s="188">
        <v>0.36647200000000002</v>
      </c>
      <c r="Y565" s="188" t="s">
        <v>1518</v>
      </c>
      <c r="Z565" s="188" t="s">
        <v>1628</v>
      </c>
      <c r="AA565" s="188" t="s">
        <v>1629</v>
      </c>
      <c r="AE565" s="186" t="s">
        <v>1627</v>
      </c>
      <c r="AF565" s="186">
        <v>0</v>
      </c>
    </row>
    <row r="566" spans="1:32" x14ac:dyDescent="0.2">
      <c r="A566" s="186" t="s">
        <v>138</v>
      </c>
      <c r="B566" s="186">
        <v>95</v>
      </c>
      <c r="C566" s="186" t="s">
        <v>129</v>
      </c>
      <c r="D566" s="186" t="s">
        <v>700</v>
      </c>
      <c r="E566" s="186">
        <v>0.755</v>
      </c>
      <c r="F566" s="188">
        <v>2305</v>
      </c>
      <c r="G566" s="188">
        <v>-2.9060000000000001</v>
      </c>
      <c r="J566" s="188" t="s">
        <v>754</v>
      </c>
      <c r="K566" s="186">
        <v>3</v>
      </c>
      <c r="L566" s="186">
        <v>9.0131683000000002</v>
      </c>
      <c r="M566" s="186">
        <v>55.643000000000001</v>
      </c>
      <c r="Q566" s="188">
        <v>55.244</v>
      </c>
      <c r="R566" s="186">
        <v>0</v>
      </c>
      <c r="T566" s="188">
        <v>0.72211320000000001</v>
      </c>
      <c r="V566" s="188">
        <v>3.6675000000000002E-3</v>
      </c>
      <c r="X566" s="188">
        <v>0.36541099999999999</v>
      </c>
      <c r="Y566" s="188" t="s">
        <v>1318</v>
      </c>
      <c r="Z566" s="188" t="s">
        <v>748</v>
      </c>
      <c r="AA566" s="188" t="s">
        <v>1630</v>
      </c>
      <c r="AE566" s="186" t="s">
        <v>1627</v>
      </c>
      <c r="AF566" s="186">
        <v>0</v>
      </c>
    </row>
    <row r="567" spans="1:32" x14ac:dyDescent="0.2">
      <c r="A567" s="186" t="s">
        <v>138</v>
      </c>
      <c r="B567" s="186">
        <v>95</v>
      </c>
      <c r="C567" s="186" t="s">
        <v>129</v>
      </c>
      <c r="D567" s="186" t="s">
        <v>700</v>
      </c>
      <c r="E567" s="186">
        <v>0.755</v>
      </c>
      <c r="H567" s="188">
        <v>654</v>
      </c>
      <c r="I567" s="188">
        <v>-29.902000000000001</v>
      </c>
      <c r="J567" s="188" t="s">
        <v>758</v>
      </c>
      <c r="K567" s="186">
        <v>4</v>
      </c>
      <c r="L567" s="186">
        <v>43.019760099999999</v>
      </c>
      <c r="M567" s="186">
        <v>17.472999999999999</v>
      </c>
      <c r="P567" s="188">
        <v>17.202000000000002</v>
      </c>
      <c r="R567" s="186">
        <v>0</v>
      </c>
      <c r="S567" s="188">
        <v>1.1517268000000001</v>
      </c>
      <c r="U567" s="188">
        <v>1.08459E-2</v>
      </c>
      <c r="W567" s="188">
        <v>1.0729519999999999</v>
      </c>
      <c r="AB567" s="188" t="s">
        <v>760</v>
      </c>
      <c r="AC567" s="188" t="s">
        <v>1236</v>
      </c>
      <c r="AD567" s="188" t="s">
        <v>1502</v>
      </c>
      <c r="AE567" s="186" t="s">
        <v>1627</v>
      </c>
      <c r="AF567" s="186">
        <v>95</v>
      </c>
    </row>
    <row r="568" spans="1:32" x14ac:dyDescent="0.2">
      <c r="A568" s="186" t="s">
        <v>138</v>
      </c>
      <c r="B568" s="186">
        <v>95</v>
      </c>
      <c r="C568" s="186" t="s">
        <v>129</v>
      </c>
      <c r="D568" s="186" t="s">
        <v>700</v>
      </c>
      <c r="E568" s="186">
        <v>0.755</v>
      </c>
      <c r="H568" s="188">
        <v>5488</v>
      </c>
      <c r="I568" s="188">
        <v>-43.8</v>
      </c>
      <c r="K568" s="186">
        <v>5</v>
      </c>
      <c r="L568" s="186">
        <v>57.973640699999997</v>
      </c>
      <c r="M568" s="186">
        <v>102.642</v>
      </c>
      <c r="P568" s="188">
        <v>101.084</v>
      </c>
      <c r="R568" s="186">
        <v>1</v>
      </c>
      <c r="S568" s="188">
        <v>1.1351553000000001</v>
      </c>
      <c r="U568" s="188">
        <v>1.06905E-2</v>
      </c>
      <c r="W568" s="188">
        <v>1.0577430000000001</v>
      </c>
      <c r="AB568" s="188" t="s">
        <v>809</v>
      </c>
      <c r="AC568" s="188" t="s">
        <v>760</v>
      </c>
      <c r="AD568" s="188" t="s">
        <v>1018</v>
      </c>
      <c r="AE568" s="186" t="s">
        <v>1627</v>
      </c>
      <c r="AF568" s="186">
        <v>95</v>
      </c>
    </row>
    <row r="569" spans="1:32" x14ac:dyDescent="0.2">
      <c r="A569" s="186" t="s">
        <v>138</v>
      </c>
      <c r="B569" s="186">
        <v>95</v>
      </c>
      <c r="C569" s="186" t="s">
        <v>129</v>
      </c>
      <c r="D569" s="186" t="s">
        <v>700</v>
      </c>
      <c r="E569" s="186">
        <v>0.755</v>
      </c>
      <c r="H569" s="188">
        <v>5486</v>
      </c>
      <c r="I569" s="188">
        <v>-44.015000000000001</v>
      </c>
      <c r="K569" s="186">
        <v>6</v>
      </c>
      <c r="L569" s="186">
        <v>57.599397000000003</v>
      </c>
      <c r="M569" s="186">
        <v>102.85899999999999</v>
      </c>
      <c r="P569" s="188">
        <v>101.298</v>
      </c>
      <c r="R569" s="186">
        <v>0</v>
      </c>
      <c r="S569" s="188">
        <v>1.1349100000000001</v>
      </c>
      <c r="U569" s="188">
        <v>1.0688100000000001E-2</v>
      </c>
      <c r="W569" s="188">
        <v>1.0575079999999999</v>
      </c>
      <c r="AB569" s="188" t="s">
        <v>798</v>
      </c>
      <c r="AC569" s="188" t="s">
        <v>821</v>
      </c>
      <c r="AD569" s="188" t="s">
        <v>1446</v>
      </c>
      <c r="AE569" s="186" t="s">
        <v>1627</v>
      </c>
      <c r="AF569" s="186">
        <v>95</v>
      </c>
    </row>
    <row r="570" spans="1:32" x14ac:dyDescent="0.2">
      <c r="A570" s="186" t="s">
        <v>138</v>
      </c>
      <c r="B570" s="186">
        <v>96</v>
      </c>
      <c r="C570" s="186" t="s">
        <v>136</v>
      </c>
      <c r="D570" s="186" t="s">
        <v>701</v>
      </c>
      <c r="E570" s="186">
        <v>0.73</v>
      </c>
      <c r="F570" s="188">
        <v>6533</v>
      </c>
      <c r="G570" s="188">
        <v>0.106</v>
      </c>
      <c r="K570" s="186">
        <v>1</v>
      </c>
      <c r="L570" s="186">
        <v>15.7314931</v>
      </c>
      <c r="M570" s="186">
        <v>120.184</v>
      </c>
      <c r="Q570" s="188">
        <v>119.319</v>
      </c>
      <c r="R570" s="186">
        <v>0</v>
      </c>
      <c r="T570" s="188">
        <v>0.72429969999999999</v>
      </c>
      <c r="V570" s="188">
        <v>3.6786000000000002E-3</v>
      </c>
      <c r="X570" s="188">
        <v>0.36651099999999998</v>
      </c>
      <c r="Y570" s="188" t="s">
        <v>1318</v>
      </c>
      <c r="Z570" s="188" t="s">
        <v>1295</v>
      </c>
      <c r="AA570" s="188" t="s">
        <v>1631</v>
      </c>
      <c r="AE570" s="186" t="s">
        <v>1632</v>
      </c>
      <c r="AF570" s="186">
        <v>0</v>
      </c>
    </row>
    <row r="571" spans="1:32" x14ac:dyDescent="0.2">
      <c r="A571" s="186" t="s">
        <v>138</v>
      </c>
      <c r="B571" s="186">
        <v>96</v>
      </c>
      <c r="C571" s="186" t="s">
        <v>136</v>
      </c>
      <c r="D571" s="186" t="s">
        <v>701</v>
      </c>
      <c r="E571" s="186">
        <v>0.73</v>
      </c>
      <c r="F571" s="188">
        <v>6530</v>
      </c>
      <c r="G571" s="188">
        <v>0</v>
      </c>
      <c r="K571" s="186">
        <v>2</v>
      </c>
      <c r="L571" s="186">
        <v>15.735426199999999</v>
      </c>
      <c r="M571" s="186">
        <v>120.246</v>
      </c>
      <c r="Q571" s="188">
        <v>119.38200000000001</v>
      </c>
      <c r="R571" s="186">
        <v>1</v>
      </c>
      <c r="T571" s="188">
        <v>0.72422260000000005</v>
      </c>
      <c r="V571" s="188">
        <v>3.6782E-3</v>
      </c>
      <c r="X571" s="188">
        <v>0.36647200000000002</v>
      </c>
      <c r="Y571" s="188" t="s">
        <v>1518</v>
      </c>
      <c r="Z571" s="188" t="s">
        <v>752</v>
      </c>
      <c r="AA571" s="188" t="s">
        <v>1633</v>
      </c>
      <c r="AE571" s="186" t="s">
        <v>1632</v>
      </c>
      <c r="AF571" s="186">
        <v>0</v>
      </c>
    </row>
    <row r="572" spans="1:32" x14ac:dyDescent="0.2">
      <c r="A572" s="186" t="s">
        <v>138</v>
      </c>
      <c r="B572" s="186">
        <v>96</v>
      </c>
      <c r="C572" s="186" t="s">
        <v>136</v>
      </c>
      <c r="D572" s="186" t="s">
        <v>701</v>
      </c>
      <c r="E572" s="186">
        <v>0.73</v>
      </c>
      <c r="F572" s="188">
        <v>2418</v>
      </c>
      <c r="G572" s="188">
        <v>29.766999999999999</v>
      </c>
      <c r="J572" s="188" t="s">
        <v>754</v>
      </c>
      <c r="K572" s="186">
        <v>3</v>
      </c>
      <c r="L572" s="186">
        <v>9.7475488000000006</v>
      </c>
      <c r="M572" s="186">
        <v>58.816000000000003</v>
      </c>
      <c r="Q572" s="188">
        <v>58.381</v>
      </c>
      <c r="R572" s="186">
        <v>0</v>
      </c>
      <c r="T572" s="188">
        <v>0.74578069999999996</v>
      </c>
      <c r="V572" s="188">
        <v>3.7877000000000002E-3</v>
      </c>
      <c r="X572" s="188">
        <v>0.37734000000000001</v>
      </c>
      <c r="Y572" s="188" t="s">
        <v>1361</v>
      </c>
      <c r="Z572" s="188" t="s">
        <v>1308</v>
      </c>
      <c r="AA572" s="188" t="s">
        <v>1634</v>
      </c>
      <c r="AE572" s="186" t="s">
        <v>1632</v>
      </c>
      <c r="AF572" s="186">
        <v>0</v>
      </c>
    </row>
    <row r="573" spans="1:32" x14ac:dyDescent="0.2">
      <c r="A573" s="186" t="s">
        <v>138</v>
      </c>
      <c r="B573" s="186">
        <v>96</v>
      </c>
      <c r="C573" s="186" t="s">
        <v>136</v>
      </c>
      <c r="D573" s="186" t="s">
        <v>701</v>
      </c>
      <c r="E573" s="186">
        <v>0.73</v>
      </c>
      <c r="H573" s="188">
        <v>680</v>
      </c>
      <c r="I573" s="188">
        <v>22.186</v>
      </c>
      <c r="J573" s="188" t="s">
        <v>758</v>
      </c>
      <c r="K573" s="186">
        <v>4</v>
      </c>
      <c r="L573" s="186">
        <v>46.396511400000001</v>
      </c>
      <c r="M573" s="186">
        <v>18.369</v>
      </c>
      <c r="P573" s="188">
        <v>18.074999999999999</v>
      </c>
      <c r="R573" s="186">
        <v>0</v>
      </c>
      <c r="S573" s="188">
        <v>1.2092228</v>
      </c>
      <c r="U573" s="188">
        <v>1.1428199999999999E-2</v>
      </c>
      <c r="W573" s="188">
        <v>1.1299110000000001</v>
      </c>
      <c r="AB573" s="188" t="s">
        <v>760</v>
      </c>
      <c r="AC573" s="188" t="s">
        <v>1236</v>
      </c>
      <c r="AD573" s="188" t="s">
        <v>1490</v>
      </c>
      <c r="AE573" s="186" t="s">
        <v>1632</v>
      </c>
      <c r="AF573" s="186">
        <v>95</v>
      </c>
    </row>
    <row r="574" spans="1:32" x14ac:dyDescent="0.2">
      <c r="A574" s="186" t="s">
        <v>138</v>
      </c>
      <c r="B574" s="186">
        <v>96</v>
      </c>
      <c r="C574" s="186" t="s">
        <v>136</v>
      </c>
      <c r="D574" s="186" t="s">
        <v>701</v>
      </c>
      <c r="E574" s="186">
        <v>0.73</v>
      </c>
      <c r="H574" s="188">
        <v>5485</v>
      </c>
      <c r="I574" s="188">
        <v>-43.8</v>
      </c>
      <c r="K574" s="186">
        <v>5</v>
      </c>
      <c r="L574" s="186">
        <v>60.070814800000001</v>
      </c>
      <c r="M574" s="186">
        <v>102.58</v>
      </c>
      <c r="P574" s="188">
        <v>101.02200000000001</v>
      </c>
      <c r="R574" s="186">
        <v>1</v>
      </c>
      <c r="S574" s="188">
        <v>1.1351412000000001</v>
      </c>
      <c r="U574" s="188">
        <v>1.06905E-2</v>
      </c>
      <c r="W574" s="188">
        <v>1.0577430000000001</v>
      </c>
      <c r="AB574" s="188" t="s">
        <v>809</v>
      </c>
      <c r="AC574" s="188" t="s">
        <v>760</v>
      </c>
      <c r="AD574" s="188" t="s">
        <v>1039</v>
      </c>
      <c r="AE574" s="186" t="s">
        <v>1632</v>
      </c>
      <c r="AF574" s="186">
        <v>95</v>
      </c>
    </row>
    <row r="575" spans="1:32" x14ac:dyDescent="0.2">
      <c r="A575" s="186" t="s">
        <v>138</v>
      </c>
      <c r="B575" s="186">
        <v>96</v>
      </c>
      <c r="C575" s="186" t="s">
        <v>136</v>
      </c>
      <c r="D575" s="186" t="s">
        <v>701</v>
      </c>
      <c r="E575" s="186">
        <v>0.73</v>
      </c>
      <c r="H575" s="188">
        <v>5489</v>
      </c>
      <c r="I575" s="188">
        <v>-44</v>
      </c>
      <c r="K575" s="186">
        <v>6</v>
      </c>
      <c r="L575" s="186">
        <v>59.557656700000003</v>
      </c>
      <c r="M575" s="186">
        <v>102.867</v>
      </c>
      <c r="P575" s="188">
        <v>101.306</v>
      </c>
      <c r="R575" s="186">
        <v>0</v>
      </c>
      <c r="S575" s="188">
        <v>1.1349142000000001</v>
      </c>
      <c r="U575" s="188">
        <v>1.06883E-2</v>
      </c>
      <c r="W575" s="188">
        <v>1.0575239999999999</v>
      </c>
      <c r="AB575" s="188" t="s">
        <v>798</v>
      </c>
      <c r="AC575" s="188" t="s">
        <v>880</v>
      </c>
      <c r="AD575" s="188" t="s">
        <v>1442</v>
      </c>
      <c r="AE575" s="186" t="s">
        <v>1632</v>
      </c>
      <c r="AF575" s="186">
        <v>95</v>
      </c>
    </row>
    <row r="576" spans="1:32" x14ac:dyDescent="0.2">
      <c r="A576" s="186" t="s">
        <v>138</v>
      </c>
      <c r="B576" s="186">
        <v>97</v>
      </c>
      <c r="C576" s="186" t="s">
        <v>137</v>
      </c>
      <c r="D576" s="186" t="s">
        <v>701</v>
      </c>
      <c r="E576" s="186">
        <v>0.76800000000000002</v>
      </c>
      <c r="F576" s="188">
        <v>6534</v>
      </c>
      <c r="G576" s="188">
        <v>9.2999999999999999E-2</v>
      </c>
      <c r="K576" s="186">
        <v>1</v>
      </c>
      <c r="L576" s="186">
        <v>14.946172600000001</v>
      </c>
      <c r="M576" s="186">
        <v>120.06699999999999</v>
      </c>
      <c r="Q576" s="188">
        <v>119.20399999999999</v>
      </c>
      <c r="R576" s="186">
        <v>0</v>
      </c>
      <c r="T576" s="188">
        <v>0.72430819999999996</v>
      </c>
      <c r="V576" s="188">
        <v>3.6784999999999999E-3</v>
      </c>
      <c r="X576" s="188">
        <v>0.366506</v>
      </c>
      <c r="Y576" s="188" t="s">
        <v>1307</v>
      </c>
      <c r="Z576" s="188" t="s">
        <v>1295</v>
      </c>
      <c r="AA576" s="188" t="s">
        <v>1635</v>
      </c>
      <c r="AE576" s="186" t="s">
        <v>1636</v>
      </c>
      <c r="AF576" s="186">
        <v>0</v>
      </c>
    </row>
    <row r="577" spans="1:32" x14ac:dyDescent="0.2">
      <c r="A577" s="186" t="s">
        <v>138</v>
      </c>
      <c r="B577" s="186">
        <v>97</v>
      </c>
      <c r="C577" s="186" t="s">
        <v>137</v>
      </c>
      <c r="D577" s="186" t="s">
        <v>701</v>
      </c>
      <c r="E577" s="186">
        <v>0.76800000000000002</v>
      </c>
      <c r="F577" s="188">
        <v>6536</v>
      </c>
      <c r="G577" s="188">
        <v>0</v>
      </c>
      <c r="K577" s="186">
        <v>2</v>
      </c>
      <c r="L577" s="186">
        <v>14.9597388</v>
      </c>
      <c r="M577" s="186">
        <v>120.295</v>
      </c>
      <c r="Q577" s="188">
        <v>119.43</v>
      </c>
      <c r="R577" s="186">
        <v>1</v>
      </c>
      <c r="T577" s="188">
        <v>0.72424060000000001</v>
      </c>
      <c r="V577" s="188">
        <v>3.6782E-3</v>
      </c>
      <c r="X577" s="188">
        <v>0.36647200000000002</v>
      </c>
      <c r="Y577" s="188" t="s">
        <v>1637</v>
      </c>
      <c r="Z577" s="188" t="s">
        <v>752</v>
      </c>
      <c r="AA577" s="188" t="s">
        <v>1638</v>
      </c>
      <c r="AE577" s="186" t="s">
        <v>1636</v>
      </c>
      <c r="AF577" s="186">
        <v>0</v>
      </c>
    </row>
    <row r="578" spans="1:32" x14ac:dyDescent="0.2">
      <c r="A578" s="186" t="s">
        <v>138</v>
      </c>
      <c r="B578" s="186">
        <v>97</v>
      </c>
      <c r="C578" s="186" t="s">
        <v>137</v>
      </c>
      <c r="D578" s="186" t="s">
        <v>701</v>
      </c>
      <c r="E578" s="186">
        <v>0.76800000000000002</v>
      </c>
      <c r="F578" s="188">
        <v>2523</v>
      </c>
      <c r="G578" s="188">
        <v>29.664000000000001</v>
      </c>
      <c r="J578" s="188" t="s">
        <v>754</v>
      </c>
      <c r="K578" s="186">
        <v>3</v>
      </c>
      <c r="L578" s="186">
        <v>9.5503119999999999</v>
      </c>
      <c r="M578" s="186">
        <v>61.104999999999997</v>
      </c>
      <c r="Q578" s="188">
        <v>60.652999999999999</v>
      </c>
      <c r="R578" s="186">
        <v>0</v>
      </c>
      <c r="T578" s="188">
        <v>0.74572430000000001</v>
      </c>
      <c r="V578" s="188">
        <v>3.7873E-3</v>
      </c>
      <c r="X578" s="188">
        <v>0.37730200000000003</v>
      </c>
      <c r="Y578" s="188" t="s">
        <v>1307</v>
      </c>
      <c r="Z578" s="188" t="s">
        <v>1308</v>
      </c>
      <c r="AA578" s="188" t="s">
        <v>1639</v>
      </c>
      <c r="AE578" s="186" t="s">
        <v>1636</v>
      </c>
      <c r="AF578" s="186">
        <v>0</v>
      </c>
    </row>
    <row r="579" spans="1:32" x14ac:dyDescent="0.2">
      <c r="A579" s="186" t="s">
        <v>138</v>
      </c>
      <c r="B579" s="186">
        <v>97</v>
      </c>
      <c r="C579" s="186" t="s">
        <v>137</v>
      </c>
      <c r="D579" s="186" t="s">
        <v>701</v>
      </c>
      <c r="E579" s="186">
        <v>0.76800000000000002</v>
      </c>
      <c r="H579" s="188">
        <v>711</v>
      </c>
      <c r="I579" s="188">
        <v>22.303000000000001</v>
      </c>
      <c r="J579" s="188" t="s">
        <v>758</v>
      </c>
      <c r="K579" s="186">
        <v>4</v>
      </c>
      <c r="L579" s="186">
        <v>45.730787999999997</v>
      </c>
      <c r="M579" s="186">
        <v>19.192</v>
      </c>
      <c r="P579" s="188">
        <v>18.885000000000002</v>
      </c>
      <c r="R579" s="186">
        <v>0</v>
      </c>
      <c r="S579" s="188">
        <v>1.2093278999999999</v>
      </c>
      <c r="U579" s="188">
        <v>1.14295E-2</v>
      </c>
      <c r="W579" s="188">
        <v>1.130039</v>
      </c>
      <c r="AB579" s="188" t="s">
        <v>760</v>
      </c>
      <c r="AC579" s="188" t="s">
        <v>835</v>
      </c>
      <c r="AD579" s="188" t="s">
        <v>1502</v>
      </c>
      <c r="AE579" s="186" t="s">
        <v>1636</v>
      </c>
      <c r="AF579" s="186">
        <v>95</v>
      </c>
    </row>
    <row r="580" spans="1:32" x14ac:dyDescent="0.2">
      <c r="A580" s="186" t="s">
        <v>138</v>
      </c>
      <c r="B580" s="186">
        <v>97</v>
      </c>
      <c r="C580" s="186" t="s">
        <v>137</v>
      </c>
      <c r="D580" s="186" t="s">
        <v>701</v>
      </c>
      <c r="E580" s="186">
        <v>0.76800000000000002</v>
      </c>
      <c r="H580" s="188">
        <v>5486</v>
      </c>
      <c r="I580" s="188">
        <v>-43.8</v>
      </c>
      <c r="K580" s="186">
        <v>5</v>
      </c>
      <c r="L580" s="186">
        <v>56.961047600000001</v>
      </c>
      <c r="M580" s="186">
        <v>102.661</v>
      </c>
      <c r="P580" s="188">
        <v>101.102</v>
      </c>
      <c r="R580" s="186">
        <v>1</v>
      </c>
      <c r="S580" s="188">
        <v>1.1351521</v>
      </c>
      <c r="U580" s="188">
        <v>1.06905E-2</v>
      </c>
      <c r="W580" s="188">
        <v>1.0577430000000001</v>
      </c>
      <c r="AB580" s="188" t="s">
        <v>809</v>
      </c>
      <c r="AC580" s="188" t="s">
        <v>760</v>
      </c>
      <c r="AD580" s="188" t="s">
        <v>1039</v>
      </c>
      <c r="AE580" s="186" t="s">
        <v>1636</v>
      </c>
      <c r="AF580" s="186">
        <v>95</v>
      </c>
    </row>
    <row r="581" spans="1:32" x14ac:dyDescent="0.2">
      <c r="A581" s="186" t="s">
        <v>138</v>
      </c>
      <c r="B581" s="186">
        <v>97</v>
      </c>
      <c r="C581" s="186" t="s">
        <v>137</v>
      </c>
      <c r="D581" s="186" t="s">
        <v>701</v>
      </c>
      <c r="E581" s="186">
        <v>0.76800000000000002</v>
      </c>
      <c r="H581" s="188">
        <v>5483</v>
      </c>
      <c r="I581" s="188">
        <v>-44.027999999999999</v>
      </c>
      <c r="K581" s="186">
        <v>6</v>
      </c>
      <c r="L581" s="186">
        <v>56.649840300000001</v>
      </c>
      <c r="M581" s="186">
        <v>102.84399999999999</v>
      </c>
      <c r="P581" s="188">
        <v>101.283</v>
      </c>
      <c r="R581" s="186">
        <v>0</v>
      </c>
      <c r="S581" s="188">
        <v>1.1348942</v>
      </c>
      <c r="U581" s="188">
        <v>1.0688E-2</v>
      </c>
      <c r="W581" s="188">
        <v>1.057493</v>
      </c>
      <c r="AB581" s="188" t="s">
        <v>798</v>
      </c>
      <c r="AC581" s="188" t="s">
        <v>821</v>
      </c>
      <c r="AD581" s="188" t="s">
        <v>1446</v>
      </c>
      <c r="AE581" s="186" t="s">
        <v>1636</v>
      </c>
      <c r="AF581" s="186">
        <v>95</v>
      </c>
    </row>
    <row r="582" spans="1:32" x14ac:dyDescent="0.2">
      <c r="A582" s="186" t="s">
        <v>138</v>
      </c>
      <c r="B582" s="186">
        <v>98</v>
      </c>
      <c r="C582" s="186" t="s">
        <v>145</v>
      </c>
      <c r="D582" s="186" t="s">
        <v>697</v>
      </c>
      <c r="E582" s="186">
        <v>0.82499999999999996</v>
      </c>
      <c r="F582" s="188">
        <v>6524</v>
      </c>
      <c r="G582" s="188">
        <v>0.115</v>
      </c>
      <c r="K582" s="186">
        <v>1</v>
      </c>
      <c r="L582" s="186">
        <v>13.915888300000001</v>
      </c>
      <c r="M582" s="186">
        <v>120.11</v>
      </c>
      <c r="Q582" s="188">
        <v>119.246</v>
      </c>
      <c r="R582" s="186">
        <v>0</v>
      </c>
      <c r="T582" s="188">
        <v>0.72421120000000005</v>
      </c>
      <c r="V582" s="188">
        <v>3.6786000000000002E-3</v>
      </c>
      <c r="X582" s="188">
        <v>0.36651400000000001</v>
      </c>
      <c r="Y582" s="188" t="s">
        <v>1307</v>
      </c>
      <c r="Z582" s="188" t="s">
        <v>1289</v>
      </c>
      <c r="AA582" s="188" t="s">
        <v>1640</v>
      </c>
      <c r="AE582" s="186" t="s">
        <v>1641</v>
      </c>
      <c r="AF582" s="186">
        <v>0</v>
      </c>
    </row>
    <row r="583" spans="1:32" x14ac:dyDescent="0.2">
      <c r="A583" s="186" t="s">
        <v>138</v>
      </c>
      <c r="B583" s="186">
        <v>98</v>
      </c>
      <c r="C583" s="186" t="s">
        <v>145</v>
      </c>
      <c r="D583" s="186" t="s">
        <v>697</v>
      </c>
      <c r="E583" s="186">
        <v>0.82499999999999996</v>
      </c>
      <c r="F583" s="188">
        <v>6529</v>
      </c>
      <c r="G583" s="188">
        <v>0</v>
      </c>
      <c r="K583" s="186">
        <v>2</v>
      </c>
      <c r="L583" s="186">
        <v>13.9228723</v>
      </c>
      <c r="M583" s="186">
        <v>120.236</v>
      </c>
      <c r="Q583" s="188">
        <v>119.371</v>
      </c>
      <c r="R583" s="186">
        <v>1</v>
      </c>
      <c r="T583" s="188">
        <v>0.72412810000000005</v>
      </c>
      <c r="V583" s="188">
        <v>3.6782E-3</v>
      </c>
      <c r="X583" s="188">
        <v>0.36647200000000002</v>
      </c>
      <c r="Y583" s="188" t="s">
        <v>1637</v>
      </c>
      <c r="Z583" s="188" t="s">
        <v>752</v>
      </c>
      <c r="AA583" s="188" t="s">
        <v>1642</v>
      </c>
      <c r="AE583" s="186" t="s">
        <v>1641</v>
      </c>
      <c r="AF583" s="186">
        <v>0</v>
      </c>
    </row>
    <row r="584" spans="1:32" x14ac:dyDescent="0.2">
      <c r="A584" s="186" t="s">
        <v>138</v>
      </c>
      <c r="B584" s="186">
        <v>98</v>
      </c>
      <c r="C584" s="186" t="s">
        <v>145</v>
      </c>
      <c r="D584" s="186" t="s">
        <v>697</v>
      </c>
      <c r="E584" s="186">
        <v>0.82499999999999996</v>
      </c>
      <c r="F584" s="188">
        <v>3496</v>
      </c>
      <c r="G584" s="188">
        <v>8.4760000000000009</v>
      </c>
      <c r="J584" s="188" t="s">
        <v>754</v>
      </c>
      <c r="K584" s="186">
        <v>3</v>
      </c>
      <c r="L584" s="186">
        <v>11.245052100000001</v>
      </c>
      <c r="M584" s="186">
        <v>83.884</v>
      </c>
      <c r="Q584" s="188">
        <v>83.275999999999996</v>
      </c>
      <c r="R584" s="186">
        <v>0</v>
      </c>
      <c r="T584" s="188">
        <v>0.73026619999999998</v>
      </c>
      <c r="V584" s="188">
        <v>3.7093999999999999E-3</v>
      </c>
      <c r="X584" s="188">
        <v>0.36956699999999998</v>
      </c>
      <c r="Y584" s="188" t="s">
        <v>1361</v>
      </c>
      <c r="Z584" s="188" t="s">
        <v>1308</v>
      </c>
      <c r="AA584" s="188" t="s">
        <v>1643</v>
      </c>
      <c r="AE584" s="186" t="s">
        <v>1641</v>
      </c>
      <c r="AF584" s="186">
        <v>0</v>
      </c>
    </row>
    <row r="585" spans="1:32" x14ac:dyDescent="0.2">
      <c r="A585" s="186" t="s">
        <v>138</v>
      </c>
      <c r="B585" s="186">
        <v>98</v>
      </c>
      <c r="C585" s="186" t="s">
        <v>145</v>
      </c>
      <c r="D585" s="186" t="s">
        <v>697</v>
      </c>
      <c r="E585" s="186">
        <v>0.82499999999999996</v>
      </c>
      <c r="H585" s="188">
        <v>877</v>
      </c>
      <c r="I585" s="188">
        <v>-19.405000000000001</v>
      </c>
      <c r="J585" s="188" t="s">
        <v>758</v>
      </c>
      <c r="K585" s="186">
        <v>4</v>
      </c>
      <c r="L585" s="186">
        <v>50.624304799999997</v>
      </c>
      <c r="M585" s="186">
        <v>23.841000000000001</v>
      </c>
      <c r="P585" s="188">
        <v>23.47</v>
      </c>
      <c r="R585" s="186">
        <v>0</v>
      </c>
      <c r="S585" s="188">
        <v>1.1632043999999999</v>
      </c>
      <c r="U585" s="188">
        <v>1.0963199999999999E-2</v>
      </c>
      <c r="W585" s="188">
        <v>1.084436</v>
      </c>
      <c r="AB585" s="188" t="s">
        <v>760</v>
      </c>
      <c r="AC585" s="188" t="s">
        <v>835</v>
      </c>
      <c r="AD585" s="188" t="s">
        <v>1502</v>
      </c>
      <c r="AE585" s="186" t="s">
        <v>1641</v>
      </c>
      <c r="AF585" s="186">
        <v>95</v>
      </c>
    </row>
    <row r="586" spans="1:32" x14ac:dyDescent="0.2">
      <c r="A586" s="186" t="s">
        <v>138</v>
      </c>
      <c r="B586" s="186">
        <v>98</v>
      </c>
      <c r="C586" s="186" t="s">
        <v>145</v>
      </c>
      <c r="D586" s="186" t="s">
        <v>697</v>
      </c>
      <c r="E586" s="186">
        <v>0.82499999999999996</v>
      </c>
      <c r="H586" s="188">
        <v>5492</v>
      </c>
      <c r="I586" s="188">
        <v>-43.8</v>
      </c>
      <c r="K586" s="186">
        <v>5</v>
      </c>
      <c r="L586" s="186">
        <v>52.9867846</v>
      </c>
      <c r="M586" s="186">
        <v>102.685</v>
      </c>
      <c r="P586" s="188">
        <v>101.126</v>
      </c>
      <c r="R586" s="186">
        <v>1</v>
      </c>
      <c r="S586" s="188">
        <v>1.1350947</v>
      </c>
      <c r="U586" s="188">
        <v>1.06905E-2</v>
      </c>
      <c r="W586" s="188">
        <v>1.0577430000000001</v>
      </c>
      <c r="AB586" s="188" t="s">
        <v>760</v>
      </c>
      <c r="AC586" s="188" t="s">
        <v>835</v>
      </c>
      <c r="AD586" s="188" t="s">
        <v>1065</v>
      </c>
      <c r="AE586" s="186" t="s">
        <v>1641</v>
      </c>
      <c r="AF586" s="186">
        <v>95</v>
      </c>
    </row>
    <row r="587" spans="1:32" x14ac:dyDescent="0.2">
      <c r="A587" s="186" t="s">
        <v>138</v>
      </c>
      <c r="B587" s="186">
        <v>98</v>
      </c>
      <c r="C587" s="186" t="s">
        <v>145</v>
      </c>
      <c r="D587" s="186" t="s">
        <v>697</v>
      </c>
      <c r="E587" s="186">
        <v>0.82499999999999996</v>
      </c>
      <c r="H587" s="188">
        <v>5484</v>
      </c>
      <c r="I587" s="188">
        <v>-44.005000000000003</v>
      </c>
      <c r="K587" s="186">
        <v>6</v>
      </c>
      <c r="L587" s="186">
        <v>52.701059899999997</v>
      </c>
      <c r="M587" s="186">
        <v>102.866</v>
      </c>
      <c r="P587" s="188">
        <v>101.30500000000001</v>
      </c>
      <c r="R587" s="186">
        <v>0</v>
      </c>
      <c r="S587" s="188">
        <v>1.1348615</v>
      </c>
      <c r="U587" s="188">
        <v>1.06882E-2</v>
      </c>
      <c r="W587" s="188">
        <v>1.0575190000000001</v>
      </c>
      <c r="AB587" s="188" t="s">
        <v>765</v>
      </c>
      <c r="AC587" s="188" t="s">
        <v>821</v>
      </c>
      <c r="AD587" s="188" t="s">
        <v>1451</v>
      </c>
      <c r="AE587" s="186" t="s">
        <v>1641</v>
      </c>
      <c r="AF587" s="186">
        <v>95</v>
      </c>
    </row>
    <row r="588" spans="1:32" x14ac:dyDescent="0.2">
      <c r="A588" s="186" t="s">
        <v>138</v>
      </c>
      <c r="B588" s="186">
        <v>99</v>
      </c>
      <c r="C588" s="186" t="s">
        <v>146</v>
      </c>
      <c r="D588" s="186" t="s">
        <v>697</v>
      </c>
      <c r="E588" s="186">
        <v>0.73599999999999999</v>
      </c>
      <c r="F588" s="188">
        <v>6530</v>
      </c>
      <c r="G588" s="188">
        <v>0.126</v>
      </c>
      <c r="K588" s="186">
        <v>1</v>
      </c>
      <c r="L588" s="186">
        <v>15.6066568</v>
      </c>
      <c r="M588" s="186">
        <v>120.238</v>
      </c>
      <c r="Q588" s="188">
        <v>119.374</v>
      </c>
      <c r="R588" s="186">
        <v>0</v>
      </c>
      <c r="T588" s="188">
        <v>0.72439180000000003</v>
      </c>
      <c r="V588" s="188">
        <v>3.6787E-3</v>
      </c>
      <c r="X588" s="188">
        <v>0.36651800000000001</v>
      </c>
      <c r="Y588" s="188" t="s">
        <v>755</v>
      </c>
      <c r="Z588" s="188" t="s">
        <v>1281</v>
      </c>
      <c r="AA588" s="188" t="s">
        <v>1644</v>
      </c>
      <c r="AE588" s="186" t="s">
        <v>1645</v>
      </c>
      <c r="AF588" s="186">
        <v>0</v>
      </c>
    </row>
    <row r="589" spans="1:32" x14ac:dyDescent="0.2">
      <c r="A589" s="186" t="s">
        <v>138</v>
      </c>
      <c r="B589" s="186">
        <v>99</v>
      </c>
      <c r="C589" s="186" t="s">
        <v>146</v>
      </c>
      <c r="D589" s="186" t="s">
        <v>697</v>
      </c>
      <c r="E589" s="186">
        <v>0.73599999999999999</v>
      </c>
      <c r="F589" s="188">
        <v>6533</v>
      </c>
      <c r="G589" s="188">
        <v>0</v>
      </c>
      <c r="K589" s="186">
        <v>2</v>
      </c>
      <c r="L589" s="186">
        <v>15.610761800000001</v>
      </c>
      <c r="M589" s="186">
        <v>120.30500000000001</v>
      </c>
      <c r="Q589" s="188">
        <v>119.44</v>
      </c>
      <c r="R589" s="186">
        <v>1</v>
      </c>
      <c r="T589" s="188">
        <v>0.72430059999999996</v>
      </c>
      <c r="V589" s="188">
        <v>3.6782E-3</v>
      </c>
      <c r="X589" s="188">
        <v>0.36647200000000002</v>
      </c>
      <c r="Y589" s="188" t="s">
        <v>1620</v>
      </c>
      <c r="Z589" s="188" t="s">
        <v>1611</v>
      </c>
      <c r="AA589" s="188" t="s">
        <v>1646</v>
      </c>
      <c r="AE589" s="186" t="s">
        <v>1645</v>
      </c>
      <c r="AF589" s="186">
        <v>0</v>
      </c>
    </row>
    <row r="590" spans="1:32" x14ac:dyDescent="0.2">
      <c r="A590" s="186" t="s">
        <v>138</v>
      </c>
      <c r="B590" s="186">
        <v>99</v>
      </c>
      <c r="C590" s="186" t="s">
        <v>146</v>
      </c>
      <c r="D590" s="186" t="s">
        <v>697</v>
      </c>
      <c r="E590" s="186">
        <v>0.73599999999999999</v>
      </c>
      <c r="F590" s="188">
        <v>3105</v>
      </c>
      <c r="G590" s="188">
        <v>8.4879999999999995</v>
      </c>
      <c r="J590" s="188" t="s">
        <v>754</v>
      </c>
      <c r="K590" s="186">
        <v>3</v>
      </c>
      <c r="L590" s="186">
        <v>11.6232539</v>
      </c>
      <c r="M590" s="186">
        <v>74.808000000000007</v>
      </c>
      <c r="Q590" s="188">
        <v>74.265000000000001</v>
      </c>
      <c r="R590" s="186">
        <v>0</v>
      </c>
      <c r="T590" s="188">
        <v>0.73044849999999995</v>
      </c>
      <c r="V590" s="188">
        <v>3.7093999999999999E-3</v>
      </c>
      <c r="X590" s="188">
        <v>0.36957099999999998</v>
      </c>
      <c r="Y590" s="188" t="s">
        <v>1318</v>
      </c>
      <c r="Z590" s="188" t="s">
        <v>1295</v>
      </c>
      <c r="AA590" s="188" t="s">
        <v>1647</v>
      </c>
      <c r="AE590" s="186" t="s">
        <v>1645</v>
      </c>
      <c r="AF590" s="186">
        <v>0</v>
      </c>
    </row>
    <row r="591" spans="1:32" x14ac:dyDescent="0.2">
      <c r="A591" s="186" t="s">
        <v>138</v>
      </c>
      <c r="B591" s="186">
        <v>99</v>
      </c>
      <c r="C591" s="186" t="s">
        <v>146</v>
      </c>
      <c r="D591" s="186" t="s">
        <v>697</v>
      </c>
      <c r="E591" s="186">
        <v>0.73599999999999999</v>
      </c>
      <c r="H591" s="188">
        <v>783</v>
      </c>
      <c r="I591" s="188">
        <v>-19.350999999999999</v>
      </c>
      <c r="J591" s="188" t="s">
        <v>758</v>
      </c>
      <c r="K591" s="186">
        <v>4</v>
      </c>
      <c r="L591" s="186">
        <v>51.677546200000002</v>
      </c>
      <c r="M591" s="186">
        <v>21.169</v>
      </c>
      <c r="P591" s="188">
        <v>20.838999999999999</v>
      </c>
      <c r="R591" s="186">
        <v>0</v>
      </c>
      <c r="S591" s="188">
        <v>1.1632937000000001</v>
      </c>
      <c r="U591" s="188">
        <v>1.09639E-2</v>
      </c>
      <c r="W591" s="188">
        <v>1.084495</v>
      </c>
      <c r="AB591" s="188" t="s">
        <v>760</v>
      </c>
      <c r="AC591" s="188" t="s">
        <v>835</v>
      </c>
      <c r="AD591" s="188" t="s">
        <v>1548</v>
      </c>
      <c r="AE591" s="186" t="s">
        <v>1645</v>
      </c>
      <c r="AF591" s="186">
        <v>95</v>
      </c>
    </row>
    <row r="592" spans="1:32" x14ac:dyDescent="0.2">
      <c r="A592" s="186" t="s">
        <v>138</v>
      </c>
      <c r="B592" s="186">
        <v>99</v>
      </c>
      <c r="C592" s="186" t="s">
        <v>146</v>
      </c>
      <c r="D592" s="186" t="s">
        <v>697</v>
      </c>
      <c r="E592" s="186">
        <v>0.73599999999999999</v>
      </c>
      <c r="H592" s="188">
        <v>5497</v>
      </c>
      <c r="I592" s="188">
        <v>-43.8</v>
      </c>
      <c r="K592" s="186">
        <v>5</v>
      </c>
      <c r="L592" s="186">
        <v>59.496352299999998</v>
      </c>
      <c r="M592" s="186">
        <v>102.628</v>
      </c>
      <c r="P592" s="188">
        <v>101.069</v>
      </c>
      <c r="R592" s="186">
        <v>1</v>
      </c>
      <c r="S592" s="188">
        <v>1.1350944999999999</v>
      </c>
      <c r="U592" s="188">
        <v>1.06905E-2</v>
      </c>
      <c r="W592" s="188">
        <v>1.0577430000000001</v>
      </c>
      <c r="AB592" s="188" t="s">
        <v>809</v>
      </c>
      <c r="AC592" s="188" t="s">
        <v>835</v>
      </c>
      <c r="AD592" s="188" t="s">
        <v>1044</v>
      </c>
      <c r="AE592" s="186" t="s">
        <v>1645</v>
      </c>
      <c r="AF592" s="186">
        <v>95</v>
      </c>
    </row>
    <row r="593" spans="1:32" x14ac:dyDescent="0.2">
      <c r="A593" s="186" t="s">
        <v>138</v>
      </c>
      <c r="B593" s="186">
        <v>99</v>
      </c>
      <c r="C593" s="186" t="s">
        <v>146</v>
      </c>
      <c r="D593" s="186" t="s">
        <v>697</v>
      </c>
      <c r="E593" s="186">
        <v>0.73599999999999999</v>
      </c>
      <c r="H593" s="188">
        <v>5484</v>
      </c>
      <c r="I593" s="188">
        <v>-44.024000000000001</v>
      </c>
      <c r="K593" s="186">
        <v>6</v>
      </c>
      <c r="L593" s="186">
        <v>59.243316</v>
      </c>
      <c r="M593" s="186">
        <v>102.771</v>
      </c>
      <c r="P593" s="188">
        <v>101.211</v>
      </c>
      <c r="R593" s="186">
        <v>0</v>
      </c>
      <c r="S593" s="188">
        <v>1.1348396000000001</v>
      </c>
      <c r="U593" s="188">
        <v>1.0688E-2</v>
      </c>
      <c r="W593" s="188">
        <v>1.0574969999999999</v>
      </c>
      <c r="AB593" s="188" t="s">
        <v>798</v>
      </c>
      <c r="AC593" s="188" t="s">
        <v>821</v>
      </c>
      <c r="AD593" s="188" t="s">
        <v>1446</v>
      </c>
      <c r="AE593" s="186" t="s">
        <v>1645</v>
      </c>
      <c r="AF593" s="186">
        <v>95</v>
      </c>
    </row>
  </sheetData>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5"/>
  <sheetViews>
    <sheetView workbookViewId="0">
      <selection activeCell="J2" activeCellId="1" sqref="C2:D73 J2:N73"/>
    </sheetView>
  </sheetViews>
  <sheetFormatPr defaultColWidth="9.140625" defaultRowHeight="12.75" x14ac:dyDescent="0.2"/>
  <cols>
    <col min="1" max="16384" width="9.140625" style="188"/>
  </cols>
  <sheetData>
    <row r="1" spans="1:32" x14ac:dyDescent="0.2">
      <c r="A1" s="186" t="s">
        <v>684</v>
      </c>
      <c r="B1" s="186" t="s">
        <v>719</v>
      </c>
      <c r="C1" s="186" t="s">
        <v>28</v>
      </c>
      <c r="D1" s="186" t="s">
        <v>685</v>
      </c>
      <c r="E1" s="186" t="s">
        <v>686</v>
      </c>
      <c r="F1" s="186" t="s">
        <v>687</v>
      </c>
      <c r="G1" s="186" t="s">
        <v>720</v>
      </c>
      <c r="H1" s="186" t="s">
        <v>689</v>
      </c>
      <c r="I1" s="186" t="s">
        <v>721</v>
      </c>
      <c r="J1" s="186" t="s">
        <v>722</v>
      </c>
      <c r="K1" s="186" t="s">
        <v>723</v>
      </c>
      <c r="L1" s="186" t="s">
        <v>724</v>
      </c>
      <c r="M1" s="186" t="s">
        <v>725</v>
      </c>
      <c r="N1" s="186" t="s">
        <v>726</v>
      </c>
      <c r="O1" s="186" t="s">
        <v>727</v>
      </c>
      <c r="P1" s="186" t="s">
        <v>728</v>
      </c>
      <c r="Q1" s="186" t="s">
        <v>729</v>
      </c>
      <c r="R1" s="186" t="s">
        <v>730</v>
      </c>
      <c r="S1" s="186" t="s">
        <v>731</v>
      </c>
      <c r="T1" s="186" t="s">
        <v>732</v>
      </c>
      <c r="U1" s="186" t="s">
        <v>733</v>
      </c>
      <c r="V1" s="186" t="s">
        <v>734</v>
      </c>
      <c r="W1" s="186" t="s">
        <v>735</v>
      </c>
      <c r="X1" s="186" t="s">
        <v>736</v>
      </c>
      <c r="Y1" s="186" t="s">
        <v>737</v>
      </c>
      <c r="Z1" s="186" t="s">
        <v>738</v>
      </c>
      <c r="AA1" s="186" t="s">
        <v>739</v>
      </c>
      <c r="AB1" s="186" t="s">
        <v>740</v>
      </c>
      <c r="AC1" s="186" t="s">
        <v>741</v>
      </c>
      <c r="AD1" s="186" t="s">
        <v>742</v>
      </c>
      <c r="AE1" s="186" t="s">
        <v>743</v>
      </c>
      <c r="AF1" s="186" t="s">
        <v>744</v>
      </c>
    </row>
    <row r="2" spans="1:32" x14ac:dyDescent="0.2">
      <c r="A2" s="186" t="s">
        <v>138</v>
      </c>
      <c r="B2" s="186">
        <v>1</v>
      </c>
      <c r="C2" s="186" t="s">
        <v>1648</v>
      </c>
      <c r="D2" s="186" t="s">
        <v>700</v>
      </c>
      <c r="E2" s="186">
        <v>0.79500000000000004</v>
      </c>
      <c r="F2" s="186">
        <v>6471</v>
      </c>
      <c r="G2" s="186">
        <v>0.11899999999999999</v>
      </c>
      <c r="K2" s="186">
        <v>1</v>
      </c>
      <c r="L2" s="186">
        <v>14.3803299</v>
      </c>
      <c r="M2" s="186">
        <v>119.06699999999999</v>
      </c>
      <c r="N2" s="186" t="s">
        <v>1649</v>
      </c>
      <c r="Q2" s="186">
        <v>118.21</v>
      </c>
      <c r="R2" s="186">
        <v>0</v>
      </c>
      <c r="T2" s="186">
        <v>0.72431809999999996</v>
      </c>
      <c r="V2" s="186">
        <v>3.6786000000000002E-3</v>
      </c>
      <c r="X2" s="186">
        <v>0.36651600000000001</v>
      </c>
      <c r="Y2" s="186" t="s">
        <v>1650</v>
      </c>
      <c r="Z2" s="186" t="s">
        <v>1651</v>
      </c>
      <c r="AA2" s="186" t="s">
        <v>1652</v>
      </c>
      <c r="AE2" s="186" t="s">
        <v>1653</v>
      </c>
      <c r="AF2" s="186">
        <v>0</v>
      </c>
    </row>
    <row r="3" spans="1:32" x14ac:dyDescent="0.2">
      <c r="A3" s="186" t="s">
        <v>138</v>
      </c>
      <c r="B3" s="186">
        <v>1</v>
      </c>
      <c r="C3" s="186" t="s">
        <v>1648</v>
      </c>
      <c r="D3" s="186" t="s">
        <v>700</v>
      </c>
      <c r="E3" s="186">
        <v>0.79500000000000004</v>
      </c>
      <c r="F3" s="186">
        <v>6462</v>
      </c>
      <c r="G3" s="186">
        <v>0</v>
      </c>
      <c r="K3" s="186">
        <v>2</v>
      </c>
      <c r="L3" s="186">
        <v>14.3783548</v>
      </c>
      <c r="M3" s="186">
        <v>119.033</v>
      </c>
      <c r="N3" s="186" t="s">
        <v>1649</v>
      </c>
      <c r="Q3" s="186">
        <v>118.17700000000001</v>
      </c>
      <c r="R3" s="186">
        <v>1</v>
      </c>
      <c r="T3" s="186">
        <v>0.72423179999999998</v>
      </c>
      <c r="V3" s="186">
        <v>3.6782E-3</v>
      </c>
      <c r="X3" s="186">
        <v>0.36647200000000002</v>
      </c>
      <c r="Y3" s="186" t="s">
        <v>1654</v>
      </c>
      <c r="Z3" s="186" t="s">
        <v>1655</v>
      </c>
      <c r="AA3" s="186" t="s">
        <v>1656</v>
      </c>
      <c r="AE3" s="186" t="s">
        <v>1653</v>
      </c>
      <c r="AF3" s="186">
        <v>0</v>
      </c>
    </row>
    <row r="4" spans="1:32" x14ac:dyDescent="0.2">
      <c r="A4" s="186" t="s">
        <v>138</v>
      </c>
      <c r="B4" s="186">
        <v>1</v>
      </c>
      <c r="C4" s="186" t="s">
        <v>1648</v>
      </c>
      <c r="D4" s="186" t="s">
        <v>700</v>
      </c>
      <c r="E4" s="186">
        <v>0.79500000000000004</v>
      </c>
      <c r="F4" s="186">
        <v>2410</v>
      </c>
      <c r="G4" s="186">
        <v>-2.778</v>
      </c>
      <c r="J4" s="186" t="s">
        <v>754</v>
      </c>
      <c r="K4" s="186">
        <v>3</v>
      </c>
      <c r="L4" s="186">
        <v>8.9015514000000007</v>
      </c>
      <c r="M4" s="186">
        <v>58.414000000000001</v>
      </c>
      <c r="N4" s="186" t="s">
        <v>1649</v>
      </c>
      <c r="Q4" s="186">
        <v>57.994999999999997</v>
      </c>
      <c r="R4" s="186">
        <v>0</v>
      </c>
      <c r="T4" s="186">
        <v>0.72221959999999996</v>
      </c>
      <c r="V4" s="186">
        <v>3.6679999999999998E-3</v>
      </c>
      <c r="X4" s="186">
        <v>0.36545800000000001</v>
      </c>
      <c r="Y4" s="186" t="s">
        <v>1657</v>
      </c>
      <c r="Z4" s="186" t="s">
        <v>1658</v>
      </c>
      <c r="AA4" s="186" t="s">
        <v>1659</v>
      </c>
      <c r="AE4" s="186" t="s">
        <v>1653</v>
      </c>
      <c r="AF4" s="186">
        <v>0</v>
      </c>
    </row>
    <row r="5" spans="1:32" x14ac:dyDescent="0.2">
      <c r="A5" s="186" t="s">
        <v>138</v>
      </c>
      <c r="B5" s="186">
        <v>1</v>
      </c>
      <c r="C5" s="186" t="s">
        <v>1648</v>
      </c>
      <c r="D5" s="186" t="s">
        <v>700</v>
      </c>
      <c r="E5" s="186">
        <v>0.79500000000000004</v>
      </c>
      <c r="H5" s="186">
        <v>672</v>
      </c>
      <c r="I5" s="186">
        <v>-29.797999999999998</v>
      </c>
      <c r="J5" s="186" t="s">
        <v>758</v>
      </c>
      <c r="K5" s="186">
        <v>4</v>
      </c>
      <c r="L5" s="186">
        <v>42.172621599999999</v>
      </c>
      <c r="M5" s="186">
        <v>18.146999999999998</v>
      </c>
      <c r="N5" s="186" t="s">
        <v>1649</v>
      </c>
      <c r="P5" s="186">
        <v>17.866</v>
      </c>
      <c r="R5" s="186">
        <v>0</v>
      </c>
      <c r="S5" s="186">
        <v>1.1514947</v>
      </c>
      <c r="U5" s="186">
        <v>1.08471E-2</v>
      </c>
      <c r="W5" s="186">
        <v>1.0730649999999999</v>
      </c>
      <c r="AB5" s="186" t="s">
        <v>762</v>
      </c>
      <c r="AC5" s="186" t="s">
        <v>759</v>
      </c>
      <c r="AD5" s="186" t="s">
        <v>982</v>
      </c>
      <c r="AE5" s="186" t="s">
        <v>1653</v>
      </c>
      <c r="AF5" s="186">
        <v>95</v>
      </c>
    </row>
    <row r="6" spans="1:32" x14ac:dyDescent="0.2">
      <c r="A6" s="186" t="s">
        <v>138</v>
      </c>
      <c r="B6" s="186">
        <v>1</v>
      </c>
      <c r="C6" s="186" t="s">
        <v>1648</v>
      </c>
      <c r="D6" s="186" t="s">
        <v>700</v>
      </c>
      <c r="E6" s="186">
        <v>0.79500000000000004</v>
      </c>
      <c r="H6" s="186">
        <v>5428</v>
      </c>
      <c r="I6" s="186">
        <v>-43.8</v>
      </c>
      <c r="K6" s="186">
        <v>5</v>
      </c>
      <c r="L6" s="186">
        <v>57.154171400000003</v>
      </c>
      <c r="M6" s="186">
        <v>101.33799999999999</v>
      </c>
      <c r="N6" s="186" t="s">
        <v>1649</v>
      </c>
      <c r="P6" s="186">
        <v>99.8</v>
      </c>
      <c r="R6" s="186">
        <v>1</v>
      </c>
      <c r="S6" s="186">
        <v>1.1347733</v>
      </c>
      <c r="U6" s="186">
        <v>1.06905E-2</v>
      </c>
      <c r="W6" s="186">
        <v>1.0577430000000001</v>
      </c>
      <c r="AB6" s="186" t="s">
        <v>795</v>
      </c>
      <c r="AC6" s="186" t="s">
        <v>762</v>
      </c>
      <c r="AD6" s="186" t="s">
        <v>778</v>
      </c>
      <c r="AE6" s="186" t="s">
        <v>1653</v>
      </c>
      <c r="AF6" s="186">
        <v>95</v>
      </c>
    </row>
    <row r="7" spans="1:32" x14ac:dyDescent="0.2">
      <c r="A7" s="186" t="s">
        <v>138</v>
      </c>
      <c r="B7" s="186">
        <v>1</v>
      </c>
      <c r="C7" s="186" t="s">
        <v>1648</v>
      </c>
      <c r="D7" s="186" t="s">
        <v>700</v>
      </c>
      <c r="E7" s="186">
        <v>0.79500000000000004</v>
      </c>
      <c r="H7" s="186">
        <v>5429</v>
      </c>
      <c r="I7" s="186">
        <v>-44.113999999999997</v>
      </c>
      <c r="K7" s="186">
        <v>6</v>
      </c>
      <c r="L7" s="186">
        <v>56.384666699999997</v>
      </c>
      <c r="M7" s="186">
        <v>101.822</v>
      </c>
      <c r="N7" s="186" t="s">
        <v>1649</v>
      </c>
      <c r="P7" s="186">
        <v>100.277</v>
      </c>
      <c r="R7" s="186">
        <v>0</v>
      </c>
      <c r="S7" s="186">
        <v>1.1344166</v>
      </c>
      <c r="U7" s="186">
        <v>1.0687E-2</v>
      </c>
      <c r="W7" s="186">
        <v>1.057399</v>
      </c>
      <c r="AB7" s="186" t="s">
        <v>780</v>
      </c>
      <c r="AC7" s="186" t="s">
        <v>798</v>
      </c>
      <c r="AD7" s="186" t="s">
        <v>935</v>
      </c>
      <c r="AE7" s="186" t="s">
        <v>1653</v>
      </c>
      <c r="AF7" s="186">
        <v>95</v>
      </c>
    </row>
    <row r="8" spans="1:32" x14ac:dyDescent="0.2">
      <c r="A8" s="186" t="s">
        <v>138</v>
      </c>
      <c r="B8" s="186">
        <v>2</v>
      </c>
      <c r="C8" s="186" t="s">
        <v>1660</v>
      </c>
      <c r="D8" s="186" t="s">
        <v>700</v>
      </c>
      <c r="E8" s="186">
        <v>0.72</v>
      </c>
      <c r="F8" s="186">
        <v>6454</v>
      </c>
      <c r="G8" s="186">
        <v>0.11799999999999999</v>
      </c>
      <c r="K8" s="186">
        <v>1</v>
      </c>
      <c r="L8" s="186">
        <v>15.8585929</v>
      </c>
      <c r="M8" s="186">
        <v>118.764</v>
      </c>
      <c r="N8" s="186" t="s">
        <v>1271</v>
      </c>
      <c r="Q8" s="186">
        <v>117.91</v>
      </c>
      <c r="R8" s="186">
        <v>0</v>
      </c>
      <c r="T8" s="186">
        <v>0.72437200000000002</v>
      </c>
      <c r="V8" s="186">
        <v>3.6786000000000002E-3</v>
      </c>
      <c r="X8" s="186">
        <v>0.36651499999999998</v>
      </c>
      <c r="Y8" s="186" t="s">
        <v>1661</v>
      </c>
      <c r="Z8" s="186" t="s">
        <v>1266</v>
      </c>
      <c r="AA8" s="186" t="s">
        <v>1662</v>
      </c>
      <c r="AE8" s="186" t="s">
        <v>1663</v>
      </c>
      <c r="AF8" s="186">
        <v>0</v>
      </c>
    </row>
    <row r="9" spans="1:32" x14ac:dyDescent="0.2">
      <c r="A9" s="186" t="s">
        <v>138</v>
      </c>
      <c r="B9" s="186">
        <v>2</v>
      </c>
      <c r="C9" s="186" t="s">
        <v>1660</v>
      </c>
      <c r="D9" s="186" t="s">
        <v>700</v>
      </c>
      <c r="E9" s="186">
        <v>0.72</v>
      </c>
      <c r="F9" s="186">
        <v>6459</v>
      </c>
      <c r="G9" s="186">
        <v>0</v>
      </c>
      <c r="K9" s="186">
        <v>2</v>
      </c>
      <c r="L9" s="186">
        <v>15.8680907</v>
      </c>
      <c r="M9" s="186">
        <v>118.91</v>
      </c>
      <c r="N9" s="186" t="s">
        <v>1271</v>
      </c>
      <c r="Q9" s="186">
        <v>118.05500000000001</v>
      </c>
      <c r="R9" s="186">
        <v>1</v>
      </c>
      <c r="T9" s="186">
        <v>0.72428680000000001</v>
      </c>
      <c r="V9" s="186">
        <v>3.6782E-3</v>
      </c>
      <c r="X9" s="186">
        <v>0.36647200000000002</v>
      </c>
      <c r="Y9" s="186" t="s">
        <v>1664</v>
      </c>
      <c r="Z9" s="186" t="s">
        <v>1665</v>
      </c>
      <c r="AA9" s="186" t="s">
        <v>1666</v>
      </c>
      <c r="AE9" s="186" t="s">
        <v>1663</v>
      </c>
      <c r="AF9" s="186">
        <v>0</v>
      </c>
    </row>
    <row r="10" spans="1:32" x14ac:dyDescent="0.2">
      <c r="A10" s="186" t="s">
        <v>138</v>
      </c>
      <c r="B10" s="186">
        <v>2</v>
      </c>
      <c r="C10" s="186" t="s">
        <v>1660</v>
      </c>
      <c r="D10" s="186" t="s">
        <v>700</v>
      </c>
      <c r="E10" s="186">
        <v>0.72</v>
      </c>
      <c r="F10" s="186">
        <v>2125</v>
      </c>
      <c r="G10" s="186">
        <v>-2.8279999999999998</v>
      </c>
      <c r="J10" s="186" t="s">
        <v>754</v>
      </c>
      <c r="K10" s="186">
        <v>3</v>
      </c>
      <c r="L10" s="186">
        <v>9.0011039999999998</v>
      </c>
      <c r="M10" s="186">
        <v>52.42</v>
      </c>
      <c r="N10" s="186" t="s">
        <v>1271</v>
      </c>
      <c r="Q10" s="186">
        <v>52.043999999999997</v>
      </c>
      <c r="R10" s="186">
        <v>0</v>
      </c>
      <c r="T10" s="186">
        <v>0.72223850000000001</v>
      </c>
      <c r="V10" s="186">
        <v>3.6678000000000001E-3</v>
      </c>
      <c r="X10" s="186">
        <v>0.36543900000000001</v>
      </c>
      <c r="Y10" s="186" t="s">
        <v>1265</v>
      </c>
      <c r="Z10" s="186" t="s">
        <v>1667</v>
      </c>
      <c r="AA10" s="186" t="s">
        <v>1668</v>
      </c>
      <c r="AE10" s="186" t="s">
        <v>1663</v>
      </c>
      <c r="AF10" s="186">
        <v>0</v>
      </c>
    </row>
    <row r="11" spans="1:32" x14ac:dyDescent="0.2">
      <c r="A11" s="186" t="s">
        <v>138</v>
      </c>
      <c r="B11" s="186">
        <v>2</v>
      </c>
      <c r="C11" s="186" t="s">
        <v>1660</v>
      </c>
      <c r="D11" s="186" t="s">
        <v>700</v>
      </c>
      <c r="E11" s="186">
        <v>0.72</v>
      </c>
      <c r="H11" s="186">
        <v>604</v>
      </c>
      <c r="I11" s="186">
        <v>-30.029</v>
      </c>
      <c r="J11" s="186" t="s">
        <v>758</v>
      </c>
      <c r="K11" s="186">
        <v>4</v>
      </c>
      <c r="L11" s="186">
        <v>42.690517999999997</v>
      </c>
      <c r="M11" s="186">
        <v>16.372</v>
      </c>
      <c r="N11" s="186" t="s">
        <v>1271</v>
      </c>
      <c r="P11" s="186">
        <v>16.119</v>
      </c>
      <c r="R11" s="186">
        <v>0</v>
      </c>
      <c r="S11" s="186">
        <v>1.1515369</v>
      </c>
      <c r="U11" s="186">
        <v>1.08445E-2</v>
      </c>
      <c r="W11" s="186">
        <v>1.072813</v>
      </c>
      <c r="AB11" s="186" t="s">
        <v>759</v>
      </c>
      <c r="AC11" s="186" t="s">
        <v>809</v>
      </c>
      <c r="AD11" s="186" t="s">
        <v>959</v>
      </c>
      <c r="AE11" s="186" t="s">
        <v>1663</v>
      </c>
      <c r="AF11" s="186">
        <v>95</v>
      </c>
    </row>
    <row r="12" spans="1:32" x14ac:dyDescent="0.2">
      <c r="A12" s="186" t="s">
        <v>138</v>
      </c>
      <c r="B12" s="186">
        <v>2</v>
      </c>
      <c r="C12" s="186" t="s">
        <v>1660</v>
      </c>
      <c r="D12" s="186" t="s">
        <v>700</v>
      </c>
      <c r="E12" s="186">
        <v>0.72</v>
      </c>
      <c r="H12" s="186">
        <v>5419</v>
      </c>
      <c r="I12" s="186">
        <v>-43.8</v>
      </c>
      <c r="K12" s="186">
        <v>5</v>
      </c>
      <c r="L12" s="186">
        <v>63.116249000000003</v>
      </c>
      <c r="M12" s="186">
        <v>101.333</v>
      </c>
      <c r="N12" s="186" t="s">
        <v>1271</v>
      </c>
      <c r="P12" s="186">
        <v>99.793999999999997</v>
      </c>
      <c r="R12" s="186">
        <v>1</v>
      </c>
      <c r="S12" s="186">
        <v>1.1351865000000001</v>
      </c>
      <c r="U12" s="186">
        <v>1.06905E-2</v>
      </c>
      <c r="W12" s="186">
        <v>1.0577430000000001</v>
      </c>
      <c r="AB12" s="186" t="s">
        <v>795</v>
      </c>
      <c r="AC12" s="186" t="s">
        <v>759</v>
      </c>
      <c r="AD12" s="186" t="s">
        <v>778</v>
      </c>
      <c r="AE12" s="186" t="s">
        <v>1663</v>
      </c>
      <c r="AF12" s="186">
        <v>95</v>
      </c>
    </row>
    <row r="13" spans="1:32" x14ac:dyDescent="0.2">
      <c r="A13" s="186" t="s">
        <v>138</v>
      </c>
      <c r="B13" s="186">
        <v>2</v>
      </c>
      <c r="C13" s="186" t="s">
        <v>1660</v>
      </c>
      <c r="D13" s="186" t="s">
        <v>700</v>
      </c>
      <c r="E13" s="186">
        <v>0.72</v>
      </c>
      <c r="H13" s="186">
        <v>5414</v>
      </c>
      <c r="I13" s="186">
        <v>-44.055</v>
      </c>
      <c r="K13" s="186">
        <v>6</v>
      </c>
      <c r="L13" s="186">
        <v>62.624250799999999</v>
      </c>
      <c r="M13" s="186">
        <v>101.614</v>
      </c>
      <c r="N13" s="186" t="s">
        <v>1271</v>
      </c>
      <c r="P13" s="186">
        <v>100.071</v>
      </c>
      <c r="R13" s="186">
        <v>0</v>
      </c>
      <c r="S13" s="186">
        <v>1.1348974000000001</v>
      </c>
      <c r="U13" s="186">
        <v>1.06877E-2</v>
      </c>
      <c r="W13" s="186">
        <v>1.057463</v>
      </c>
      <c r="AB13" s="186" t="s">
        <v>780</v>
      </c>
      <c r="AC13" s="186" t="s">
        <v>765</v>
      </c>
      <c r="AD13" s="186" t="s">
        <v>935</v>
      </c>
      <c r="AE13" s="186" t="s">
        <v>1663</v>
      </c>
      <c r="AF13" s="186">
        <v>95</v>
      </c>
    </row>
    <row r="14" spans="1:32" x14ac:dyDescent="0.2">
      <c r="A14" s="186" t="s">
        <v>138</v>
      </c>
      <c r="B14" s="186">
        <v>3</v>
      </c>
      <c r="C14" s="186" t="s">
        <v>147</v>
      </c>
      <c r="D14" s="186" t="s">
        <v>700</v>
      </c>
      <c r="E14" s="186">
        <v>0.42599999999999999</v>
      </c>
      <c r="F14" s="186">
        <v>6432</v>
      </c>
      <c r="G14" s="186">
        <v>0.126</v>
      </c>
      <c r="K14" s="186">
        <v>1</v>
      </c>
      <c r="L14" s="186">
        <v>9.52</v>
      </c>
      <c r="M14" s="186">
        <v>118.658</v>
      </c>
      <c r="N14" s="186" t="s">
        <v>1669</v>
      </c>
      <c r="Q14" s="186">
        <v>117.80500000000001</v>
      </c>
      <c r="R14" s="186">
        <v>0</v>
      </c>
      <c r="T14" s="186">
        <v>0.72447300000000003</v>
      </c>
      <c r="V14" s="186">
        <v>3.6787E-3</v>
      </c>
      <c r="X14" s="186">
        <v>0.36651800000000001</v>
      </c>
      <c r="Y14" s="186" t="s">
        <v>1670</v>
      </c>
      <c r="Z14" s="186" t="s">
        <v>1262</v>
      </c>
      <c r="AA14" s="186" t="s">
        <v>1671</v>
      </c>
      <c r="AE14" s="186" t="s">
        <v>1672</v>
      </c>
      <c r="AF14" s="186">
        <v>0</v>
      </c>
    </row>
    <row r="15" spans="1:32" x14ac:dyDescent="0.2">
      <c r="A15" s="186" t="s">
        <v>138</v>
      </c>
      <c r="B15" s="186">
        <v>3</v>
      </c>
      <c r="C15" s="186" t="s">
        <v>147</v>
      </c>
      <c r="D15" s="186" t="s">
        <v>700</v>
      </c>
      <c r="E15" s="186">
        <v>0.42599999999999999</v>
      </c>
      <c r="F15" s="186">
        <v>6451</v>
      </c>
      <c r="G15" s="186">
        <v>0</v>
      </c>
      <c r="K15" s="186">
        <v>2</v>
      </c>
      <c r="L15" s="186">
        <v>9.52</v>
      </c>
      <c r="M15" s="186">
        <v>118.795</v>
      </c>
      <c r="N15" s="186" t="s">
        <v>1669</v>
      </c>
      <c r="Q15" s="186">
        <v>117.941</v>
      </c>
      <c r="R15" s="186">
        <v>1</v>
      </c>
      <c r="T15" s="186">
        <v>0.72438150000000001</v>
      </c>
      <c r="V15" s="186">
        <v>3.6782E-3</v>
      </c>
      <c r="X15" s="186">
        <v>0.36647200000000002</v>
      </c>
      <c r="Y15" s="186" t="s">
        <v>1673</v>
      </c>
      <c r="Z15" s="186" t="s">
        <v>1667</v>
      </c>
      <c r="AA15" s="186" t="s">
        <v>908</v>
      </c>
      <c r="AE15" s="186" t="s">
        <v>1672</v>
      </c>
      <c r="AF15" s="186">
        <v>0</v>
      </c>
    </row>
    <row r="16" spans="1:32" x14ac:dyDescent="0.2">
      <c r="A16" s="186" t="s">
        <v>138</v>
      </c>
      <c r="B16" s="186">
        <v>3</v>
      </c>
      <c r="C16" s="186" t="s">
        <v>147</v>
      </c>
      <c r="D16" s="186" t="s">
        <v>700</v>
      </c>
      <c r="E16" s="186">
        <v>0.42599999999999999</v>
      </c>
      <c r="F16" s="186">
        <v>1249</v>
      </c>
      <c r="G16" s="186">
        <v>-2.831</v>
      </c>
      <c r="J16" s="186" t="s">
        <v>754</v>
      </c>
      <c r="K16" s="186">
        <v>3</v>
      </c>
      <c r="L16" s="186">
        <v>9.52</v>
      </c>
      <c r="M16" s="186">
        <v>31.047000000000001</v>
      </c>
      <c r="N16" s="186" t="s">
        <v>1669</v>
      </c>
      <c r="Q16" s="186">
        <v>30.824999999999999</v>
      </c>
      <c r="R16" s="186">
        <v>0</v>
      </c>
      <c r="T16" s="186">
        <v>0.72233060000000004</v>
      </c>
      <c r="V16" s="186">
        <v>3.6678000000000001E-3</v>
      </c>
      <c r="X16" s="186">
        <v>0.36543799999999999</v>
      </c>
      <c r="Y16" s="186" t="s">
        <v>1674</v>
      </c>
      <c r="Z16" s="186" t="s">
        <v>1675</v>
      </c>
      <c r="AA16" s="186" t="s">
        <v>1676</v>
      </c>
      <c r="AE16" s="186" t="s">
        <v>1672</v>
      </c>
      <c r="AF16" s="186">
        <v>0</v>
      </c>
    </row>
    <row r="17" spans="1:32" x14ac:dyDescent="0.2">
      <c r="A17" s="186" t="s">
        <v>138</v>
      </c>
      <c r="B17" s="186">
        <v>3</v>
      </c>
      <c r="C17" s="186" t="s">
        <v>147</v>
      </c>
      <c r="D17" s="186" t="s">
        <v>700</v>
      </c>
      <c r="E17" s="186">
        <v>0.42599999999999999</v>
      </c>
      <c r="H17" s="186">
        <v>357</v>
      </c>
      <c r="I17" s="186">
        <v>-29.73</v>
      </c>
      <c r="J17" s="186" t="s">
        <v>758</v>
      </c>
      <c r="K17" s="186">
        <v>4</v>
      </c>
      <c r="L17" s="186">
        <v>40.81</v>
      </c>
      <c r="M17" s="186">
        <v>9.5139999999999993</v>
      </c>
      <c r="N17" s="186" t="s">
        <v>1669</v>
      </c>
      <c r="P17" s="186">
        <v>9.3670000000000009</v>
      </c>
      <c r="R17" s="186">
        <v>0</v>
      </c>
      <c r="S17" s="186">
        <v>1.1519879</v>
      </c>
      <c r="U17" s="186">
        <v>1.0847799999999999E-2</v>
      </c>
      <c r="W17" s="186">
        <v>1.07314</v>
      </c>
      <c r="AB17" s="186" t="s">
        <v>759</v>
      </c>
      <c r="AC17" s="186" t="s">
        <v>760</v>
      </c>
      <c r="AD17" s="186" t="s">
        <v>954</v>
      </c>
      <c r="AE17" s="186" t="s">
        <v>1672</v>
      </c>
      <c r="AF17" s="186">
        <v>95</v>
      </c>
    </row>
    <row r="18" spans="1:32" x14ac:dyDescent="0.2">
      <c r="A18" s="186" t="s">
        <v>138</v>
      </c>
      <c r="B18" s="186">
        <v>3</v>
      </c>
      <c r="C18" s="186" t="s">
        <v>147</v>
      </c>
      <c r="D18" s="186" t="s">
        <v>700</v>
      </c>
      <c r="E18" s="186">
        <v>0.42599999999999999</v>
      </c>
      <c r="H18" s="186">
        <v>5411</v>
      </c>
      <c r="I18" s="186">
        <v>-43.8</v>
      </c>
      <c r="K18" s="186">
        <v>5</v>
      </c>
      <c r="L18" s="186">
        <v>40.81</v>
      </c>
      <c r="M18" s="186">
        <v>101.143</v>
      </c>
      <c r="N18" s="186" t="s">
        <v>1669</v>
      </c>
      <c r="P18" s="186">
        <v>99.606999999999999</v>
      </c>
      <c r="R18" s="186">
        <v>1</v>
      </c>
      <c r="S18" s="186">
        <v>1.1352981</v>
      </c>
      <c r="U18" s="186">
        <v>1.06905E-2</v>
      </c>
      <c r="W18" s="186">
        <v>1.0577430000000001</v>
      </c>
      <c r="AB18" s="186" t="s">
        <v>795</v>
      </c>
      <c r="AC18" s="186" t="s">
        <v>762</v>
      </c>
      <c r="AD18" s="186" t="s">
        <v>838</v>
      </c>
      <c r="AE18" s="186" t="s">
        <v>1672</v>
      </c>
      <c r="AF18" s="186">
        <v>95</v>
      </c>
    </row>
    <row r="19" spans="1:32" x14ac:dyDescent="0.2">
      <c r="A19" s="186" t="s">
        <v>138</v>
      </c>
      <c r="B19" s="186">
        <v>3</v>
      </c>
      <c r="C19" s="186" t="s">
        <v>147</v>
      </c>
      <c r="D19" s="186" t="s">
        <v>700</v>
      </c>
      <c r="E19" s="186">
        <v>0.42599999999999999</v>
      </c>
      <c r="H19" s="186">
        <v>5403</v>
      </c>
      <c r="I19" s="186">
        <v>-44.040999999999997</v>
      </c>
      <c r="K19" s="186">
        <v>6</v>
      </c>
      <c r="L19" s="186">
        <v>40.81</v>
      </c>
      <c r="M19" s="186">
        <v>101.426</v>
      </c>
      <c r="N19" s="186" t="s">
        <v>1669</v>
      </c>
      <c r="P19" s="186">
        <v>99.885999999999996</v>
      </c>
      <c r="R19" s="186">
        <v>0</v>
      </c>
      <c r="S19" s="186">
        <v>1.135024</v>
      </c>
      <c r="U19" s="186">
        <v>1.0687800000000001E-2</v>
      </c>
      <c r="W19" s="186">
        <v>1.05748</v>
      </c>
      <c r="AB19" s="186" t="s">
        <v>797</v>
      </c>
      <c r="AC19" s="186" t="s">
        <v>798</v>
      </c>
      <c r="AD19" s="186" t="s">
        <v>930</v>
      </c>
      <c r="AE19" s="186" t="s">
        <v>1672</v>
      </c>
      <c r="AF19" s="186">
        <v>95</v>
      </c>
    </row>
    <row r="20" spans="1:32" x14ac:dyDescent="0.2">
      <c r="A20" s="186" t="s">
        <v>138</v>
      </c>
      <c r="B20" s="186">
        <v>4</v>
      </c>
      <c r="C20" s="186" t="s">
        <v>148</v>
      </c>
      <c r="D20" s="186" t="s">
        <v>700</v>
      </c>
      <c r="E20" s="186">
        <v>0.749</v>
      </c>
      <c r="F20" s="186">
        <v>6434</v>
      </c>
      <c r="G20" s="186">
        <v>0.11</v>
      </c>
      <c r="K20" s="186">
        <v>1</v>
      </c>
      <c r="L20" s="186">
        <v>9.52</v>
      </c>
      <c r="M20" s="186">
        <v>118.477</v>
      </c>
      <c r="N20" s="186" t="s">
        <v>1677</v>
      </c>
      <c r="Q20" s="186">
        <v>117.625</v>
      </c>
      <c r="R20" s="186">
        <v>0</v>
      </c>
      <c r="T20" s="186">
        <v>0.72447220000000001</v>
      </c>
      <c r="V20" s="186">
        <v>3.6786000000000002E-3</v>
      </c>
      <c r="X20" s="186">
        <v>0.366512</v>
      </c>
      <c r="Y20" s="186" t="s">
        <v>1670</v>
      </c>
      <c r="Z20" s="186" t="s">
        <v>1678</v>
      </c>
      <c r="AA20" s="186" t="s">
        <v>1679</v>
      </c>
      <c r="AE20" s="186" t="s">
        <v>1680</v>
      </c>
      <c r="AF20" s="186">
        <v>0</v>
      </c>
    </row>
    <row r="21" spans="1:32" x14ac:dyDescent="0.2">
      <c r="A21" s="186" t="s">
        <v>138</v>
      </c>
      <c r="B21" s="186">
        <v>4</v>
      </c>
      <c r="C21" s="186" t="s">
        <v>148</v>
      </c>
      <c r="D21" s="186" t="s">
        <v>700</v>
      </c>
      <c r="E21" s="186">
        <v>0.749</v>
      </c>
      <c r="F21" s="186">
        <v>6439</v>
      </c>
      <c r="G21" s="186">
        <v>0</v>
      </c>
      <c r="K21" s="186">
        <v>2</v>
      </c>
      <c r="L21" s="186">
        <v>9.52</v>
      </c>
      <c r="M21" s="186">
        <v>118.527</v>
      </c>
      <c r="N21" s="186" t="s">
        <v>1677</v>
      </c>
      <c r="Q21" s="186">
        <v>117.675</v>
      </c>
      <c r="R21" s="186">
        <v>1</v>
      </c>
      <c r="T21" s="186">
        <v>0.72439249999999999</v>
      </c>
      <c r="V21" s="186">
        <v>3.6782E-3</v>
      </c>
      <c r="X21" s="186">
        <v>0.36647200000000002</v>
      </c>
      <c r="Y21" s="186" t="s">
        <v>1673</v>
      </c>
      <c r="Z21" s="186" t="s">
        <v>1667</v>
      </c>
      <c r="AA21" s="186" t="s">
        <v>1681</v>
      </c>
      <c r="AE21" s="186" t="s">
        <v>1680</v>
      </c>
      <c r="AF21" s="186">
        <v>0</v>
      </c>
    </row>
    <row r="22" spans="1:32" x14ac:dyDescent="0.2">
      <c r="A22" s="186" t="s">
        <v>138</v>
      </c>
      <c r="B22" s="186">
        <v>4</v>
      </c>
      <c r="C22" s="186" t="s">
        <v>148</v>
      </c>
      <c r="D22" s="186" t="s">
        <v>700</v>
      </c>
      <c r="E22" s="186">
        <v>0.749</v>
      </c>
      <c r="F22" s="186">
        <v>2223</v>
      </c>
      <c r="G22" s="186">
        <v>-2.847</v>
      </c>
      <c r="J22" s="186" t="s">
        <v>754</v>
      </c>
      <c r="K22" s="186">
        <v>3</v>
      </c>
      <c r="L22" s="186">
        <v>9.52</v>
      </c>
      <c r="M22" s="186">
        <v>54.634</v>
      </c>
      <c r="N22" s="186" t="s">
        <v>1677</v>
      </c>
      <c r="Q22" s="186">
        <v>54.241999999999997</v>
      </c>
      <c r="R22" s="186">
        <v>0</v>
      </c>
      <c r="T22" s="186">
        <v>0.72233049999999999</v>
      </c>
      <c r="V22" s="186">
        <v>3.6676999999999999E-3</v>
      </c>
      <c r="X22" s="186">
        <v>0.36543300000000001</v>
      </c>
      <c r="Y22" s="186" t="s">
        <v>1670</v>
      </c>
      <c r="Z22" s="186" t="s">
        <v>1262</v>
      </c>
      <c r="AA22" s="186" t="s">
        <v>1682</v>
      </c>
      <c r="AE22" s="186" t="s">
        <v>1680</v>
      </c>
      <c r="AF22" s="186">
        <v>0</v>
      </c>
    </row>
    <row r="23" spans="1:32" x14ac:dyDescent="0.2">
      <c r="A23" s="186" t="s">
        <v>138</v>
      </c>
      <c r="B23" s="186">
        <v>4</v>
      </c>
      <c r="C23" s="186" t="s">
        <v>148</v>
      </c>
      <c r="D23" s="186" t="s">
        <v>700</v>
      </c>
      <c r="E23" s="186">
        <v>0.749</v>
      </c>
      <c r="H23" s="186">
        <v>628</v>
      </c>
      <c r="I23" s="186">
        <v>-29.876999999999999</v>
      </c>
      <c r="J23" s="186" t="s">
        <v>758</v>
      </c>
      <c r="K23" s="186">
        <v>4</v>
      </c>
      <c r="L23" s="186">
        <v>40.81</v>
      </c>
      <c r="M23" s="186">
        <v>17.058</v>
      </c>
      <c r="N23" s="186" t="s">
        <v>1677</v>
      </c>
      <c r="P23" s="186">
        <v>16.794</v>
      </c>
      <c r="R23" s="186">
        <v>0</v>
      </c>
      <c r="S23" s="186">
        <v>1.1518624</v>
      </c>
      <c r="U23" s="186">
        <v>1.08462E-2</v>
      </c>
      <c r="W23" s="186">
        <v>1.0729789999999999</v>
      </c>
      <c r="AB23" s="186" t="s">
        <v>759</v>
      </c>
      <c r="AC23" s="186" t="s">
        <v>809</v>
      </c>
      <c r="AD23" s="186" t="s">
        <v>968</v>
      </c>
      <c r="AE23" s="186" t="s">
        <v>1680</v>
      </c>
      <c r="AF23" s="186">
        <v>95</v>
      </c>
    </row>
    <row r="24" spans="1:32" x14ac:dyDescent="0.2">
      <c r="A24" s="186" t="s">
        <v>138</v>
      </c>
      <c r="B24" s="186">
        <v>4</v>
      </c>
      <c r="C24" s="186" t="s">
        <v>148</v>
      </c>
      <c r="D24" s="186" t="s">
        <v>700</v>
      </c>
      <c r="E24" s="186">
        <v>0.749</v>
      </c>
      <c r="H24" s="186">
        <v>5405</v>
      </c>
      <c r="I24" s="186">
        <v>-43.8</v>
      </c>
      <c r="K24" s="186">
        <v>5</v>
      </c>
      <c r="L24" s="186">
        <v>40.81</v>
      </c>
      <c r="M24" s="186">
        <v>101.056</v>
      </c>
      <c r="N24" s="186" t="s">
        <v>1677</v>
      </c>
      <c r="P24" s="186">
        <v>99.522000000000006</v>
      </c>
      <c r="R24" s="186">
        <v>1</v>
      </c>
      <c r="S24" s="186">
        <v>1.1353812999999999</v>
      </c>
      <c r="U24" s="186">
        <v>1.06905E-2</v>
      </c>
      <c r="W24" s="186">
        <v>1.0577430000000001</v>
      </c>
      <c r="AB24" s="186" t="s">
        <v>762</v>
      </c>
      <c r="AC24" s="186" t="s">
        <v>759</v>
      </c>
      <c r="AD24" s="186" t="s">
        <v>766</v>
      </c>
      <c r="AE24" s="186" t="s">
        <v>1680</v>
      </c>
      <c r="AF24" s="186">
        <v>95</v>
      </c>
    </row>
    <row r="25" spans="1:32" x14ac:dyDescent="0.2">
      <c r="A25" s="186" t="s">
        <v>138</v>
      </c>
      <c r="B25" s="186">
        <v>4</v>
      </c>
      <c r="C25" s="186" t="s">
        <v>148</v>
      </c>
      <c r="D25" s="186" t="s">
        <v>700</v>
      </c>
      <c r="E25" s="186">
        <v>0.749</v>
      </c>
      <c r="H25" s="186">
        <v>5402</v>
      </c>
      <c r="I25" s="186">
        <v>-44.057000000000002</v>
      </c>
      <c r="K25" s="186">
        <v>6</v>
      </c>
      <c r="L25" s="186">
        <v>40.81</v>
      </c>
      <c r="M25" s="186">
        <v>101.3</v>
      </c>
      <c r="N25" s="186" t="s">
        <v>1677</v>
      </c>
      <c r="P25" s="186">
        <v>99.762</v>
      </c>
      <c r="R25" s="186">
        <v>0</v>
      </c>
      <c r="S25" s="186">
        <v>1.135089</v>
      </c>
      <c r="U25" s="186">
        <v>1.06876E-2</v>
      </c>
      <c r="W25" s="186">
        <v>1.0574619999999999</v>
      </c>
      <c r="AB25" s="186" t="s">
        <v>780</v>
      </c>
      <c r="AC25" s="186" t="s">
        <v>765</v>
      </c>
      <c r="AD25" s="186" t="s">
        <v>942</v>
      </c>
      <c r="AE25" s="186" t="s">
        <v>1680</v>
      </c>
      <c r="AF25" s="186">
        <v>95</v>
      </c>
    </row>
    <row r="26" spans="1:32" x14ac:dyDescent="0.2">
      <c r="A26" s="186" t="s">
        <v>138</v>
      </c>
      <c r="B26" s="186">
        <v>5</v>
      </c>
      <c r="C26" s="186" t="s">
        <v>149</v>
      </c>
      <c r="D26" s="186" t="s">
        <v>700</v>
      </c>
      <c r="E26" s="186">
        <v>1.5780000000000001</v>
      </c>
      <c r="F26" s="186">
        <v>6427</v>
      </c>
      <c r="G26" s="186">
        <v>0.115</v>
      </c>
      <c r="K26" s="186">
        <v>1</v>
      </c>
      <c r="L26" s="186">
        <v>9.52</v>
      </c>
      <c r="M26" s="186">
        <v>118.3</v>
      </c>
      <c r="N26" s="186" t="s">
        <v>1683</v>
      </c>
      <c r="Q26" s="186">
        <v>117.449</v>
      </c>
      <c r="R26" s="186">
        <v>0</v>
      </c>
      <c r="T26" s="186">
        <v>0.72437410000000002</v>
      </c>
      <c r="V26" s="186">
        <v>3.6786000000000002E-3</v>
      </c>
      <c r="X26" s="186">
        <v>0.36651400000000001</v>
      </c>
      <c r="Y26" s="186" t="s">
        <v>1684</v>
      </c>
      <c r="Z26" s="186" t="s">
        <v>1268</v>
      </c>
      <c r="AA26" s="186" t="s">
        <v>1685</v>
      </c>
      <c r="AE26" s="186" t="s">
        <v>1686</v>
      </c>
      <c r="AF26" s="186">
        <v>0</v>
      </c>
    </row>
    <row r="27" spans="1:32" x14ac:dyDescent="0.2">
      <c r="A27" s="186" t="s">
        <v>138</v>
      </c>
      <c r="B27" s="186">
        <v>5</v>
      </c>
      <c r="C27" s="186" t="s">
        <v>149</v>
      </c>
      <c r="D27" s="186" t="s">
        <v>700</v>
      </c>
      <c r="E27" s="186">
        <v>1.5780000000000001</v>
      </c>
      <c r="F27" s="186">
        <v>6427</v>
      </c>
      <c r="G27" s="186">
        <v>0</v>
      </c>
      <c r="K27" s="186">
        <v>2</v>
      </c>
      <c r="L27" s="186">
        <v>9.52</v>
      </c>
      <c r="M27" s="186">
        <v>118.354</v>
      </c>
      <c r="N27" s="186" t="s">
        <v>1683</v>
      </c>
      <c r="Q27" s="186">
        <v>117.503</v>
      </c>
      <c r="R27" s="186">
        <v>1</v>
      </c>
      <c r="T27" s="186">
        <v>0.72429089999999996</v>
      </c>
      <c r="V27" s="186">
        <v>3.6782E-3</v>
      </c>
      <c r="X27" s="186">
        <v>0.36647200000000002</v>
      </c>
      <c r="Y27" s="186" t="s">
        <v>1265</v>
      </c>
      <c r="Z27" s="186" t="s">
        <v>1687</v>
      </c>
      <c r="AA27" s="186" t="s">
        <v>1688</v>
      </c>
      <c r="AE27" s="186" t="s">
        <v>1686</v>
      </c>
      <c r="AF27" s="186">
        <v>0</v>
      </c>
    </row>
    <row r="28" spans="1:32" x14ac:dyDescent="0.2">
      <c r="A28" s="186" t="s">
        <v>138</v>
      </c>
      <c r="B28" s="186">
        <v>5</v>
      </c>
      <c r="C28" s="186" t="s">
        <v>149</v>
      </c>
      <c r="D28" s="186" t="s">
        <v>700</v>
      </c>
      <c r="E28" s="186">
        <v>1.5780000000000001</v>
      </c>
      <c r="F28" s="186">
        <v>4785</v>
      </c>
      <c r="G28" s="186">
        <v>-2.8929999999999998</v>
      </c>
      <c r="J28" s="186" t="s">
        <v>754</v>
      </c>
      <c r="K28" s="186">
        <v>3</v>
      </c>
      <c r="L28" s="186">
        <v>9.52</v>
      </c>
      <c r="M28" s="186">
        <v>115.21899999999999</v>
      </c>
      <c r="N28" s="186" t="s">
        <v>1683</v>
      </c>
      <c r="Q28" s="186">
        <v>114.393</v>
      </c>
      <c r="R28" s="186">
        <v>0</v>
      </c>
      <c r="T28" s="186">
        <v>0.7221957</v>
      </c>
      <c r="V28" s="186">
        <v>3.6676E-3</v>
      </c>
      <c r="X28" s="186">
        <v>0.36541600000000002</v>
      </c>
      <c r="Y28" s="186" t="s">
        <v>1689</v>
      </c>
      <c r="Z28" s="186" t="s">
        <v>1690</v>
      </c>
      <c r="AA28" s="186" t="s">
        <v>1691</v>
      </c>
      <c r="AE28" s="186" t="s">
        <v>1686</v>
      </c>
      <c r="AF28" s="186">
        <v>0</v>
      </c>
    </row>
    <row r="29" spans="1:32" x14ac:dyDescent="0.2">
      <c r="A29" s="186" t="s">
        <v>138</v>
      </c>
      <c r="B29" s="186">
        <v>5</v>
      </c>
      <c r="C29" s="186" t="s">
        <v>149</v>
      </c>
      <c r="D29" s="186" t="s">
        <v>700</v>
      </c>
      <c r="E29" s="186">
        <v>1.5780000000000001</v>
      </c>
      <c r="H29" s="186">
        <v>1297</v>
      </c>
      <c r="I29" s="186">
        <v>-30.114999999999998</v>
      </c>
      <c r="J29" s="186" t="s">
        <v>758</v>
      </c>
      <c r="K29" s="186">
        <v>4</v>
      </c>
      <c r="L29" s="186">
        <v>40.81</v>
      </c>
      <c r="M29" s="186">
        <v>36.875</v>
      </c>
      <c r="N29" s="186" t="s">
        <v>1683</v>
      </c>
      <c r="P29" s="186">
        <v>36.305999999999997</v>
      </c>
      <c r="R29" s="186">
        <v>0</v>
      </c>
      <c r="S29" s="186">
        <v>1.1514561000000001</v>
      </c>
      <c r="U29" s="186">
        <v>1.0843500000000001E-2</v>
      </c>
      <c r="W29" s="186">
        <v>1.072719</v>
      </c>
      <c r="AB29" s="186" t="s">
        <v>762</v>
      </c>
      <c r="AC29" s="186" t="s">
        <v>809</v>
      </c>
      <c r="AD29" s="186" t="s">
        <v>1008</v>
      </c>
      <c r="AE29" s="186" t="s">
        <v>1686</v>
      </c>
      <c r="AF29" s="186">
        <v>95</v>
      </c>
    </row>
    <row r="30" spans="1:32" x14ac:dyDescent="0.2">
      <c r="A30" s="186" t="s">
        <v>138</v>
      </c>
      <c r="B30" s="186">
        <v>5</v>
      </c>
      <c r="C30" s="186" t="s">
        <v>149</v>
      </c>
      <c r="D30" s="186" t="s">
        <v>700</v>
      </c>
      <c r="E30" s="186">
        <v>1.5780000000000001</v>
      </c>
      <c r="H30" s="186">
        <v>5397</v>
      </c>
      <c r="I30" s="186">
        <v>-43.8</v>
      </c>
      <c r="K30" s="186">
        <v>5</v>
      </c>
      <c r="L30" s="186">
        <v>40.81</v>
      </c>
      <c r="M30" s="186">
        <v>100.96599999999999</v>
      </c>
      <c r="N30" s="186" t="s">
        <v>1683</v>
      </c>
      <c r="P30" s="186">
        <v>99.433000000000007</v>
      </c>
      <c r="R30" s="186">
        <v>1</v>
      </c>
      <c r="S30" s="186">
        <v>1.1353407</v>
      </c>
      <c r="U30" s="186">
        <v>1.06905E-2</v>
      </c>
      <c r="W30" s="186">
        <v>1.0577430000000001</v>
      </c>
      <c r="AB30" s="186" t="s">
        <v>760</v>
      </c>
      <c r="AC30" s="186" t="s">
        <v>835</v>
      </c>
      <c r="AD30" s="186" t="s">
        <v>895</v>
      </c>
      <c r="AE30" s="186" t="s">
        <v>1686</v>
      </c>
      <c r="AF30" s="186">
        <v>95</v>
      </c>
    </row>
    <row r="31" spans="1:32" x14ac:dyDescent="0.2">
      <c r="A31" s="186" t="s">
        <v>138</v>
      </c>
      <c r="B31" s="186">
        <v>5</v>
      </c>
      <c r="C31" s="186" t="s">
        <v>149</v>
      </c>
      <c r="D31" s="186" t="s">
        <v>700</v>
      </c>
      <c r="E31" s="186">
        <v>1.5780000000000001</v>
      </c>
      <c r="H31" s="186">
        <v>5390</v>
      </c>
      <c r="I31" s="186">
        <v>-43.962000000000003</v>
      </c>
      <c r="K31" s="186">
        <v>6</v>
      </c>
      <c r="L31" s="186">
        <v>40.81</v>
      </c>
      <c r="M31" s="186">
        <v>101.163</v>
      </c>
      <c r="N31" s="186" t="s">
        <v>1683</v>
      </c>
      <c r="P31" s="186">
        <v>99.626999999999995</v>
      </c>
      <c r="R31" s="186">
        <v>0</v>
      </c>
      <c r="S31" s="186">
        <v>1.1351560000000001</v>
      </c>
      <c r="U31" s="186">
        <v>1.0688700000000001E-2</v>
      </c>
      <c r="W31" s="186">
        <v>1.0575650000000001</v>
      </c>
      <c r="AB31" s="186" t="s">
        <v>798</v>
      </c>
      <c r="AC31" s="186" t="s">
        <v>821</v>
      </c>
      <c r="AD31" s="186" t="s">
        <v>982</v>
      </c>
      <c r="AE31" s="186" t="s">
        <v>1686</v>
      </c>
      <c r="AF31" s="186">
        <v>95</v>
      </c>
    </row>
    <row r="32" spans="1:32" x14ac:dyDescent="0.2">
      <c r="A32" s="186" t="s">
        <v>138</v>
      </c>
      <c r="B32" s="186">
        <v>6</v>
      </c>
      <c r="C32" s="186" t="s">
        <v>156</v>
      </c>
      <c r="D32" s="186" t="s">
        <v>701</v>
      </c>
      <c r="E32" s="186">
        <v>0.8</v>
      </c>
      <c r="F32" s="186">
        <v>6425</v>
      </c>
      <c r="G32" s="186">
        <v>0.123</v>
      </c>
      <c r="K32" s="186">
        <v>1</v>
      </c>
      <c r="L32" s="186">
        <v>14.894280200000001</v>
      </c>
      <c r="M32" s="186">
        <v>118.267</v>
      </c>
      <c r="N32" s="186" t="s">
        <v>1301</v>
      </c>
      <c r="Q32" s="186">
        <v>117.416</v>
      </c>
      <c r="R32" s="186">
        <v>0</v>
      </c>
      <c r="T32" s="186">
        <v>0.72438930000000001</v>
      </c>
      <c r="V32" s="186">
        <v>3.6787E-3</v>
      </c>
      <c r="X32" s="186">
        <v>0.36651699999999998</v>
      </c>
      <c r="Y32" s="186" t="s">
        <v>1276</v>
      </c>
      <c r="Z32" s="186" t="s">
        <v>1628</v>
      </c>
      <c r="AA32" s="186" t="s">
        <v>1692</v>
      </c>
      <c r="AE32" s="186" t="s">
        <v>1693</v>
      </c>
      <c r="AF32" s="186">
        <v>0</v>
      </c>
    </row>
    <row r="33" spans="1:32" x14ac:dyDescent="0.2">
      <c r="A33" s="186" t="s">
        <v>138</v>
      </c>
      <c r="B33" s="186">
        <v>6</v>
      </c>
      <c r="C33" s="186" t="s">
        <v>156</v>
      </c>
      <c r="D33" s="186" t="s">
        <v>701</v>
      </c>
      <c r="E33" s="186">
        <v>0.8</v>
      </c>
      <c r="F33" s="186">
        <v>6415</v>
      </c>
      <c r="G33" s="186">
        <v>0</v>
      </c>
      <c r="K33" s="186">
        <v>2</v>
      </c>
      <c r="L33" s="186">
        <v>14.893632500000001</v>
      </c>
      <c r="M33" s="186">
        <v>118.25700000000001</v>
      </c>
      <c r="N33" s="186" t="s">
        <v>1301</v>
      </c>
      <c r="Q33" s="186">
        <v>117.407</v>
      </c>
      <c r="R33" s="186">
        <v>1</v>
      </c>
      <c r="T33" s="186">
        <v>0.72430039999999996</v>
      </c>
      <c r="V33" s="186">
        <v>3.6782E-3</v>
      </c>
      <c r="X33" s="186">
        <v>0.36647200000000002</v>
      </c>
      <c r="Y33" s="186" t="s">
        <v>1694</v>
      </c>
      <c r="Z33" s="186" t="s">
        <v>1690</v>
      </c>
      <c r="AA33" s="186" t="s">
        <v>1695</v>
      </c>
      <c r="AE33" s="186" t="s">
        <v>1693</v>
      </c>
      <c r="AF33" s="186">
        <v>0</v>
      </c>
    </row>
    <row r="34" spans="1:32" x14ac:dyDescent="0.2">
      <c r="A34" s="186" t="s">
        <v>138</v>
      </c>
      <c r="B34" s="186">
        <v>6</v>
      </c>
      <c r="C34" s="186" t="s">
        <v>156</v>
      </c>
      <c r="D34" s="186" t="s">
        <v>701</v>
      </c>
      <c r="E34" s="186">
        <v>0.8</v>
      </c>
      <c r="F34" s="186">
        <v>2580</v>
      </c>
      <c r="G34" s="186">
        <v>29.724</v>
      </c>
      <c r="J34" s="186" t="s">
        <v>754</v>
      </c>
      <c r="K34" s="186">
        <v>3</v>
      </c>
      <c r="L34" s="186">
        <v>9.6908785999999996</v>
      </c>
      <c r="M34" s="186">
        <v>63.314999999999998</v>
      </c>
      <c r="N34" s="186" t="s">
        <v>1301</v>
      </c>
      <c r="Q34" s="186">
        <v>62.845999999999997</v>
      </c>
      <c r="R34" s="186">
        <v>0</v>
      </c>
      <c r="T34" s="186">
        <v>0.74582950000000003</v>
      </c>
      <c r="V34" s="186">
        <v>3.7875000000000001E-3</v>
      </c>
      <c r="X34" s="186">
        <v>0.37732399999999999</v>
      </c>
      <c r="Y34" s="186" t="s">
        <v>1696</v>
      </c>
      <c r="Z34" s="186" t="s">
        <v>1697</v>
      </c>
      <c r="AA34" s="186" t="s">
        <v>1698</v>
      </c>
      <c r="AE34" s="186" t="s">
        <v>1693</v>
      </c>
      <c r="AF34" s="186">
        <v>0</v>
      </c>
    </row>
    <row r="35" spans="1:32" x14ac:dyDescent="0.2">
      <c r="A35" s="186" t="s">
        <v>138</v>
      </c>
      <c r="B35" s="186">
        <v>6</v>
      </c>
      <c r="C35" s="186" t="s">
        <v>156</v>
      </c>
      <c r="D35" s="186" t="s">
        <v>701</v>
      </c>
      <c r="E35" s="186">
        <v>0.8</v>
      </c>
      <c r="H35" s="186">
        <v>728</v>
      </c>
      <c r="I35" s="186">
        <v>22.143999999999998</v>
      </c>
      <c r="J35" s="186" t="s">
        <v>758</v>
      </c>
      <c r="K35" s="186">
        <v>4</v>
      </c>
      <c r="L35" s="186">
        <v>46.663218100000002</v>
      </c>
      <c r="M35" s="186">
        <v>19.899000000000001</v>
      </c>
      <c r="N35" s="186" t="s">
        <v>1301</v>
      </c>
      <c r="P35" s="186">
        <v>19.581</v>
      </c>
      <c r="R35" s="186">
        <v>0</v>
      </c>
      <c r="S35" s="186">
        <v>1.2094106</v>
      </c>
      <c r="U35" s="186">
        <v>1.14278E-2</v>
      </c>
      <c r="W35" s="186">
        <v>1.1298649999999999</v>
      </c>
      <c r="AB35" s="186" t="s">
        <v>809</v>
      </c>
      <c r="AC35" s="186" t="s">
        <v>760</v>
      </c>
      <c r="AD35" s="186" t="s">
        <v>1013</v>
      </c>
      <c r="AE35" s="186" t="s">
        <v>1693</v>
      </c>
      <c r="AF35" s="186">
        <v>95</v>
      </c>
    </row>
    <row r="36" spans="1:32" x14ac:dyDescent="0.2">
      <c r="A36" s="186" t="s">
        <v>138</v>
      </c>
      <c r="B36" s="186">
        <v>6</v>
      </c>
      <c r="C36" s="186" t="s">
        <v>156</v>
      </c>
      <c r="D36" s="186" t="s">
        <v>701</v>
      </c>
      <c r="E36" s="186">
        <v>0.8</v>
      </c>
      <c r="H36" s="186">
        <v>5402</v>
      </c>
      <c r="I36" s="186">
        <v>-43.8</v>
      </c>
      <c r="K36" s="186">
        <v>5</v>
      </c>
      <c r="L36" s="186">
        <v>53.1915105</v>
      </c>
      <c r="M36" s="186">
        <v>100.995</v>
      </c>
      <c r="N36" s="186" t="s">
        <v>1301</v>
      </c>
      <c r="P36" s="186">
        <v>99.462000000000003</v>
      </c>
      <c r="R36" s="186">
        <v>1</v>
      </c>
      <c r="S36" s="186">
        <v>1.1354664999999999</v>
      </c>
      <c r="U36" s="186">
        <v>1.06905E-2</v>
      </c>
      <c r="W36" s="186">
        <v>1.0577430000000001</v>
      </c>
      <c r="AB36" s="186" t="s">
        <v>759</v>
      </c>
      <c r="AC36" s="186" t="s">
        <v>809</v>
      </c>
      <c r="AD36" s="186" t="s">
        <v>878</v>
      </c>
      <c r="AE36" s="186" t="s">
        <v>1693</v>
      </c>
      <c r="AF36" s="186">
        <v>95</v>
      </c>
    </row>
    <row r="37" spans="1:32" x14ac:dyDescent="0.2">
      <c r="A37" s="186" t="s">
        <v>138</v>
      </c>
      <c r="B37" s="186">
        <v>6</v>
      </c>
      <c r="C37" s="186" t="s">
        <v>156</v>
      </c>
      <c r="D37" s="186" t="s">
        <v>701</v>
      </c>
      <c r="E37" s="186">
        <v>0.8</v>
      </c>
      <c r="H37" s="186">
        <v>5398</v>
      </c>
      <c r="I37" s="186">
        <v>-44.014000000000003</v>
      </c>
      <c r="K37" s="186">
        <v>6</v>
      </c>
      <c r="L37" s="186">
        <v>52.726741400000002</v>
      </c>
      <c r="M37" s="186">
        <v>101.262</v>
      </c>
      <c r="N37" s="186" t="s">
        <v>1301</v>
      </c>
      <c r="P37" s="186">
        <v>99.724999999999994</v>
      </c>
      <c r="R37" s="186">
        <v>0</v>
      </c>
      <c r="S37" s="186">
        <v>1.1352221</v>
      </c>
      <c r="U37" s="186">
        <v>1.0688100000000001E-2</v>
      </c>
      <c r="W37" s="186">
        <v>1.0575079999999999</v>
      </c>
      <c r="AB37" s="186" t="s">
        <v>764</v>
      </c>
      <c r="AC37" s="186" t="s">
        <v>765</v>
      </c>
      <c r="AD37" s="186" t="s">
        <v>972</v>
      </c>
      <c r="AE37" s="186" t="s">
        <v>1693</v>
      </c>
      <c r="AF37" s="186">
        <v>95</v>
      </c>
    </row>
    <row r="38" spans="1:32" x14ac:dyDescent="0.2">
      <c r="A38" s="186" t="s">
        <v>138</v>
      </c>
      <c r="B38" s="186">
        <v>7</v>
      </c>
      <c r="C38" s="186" t="s">
        <v>157</v>
      </c>
      <c r="D38" s="186" t="s">
        <v>701</v>
      </c>
      <c r="E38" s="186">
        <v>0.82899999999999996</v>
      </c>
      <c r="F38" s="186">
        <v>6423</v>
      </c>
      <c r="G38" s="186">
        <v>0.11700000000000001</v>
      </c>
      <c r="K38" s="186">
        <v>1</v>
      </c>
      <c r="L38" s="186">
        <v>14.375653</v>
      </c>
      <c r="M38" s="186">
        <v>118.304</v>
      </c>
      <c r="N38" s="186" t="s">
        <v>1304</v>
      </c>
      <c r="Q38" s="186">
        <v>117.453</v>
      </c>
      <c r="R38" s="186">
        <v>0</v>
      </c>
      <c r="T38" s="186">
        <v>0.72438800000000003</v>
      </c>
      <c r="V38" s="186">
        <v>3.6786000000000002E-3</v>
      </c>
      <c r="X38" s="186">
        <v>0.36651499999999998</v>
      </c>
      <c r="Y38" s="186" t="s">
        <v>751</v>
      </c>
      <c r="Z38" s="186" t="s">
        <v>1697</v>
      </c>
      <c r="AA38" s="186" t="s">
        <v>1699</v>
      </c>
      <c r="AE38" s="186" t="s">
        <v>1700</v>
      </c>
      <c r="AF38" s="186">
        <v>0</v>
      </c>
    </row>
    <row r="39" spans="1:32" x14ac:dyDescent="0.2">
      <c r="A39" s="186" t="s">
        <v>138</v>
      </c>
      <c r="B39" s="186">
        <v>7</v>
      </c>
      <c r="C39" s="186" t="s">
        <v>157</v>
      </c>
      <c r="D39" s="186" t="s">
        <v>701</v>
      </c>
      <c r="E39" s="186">
        <v>0.82899999999999996</v>
      </c>
      <c r="F39" s="186">
        <v>6431</v>
      </c>
      <c r="G39" s="186">
        <v>0</v>
      </c>
      <c r="K39" s="186">
        <v>2</v>
      </c>
      <c r="L39" s="186">
        <v>14.379056800000001</v>
      </c>
      <c r="M39" s="186">
        <v>118.35599999999999</v>
      </c>
      <c r="N39" s="186" t="s">
        <v>1304</v>
      </c>
      <c r="Q39" s="186">
        <v>117.505</v>
      </c>
      <c r="R39" s="186">
        <v>1</v>
      </c>
      <c r="T39" s="186">
        <v>0.72430300000000003</v>
      </c>
      <c r="V39" s="186">
        <v>3.6782E-3</v>
      </c>
      <c r="X39" s="186">
        <v>0.36647200000000002</v>
      </c>
      <c r="Y39" s="186" t="s">
        <v>1701</v>
      </c>
      <c r="Z39" s="186" t="s">
        <v>1675</v>
      </c>
      <c r="AA39" s="186" t="s">
        <v>1702</v>
      </c>
      <c r="AE39" s="186" t="s">
        <v>1700</v>
      </c>
      <c r="AF39" s="186">
        <v>0</v>
      </c>
    </row>
    <row r="40" spans="1:32" x14ac:dyDescent="0.2">
      <c r="A40" s="186" t="s">
        <v>138</v>
      </c>
      <c r="B40" s="186">
        <v>7</v>
      </c>
      <c r="C40" s="186" t="s">
        <v>157</v>
      </c>
      <c r="D40" s="186" t="s">
        <v>701</v>
      </c>
      <c r="E40" s="186">
        <v>0.82899999999999996</v>
      </c>
      <c r="F40" s="186">
        <v>2680</v>
      </c>
      <c r="G40" s="186">
        <v>29.762</v>
      </c>
      <c r="J40" s="186" t="s">
        <v>754</v>
      </c>
      <c r="K40" s="186">
        <v>3</v>
      </c>
      <c r="L40" s="186">
        <v>9.6300193000000007</v>
      </c>
      <c r="M40" s="186">
        <v>65.704999999999998</v>
      </c>
      <c r="N40" s="186" t="s">
        <v>1304</v>
      </c>
      <c r="Q40" s="186">
        <v>65.218000000000004</v>
      </c>
      <c r="R40" s="186">
        <v>0</v>
      </c>
      <c r="T40" s="186">
        <v>0.74586010000000003</v>
      </c>
      <c r="V40" s="186">
        <v>3.7877000000000002E-3</v>
      </c>
      <c r="X40" s="186">
        <v>0.37733800000000001</v>
      </c>
      <c r="Y40" s="186" t="s">
        <v>751</v>
      </c>
      <c r="Z40" s="186" t="s">
        <v>1703</v>
      </c>
      <c r="AA40" s="186" t="s">
        <v>1704</v>
      </c>
      <c r="AE40" s="186" t="s">
        <v>1700</v>
      </c>
      <c r="AF40" s="186">
        <v>0</v>
      </c>
    </row>
    <row r="41" spans="1:32" x14ac:dyDescent="0.2">
      <c r="A41" s="186" t="s">
        <v>138</v>
      </c>
      <c r="B41" s="186">
        <v>7</v>
      </c>
      <c r="C41" s="186" t="s">
        <v>157</v>
      </c>
      <c r="D41" s="186" t="s">
        <v>701</v>
      </c>
      <c r="E41" s="186">
        <v>0.82899999999999996</v>
      </c>
      <c r="H41" s="186">
        <v>755</v>
      </c>
      <c r="I41" s="186">
        <v>22.231999999999999</v>
      </c>
      <c r="J41" s="186" t="s">
        <v>758</v>
      </c>
      <c r="K41" s="186">
        <v>4</v>
      </c>
      <c r="L41" s="186">
        <v>46.380136</v>
      </c>
      <c r="M41" s="186">
        <v>20.641999999999999</v>
      </c>
      <c r="N41" s="186" t="s">
        <v>1304</v>
      </c>
      <c r="P41" s="186">
        <v>20.312000000000001</v>
      </c>
      <c r="R41" s="186">
        <v>0</v>
      </c>
      <c r="S41" s="186">
        <v>1.2093559</v>
      </c>
      <c r="U41" s="186">
        <v>1.1428799999999999E-2</v>
      </c>
      <c r="W41" s="186">
        <v>1.1299619999999999</v>
      </c>
      <c r="AB41" s="186" t="s">
        <v>759</v>
      </c>
      <c r="AC41" s="186" t="s">
        <v>760</v>
      </c>
      <c r="AD41" s="186" t="s">
        <v>1013</v>
      </c>
      <c r="AE41" s="186" t="s">
        <v>1700</v>
      </c>
      <c r="AF41" s="186">
        <v>95</v>
      </c>
    </row>
    <row r="42" spans="1:32" x14ac:dyDescent="0.2">
      <c r="A42" s="186" t="s">
        <v>138</v>
      </c>
      <c r="B42" s="186">
        <v>7</v>
      </c>
      <c r="C42" s="186" t="s">
        <v>157</v>
      </c>
      <c r="D42" s="186" t="s">
        <v>701</v>
      </c>
      <c r="E42" s="186">
        <v>0.82899999999999996</v>
      </c>
      <c r="H42" s="186">
        <v>5403</v>
      </c>
      <c r="I42" s="186">
        <v>-43.8</v>
      </c>
      <c r="K42" s="186">
        <v>5</v>
      </c>
      <c r="L42" s="186">
        <v>51.244099800000001</v>
      </c>
      <c r="M42" s="186">
        <v>101.047</v>
      </c>
      <c r="N42" s="186" t="s">
        <v>1304</v>
      </c>
      <c r="P42" s="186">
        <v>99.513000000000005</v>
      </c>
      <c r="R42" s="186">
        <v>1</v>
      </c>
      <c r="S42" s="186">
        <v>1.1353488</v>
      </c>
      <c r="U42" s="186">
        <v>1.06905E-2</v>
      </c>
      <c r="W42" s="186">
        <v>1.0577430000000001</v>
      </c>
      <c r="AB42" s="186" t="s">
        <v>759</v>
      </c>
      <c r="AC42" s="186" t="s">
        <v>809</v>
      </c>
      <c r="AD42" s="186" t="s">
        <v>761</v>
      </c>
      <c r="AE42" s="186" t="s">
        <v>1700</v>
      </c>
      <c r="AF42" s="186">
        <v>95</v>
      </c>
    </row>
    <row r="43" spans="1:32" x14ac:dyDescent="0.2">
      <c r="A43" s="186" t="s">
        <v>138</v>
      </c>
      <c r="B43" s="186">
        <v>7</v>
      </c>
      <c r="C43" s="186" t="s">
        <v>157</v>
      </c>
      <c r="D43" s="186" t="s">
        <v>701</v>
      </c>
      <c r="E43" s="186">
        <v>0.82899999999999996</v>
      </c>
      <c r="H43" s="186">
        <v>5396</v>
      </c>
      <c r="I43" s="186">
        <v>-44.031999999999996</v>
      </c>
      <c r="K43" s="186">
        <v>6</v>
      </c>
      <c r="L43" s="186">
        <v>50.921435099999997</v>
      </c>
      <c r="M43" s="186">
        <v>101.239</v>
      </c>
      <c r="N43" s="186" t="s">
        <v>1304</v>
      </c>
      <c r="P43" s="186">
        <v>99.701999999999998</v>
      </c>
      <c r="R43" s="186">
        <v>0</v>
      </c>
      <c r="S43" s="186">
        <v>1.135084</v>
      </c>
      <c r="U43" s="186">
        <v>1.06879E-2</v>
      </c>
      <c r="W43" s="186">
        <v>1.0574889999999999</v>
      </c>
      <c r="AB43" s="186" t="s">
        <v>764</v>
      </c>
      <c r="AC43" s="186" t="s">
        <v>765</v>
      </c>
      <c r="AD43" s="186" t="s">
        <v>982</v>
      </c>
      <c r="AE43" s="186" t="s">
        <v>1700</v>
      </c>
      <c r="AF43" s="186">
        <v>95</v>
      </c>
    </row>
    <row r="44" spans="1:32" x14ac:dyDescent="0.2">
      <c r="A44" s="186" t="s">
        <v>138</v>
      </c>
      <c r="B44" s="186">
        <v>8</v>
      </c>
      <c r="C44" s="186" t="s">
        <v>165</v>
      </c>
      <c r="D44" s="186" t="s">
        <v>697</v>
      </c>
      <c r="E44" s="186">
        <v>0.81100000000000005</v>
      </c>
      <c r="F44" s="186">
        <v>6428</v>
      </c>
      <c r="G44" s="186">
        <v>0.106</v>
      </c>
      <c r="K44" s="186">
        <v>1</v>
      </c>
      <c r="L44" s="186">
        <v>14.695109499999999</v>
      </c>
      <c r="M44" s="186">
        <v>118.31</v>
      </c>
      <c r="N44" s="186" t="s">
        <v>1310</v>
      </c>
      <c r="Q44" s="186">
        <v>117.459</v>
      </c>
      <c r="R44" s="186">
        <v>0</v>
      </c>
      <c r="T44" s="186">
        <v>0.72437600000000002</v>
      </c>
      <c r="V44" s="186">
        <v>3.6786000000000002E-3</v>
      </c>
      <c r="X44" s="186">
        <v>0.36651099999999998</v>
      </c>
      <c r="Y44" s="186" t="s">
        <v>751</v>
      </c>
      <c r="Z44" s="186" t="s">
        <v>1697</v>
      </c>
      <c r="AA44" s="186" t="s">
        <v>1705</v>
      </c>
      <c r="AE44" s="186" t="s">
        <v>1706</v>
      </c>
      <c r="AF44" s="186">
        <v>0</v>
      </c>
    </row>
    <row r="45" spans="1:32" x14ac:dyDescent="0.2">
      <c r="A45" s="186" t="s">
        <v>138</v>
      </c>
      <c r="B45" s="186">
        <v>8</v>
      </c>
      <c r="C45" s="186" t="s">
        <v>165</v>
      </c>
      <c r="D45" s="186" t="s">
        <v>697</v>
      </c>
      <c r="E45" s="186">
        <v>0.81100000000000005</v>
      </c>
      <c r="F45" s="186">
        <v>6423</v>
      </c>
      <c r="G45" s="186">
        <v>0</v>
      </c>
      <c r="K45" s="186">
        <v>2</v>
      </c>
      <c r="L45" s="186">
        <v>14.6919869</v>
      </c>
      <c r="M45" s="186">
        <v>118.26300000000001</v>
      </c>
      <c r="N45" s="186" t="s">
        <v>1310</v>
      </c>
      <c r="Q45" s="186">
        <v>117.41200000000001</v>
      </c>
      <c r="R45" s="186">
        <v>1</v>
      </c>
      <c r="T45" s="186">
        <v>0.72429940000000004</v>
      </c>
      <c r="V45" s="186">
        <v>3.6782E-3</v>
      </c>
      <c r="X45" s="186">
        <v>0.36647200000000002</v>
      </c>
      <c r="Y45" s="186" t="s">
        <v>1701</v>
      </c>
      <c r="Z45" s="186" t="s">
        <v>1675</v>
      </c>
      <c r="AA45" s="186" t="s">
        <v>1707</v>
      </c>
      <c r="AE45" s="186" t="s">
        <v>1706</v>
      </c>
      <c r="AF45" s="186">
        <v>0</v>
      </c>
    </row>
    <row r="46" spans="1:32" x14ac:dyDescent="0.2">
      <c r="A46" s="186" t="s">
        <v>138</v>
      </c>
      <c r="B46" s="186">
        <v>8</v>
      </c>
      <c r="C46" s="186" t="s">
        <v>165</v>
      </c>
      <c r="D46" s="186" t="s">
        <v>697</v>
      </c>
      <c r="E46" s="186">
        <v>0.81100000000000005</v>
      </c>
      <c r="F46" s="186">
        <v>3340</v>
      </c>
      <c r="G46" s="186">
        <v>8.5090000000000003</v>
      </c>
      <c r="J46" s="186" t="s">
        <v>754</v>
      </c>
      <c r="K46" s="186">
        <v>3</v>
      </c>
      <c r="L46" s="186">
        <v>11.578855900000001</v>
      </c>
      <c r="M46" s="186">
        <v>81.454999999999998</v>
      </c>
      <c r="N46" s="186" t="s">
        <v>1310</v>
      </c>
      <c r="Q46" s="186">
        <v>80.864000000000004</v>
      </c>
      <c r="R46" s="186">
        <v>0</v>
      </c>
      <c r="T46" s="186">
        <v>0.73046259999999996</v>
      </c>
      <c r="V46" s="186">
        <v>3.7095000000000001E-3</v>
      </c>
      <c r="X46" s="186">
        <v>0.36957899999999999</v>
      </c>
      <c r="Y46" s="186" t="s">
        <v>1708</v>
      </c>
      <c r="Z46" s="186" t="s">
        <v>1703</v>
      </c>
      <c r="AA46" s="186" t="s">
        <v>1709</v>
      </c>
      <c r="AE46" s="186" t="s">
        <v>1706</v>
      </c>
      <c r="AF46" s="186">
        <v>0</v>
      </c>
    </row>
    <row r="47" spans="1:32" x14ac:dyDescent="0.2">
      <c r="A47" s="186" t="s">
        <v>138</v>
      </c>
      <c r="B47" s="186">
        <v>8</v>
      </c>
      <c r="C47" s="186" t="s">
        <v>165</v>
      </c>
      <c r="D47" s="186" t="s">
        <v>697</v>
      </c>
      <c r="E47" s="186">
        <v>0.81100000000000005</v>
      </c>
      <c r="H47" s="186">
        <v>844</v>
      </c>
      <c r="I47" s="186">
        <v>-19.515000000000001</v>
      </c>
      <c r="J47" s="186" t="s">
        <v>758</v>
      </c>
      <c r="K47" s="186">
        <v>4</v>
      </c>
      <c r="L47" s="186">
        <v>51.824522799999997</v>
      </c>
      <c r="M47" s="186">
        <v>23.114999999999998</v>
      </c>
      <c r="N47" s="186" t="s">
        <v>1310</v>
      </c>
      <c r="P47" s="186">
        <v>22.754999999999999</v>
      </c>
      <c r="R47" s="186">
        <v>0</v>
      </c>
      <c r="S47" s="186">
        <v>1.1631753</v>
      </c>
      <c r="U47" s="186">
        <v>1.0962E-2</v>
      </c>
      <c r="W47" s="186">
        <v>1.0843149999999999</v>
      </c>
      <c r="AB47" s="186" t="s">
        <v>759</v>
      </c>
      <c r="AC47" s="186" t="s">
        <v>760</v>
      </c>
      <c r="AD47" s="186" t="s">
        <v>1018</v>
      </c>
      <c r="AE47" s="186" t="s">
        <v>1706</v>
      </c>
      <c r="AF47" s="186">
        <v>95</v>
      </c>
    </row>
    <row r="48" spans="1:32" x14ac:dyDescent="0.2">
      <c r="A48" s="186" t="s">
        <v>138</v>
      </c>
      <c r="B48" s="186">
        <v>8</v>
      </c>
      <c r="C48" s="186" t="s">
        <v>165</v>
      </c>
      <c r="D48" s="186" t="s">
        <v>697</v>
      </c>
      <c r="E48" s="186">
        <v>0.81100000000000005</v>
      </c>
      <c r="H48" s="186">
        <v>5403</v>
      </c>
      <c r="I48" s="186">
        <v>-43.8</v>
      </c>
      <c r="K48" s="186">
        <v>5</v>
      </c>
      <c r="L48" s="186">
        <v>52.508597199999997</v>
      </c>
      <c r="M48" s="186">
        <v>100.973</v>
      </c>
      <c r="N48" s="186" t="s">
        <v>1310</v>
      </c>
      <c r="P48" s="186">
        <v>99.44</v>
      </c>
      <c r="R48" s="186">
        <v>1</v>
      </c>
      <c r="S48" s="186">
        <v>1.1352793999999999</v>
      </c>
      <c r="U48" s="186">
        <v>1.06905E-2</v>
      </c>
      <c r="W48" s="186">
        <v>1.0577430000000001</v>
      </c>
      <c r="AB48" s="186" t="s">
        <v>759</v>
      </c>
      <c r="AC48" s="186" t="s">
        <v>760</v>
      </c>
      <c r="AD48" s="186" t="s">
        <v>895</v>
      </c>
      <c r="AE48" s="186" t="s">
        <v>1706</v>
      </c>
      <c r="AF48" s="186">
        <v>95</v>
      </c>
    </row>
    <row r="49" spans="1:32" x14ac:dyDescent="0.2">
      <c r="A49" s="186" t="s">
        <v>138</v>
      </c>
      <c r="B49" s="186">
        <v>8</v>
      </c>
      <c r="C49" s="186" t="s">
        <v>165</v>
      </c>
      <c r="D49" s="186" t="s">
        <v>697</v>
      </c>
      <c r="E49" s="186">
        <v>0.81100000000000005</v>
      </c>
      <c r="H49" s="186">
        <v>5396</v>
      </c>
      <c r="I49" s="186">
        <v>-44.015999999999998</v>
      </c>
      <c r="K49" s="186">
        <v>6</v>
      </c>
      <c r="L49" s="186">
        <v>52.108421300000003</v>
      </c>
      <c r="M49" s="186">
        <v>101.206</v>
      </c>
      <c r="N49" s="186" t="s">
        <v>1310</v>
      </c>
      <c r="P49" s="186">
        <v>99.668999999999997</v>
      </c>
      <c r="R49" s="186">
        <v>0</v>
      </c>
      <c r="S49" s="186">
        <v>1.1350340000000001</v>
      </c>
      <c r="U49" s="186">
        <v>1.0688100000000001E-2</v>
      </c>
      <c r="W49" s="186">
        <v>1.057507</v>
      </c>
      <c r="AB49" s="186" t="s">
        <v>764</v>
      </c>
      <c r="AC49" s="186" t="s">
        <v>880</v>
      </c>
      <c r="AD49" s="186" t="s">
        <v>1003</v>
      </c>
      <c r="AE49" s="186" t="s">
        <v>1706</v>
      </c>
      <c r="AF49" s="186">
        <v>95</v>
      </c>
    </row>
    <row r="50" spans="1:32" x14ac:dyDescent="0.2">
      <c r="A50" s="186" t="s">
        <v>138</v>
      </c>
      <c r="B50" s="186">
        <v>9</v>
      </c>
      <c r="C50" s="186" t="s">
        <v>166</v>
      </c>
      <c r="D50" s="186" t="s">
        <v>697</v>
      </c>
      <c r="E50" s="186">
        <v>0.71899999999999997</v>
      </c>
      <c r="F50" s="186">
        <v>6417</v>
      </c>
      <c r="G50" s="186">
        <v>0.108</v>
      </c>
      <c r="K50" s="186">
        <v>1</v>
      </c>
      <c r="L50" s="186">
        <v>16.560501800000001</v>
      </c>
      <c r="M50" s="186">
        <v>118.111</v>
      </c>
      <c r="Q50" s="186">
        <v>117.262</v>
      </c>
      <c r="R50" s="186">
        <v>0</v>
      </c>
      <c r="T50" s="186">
        <v>0.72428820000000005</v>
      </c>
      <c r="V50" s="186">
        <v>3.6786000000000002E-3</v>
      </c>
      <c r="X50" s="186">
        <v>0.36651099999999998</v>
      </c>
      <c r="Y50" s="186" t="s">
        <v>1696</v>
      </c>
      <c r="Z50" s="186" t="s">
        <v>1277</v>
      </c>
      <c r="AA50" s="186" t="s">
        <v>1710</v>
      </c>
      <c r="AE50" s="186" t="s">
        <v>1711</v>
      </c>
      <c r="AF50" s="186">
        <v>0</v>
      </c>
    </row>
    <row r="51" spans="1:32" x14ac:dyDescent="0.2">
      <c r="A51" s="186" t="s">
        <v>138</v>
      </c>
      <c r="B51" s="186">
        <v>9</v>
      </c>
      <c r="C51" s="186" t="s">
        <v>166</v>
      </c>
      <c r="D51" s="186" t="s">
        <v>697</v>
      </c>
      <c r="E51" s="186">
        <v>0.71899999999999997</v>
      </c>
      <c r="F51" s="186">
        <v>6414</v>
      </c>
      <c r="G51" s="186">
        <v>0</v>
      </c>
      <c r="K51" s="186">
        <v>2</v>
      </c>
      <c r="L51" s="186">
        <v>16.564926199999999</v>
      </c>
      <c r="M51" s="186">
        <v>118.17</v>
      </c>
      <c r="Q51" s="186">
        <v>117.32</v>
      </c>
      <c r="R51" s="186">
        <v>1</v>
      </c>
      <c r="T51" s="186">
        <v>0.72421020000000003</v>
      </c>
      <c r="V51" s="186">
        <v>3.6782E-3</v>
      </c>
      <c r="X51" s="186">
        <v>0.36647200000000002</v>
      </c>
      <c r="Y51" s="186" t="s">
        <v>1712</v>
      </c>
      <c r="Z51" s="186" t="s">
        <v>1262</v>
      </c>
      <c r="AA51" s="186" t="s">
        <v>1713</v>
      </c>
      <c r="AE51" s="186" t="s">
        <v>1711</v>
      </c>
      <c r="AF51" s="186">
        <v>0</v>
      </c>
    </row>
    <row r="52" spans="1:32" x14ac:dyDescent="0.2">
      <c r="A52" s="186" t="s">
        <v>138</v>
      </c>
      <c r="B52" s="186">
        <v>9</v>
      </c>
      <c r="C52" s="186" t="s">
        <v>166</v>
      </c>
      <c r="D52" s="186" t="s">
        <v>697</v>
      </c>
      <c r="E52" s="186">
        <v>0.71899999999999997</v>
      </c>
      <c r="F52" s="186">
        <v>2940</v>
      </c>
      <c r="G52" s="186">
        <v>8.452</v>
      </c>
      <c r="J52" s="186" t="s">
        <v>754</v>
      </c>
      <c r="K52" s="186">
        <v>3</v>
      </c>
      <c r="L52" s="186">
        <v>11.9000869</v>
      </c>
      <c r="M52" s="186">
        <v>71.855999999999995</v>
      </c>
      <c r="Q52" s="186">
        <v>71.334999999999994</v>
      </c>
      <c r="R52" s="186">
        <v>0</v>
      </c>
      <c r="T52" s="186">
        <v>0.73033130000000002</v>
      </c>
      <c r="V52" s="186">
        <v>3.7093E-3</v>
      </c>
      <c r="X52" s="186">
        <v>0.369558</v>
      </c>
      <c r="Y52" s="186" t="s">
        <v>751</v>
      </c>
      <c r="Z52" s="186" t="s">
        <v>1714</v>
      </c>
      <c r="AA52" s="186" t="s">
        <v>1715</v>
      </c>
      <c r="AE52" s="186" t="s">
        <v>1711</v>
      </c>
      <c r="AF52" s="186">
        <v>0</v>
      </c>
    </row>
    <row r="53" spans="1:32" x14ac:dyDescent="0.2">
      <c r="A53" s="186" t="s">
        <v>138</v>
      </c>
      <c r="B53" s="186">
        <v>9</v>
      </c>
      <c r="C53" s="186" t="s">
        <v>166</v>
      </c>
      <c r="D53" s="186" t="s">
        <v>697</v>
      </c>
      <c r="E53" s="186">
        <v>0.71899999999999997</v>
      </c>
      <c r="H53" s="186">
        <v>747</v>
      </c>
      <c r="I53" s="186">
        <v>-19.55</v>
      </c>
      <c r="J53" s="186" t="s">
        <v>758</v>
      </c>
      <c r="K53" s="186">
        <v>4</v>
      </c>
      <c r="L53" s="186">
        <v>52.851744400000001</v>
      </c>
      <c r="M53" s="186">
        <v>20.341999999999999</v>
      </c>
      <c r="P53" s="186">
        <v>20.026</v>
      </c>
      <c r="R53" s="186">
        <v>0</v>
      </c>
      <c r="S53" s="186">
        <v>1.1632648000000001</v>
      </c>
      <c r="U53" s="186">
        <v>1.09616E-2</v>
      </c>
      <c r="W53" s="186">
        <v>1.0842769999999999</v>
      </c>
      <c r="AB53" s="186" t="s">
        <v>809</v>
      </c>
      <c r="AC53" s="186" t="s">
        <v>760</v>
      </c>
      <c r="AD53" s="186" t="s">
        <v>1018</v>
      </c>
      <c r="AE53" s="186" t="s">
        <v>1711</v>
      </c>
      <c r="AF53" s="186">
        <v>95</v>
      </c>
    </row>
    <row r="54" spans="1:32" x14ac:dyDescent="0.2">
      <c r="A54" s="186" t="s">
        <v>138</v>
      </c>
      <c r="B54" s="186">
        <v>9</v>
      </c>
      <c r="C54" s="186" t="s">
        <v>166</v>
      </c>
      <c r="D54" s="186" t="s">
        <v>697</v>
      </c>
      <c r="E54" s="186">
        <v>0.71899999999999997</v>
      </c>
      <c r="H54" s="186">
        <v>5396</v>
      </c>
      <c r="I54" s="186">
        <v>-43.8</v>
      </c>
      <c r="K54" s="186">
        <v>5</v>
      </c>
      <c r="L54" s="186">
        <v>59.324652399999998</v>
      </c>
      <c r="M54" s="186">
        <v>100.923</v>
      </c>
      <c r="P54" s="186">
        <v>99.39</v>
      </c>
      <c r="R54" s="186">
        <v>1</v>
      </c>
      <c r="S54" s="186">
        <v>1.1353660999999999</v>
      </c>
      <c r="U54" s="186">
        <v>1.06905E-2</v>
      </c>
      <c r="W54" s="186">
        <v>1.0577430000000001</v>
      </c>
      <c r="AB54" s="186" t="s">
        <v>759</v>
      </c>
      <c r="AC54" s="186" t="s">
        <v>809</v>
      </c>
      <c r="AD54" s="186" t="s">
        <v>895</v>
      </c>
      <c r="AE54" s="186" t="s">
        <v>1711</v>
      </c>
      <c r="AF54" s="186">
        <v>95</v>
      </c>
    </row>
    <row r="55" spans="1:32" x14ac:dyDescent="0.2">
      <c r="A55" s="186" t="s">
        <v>138</v>
      </c>
      <c r="B55" s="186">
        <v>9</v>
      </c>
      <c r="C55" s="186" t="s">
        <v>166</v>
      </c>
      <c r="D55" s="186" t="s">
        <v>697</v>
      </c>
      <c r="E55" s="186">
        <v>0.71899999999999997</v>
      </c>
      <c r="H55" s="186">
        <v>5392</v>
      </c>
      <c r="I55" s="186">
        <v>-44.015000000000001</v>
      </c>
      <c r="K55" s="186">
        <v>6</v>
      </c>
      <c r="L55" s="186">
        <v>58.825756599999998</v>
      </c>
      <c r="M55" s="186">
        <v>101.18</v>
      </c>
      <c r="P55" s="186">
        <v>99.644000000000005</v>
      </c>
      <c r="R55" s="186">
        <v>0</v>
      </c>
      <c r="S55" s="186">
        <v>1.1351217</v>
      </c>
      <c r="U55" s="186">
        <v>1.0688100000000001E-2</v>
      </c>
      <c r="W55" s="186">
        <v>1.0575079999999999</v>
      </c>
      <c r="AB55" s="186" t="s">
        <v>764</v>
      </c>
      <c r="AC55" s="186" t="s">
        <v>765</v>
      </c>
      <c r="AD55" s="186" t="s">
        <v>1003</v>
      </c>
      <c r="AE55" s="186" t="s">
        <v>1711</v>
      </c>
      <c r="AF55" s="186">
        <v>95</v>
      </c>
    </row>
    <row r="56" spans="1:32" x14ac:dyDescent="0.2">
      <c r="A56" s="186" t="s">
        <v>138</v>
      </c>
      <c r="B56" s="186">
        <v>10</v>
      </c>
      <c r="C56" s="186" t="s">
        <v>475</v>
      </c>
      <c r="D56" s="186" t="s">
        <v>476</v>
      </c>
      <c r="E56" s="186">
        <v>0.84599999999999997</v>
      </c>
      <c r="F56" s="186">
        <v>6409</v>
      </c>
      <c r="G56" s="186">
        <v>0.122</v>
      </c>
      <c r="K56" s="186">
        <v>1</v>
      </c>
      <c r="L56" s="186">
        <v>14.0707413</v>
      </c>
      <c r="M56" s="186">
        <v>118.053</v>
      </c>
      <c r="Q56" s="186">
        <v>117.20399999999999</v>
      </c>
      <c r="R56" s="186">
        <v>0</v>
      </c>
      <c r="T56" s="186">
        <v>0.72439520000000002</v>
      </c>
      <c r="V56" s="186">
        <v>3.6786000000000002E-3</v>
      </c>
      <c r="X56" s="186">
        <v>0.36651699999999998</v>
      </c>
      <c r="Y56" s="186" t="s">
        <v>1708</v>
      </c>
      <c r="Z56" s="186" t="s">
        <v>1714</v>
      </c>
      <c r="AA56" s="186" t="s">
        <v>1716</v>
      </c>
      <c r="AE56" s="186" t="s">
        <v>1717</v>
      </c>
      <c r="AF56" s="186">
        <v>0</v>
      </c>
    </row>
    <row r="57" spans="1:32" x14ac:dyDescent="0.2">
      <c r="A57" s="186" t="s">
        <v>138</v>
      </c>
      <c r="B57" s="186">
        <v>10</v>
      </c>
      <c r="C57" s="186" t="s">
        <v>475</v>
      </c>
      <c r="D57" s="186" t="s">
        <v>476</v>
      </c>
      <c r="E57" s="186">
        <v>0.84599999999999997</v>
      </c>
      <c r="F57" s="186">
        <v>6419</v>
      </c>
      <c r="G57" s="186">
        <v>0</v>
      </c>
      <c r="K57" s="186">
        <v>2</v>
      </c>
      <c r="L57" s="186">
        <v>14.080538499999999</v>
      </c>
      <c r="M57" s="186">
        <v>118.206</v>
      </c>
      <c r="Q57" s="186">
        <v>117.35599999999999</v>
      </c>
      <c r="R57" s="186">
        <v>1</v>
      </c>
      <c r="T57" s="186">
        <v>0.72430680000000003</v>
      </c>
      <c r="V57" s="186">
        <v>3.6782E-3</v>
      </c>
      <c r="X57" s="186">
        <v>0.36647200000000002</v>
      </c>
      <c r="Y57" s="186" t="s">
        <v>1718</v>
      </c>
      <c r="Z57" s="186" t="s">
        <v>1675</v>
      </c>
      <c r="AA57" s="186" t="s">
        <v>1719</v>
      </c>
      <c r="AE57" s="186" t="s">
        <v>1717</v>
      </c>
      <c r="AF57" s="186">
        <v>0</v>
      </c>
    </row>
    <row r="58" spans="1:32" x14ac:dyDescent="0.2">
      <c r="A58" s="186" t="s">
        <v>138</v>
      </c>
      <c r="B58" s="186">
        <v>10</v>
      </c>
      <c r="C58" s="186" t="s">
        <v>475</v>
      </c>
      <c r="D58" s="186" t="s">
        <v>476</v>
      </c>
      <c r="E58" s="186">
        <v>0.84599999999999997</v>
      </c>
      <c r="F58" s="186">
        <v>3401</v>
      </c>
      <c r="G58" s="186">
        <v>11.977</v>
      </c>
      <c r="J58" s="186" t="s">
        <v>754</v>
      </c>
      <c r="K58" s="186">
        <v>3</v>
      </c>
      <c r="L58" s="186">
        <v>11.239190799999999</v>
      </c>
      <c r="M58" s="186">
        <v>82.882999999999996</v>
      </c>
      <c r="Q58" s="186">
        <v>82.28</v>
      </c>
      <c r="R58" s="186">
        <v>0</v>
      </c>
      <c r="T58" s="186">
        <v>0.73298209999999997</v>
      </c>
      <c r="V58" s="186">
        <v>3.7223E-3</v>
      </c>
      <c r="X58" s="186">
        <v>0.37084499999999998</v>
      </c>
      <c r="Y58" s="186" t="s">
        <v>1708</v>
      </c>
      <c r="Z58" s="186" t="s">
        <v>1703</v>
      </c>
      <c r="AA58" s="186" t="s">
        <v>1720</v>
      </c>
      <c r="AE58" s="186" t="s">
        <v>1717</v>
      </c>
      <c r="AF58" s="186">
        <v>0</v>
      </c>
    </row>
    <row r="59" spans="1:32" x14ac:dyDescent="0.2">
      <c r="A59" s="186" t="s">
        <v>138</v>
      </c>
      <c r="B59" s="186">
        <v>10</v>
      </c>
      <c r="C59" s="186" t="s">
        <v>475</v>
      </c>
      <c r="D59" s="186" t="s">
        <v>476</v>
      </c>
      <c r="E59" s="186">
        <v>0.84599999999999997</v>
      </c>
      <c r="H59" s="186">
        <v>716</v>
      </c>
      <c r="I59" s="186">
        <v>-31.01</v>
      </c>
      <c r="J59" s="186" t="s">
        <v>758</v>
      </c>
      <c r="K59" s="186">
        <v>4</v>
      </c>
      <c r="L59" s="186">
        <v>43.331646900000003</v>
      </c>
      <c r="M59" s="186">
        <v>19.459</v>
      </c>
      <c r="P59" s="186">
        <v>19.158999999999999</v>
      </c>
      <c r="R59" s="186">
        <v>0</v>
      </c>
      <c r="S59" s="186">
        <v>1.1506383</v>
      </c>
      <c r="U59" s="186">
        <v>1.0833499999999999E-2</v>
      </c>
      <c r="W59" s="186">
        <v>1.071739</v>
      </c>
      <c r="AB59" s="186" t="s">
        <v>809</v>
      </c>
      <c r="AC59" s="186" t="s">
        <v>760</v>
      </c>
      <c r="AD59" s="186" t="s">
        <v>1044</v>
      </c>
      <c r="AE59" s="186" t="s">
        <v>1717</v>
      </c>
      <c r="AF59" s="186">
        <v>95</v>
      </c>
    </row>
    <row r="60" spans="1:32" x14ac:dyDescent="0.2">
      <c r="A60" s="186" t="s">
        <v>138</v>
      </c>
      <c r="B60" s="186">
        <v>10</v>
      </c>
      <c r="C60" s="186" t="s">
        <v>475</v>
      </c>
      <c r="D60" s="186" t="s">
        <v>476</v>
      </c>
      <c r="E60" s="186">
        <v>0.84599999999999997</v>
      </c>
      <c r="H60" s="186">
        <v>5400</v>
      </c>
      <c r="I60" s="186">
        <v>-43.8</v>
      </c>
      <c r="K60" s="186">
        <v>5</v>
      </c>
      <c r="L60" s="186">
        <v>50.568772699999997</v>
      </c>
      <c r="M60" s="186">
        <v>100.831</v>
      </c>
      <c r="P60" s="186">
        <v>99.3</v>
      </c>
      <c r="R60" s="186">
        <v>1</v>
      </c>
      <c r="S60" s="186">
        <v>1.1353812999999999</v>
      </c>
      <c r="U60" s="186">
        <v>1.06905E-2</v>
      </c>
      <c r="W60" s="186">
        <v>1.0577430000000001</v>
      </c>
      <c r="AB60" s="186" t="s">
        <v>759</v>
      </c>
      <c r="AC60" s="186" t="s">
        <v>809</v>
      </c>
      <c r="AD60" s="186" t="s">
        <v>1048</v>
      </c>
      <c r="AE60" s="186" t="s">
        <v>1717</v>
      </c>
      <c r="AF60" s="186">
        <v>95</v>
      </c>
    </row>
    <row r="61" spans="1:32" x14ac:dyDescent="0.2">
      <c r="A61" s="186" t="s">
        <v>138</v>
      </c>
      <c r="B61" s="186">
        <v>10</v>
      </c>
      <c r="C61" s="186" t="s">
        <v>475</v>
      </c>
      <c r="D61" s="186" t="s">
        <v>476</v>
      </c>
      <c r="E61" s="186">
        <v>0.84599999999999997</v>
      </c>
      <c r="H61" s="186">
        <v>5389</v>
      </c>
      <c r="I61" s="186">
        <v>-44.030999999999999</v>
      </c>
      <c r="K61" s="186">
        <v>6</v>
      </c>
      <c r="L61" s="186">
        <v>50.173412800000001</v>
      </c>
      <c r="M61" s="186">
        <v>101.072</v>
      </c>
      <c r="P61" s="186">
        <v>99.537000000000006</v>
      </c>
      <c r="R61" s="186">
        <v>0</v>
      </c>
      <c r="S61" s="186">
        <v>1.1351186</v>
      </c>
      <c r="U61" s="186">
        <v>1.06879E-2</v>
      </c>
      <c r="W61" s="186">
        <v>1.057491</v>
      </c>
      <c r="AB61" s="186" t="s">
        <v>764</v>
      </c>
      <c r="AC61" s="186" t="s">
        <v>765</v>
      </c>
      <c r="AD61" s="186" t="s">
        <v>1008</v>
      </c>
      <c r="AE61" s="186" t="s">
        <v>1717</v>
      </c>
      <c r="AF61" s="186">
        <v>95</v>
      </c>
    </row>
    <row r="62" spans="1:32" x14ac:dyDescent="0.2">
      <c r="A62" s="186" t="s">
        <v>138</v>
      </c>
      <c r="B62" s="186">
        <v>11</v>
      </c>
      <c r="C62" s="186" t="s">
        <v>477</v>
      </c>
      <c r="D62" s="186" t="s">
        <v>478</v>
      </c>
      <c r="E62" s="186">
        <v>0.84199999999999997</v>
      </c>
      <c r="F62" s="186">
        <v>6411</v>
      </c>
      <c r="G62" s="186">
        <v>6.5000000000000002E-2</v>
      </c>
      <c r="K62" s="186">
        <v>1</v>
      </c>
      <c r="L62" s="186">
        <v>14.146122399999999</v>
      </c>
      <c r="M62" s="186">
        <v>118.18600000000001</v>
      </c>
      <c r="Q62" s="186">
        <v>117.336</v>
      </c>
      <c r="R62" s="186">
        <v>0</v>
      </c>
      <c r="T62" s="186">
        <v>0.72446440000000001</v>
      </c>
      <c r="V62" s="186">
        <v>3.6784000000000001E-3</v>
      </c>
      <c r="X62" s="186">
        <v>0.36649599999999999</v>
      </c>
      <c r="Y62" s="186" t="s">
        <v>1637</v>
      </c>
      <c r="Z62" s="186" t="s">
        <v>1519</v>
      </c>
      <c r="AA62" s="186" t="s">
        <v>1721</v>
      </c>
      <c r="AE62" s="186" t="s">
        <v>1722</v>
      </c>
      <c r="AF62" s="186">
        <v>0</v>
      </c>
    </row>
    <row r="63" spans="1:32" x14ac:dyDescent="0.2">
      <c r="A63" s="186" t="s">
        <v>138</v>
      </c>
      <c r="B63" s="186">
        <v>11</v>
      </c>
      <c r="C63" s="186" t="s">
        <v>477</v>
      </c>
      <c r="D63" s="186" t="s">
        <v>478</v>
      </c>
      <c r="E63" s="186">
        <v>0.84199999999999997</v>
      </c>
      <c r="F63" s="186">
        <v>6414</v>
      </c>
      <c r="G63" s="186">
        <v>0</v>
      </c>
      <c r="K63" s="186">
        <v>2</v>
      </c>
      <c r="L63" s="186">
        <v>14.1487684</v>
      </c>
      <c r="M63" s="186">
        <v>118.227</v>
      </c>
      <c r="Q63" s="186">
        <v>117.377</v>
      </c>
      <c r="R63" s="186">
        <v>1</v>
      </c>
      <c r="T63" s="186">
        <v>0.72441739999999999</v>
      </c>
      <c r="V63" s="186">
        <v>3.6782E-3</v>
      </c>
      <c r="X63" s="186">
        <v>0.36647200000000002</v>
      </c>
      <c r="Y63" s="186" t="s">
        <v>1723</v>
      </c>
      <c r="Z63" s="186" t="s">
        <v>1678</v>
      </c>
      <c r="AA63" s="186" t="s">
        <v>1187</v>
      </c>
      <c r="AE63" s="186" t="s">
        <v>1722</v>
      </c>
      <c r="AF63" s="186">
        <v>0</v>
      </c>
    </row>
    <row r="64" spans="1:32" x14ac:dyDescent="0.2">
      <c r="A64" s="186" t="s">
        <v>138</v>
      </c>
      <c r="B64" s="186">
        <v>11</v>
      </c>
      <c r="C64" s="186" t="s">
        <v>477</v>
      </c>
      <c r="D64" s="186" t="s">
        <v>478</v>
      </c>
      <c r="E64" s="186">
        <v>0.84199999999999997</v>
      </c>
      <c r="F64" s="186">
        <v>3675</v>
      </c>
      <c r="G64" s="186">
        <v>12.085000000000001</v>
      </c>
      <c r="J64" s="186" t="s">
        <v>754</v>
      </c>
      <c r="K64" s="186">
        <v>3</v>
      </c>
      <c r="L64" s="186">
        <v>11.866798299999999</v>
      </c>
      <c r="M64" s="186">
        <v>88.956999999999994</v>
      </c>
      <c r="Q64" s="186">
        <v>88.308999999999997</v>
      </c>
      <c r="R64" s="186">
        <v>0</v>
      </c>
      <c r="T64" s="186">
        <v>0.73317180000000004</v>
      </c>
      <c r="V64" s="186">
        <v>3.7226999999999998E-3</v>
      </c>
      <c r="X64" s="186">
        <v>0.37088399999999999</v>
      </c>
      <c r="Y64" s="186" t="s">
        <v>1696</v>
      </c>
      <c r="Z64" s="186" t="s">
        <v>1697</v>
      </c>
      <c r="AA64" s="186" t="s">
        <v>1724</v>
      </c>
      <c r="AE64" s="186" t="s">
        <v>1722</v>
      </c>
      <c r="AF64" s="186">
        <v>0</v>
      </c>
    </row>
    <row r="65" spans="1:32" x14ac:dyDescent="0.2">
      <c r="A65" s="186" t="s">
        <v>138</v>
      </c>
      <c r="B65" s="186">
        <v>11</v>
      </c>
      <c r="C65" s="186" t="s">
        <v>477</v>
      </c>
      <c r="D65" s="186" t="s">
        <v>478</v>
      </c>
      <c r="E65" s="186">
        <v>0.84199999999999997</v>
      </c>
      <c r="H65" s="186">
        <v>884</v>
      </c>
      <c r="I65" s="186">
        <v>-33.527999999999999</v>
      </c>
      <c r="J65" s="186" t="s">
        <v>758</v>
      </c>
      <c r="K65" s="186">
        <v>4</v>
      </c>
      <c r="L65" s="186">
        <v>51.7640995</v>
      </c>
      <c r="M65" s="186">
        <v>24.239000000000001</v>
      </c>
      <c r="P65" s="186">
        <v>23.864999999999998</v>
      </c>
      <c r="R65" s="186">
        <v>0</v>
      </c>
      <c r="S65" s="186">
        <v>1.1477902</v>
      </c>
      <c r="U65" s="186">
        <v>1.08053E-2</v>
      </c>
      <c r="W65" s="186">
        <v>1.0689839999999999</v>
      </c>
      <c r="AB65" s="186" t="s">
        <v>759</v>
      </c>
      <c r="AC65" s="186" t="s">
        <v>760</v>
      </c>
      <c r="AD65" s="186" t="s">
        <v>1065</v>
      </c>
      <c r="AE65" s="186" t="s">
        <v>1722</v>
      </c>
      <c r="AF65" s="186">
        <v>95</v>
      </c>
    </row>
    <row r="66" spans="1:32" x14ac:dyDescent="0.2">
      <c r="A66" s="186" t="s">
        <v>138</v>
      </c>
      <c r="B66" s="186">
        <v>11</v>
      </c>
      <c r="C66" s="186" t="s">
        <v>477</v>
      </c>
      <c r="D66" s="186" t="s">
        <v>478</v>
      </c>
      <c r="E66" s="186">
        <v>0.84199999999999997</v>
      </c>
      <c r="H66" s="186">
        <v>5392</v>
      </c>
      <c r="I66" s="186">
        <v>-43.8</v>
      </c>
      <c r="K66" s="186">
        <v>5</v>
      </c>
      <c r="L66" s="186">
        <v>50.683629400000001</v>
      </c>
      <c r="M66" s="186">
        <v>100.907</v>
      </c>
      <c r="P66" s="186">
        <v>99.375</v>
      </c>
      <c r="R66" s="186">
        <v>1</v>
      </c>
      <c r="S66" s="186">
        <v>1.1353226000000001</v>
      </c>
      <c r="U66" s="186">
        <v>1.06905E-2</v>
      </c>
      <c r="W66" s="186">
        <v>1.0577430000000001</v>
      </c>
      <c r="AB66" s="186" t="s">
        <v>759</v>
      </c>
      <c r="AC66" s="186" t="s">
        <v>760</v>
      </c>
      <c r="AD66" s="186" t="s">
        <v>921</v>
      </c>
      <c r="AE66" s="186" t="s">
        <v>1722</v>
      </c>
      <c r="AF66" s="186">
        <v>95</v>
      </c>
    </row>
    <row r="67" spans="1:32" x14ac:dyDescent="0.2">
      <c r="A67" s="186" t="s">
        <v>138</v>
      </c>
      <c r="B67" s="186">
        <v>11</v>
      </c>
      <c r="C67" s="186" t="s">
        <v>477</v>
      </c>
      <c r="D67" s="186" t="s">
        <v>478</v>
      </c>
      <c r="E67" s="186">
        <v>0.84199999999999997</v>
      </c>
      <c r="H67" s="186">
        <v>5384</v>
      </c>
      <c r="I67" s="186">
        <v>-44.011000000000003</v>
      </c>
      <c r="K67" s="186">
        <v>6</v>
      </c>
      <c r="L67" s="186">
        <v>50.5600904</v>
      </c>
      <c r="M67" s="186">
        <v>100.982</v>
      </c>
      <c r="P67" s="186">
        <v>99.448999999999998</v>
      </c>
      <c r="R67" s="186">
        <v>0</v>
      </c>
      <c r="S67" s="186">
        <v>1.1350821</v>
      </c>
      <c r="U67" s="186">
        <v>1.0688100000000001E-2</v>
      </c>
      <c r="W67" s="186">
        <v>1.057512</v>
      </c>
      <c r="AB67" s="186" t="s">
        <v>764</v>
      </c>
      <c r="AC67" s="186" t="s">
        <v>880</v>
      </c>
      <c r="AD67" s="186" t="s">
        <v>1066</v>
      </c>
      <c r="AE67" s="186" t="s">
        <v>1722</v>
      </c>
      <c r="AF67" s="186">
        <v>95</v>
      </c>
    </row>
    <row r="68" spans="1:32" x14ac:dyDescent="0.2">
      <c r="A68" s="186" t="s">
        <v>138</v>
      </c>
      <c r="B68" s="186">
        <v>12</v>
      </c>
      <c r="C68" s="186" t="s">
        <v>477</v>
      </c>
      <c r="D68" s="186" t="s">
        <v>203</v>
      </c>
      <c r="E68" s="186">
        <v>0.82899999999999996</v>
      </c>
      <c r="F68" s="186">
        <v>6418</v>
      </c>
      <c r="G68" s="186">
        <v>9.7000000000000003E-2</v>
      </c>
      <c r="K68" s="186">
        <v>1</v>
      </c>
      <c r="L68" s="186">
        <v>14.365798399999999</v>
      </c>
      <c r="M68" s="186">
        <v>118.15300000000001</v>
      </c>
      <c r="Q68" s="186">
        <v>117.303</v>
      </c>
      <c r="R68" s="186">
        <v>0</v>
      </c>
      <c r="T68" s="186">
        <v>0.7243754</v>
      </c>
      <c r="V68" s="186">
        <v>3.6786000000000002E-3</v>
      </c>
      <c r="X68" s="186">
        <v>0.366508</v>
      </c>
      <c r="Y68" s="186" t="s">
        <v>1276</v>
      </c>
      <c r="Z68" s="186" t="s">
        <v>752</v>
      </c>
      <c r="AA68" s="186" t="s">
        <v>1725</v>
      </c>
      <c r="AE68" s="186" t="s">
        <v>1726</v>
      </c>
      <c r="AF68" s="186">
        <v>0</v>
      </c>
    </row>
    <row r="69" spans="1:32" x14ac:dyDescent="0.2">
      <c r="A69" s="186" t="s">
        <v>138</v>
      </c>
      <c r="B69" s="186">
        <v>12</v>
      </c>
      <c r="C69" s="186" t="s">
        <v>477</v>
      </c>
      <c r="D69" s="186" t="s">
        <v>203</v>
      </c>
      <c r="E69" s="186">
        <v>0.82899999999999996</v>
      </c>
      <c r="F69" s="186">
        <v>6411</v>
      </c>
      <c r="G69" s="186">
        <v>0</v>
      </c>
      <c r="K69" s="186">
        <v>2</v>
      </c>
      <c r="L69" s="186">
        <v>14.3728544</v>
      </c>
      <c r="M69" s="186">
        <v>118.261</v>
      </c>
      <c r="Q69" s="186">
        <v>117.41</v>
      </c>
      <c r="R69" s="186">
        <v>1</v>
      </c>
      <c r="T69" s="186">
        <v>0.72430479999999997</v>
      </c>
      <c r="V69" s="186">
        <v>3.6782E-3</v>
      </c>
      <c r="X69" s="186">
        <v>0.36647200000000002</v>
      </c>
      <c r="Y69" s="186" t="s">
        <v>1674</v>
      </c>
      <c r="Z69" s="186" t="s">
        <v>1268</v>
      </c>
      <c r="AA69" s="186" t="s">
        <v>1727</v>
      </c>
      <c r="AE69" s="186" t="s">
        <v>1726</v>
      </c>
      <c r="AF69" s="186">
        <v>0</v>
      </c>
    </row>
    <row r="70" spans="1:32" x14ac:dyDescent="0.2">
      <c r="A70" s="186" t="s">
        <v>138</v>
      </c>
      <c r="B70" s="186">
        <v>12</v>
      </c>
      <c r="C70" s="186" t="s">
        <v>477</v>
      </c>
      <c r="D70" s="186" t="s">
        <v>203</v>
      </c>
      <c r="E70" s="186">
        <v>0.82899999999999996</v>
      </c>
      <c r="F70" s="186">
        <v>3366</v>
      </c>
      <c r="G70" s="186">
        <v>12.112</v>
      </c>
      <c r="J70" s="186" t="s">
        <v>754</v>
      </c>
      <c r="K70" s="186">
        <v>3</v>
      </c>
      <c r="L70" s="186">
        <v>11.346586500000001</v>
      </c>
      <c r="M70" s="186">
        <v>81.646000000000001</v>
      </c>
      <c r="Q70" s="186">
        <v>81.052000000000007</v>
      </c>
      <c r="R70" s="186">
        <v>0</v>
      </c>
      <c r="T70" s="186">
        <v>0.73307770000000005</v>
      </c>
      <c r="V70" s="186">
        <v>3.7228000000000001E-3</v>
      </c>
      <c r="X70" s="186">
        <v>0.370894</v>
      </c>
      <c r="Y70" s="186" t="s">
        <v>1518</v>
      </c>
      <c r="Z70" s="186" t="s">
        <v>1277</v>
      </c>
      <c r="AA70" s="186" t="s">
        <v>1728</v>
      </c>
      <c r="AE70" s="186" t="s">
        <v>1726</v>
      </c>
      <c r="AF70" s="186">
        <v>0</v>
      </c>
    </row>
    <row r="71" spans="1:32" x14ac:dyDescent="0.2">
      <c r="A71" s="186" t="s">
        <v>138</v>
      </c>
      <c r="B71" s="186">
        <v>12</v>
      </c>
      <c r="C71" s="186" t="s">
        <v>477</v>
      </c>
      <c r="D71" s="186" t="s">
        <v>203</v>
      </c>
      <c r="E71" s="186">
        <v>0.82899999999999996</v>
      </c>
      <c r="H71" s="186">
        <v>887</v>
      </c>
      <c r="I71" s="186">
        <v>-34.148000000000003</v>
      </c>
      <c r="J71" s="186" t="s">
        <v>758</v>
      </c>
      <c r="K71" s="186">
        <v>4</v>
      </c>
      <c r="L71" s="186">
        <v>52.743193599999998</v>
      </c>
      <c r="M71" s="186">
        <v>24.341000000000001</v>
      </c>
      <c r="P71" s="186">
        <v>23.966000000000001</v>
      </c>
      <c r="R71" s="186">
        <v>0</v>
      </c>
      <c r="S71" s="186">
        <v>1.147103</v>
      </c>
      <c r="U71" s="186">
        <v>1.07984E-2</v>
      </c>
      <c r="W71" s="186">
        <v>1.0683050000000001</v>
      </c>
      <c r="AB71" s="186" t="s">
        <v>809</v>
      </c>
      <c r="AC71" s="186" t="s">
        <v>760</v>
      </c>
      <c r="AD71" s="186" t="s">
        <v>1086</v>
      </c>
      <c r="AE71" s="186" t="s">
        <v>1726</v>
      </c>
      <c r="AF71" s="186">
        <v>95</v>
      </c>
    </row>
    <row r="72" spans="1:32" x14ac:dyDescent="0.2">
      <c r="A72" s="186" t="s">
        <v>138</v>
      </c>
      <c r="B72" s="186">
        <v>12</v>
      </c>
      <c r="C72" s="186" t="s">
        <v>477</v>
      </c>
      <c r="D72" s="186" t="s">
        <v>203</v>
      </c>
      <c r="E72" s="186">
        <v>0.82899999999999996</v>
      </c>
      <c r="H72" s="186">
        <v>5395</v>
      </c>
      <c r="I72" s="186">
        <v>-43.8</v>
      </c>
      <c r="K72" s="186">
        <v>5</v>
      </c>
      <c r="L72" s="186">
        <v>51.586908399999999</v>
      </c>
      <c r="M72" s="186">
        <v>100.842</v>
      </c>
      <c r="P72" s="186">
        <v>99.311000000000007</v>
      </c>
      <c r="R72" s="186">
        <v>1</v>
      </c>
      <c r="S72" s="186">
        <v>1.1353023</v>
      </c>
      <c r="U72" s="186">
        <v>1.06905E-2</v>
      </c>
      <c r="W72" s="186">
        <v>1.0577430000000001</v>
      </c>
      <c r="AB72" s="186" t="s">
        <v>809</v>
      </c>
      <c r="AC72" s="186" t="s">
        <v>760</v>
      </c>
      <c r="AD72" s="186" t="s">
        <v>943</v>
      </c>
      <c r="AE72" s="186" t="s">
        <v>1726</v>
      </c>
      <c r="AF72" s="186">
        <v>95</v>
      </c>
    </row>
    <row r="73" spans="1:32" x14ac:dyDescent="0.2">
      <c r="A73" s="186" t="s">
        <v>138</v>
      </c>
      <c r="B73" s="186">
        <v>12</v>
      </c>
      <c r="C73" s="186" t="s">
        <v>477</v>
      </c>
      <c r="D73" s="186" t="s">
        <v>203</v>
      </c>
      <c r="E73" s="186">
        <v>0.82899999999999996</v>
      </c>
      <c r="H73" s="186">
        <v>5378</v>
      </c>
      <c r="I73" s="186">
        <v>-44.012</v>
      </c>
      <c r="K73" s="186">
        <v>6</v>
      </c>
      <c r="L73" s="186">
        <v>51.323197200000003</v>
      </c>
      <c r="M73" s="186">
        <v>101</v>
      </c>
      <c r="P73" s="186">
        <v>99.466999999999999</v>
      </c>
      <c r="R73" s="186">
        <v>0</v>
      </c>
      <c r="S73" s="186">
        <v>1.1350612</v>
      </c>
      <c r="U73" s="186">
        <v>1.0688100000000001E-2</v>
      </c>
      <c r="W73" s="186">
        <v>1.05751</v>
      </c>
      <c r="AB73" s="186" t="s">
        <v>764</v>
      </c>
      <c r="AC73" s="186" t="s">
        <v>880</v>
      </c>
      <c r="AD73" s="186" t="s">
        <v>1018</v>
      </c>
      <c r="AE73" s="186" t="s">
        <v>1726</v>
      </c>
      <c r="AF73" s="186">
        <v>95</v>
      </c>
    </row>
    <row r="74" spans="1:32" x14ac:dyDescent="0.2">
      <c r="A74" s="186" t="s">
        <v>138</v>
      </c>
      <c r="B74" s="186">
        <v>13</v>
      </c>
      <c r="C74" s="186" t="s">
        <v>479</v>
      </c>
      <c r="D74" s="186" t="s">
        <v>480</v>
      </c>
      <c r="E74" s="186">
        <v>0.80100000000000005</v>
      </c>
      <c r="F74" s="186">
        <v>6411</v>
      </c>
      <c r="G74" s="186">
        <v>0.114</v>
      </c>
      <c r="K74" s="186">
        <v>1</v>
      </c>
      <c r="L74" s="186">
        <v>14.861964199999999</v>
      </c>
      <c r="M74" s="186">
        <v>118.06399999999999</v>
      </c>
      <c r="Q74" s="186">
        <v>117.215</v>
      </c>
      <c r="R74" s="186">
        <v>0</v>
      </c>
      <c r="T74" s="186">
        <v>0.72437359999999995</v>
      </c>
      <c r="V74" s="186">
        <v>3.6786000000000002E-3</v>
      </c>
      <c r="X74" s="186">
        <v>0.36651400000000001</v>
      </c>
      <c r="Y74" s="186" t="s">
        <v>1276</v>
      </c>
      <c r="Z74" s="186" t="s">
        <v>1628</v>
      </c>
      <c r="AA74" s="186" t="s">
        <v>1729</v>
      </c>
      <c r="AE74" s="186" t="s">
        <v>1730</v>
      </c>
      <c r="AF74" s="186">
        <v>0</v>
      </c>
    </row>
    <row r="75" spans="1:32" x14ac:dyDescent="0.2">
      <c r="A75" s="186" t="s">
        <v>138</v>
      </c>
      <c r="B75" s="186">
        <v>13</v>
      </c>
      <c r="C75" s="186" t="s">
        <v>479</v>
      </c>
      <c r="D75" s="186" t="s">
        <v>480</v>
      </c>
      <c r="E75" s="186">
        <v>0.80100000000000005</v>
      </c>
      <c r="F75" s="186">
        <v>6410</v>
      </c>
      <c r="G75" s="186">
        <v>0</v>
      </c>
      <c r="K75" s="186">
        <v>2</v>
      </c>
      <c r="L75" s="186">
        <v>14.865836</v>
      </c>
      <c r="M75" s="186">
        <v>118.121</v>
      </c>
      <c r="Q75" s="186">
        <v>117.27200000000001</v>
      </c>
      <c r="R75" s="186">
        <v>1</v>
      </c>
      <c r="T75" s="186">
        <v>0.72429089999999996</v>
      </c>
      <c r="V75" s="186">
        <v>3.6782E-3</v>
      </c>
      <c r="X75" s="186">
        <v>0.36647200000000002</v>
      </c>
      <c r="Y75" s="186" t="s">
        <v>1674</v>
      </c>
      <c r="Z75" s="186" t="s">
        <v>1268</v>
      </c>
      <c r="AA75" s="186" t="s">
        <v>1731</v>
      </c>
      <c r="AE75" s="186" t="s">
        <v>1730</v>
      </c>
      <c r="AF75" s="186">
        <v>0</v>
      </c>
    </row>
    <row r="76" spans="1:32" x14ac:dyDescent="0.2">
      <c r="A76" s="186" t="s">
        <v>138</v>
      </c>
      <c r="B76" s="186">
        <v>13</v>
      </c>
      <c r="C76" s="186" t="s">
        <v>479</v>
      </c>
      <c r="D76" s="186" t="s">
        <v>480</v>
      </c>
      <c r="E76" s="186">
        <v>0.80100000000000005</v>
      </c>
      <c r="F76" s="186">
        <v>3166</v>
      </c>
      <c r="G76" s="186">
        <v>11.553000000000001</v>
      </c>
      <c r="J76" s="186" t="s">
        <v>754</v>
      </c>
      <c r="K76" s="186">
        <v>3</v>
      </c>
      <c r="L76" s="186">
        <v>11.217854300000001</v>
      </c>
      <c r="M76" s="186">
        <v>76.691000000000003</v>
      </c>
      <c r="Q76" s="186">
        <v>76.132999999999996</v>
      </c>
      <c r="R76" s="186">
        <v>0</v>
      </c>
      <c r="T76" s="186">
        <v>0.73265860000000005</v>
      </c>
      <c r="V76" s="186">
        <v>3.7207E-3</v>
      </c>
      <c r="X76" s="186">
        <v>0.37069000000000002</v>
      </c>
      <c r="Y76" s="186" t="s">
        <v>1276</v>
      </c>
      <c r="Z76" s="186" t="s">
        <v>1519</v>
      </c>
      <c r="AA76" s="186" t="s">
        <v>1142</v>
      </c>
      <c r="AE76" s="186" t="s">
        <v>1730</v>
      </c>
      <c r="AF76" s="186">
        <v>0</v>
      </c>
    </row>
    <row r="77" spans="1:32" x14ac:dyDescent="0.2">
      <c r="A77" s="186" t="s">
        <v>138</v>
      </c>
      <c r="B77" s="186">
        <v>13</v>
      </c>
      <c r="C77" s="186" t="s">
        <v>479</v>
      </c>
      <c r="D77" s="186" t="s">
        <v>480</v>
      </c>
      <c r="E77" s="186">
        <v>0.80100000000000005</v>
      </c>
      <c r="H77" s="186">
        <v>852</v>
      </c>
      <c r="I77" s="186">
        <v>-33.664999999999999</v>
      </c>
      <c r="J77" s="186" t="s">
        <v>758</v>
      </c>
      <c r="K77" s="186">
        <v>4</v>
      </c>
      <c r="L77" s="186">
        <v>52.841116499999998</v>
      </c>
      <c r="M77" s="186">
        <v>23.326000000000001</v>
      </c>
      <c r="P77" s="186">
        <v>22.966999999999999</v>
      </c>
      <c r="R77" s="186">
        <v>0</v>
      </c>
      <c r="S77" s="186">
        <v>1.1476639</v>
      </c>
      <c r="U77" s="186">
        <v>1.0803800000000001E-2</v>
      </c>
      <c r="W77" s="186">
        <v>1.0688340000000001</v>
      </c>
      <c r="AB77" s="186" t="s">
        <v>809</v>
      </c>
      <c r="AC77" s="186" t="s">
        <v>760</v>
      </c>
      <c r="AD77" s="186" t="s">
        <v>1086</v>
      </c>
      <c r="AE77" s="186" t="s">
        <v>1730</v>
      </c>
      <c r="AF77" s="186">
        <v>95</v>
      </c>
    </row>
    <row r="78" spans="1:32" x14ac:dyDescent="0.2">
      <c r="A78" s="186" t="s">
        <v>138</v>
      </c>
      <c r="B78" s="186">
        <v>13</v>
      </c>
      <c r="C78" s="186" t="s">
        <v>479</v>
      </c>
      <c r="D78" s="186" t="s">
        <v>480</v>
      </c>
      <c r="E78" s="186">
        <v>0.80100000000000005</v>
      </c>
      <c r="H78" s="186">
        <v>5394</v>
      </c>
      <c r="I78" s="186">
        <v>-43.8</v>
      </c>
      <c r="K78" s="186">
        <v>5</v>
      </c>
      <c r="L78" s="186">
        <v>53.428071000000003</v>
      </c>
      <c r="M78" s="186">
        <v>100.82</v>
      </c>
      <c r="P78" s="186">
        <v>99.29</v>
      </c>
      <c r="R78" s="186">
        <v>1</v>
      </c>
      <c r="S78" s="186">
        <v>1.1353124999999999</v>
      </c>
      <c r="U78" s="186">
        <v>1.06905E-2</v>
      </c>
      <c r="W78" s="186">
        <v>1.0577430000000001</v>
      </c>
      <c r="AB78" s="186" t="s">
        <v>809</v>
      </c>
      <c r="AC78" s="186" t="s">
        <v>760</v>
      </c>
      <c r="AD78" s="186" t="s">
        <v>930</v>
      </c>
      <c r="AE78" s="186" t="s">
        <v>1730</v>
      </c>
      <c r="AF78" s="186">
        <v>95</v>
      </c>
    </row>
    <row r="79" spans="1:32" x14ac:dyDescent="0.2">
      <c r="A79" s="186" t="s">
        <v>138</v>
      </c>
      <c r="B79" s="186">
        <v>13</v>
      </c>
      <c r="C79" s="186" t="s">
        <v>479</v>
      </c>
      <c r="D79" s="186" t="s">
        <v>480</v>
      </c>
      <c r="E79" s="186">
        <v>0.80100000000000005</v>
      </c>
      <c r="H79" s="186">
        <v>5389</v>
      </c>
      <c r="I79" s="186">
        <v>-44.014000000000003</v>
      </c>
      <c r="K79" s="186">
        <v>6</v>
      </c>
      <c r="L79" s="186">
        <v>52.983186799999999</v>
      </c>
      <c r="M79" s="186">
        <v>101.077</v>
      </c>
      <c r="P79" s="186">
        <v>99.543000000000006</v>
      </c>
      <c r="R79" s="186">
        <v>0</v>
      </c>
      <c r="S79" s="186">
        <v>1.1350686999999999</v>
      </c>
      <c r="U79" s="186">
        <v>1.0688100000000001E-2</v>
      </c>
      <c r="W79" s="186">
        <v>1.057509</v>
      </c>
      <c r="AB79" s="186" t="s">
        <v>798</v>
      </c>
      <c r="AC79" s="186" t="s">
        <v>880</v>
      </c>
      <c r="AD79" s="186" t="s">
        <v>1039</v>
      </c>
      <c r="AE79" s="186" t="s">
        <v>1730</v>
      </c>
      <c r="AF79" s="186">
        <v>95</v>
      </c>
    </row>
    <row r="80" spans="1:32" x14ac:dyDescent="0.2">
      <c r="A80" s="186" t="s">
        <v>138</v>
      </c>
      <c r="B80" s="186">
        <v>14</v>
      </c>
      <c r="C80" s="186" t="s">
        <v>481</v>
      </c>
      <c r="D80" s="186" t="s">
        <v>482</v>
      </c>
      <c r="E80" s="186">
        <v>0.83899999999999997</v>
      </c>
      <c r="F80" s="186">
        <v>6415</v>
      </c>
      <c r="G80" s="186">
        <v>0.127</v>
      </c>
      <c r="K80" s="186">
        <v>1</v>
      </c>
      <c r="L80" s="186">
        <v>14.1899072</v>
      </c>
      <c r="M80" s="186">
        <v>118.08</v>
      </c>
      <c r="Q80" s="186">
        <v>117.23099999999999</v>
      </c>
      <c r="R80" s="186">
        <v>0</v>
      </c>
      <c r="T80" s="186">
        <v>0.72438340000000001</v>
      </c>
      <c r="V80" s="186">
        <v>3.6787E-3</v>
      </c>
      <c r="X80" s="186">
        <v>0.36651800000000001</v>
      </c>
      <c r="Y80" s="186" t="s">
        <v>1620</v>
      </c>
      <c r="Z80" s="186" t="s">
        <v>1293</v>
      </c>
      <c r="AA80" s="186" t="s">
        <v>1732</v>
      </c>
      <c r="AE80" s="186" t="s">
        <v>1733</v>
      </c>
      <c r="AF80" s="186">
        <v>0</v>
      </c>
    </row>
    <row r="81" spans="1:32" x14ac:dyDescent="0.2">
      <c r="A81" s="186" t="s">
        <v>138</v>
      </c>
      <c r="B81" s="186">
        <v>14</v>
      </c>
      <c r="C81" s="186" t="s">
        <v>481</v>
      </c>
      <c r="D81" s="186" t="s">
        <v>482</v>
      </c>
      <c r="E81" s="186">
        <v>0.83899999999999997</v>
      </c>
      <c r="F81" s="186">
        <v>6410</v>
      </c>
      <c r="G81" s="186">
        <v>0</v>
      </c>
      <c r="K81" s="186">
        <v>2</v>
      </c>
      <c r="L81" s="186">
        <v>14.191982899999999</v>
      </c>
      <c r="M81" s="186">
        <v>118.113</v>
      </c>
      <c r="Q81" s="186">
        <v>117.26300000000001</v>
      </c>
      <c r="R81" s="186">
        <v>1</v>
      </c>
      <c r="T81" s="186">
        <v>0.72429129999999997</v>
      </c>
      <c r="V81" s="186">
        <v>3.6782E-3</v>
      </c>
      <c r="X81" s="186">
        <v>0.36647200000000002</v>
      </c>
      <c r="Y81" s="186" t="s">
        <v>1670</v>
      </c>
      <c r="Z81" s="186" t="s">
        <v>1734</v>
      </c>
      <c r="AA81" s="186" t="s">
        <v>1735</v>
      </c>
      <c r="AE81" s="186" t="s">
        <v>1733</v>
      </c>
      <c r="AF81" s="186">
        <v>0</v>
      </c>
    </row>
    <row r="82" spans="1:32" x14ac:dyDescent="0.2">
      <c r="A82" s="186" t="s">
        <v>138</v>
      </c>
      <c r="B82" s="186">
        <v>14</v>
      </c>
      <c r="C82" s="186" t="s">
        <v>481</v>
      </c>
      <c r="D82" s="186" t="s">
        <v>482</v>
      </c>
      <c r="E82" s="186">
        <v>0.83899999999999997</v>
      </c>
      <c r="F82" s="186">
        <v>3573</v>
      </c>
      <c r="G82" s="186">
        <v>12.023</v>
      </c>
      <c r="J82" s="186" t="s">
        <v>754</v>
      </c>
      <c r="K82" s="186">
        <v>3</v>
      </c>
      <c r="L82" s="186">
        <v>11.677679100000001</v>
      </c>
      <c r="M82" s="186">
        <v>86.471999999999994</v>
      </c>
      <c r="Q82" s="186">
        <v>85.843000000000004</v>
      </c>
      <c r="R82" s="186">
        <v>0</v>
      </c>
      <c r="T82" s="186">
        <v>0.73299979999999998</v>
      </c>
      <c r="V82" s="186">
        <v>3.7223999999999998E-3</v>
      </c>
      <c r="X82" s="186">
        <v>0.37086200000000002</v>
      </c>
      <c r="Y82" s="186" t="s">
        <v>1518</v>
      </c>
      <c r="Z82" s="186" t="s">
        <v>1519</v>
      </c>
      <c r="AA82" s="186" t="s">
        <v>1736</v>
      </c>
      <c r="AE82" s="186" t="s">
        <v>1733</v>
      </c>
      <c r="AF82" s="186">
        <v>0</v>
      </c>
    </row>
    <row r="83" spans="1:32" x14ac:dyDescent="0.2">
      <c r="A83" s="186" t="s">
        <v>138</v>
      </c>
      <c r="B83" s="186">
        <v>14</v>
      </c>
      <c r="C83" s="186" t="s">
        <v>481</v>
      </c>
      <c r="D83" s="186" t="s">
        <v>482</v>
      </c>
      <c r="E83" s="186">
        <v>0.83899999999999997</v>
      </c>
      <c r="H83" s="186">
        <v>879</v>
      </c>
      <c r="I83" s="186">
        <v>-33.659999999999997</v>
      </c>
      <c r="J83" s="186" t="s">
        <v>758</v>
      </c>
      <c r="K83" s="186">
        <v>4</v>
      </c>
      <c r="L83" s="186">
        <v>51.7162577</v>
      </c>
      <c r="M83" s="186">
        <v>24.096</v>
      </c>
      <c r="P83" s="186">
        <v>23.724</v>
      </c>
      <c r="R83" s="186">
        <v>0</v>
      </c>
      <c r="S83" s="186">
        <v>1.1476957999999999</v>
      </c>
      <c r="U83" s="186">
        <v>1.08039E-2</v>
      </c>
      <c r="W83" s="186">
        <v>1.0688390000000001</v>
      </c>
      <c r="AB83" s="186" t="s">
        <v>809</v>
      </c>
      <c r="AC83" s="186" t="s">
        <v>835</v>
      </c>
      <c r="AD83" s="186" t="s">
        <v>1099</v>
      </c>
      <c r="AE83" s="186" t="s">
        <v>1733</v>
      </c>
      <c r="AF83" s="186">
        <v>95</v>
      </c>
    </row>
    <row r="84" spans="1:32" x14ac:dyDescent="0.2">
      <c r="A84" s="186" t="s">
        <v>138</v>
      </c>
      <c r="B84" s="186">
        <v>14</v>
      </c>
      <c r="C84" s="186" t="s">
        <v>481</v>
      </c>
      <c r="D84" s="186" t="s">
        <v>482</v>
      </c>
      <c r="E84" s="186">
        <v>0.83899999999999997</v>
      </c>
      <c r="H84" s="186">
        <v>5393</v>
      </c>
      <c r="I84" s="186">
        <v>-43.8</v>
      </c>
      <c r="K84" s="186">
        <v>5</v>
      </c>
      <c r="L84" s="186">
        <v>50.869021699999998</v>
      </c>
      <c r="M84" s="186">
        <v>100.905</v>
      </c>
      <c r="P84" s="186">
        <v>99.373000000000005</v>
      </c>
      <c r="R84" s="186">
        <v>1</v>
      </c>
      <c r="S84" s="186">
        <v>1.1353232</v>
      </c>
      <c r="U84" s="186">
        <v>1.06905E-2</v>
      </c>
      <c r="W84" s="186">
        <v>1.0577430000000001</v>
      </c>
      <c r="AB84" s="186" t="s">
        <v>809</v>
      </c>
      <c r="AC84" s="186" t="s">
        <v>760</v>
      </c>
      <c r="AD84" s="186" t="s">
        <v>935</v>
      </c>
      <c r="AE84" s="186" t="s">
        <v>1733</v>
      </c>
      <c r="AF84" s="186">
        <v>95</v>
      </c>
    </row>
    <row r="85" spans="1:32" x14ac:dyDescent="0.2">
      <c r="A85" s="186" t="s">
        <v>138</v>
      </c>
      <c r="B85" s="186">
        <v>14</v>
      </c>
      <c r="C85" s="186" t="s">
        <v>481</v>
      </c>
      <c r="D85" s="186" t="s">
        <v>482</v>
      </c>
      <c r="E85" s="186">
        <v>0.83899999999999997</v>
      </c>
      <c r="H85" s="186">
        <v>5388</v>
      </c>
      <c r="I85" s="186">
        <v>-44.039000000000001</v>
      </c>
      <c r="K85" s="186">
        <v>6</v>
      </c>
      <c r="L85" s="186">
        <v>50.489560500000003</v>
      </c>
      <c r="M85" s="186">
        <v>101.134</v>
      </c>
      <c r="P85" s="186">
        <v>99.597999999999999</v>
      </c>
      <c r="R85" s="186">
        <v>0</v>
      </c>
      <c r="S85" s="186">
        <v>1.135051</v>
      </c>
      <c r="U85" s="186">
        <v>1.0687800000000001E-2</v>
      </c>
      <c r="W85" s="186">
        <v>1.0574809999999999</v>
      </c>
      <c r="AB85" s="186" t="s">
        <v>798</v>
      </c>
      <c r="AC85" s="186" t="s">
        <v>880</v>
      </c>
      <c r="AD85" s="186" t="s">
        <v>1044</v>
      </c>
      <c r="AE85" s="186" t="s">
        <v>1733</v>
      </c>
      <c r="AF85" s="186">
        <v>95</v>
      </c>
    </row>
    <row r="86" spans="1:32" x14ac:dyDescent="0.2">
      <c r="A86" s="186" t="s">
        <v>138</v>
      </c>
      <c r="B86" s="186">
        <v>15</v>
      </c>
      <c r="C86" s="186" t="s">
        <v>483</v>
      </c>
      <c r="D86" s="186" t="s">
        <v>484</v>
      </c>
      <c r="E86" s="186">
        <v>0.84299999999999997</v>
      </c>
      <c r="F86" s="186">
        <v>6409</v>
      </c>
      <c r="G86" s="186">
        <v>9.8000000000000004E-2</v>
      </c>
      <c r="K86" s="186">
        <v>1</v>
      </c>
      <c r="L86" s="186">
        <v>14.122502600000001</v>
      </c>
      <c r="M86" s="186">
        <v>118.07899999999999</v>
      </c>
      <c r="Q86" s="186">
        <v>117.23</v>
      </c>
      <c r="R86" s="186">
        <v>0</v>
      </c>
      <c r="T86" s="186">
        <v>0.72428139999999996</v>
      </c>
      <c r="V86" s="186">
        <v>3.6786000000000002E-3</v>
      </c>
      <c r="X86" s="186">
        <v>0.366508</v>
      </c>
      <c r="Y86" s="186" t="s">
        <v>1620</v>
      </c>
      <c r="Z86" s="186" t="s">
        <v>1293</v>
      </c>
      <c r="AA86" s="186" t="s">
        <v>1737</v>
      </c>
      <c r="AE86" s="186" t="s">
        <v>1738</v>
      </c>
      <c r="AF86" s="186">
        <v>0</v>
      </c>
    </row>
    <row r="87" spans="1:32" x14ac:dyDescent="0.2">
      <c r="A87" s="186" t="s">
        <v>138</v>
      </c>
      <c r="B87" s="186">
        <v>15</v>
      </c>
      <c r="C87" s="186" t="s">
        <v>483</v>
      </c>
      <c r="D87" s="186" t="s">
        <v>484</v>
      </c>
      <c r="E87" s="186">
        <v>0.84299999999999997</v>
      </c>
      <c r="F87" s="186">
        <v>6426</v>
      </c>
      <c r="G87" s="186">
        <v>0</v>
      </c>
      <c r="K87" s="186">
        <v>2</v>
      </c>
      <c r="L87" s="186">
        <v>14.128001299999999</v>
      </c>
      <c r="M87" s="186">
        <v>118.16500000000001</v>
      </c>
      <c r="Q87" s="186">
        <v>117.315</v>
      </c>
      <c r="R87" s="186">
        <v>1</v>
      </c>
      <c r="T87" s="186">
        <v>0.72421009999999997</v>
      </c>
      <c r="V87" s="186">
        <v>3.6782E-3</v>
      </c>
      <c r="X87" s="186">
        <v>0.36647200000000002</v>
      </c>
      <c r="Y87" s="186" t="s">
        <v>1670</v>
      </c>
      <c r="Z87" s="186" t="s">
        <v>1734</v>
      </c>
      <c r="AA87" s="186" t="s">
        <v>1739</v>
      </c>
      <c r="AE87" s="186" t="s">
        <v>1738</v>
      </c>
      <c r="AF87" s="186">
        <v>0</v>
      </c>
    </row>
    <row r="88" spans="1:32" x14ac:dyDescent="0.2">
      <c r="A88" s="186" t="s">
        <v>138</v>
      </c>
      <c r="B88" s="186">
        <v>15</v>
      </c>
      <c r="C88" s="186" t="s">
        <v>483</v>
      </c>
      <c r="D88" s="186" t="s">
        <v>484</v>
      </c>
      <c r="E88" s="186">
        <v>0.84299999999999997</v>
      </c>
      <c r="F88" s="186">
        <v>3486</v>
      </c>
      <c r="G88" s="186">
        <v>11.08</v>
      </c>
      <c r="J88" s="186" t="s">
        <v>754</v>
      </c>
      <c r="K88" s="186">
        <v>3</v>
      </c>
      <c r="L88" s="186">
        <v>11.422021300000001</v>
      </c>
      <c r="M88" s="186">
        <v>84.361999999999995</v>
      </c>
      <c r="Q88" s="186">
        <v>83.748999999999995</v>
      </c>
      <c r="R88" s="186">
        <v>0</v>
      </c>
      <c r="T88" s="186">
        <v>0.73223419999999995</v>
      </c>
      <c r="V88" s="186">
        <v>3.7190000000000001E-3</v>
      </c>
      <c r="X88" s="186">
        <v>0.37051699999999999</v>
      </c>
      <c r="Y88" s="186" t="s">
        <v>1276</v>
      </c>
      <c r="Z88" s="186" t="s">
        <v>1519</v>
      </c>
      <c r="AA88" s="186" t="s">
        <v>1740</v>
      </c>
      <c r="AE88" s="186" t="s">
        <v>1738</v>
      </c>
      <c r="AF88" s="186">
        <v>0</v>
      </c>
    </row>
    <row r="89" spans="1:32" x14ac:dyDescent="0.2">
      <c r="A89" s="186" t="s">
        <v>138</v>
      </c>
      <c r="B89" s="186">
        <v>15</v>
      </c>
      <c r="C89" s="186" t="s">
        <v>483</v>
      </c>
      <c r="D89" s="186" t="s">
        <v>484</v>
      </c>
      <c r="E89" s="186">
        <v>0.84299999999999997</v>
      </c>
      <c r="H89" s="186">
        <v>902</v>
      </c>
      <c r="I89" s="186">
        <v>-33.344000000000001</v>
      </c>
      <c r="J89" s="186" t="s">
        <v>758</v>
      </c>
      <c r="K89" s="186">
        <v>4</v>
      </c>
      <c r="L89" s="186">
        <v>52.427547300000001</v>
      </c>
      <c r="M89" s="186">
        <v>24.69</v>
      </c>
      <c r="P89" s="186">
        <v>24.309000000000001</v>
      </c>
      <c r="R89" s="186">
        <v>0</v>
      </c>
      <c r="S89" s="186">
        <v>1.1480022000000001</v>
      </c>
      <c r="U89" s="186">
        <v>1.08074E-2</v>
      </c>
      <c r="W89" s="186">
        <v>1.069186</v>
      </c>
      <c r="AB89" s="186" t="s">
        <v>809</v>
      </c>
      <c r="AC89" s="186" t="s">
        <v>760</v>
      </c>
      <c r="AD89" s="186" t="s">
        <v>1135</v>
      </c>
      <c r="AE89" s="186" t="s">
        <v>1738</v>
      </c>
      <c r="AF89" s="186">
        <v>95</v>
      </c>
    </row>
    <row r="90" spans="1:32" x14ac:dyDescent="0.2">
      <c r="A90" s="186" t="s">
        <v>138</v>
      </c>
      <c r="B90" s="186">
        <v>15</v>
      </c>
      <c r="C90" s="186" t="s">
        <v>483</v>
      </c>
      <c r="D90" s="186" t="s">
        <v>484</v>
      </c>
      <c r="E90" s="186">
        <v>0.84299999999999997</v>
      </c>
      <c r="H90" s="186">
        <v>5398</v>
      </c>
      <c r="I90" s="186">
        <v>-43.8</v>
      </c>
      <c r="K90" s="186">
        <v>5</v>
      </c>
      <c r="L90" s="186">
        <v>50.609409499999998</v>
      </c>
      <c r="M90" s="186">
        <v>100.916</v>
      </c>
      <c r="P90" s="186">
        <v>99.382999999999996</v>
      </c>
      <c r="R90" s="186">
        <v>1</v>
      </c>
      <c r="S90" s="186">
        <v>1.1352880999999999</v>
      </c>
      <c r="U90" s="186">
        <v>1.06905E-2</v>
      </c>
      <c r="W90" s="186">
        <v>1.0577430000000001</v>
      </c>
      <c r="AB90" s="186" t="s">
        <v>809</v>
      </c>
      <c r="AC90" s="186" t="s">
        <v>760</v>
      </c>
      <c r="AD90" s="186" t="s">
        <v>935</v>
      </c>
      <c r="AE90" s="186" t="s">
        <v>1738</v>
      </c>
      <c r="AF90" s="186">
        <v>95</v>
      </c>
    </row>
    <row r="91" spans="1:32" x14ac:dyDescent="0.2">
      <c r="A91" s="186" t="s">
        <v>138</v>
      </c>
      <c r="B91" s="186">
        <v>15</v>
      </c>
      <c r="C91" s="186" t="s">
        <v>483</v>
      </c>
      <c r="D91" s="186" t="s">
        <v>484</v>
      </c>
      <c r="E91" s="186">
        <v>0.84299999999999997</v>
      </c>
      <c r="H91" s="186">
        <v>5391</v>
      </c>
      <c r="I91" s="186">
        <v>-44.003</v>
      </c>
      <c r="K91" s="186">
        <v>6</v>
      </c>
      <c r="L91" s="186">
        <v>50.247759299999998</v>
      </c>
      <c r="M91" s="186">
        <v>101.13500000000001</v>
      </c>
      <c r="P91" s="186">
        <v>99.6</v>
      </c>
      <c r="R91" s="186">
        <v>0</v>
      </c>
      <c r="S91" s="186">
        <v>1.1350560999999999</v>
      </c>
      <c r="U91" s="186">
        <v>1.06882E-2</v>
      </c>
      <c r="W91" s="186">
        <v>1.0575209999999999</v>
      </c>
      <c r="AB91" s="186" t="s">
        <v>798</v>
      </c>
      <c r="AC91" s="186" t="s">
        <v>880</v>
      </c>
      <c r="AD91" s="186" t="s">
        <v>1065</v>
      </c>
      <c r="AE91" s="186" t="s">
        <v>1738</v>
      </c>
      <c r="AF91" s="186">
        <v>95</v>
      </c>
    </row>
    <row r="92" spans="1:32" x14ac:dyDescent="0.2">
      <c r="A92" s="186" t="s">
        <v>138</v>
      </c>
      <c r="B92" s="186">
        <v>16</v>
      </c>
      <c r="C92" s="186" t="s">
        <v>485</v>
      </c>
      <c r="D92" s="186" t="s">
        <v>486</v>
      </c>
      <c r="E92" s="186">
        <v>0.81200000000000006</v>
      </c>
      <c r="F92" s="186">
        <v>6407</v>
      </c>
      <c r="G92" s="186">
        <v>0.124</v>
      </c>
      <c r="K92" s="186">
        <v>1</v>
      </c>
      <c r="L92" s="186">
        <v>14.661154399999999</v>
      </c>
      <c r="M92" s="186">
        <v>118.072</v>
      </c>
      <c r="Q92" s="186">
        <v>117.223</v>
      </c>
      <c r="R92" s="186">
        <v>0</v>
      </c>
      <c r="T92" s="186">
        <v>0.72427969999999997</v>
      </c>
      <c r="V92" s="186">
        <v>3.6787E-3</v>
      </c>
      <c r="X92" s="186">
        <v>0.36651699999999998</v>
      </c>
      <c r="Y92" s="186" t="s">
        <v>1276</v>
      </c>
      <c r="Z92" s="186" t="s">
        <v>1293</v>
      </c>
      <c r="AA92" s="186" t="s">
        <v>1741</v>
      </c>
      <c r="AE92" s="186" t="s">
        <v>1742</v>
      </c>
      <c r="AF92" s="186">
        <v>0</v>
      </c>
    </row>
    <row r="93" spans="1:32" x14ac:dyDescent="0.2">
      <c r="A93" s="186" t="s">
        <v>138</v>
      </c>
      <c r="B93" s="186">
        <v>16</v>
      </c>
      <c r="C93" s="186" t="s">
        <v>485</v>
      </c>
      <c r="D93" s="186" t="s">
        <v>486</v>
      </c>
      <c r="E93" s="186">
        <v>0.81200000000000006</v>
      </c>
      <c r="F93" s="186">
        <v>6416</v>
      </c>
      <c r="G93" s="186">
        <v>0</v>
      </c>
      <c r="K93" s="186">
        <v>2</v>
      </c>
      <c r="L93" s="186">
        <v>14.659789399999999</v>
      </c>
      <c r="M93" s="186">
        <v>118.051</v>
      </c>
      <c r="Q93" s="186">
        <v>117.202</v>
      </c>
      <c r="R93" s="186">
        <v>1</v>
      </c>
      <c r="T93" s="186">
        <v>0.72419020000000001</v>
      </c>
      <c r="V93" s="186">
        <v>3.6782E-3</v>
      </c>
      <c r="X93" s="186">
        <v>0.36647200000000002</v>
      </c>
      <c r="Y93" s="186" t="s">
        <v>1670</v>
      </c>
      <c r="Z93" s="186" t="s">
        <v>1734</v>
      </c>
      <c r="AA93" s="186" t="s">
        <v>1743</v>
      </c>
      <c r="AE93" s="186" t="s">
        <v>1742</v>
      </c>
      <c r="AF93" s="186">
        <v>0</v>
      </c>
    </row>
    <row r="94" spans="1:32" x14ac:dyDescent="0.2">
      <c r="A94" s="186" t="s">
        <v>138</v>
      </c>
      <c r="B94" s="186">
        <v>16</v>
      </c>
      <c r="C94" s="186" t="s">
        <v>485</v>
      </c>
      <c r="D94" s="186" t="s">
        <v>486</v>
      </c>
      <c r="E94" s="186">
        <v>0.81200000000000006</v>
      </c>
      <c r="F94" s="186">
        <v>3675</v>
      </c>
      <c r="G94" s="186">
        <v>10.747999999999999</v>
      </c>
      <c r="J94" s="186" t="s">
        <v>754</v>
      </c>
      <c r="K94" s="186">
        <v>3</v>
      </c>
      <c r="L94" s="186">
        <v>12.323927599999999</v>
      </c>
      <c r="M94" s="186">
        <v>89.153999999999996</v>
      </c>
      <c r="Q94" s="186">
        <v>88.506</v>
      </c>
      <c r="R94" s="186">
        <v>0</v>
      </c>
      <c r="T94" s="186">
        <v>0.73197380000000001</v>
      </c>
      <c r="V94" s="186">
        <v>3.7177E-3</v>
      </c>
      <c r="X94" s="186">
        <v>0.370396</v>
      </c>
      <c r="Y94" s="186" t="s">
        <v>1518</v>
      </c>
      <c r="Z94" s="186" t="s">
        <v>1519</v>
      </c>
      <c r="AA94" s="186" t="s">
        <v>1744</v>
      </c>
      <c r="AE94" s="186" t="s">
        <v>1742</v>
      </c>
      <c r="AF94" s="186">
        <v>0</v>
      </c>
    </row>
    <row r="95" spans="1:32" x14ac:dyDescent="0.2">
      <c r="A95" s="186" t="s">
        <v>138</v>
      </c>
      <c r="B95" s="186">
        <v>16</v>
      </c>
      <c r="C95" s="186" t="s">
        <v>485</v>
      </c>
      <c r="D95" s="186" t="s">
        <v>486</v>
      </c>
      <c r="E95" s="186">
        <v>0.81200000000000006</v>
      </c>
      <c r="H95" s="186">
        <v>799</v>
      </c>
      <c r="I95" s="186">
        <v>-30.192</v>
      </c>
      <c r="J95" s="186" t="s">
        <v>758</v>
      </c>
      <c r="K95" s="186">
        <v>4</v>
      </c>
      <c r="L95" s="186">
        <v>49.391971699999999</v>
      </c>
      <c r="M95" s="186">
        <v>21.768000000000001</v>
      </c>
      <c r="P95" s="186">
        <v>21.431000000000001</v>
      </c>
      <c r="R95" s="186">
        <v>0</v>
      </c>
      <c r="S95" s="186">
        <v>1.1515305</v>
      </c>
      <c r="U95" s="186">
        <v>1.0842600000000001E-2</v>
      </c>
      <c r="W95" s="186">
        <v>1.0726340000000001</v>
      </c>
      <c r="AB95" s="186" t="s">
        <v>809</v>
      </c>
      <c r="AC95" s="186" t="s">
        <v>760</v>
      </c>
      <c r="AD95" s="186" t="s">
        <v>1135</v>
      </c>
      <c r="AE95" s="186" t="s">
        <v>1742</v>
      </c>
      <c r="AF95" s="186">
        <v>95</v>
      </c>
    </row>
    <row r="96" spans="1:32" x14ac:dyDescent="0.2">
      <c r="A96" s="186" t="s">
        <v>138</v>
      </c>
      <c r="B96" s="186">
        <v>16</v>
      </c>
      <c r="C96" s="186" t="s">
        <v>485</v>
      </c>
      <c r="D96" s="186" t="s">
        <v>486</v>
      </c>
      <c r="E96" s="186">
        <v>0.81200000000000006</v>
      </c>
      <c r="H96" s="186">
        <v>5396</v>
      </c>
      <c r="I96" s="186">
        <v>-43.8</v>
      </c>
      <c r="K96" s="186">
        <v>5</v>
      </c>
      <c r="L96" s="186">
        <v>52.558670300000003</v>
      </c>
      <c r="M96" s="186">
        <v>100.90600000000001</v>
      </c>
      <c r="P96" s="186">
        <v>99.373999999999995</v>
      </c>
      <c r="R96" s="186">
        <v>1</v>
      </c>
      <c r="S96" s="186">
        <v>1.1352933000000001</v>
      </c>
      <c r="U96" s="186">
        <v>1.06905E-2</v>
      </c>
      <c r="W96" s="186">
        <v>1.0577430000000001</v>
      </c>
      <c r="AB96" s="186" t="s">
        <v>809</v>
      </c>
      <c r="AC96" s="186" t="s">
        <v>760</v>
      </c>
      <c r="AD96" s="186" t="s">
        <v>935</v>
      </c>
      <c r="AE96" s="186" t="s">
        <v>1742</v>
      </c>
      <c r="AF96" s="186">
        <v>95</v>
      </c>
    </row>
    <row r="97" spans="1:32" x14ac:dyDescent="0.2">
      <c r="A97" s="186" t="s">
        <v>138</v>
      </c>
      <c r="B97" s="186">
        <v>16</v>
      </c>
      <c r="C97" s="186" t="s">
        <v>485</v>
      </c>
      <c r="D97" s="186" t="s">
        <v>486</v>
      </c>
      <c r="E97" s="186">
        <v>0.81200000000000006</v>
      </c>
      <c r="H97" s="186">
        <v>5400</v>
      </c>
      <c r="I97" s="186">
        <v>-44.02</v>
      </c>
      <c r="K97" s="186">
        <v>6</v>
      </c>
      <c r="L97" s="186">
        <v>52.170867299999998</v>
      </c>
      <c r="M97" s="186">
        <v>101.13200000000001</v>
      </c>
      <c r="P97" s="186">
        <v>99.596999999999994</v>
      </c>
      <c r="R97" s="186">
        <v>0</v>
      </c>
      <c r="S97" s="186">
        <v>1.1350431999999999</v>
      </c>
      <c r="U97" s="186">
        <v>1.0688100000000001E-2</v>
      </c>
      <c r="W97" s="186">
        <v>1.0575030000000001</v>
      </c>
      <c r="AB97" s="186" t="s">
        <v>764</v>
      </c>
      <c r="AC97" s="186" t="s">
        <v>880</v>
      </c>
      <c r="AD97" s="186" t="s">
        <v>1065</v>
      </c>
      <c r="AE97" s="186" t="s">
        <v>1742</v>
      </c>
      <c r="AF97" s="186">
        <v>95</v>
      </c>
    </row>
    <row r="98" spans="1:32" x14ac:dyDescent="0.2">
      <c r="A98" s="186" t="s">
        <v>138</v>
      </c>
      <c r="B98" s="186">
        <v>17</v>
      </c>
      <c r="C98" s="186" t="s">
        <v>487</v>
      </c>
      <c r="D98" s="186" t="s">
        <v>488</v>
      </c>
      <c r="E98" s="186">
        <v>0.83</v>
      </c>
      <c r="F98" s="186">
        <v>6404</v>
      </c>
      <c r="G98" s="186">
        <v>0.109</v>
      </c>
      <c r="K98" s="186">
        <v>1</v>
      </c>
      <c r="L98" s="186">
        <v>14.337328299999999</v>
      </c>
      <c r="M98" s="186">
        <v>117.982</v>
      </c>
      <c r="Q98" s="186">
        <v>117.133</v>
      </c>
      <c r="R98" s="186">
        <v>0</v>
      </c>
      <c r="T98" s="186">
        <v>0.72437779999999996</v>
      </c>
      <c r="V98" s="186">
        <v>3.6786000000000002E-3</v>
      </c>
      <c r="X98" s="186">
        <v>0.366512</v>
      </c>
      <c r="Y98" s="186" t="s">
        <v>1518</v>
      </c>
      <c r="Z98" s="186" t="s">
        <v>752</v>
      </c>
      <c r="AA98" s="186" t="s">
        <v>1745</v>
      </c>
      <c r="AE98" s="186" t="s">
        <v>1746</v>
      </c>
      <c r="AF98" s="186">
        <v>0</v>
      </c>
    </row>
    <row r="99" spans="1:32" x14ac:dyDescent="0.2">
      <c r="A99" s="186" t="s">
        <v>138</v>
      </c>
      <c r="B99" s="186">
        <v>17</v>
      </c>
      <c r="C99" s="186" t="s">
        <v>487</v>
      </c>
      <c r="D99" s="186" t="s">
        <v>488</v>
      </c>
      <c r="E99" s="186">
        <v>0.83</v>
      </c>
      <c r="F99" s="186">
        <v>6417</v>
      </c>
      <c r="G99" s="186">
        <v>0</v>
      </c>
      <c r="K99" s="186">
        <v>2</v>
      </c>
      <c r="L99" s="186">
        <v>14.350221599999999</v>
      </c>
      <c r="M99" s="186">
        <v>118.179</v>
      </c>
      <c r="Q99" s="186">
        <v>117.32899999999999</v>
      </c>
      <c r="R99" s="186">
        <v>1</v>
      </c>
      <c r="T99" s="186">
        <v>0.72429920000000003</v>
      </c>
      <c r="V99" s="186">
        <v>3.6782E-3</v>
      </c>
      <c r="X99" s="186">
        <v>0.36647200000000002</v>
      </c>
      <c r="Y99" s="186" t="s">
        <v>1694</v>
      </c>
      <c r="Z99" s="186" t="s">
        <v>1268</v>
      </c>
      <c r="AA99" s="186" t="s">
        <v>1747</v>
      </c>
      <c r="AE99" s="186" t="s">
        <v>1746</v>
      </c>
      <c r="AF99" s="186">
        <v>0</v>
      </c>
    </row>
    <row r="100" spans="1:32" x14ac:dyDescent="0.2">
      <c r="A100" s="186" t="s">
        <v>138</v>
      </c>
      <c r="B100" s="186">
        <v>17</v>
      </c>
      <c r="C100" s="186" t="s">
        <v>487</v>
      </c>
      <c r="D100" s="186" t="s">
        <v>488</v>
      </c>
      <c r="E100" s="186">
        <v>0.83</v>
      </c>
      <c r="F100" s="186">
        <v>3740</v>
      </c>
      <c r="G100" s="186">
        <v>9.5500000000000007</v>
      </c>
      <c r="J100" s="186" t="s">
        <v>754</v>
      </c>
      <c r="K100" s="186">
        <v>3</v>
      </c>
      <c r="L100" s="186">
        <v>12.180218</v>
      </c>
      <c r="M100" s="186">
        <v>90.494</v>
      </c>
      <c r="Q100" s="186">
        <v>89.837000000000003</v>
      </c>
      <c r="R100" s="186">
        <v>0</v>
      </c>
      <c r="T100" s="186">
        <v>0.73121639999999999</v>
      </c>
      <c r="V100" s="186">
        <v>3.7133000000000001E-3</v>
      </c>
      <c r="X100" s="186">
        <v>0.36995899999999998</v>
      </c>
      <c r="Y100" s="186" t="s">
        <v>1518</v>
      </c>
      <c r="Z100" s="186" t="s">
        <v>1519</v>
      </c>
      <c r="AA100" s="186" t="s">
        <v>1475</v>
      </c>
      <c r="AE100" s="186" t="s">
        <v>1746</v>
      </c>
      <c r="AF100" s="186">
        <v>0</v>
      </c>
    </row>
    <row r="101" spans="1:32" x14ac:dyDescent="0.2">
      <c r="A101" s="186" t="s">
        <v>138</v>
      </c>
      <c r="B101" s="186">
        <v>17</v>
      </c>
      <c r="C101" s="186" t="s">
        <v>487</v>
      </c>
      <c r="D101" s="186" t="s">
        <v>488</v>
      </c>
      <c r="E101" s="186">
        <v>0.83</v>
      </c>
      <c r="H101" s="186">
        <v>849</v>
      </c>
      <c r="I101" s="186">
        <v>-32.287999999999997</v>
      </c>
      <c r="J101" s="186" t="s">
        <v>758</v>
      </c>
      <c r="K101" s="186">
        <v>4</v>
      </c>
      <c r="L101" s="186">
        <v>50.7370375</v>
      </c>
      <c r="M101" s="186">
        <v>23.172999999999998</v>
      </c>
      <c r="P101" s="186">
        <v>22.815000000000001</v>
      </c>
      <c r="R101" s="186">
        <v>0</v>
      </c>
      <c r="S101" s="186">
        <v>1.1491814</v>
      </c>
      <c r="U101" s="186">
        <v>1.0819199999999999E-2</v>
      </c>
      <c r="W101" s="186">
        <v>1.070341</v>
      </c>
      <c r="AB101" s="186" t="s">
        <v>809</v>
      </c>
      <c r="AC101" s="186" t="s">
        <v>760</v>
      </c>
      <c r="AD101" s="186" t="s">
        <v>1135</v>
      </c>
      <c r="AE101" s="186" t="s">
        <v>1746</v>
      </c>
      <c r="AF101" s="186">
        <v>95</v>
      </c>
    </row>
    <row r="102" spans="1:32" x14ac:dyDescent="0.2">
      <c r="A102" s="186" t="s">
        <v>138</v>
      </c>
      <c r="B102" s="186">
        <v>17</v>
      </c>
      <c r="C102" s="186" t="s">
        <v>487</v>
      </c>
      <c r="D102" s="186" t="s">
        <v>488</v>
      </c>
      <c r="E102" s="186">
        <v>0.83</v>
      </c>
      <c r="H102" s="186">
        <v>5401</v>
      </c>
      <c r="I102" s="186">
        <v>-43.8</v>
      </c>
      <c r="K102" s="186">
        <v>5</v>
      </c>
      <c r="L102" s="186">
        <v>51.242929099999998</v>
      </c>
      <c r="M102" s="186">
        <v>101.011</v>
      </c>
      <c r="P102" s="186">
        <v>99.477000000000004</v>
      </c>
      <c r="R102" s="186">
        <v>1</v>
      </c>
      <c r="S102" s="186">
        <v>1.1352612</v>
      </c>
      <c r="U102" s="186">
        <v>1.06905E-2</v>
      </c>
      <c r="W102" s="186">
        <v>1.0577430000000001</v>
      </c>
      <c r="AB102" s="186" t="s">
        <v>809</v>
      </c>
      <c r="AC102" s="186" t="s">
        <v>760</v>
      </c>
      <c r="AD102" s="186" t="s">
        <v>935</v>
      </c>
      <c r="AE102" s="186" t="s">
        <v>1746</v>
      </c>
      <c r="AF102" s="186">
        <v>95</v>
      </c>
    </row>
    <row r="103" spans="1:32" x14ac:dyDescent="0.2">
      <c r="A103" s="186" t="s">
        <v>138</v>
      </c>
      <c r="B103" s="186">
        <v>17</v>
      </c>
      <c r="C103" s="186" t="s">
        <v>487</v>
      </c>
      <c r="D103" s="186" t="s">
        <v>488</v>
      </c>
      <c r="E103" s="186">
        <v>0.83</v>
      </c>
      <c r="H103" s="186">
        <v>5398</v>
      </c>
      <c r="I103" s="186">
        <v>-44.008000000000003</v>
      </c>
      <c r="K103" s="186">
        <v>6</v>
      </c>
      <c r="L103" s="186">
        <v>50.9677778</v>
      </c>
      <c r="M103" s="186">
        <v>101.175</v>
      </c>
      <c r="P103" s="186">
        <v>99.638999999999996</v>
      </c>
      <c r="R103" s="186">
        <v>0</v>
      </c>
      <c r="S103" s="186">
        <v>1.1350262</v>
      </c>
      <c r="U103" s="186">
        <v>1.06882E-2</v>
      </c>
      <c r="W103" s="186">
        <v>1.057515</v>
      </c>
      <c r="AB103" s="186" t="s">
        <v>798</v>
      </c>
      <c r="AC103" s="186" t="s">
        <v>880</v>
      </c>
      <c r="AD103" s="186" t="s">
        <v>1065</v>
      </c>
      <c r="AE103" s="186" t="s">
        <v>1746</v>
      </c>
      <c r="AF103" s="186">
        <v>95</v>
      </c>
    </row>
    <row r="104" spans="1:32" x14ac:dyDescent="0.2">
      <c r="A104" s="186" t="s">
        <v>138</v>
      </c>
      <c r="B104" s="186">
        <v>18</v>
      </c>
      <c r="C104" s="186" t="s">
        <v>489</v>
      </c>
      <c r="D104" s="186" t="s">
        <v>490</v>
      </c>
      <c r="E104" s="186">
        <v>0.82499999999999996</v>
      </c>
      <c r="F104" s="186">
        <v>6415</v>
      </c>
      <c r="G104" s="186">
        <v>0.124</v>
      </c>
      <c r="K104" s="186">
        <v>1</v>
      </c>
      <c r="L104" s="186">
        <v>14.422480999999999</v>
      </c>
      <c r="M104" s="186">
        <v>117.955</v>
      </c>
      <c r="Q104" s="186">
        <v>117.107</v>
      </c>
      <c r="R104" s="186">
        <v>0</v>
      </c>
      <c r="T104" s="186">
        <v>0.72427620000000004</v>
      </c>
      <c r="V104" s="186">
        <v>3.6787E-3</v>
      </c>
      <c r="X104" s="186">
        <v>0.36651699999999998</v>
      </c>
      <c r="Y104" s="186" t="s">
        <v>1276</v>
      </c>
      <c r="Z104" s="186" t="s">
        <v>1628</v>
      </c>
      <c r="AA104" s="186" t="s">
        <v>1748</v>
      </c>
      <c r="AE104" s="186" t="s">
        <v>1749</v>
      </c>
      <c r="AF104" s="186">
        <v>0</v>
      </c>
    </row>
    <row r="105" spans="1:32" x14ac:dyDescent="0.2">
      <c r="A105" s="186" t="s">
        <v>138</v>
      </c>
      <c r="B105" s="186">
        <v>18</v>
      </c>
      <c r="C105" s="186" t="s">
        <v>489</v>
      </c>
      <c r="D105" s="186" t="s">
        <v>490</v>
      </c>
      <c r="E105" s="186">
        <v>0.82499999999999996</v>
      </c>
      <c r="F105" s="186">
        <v>6420</v>
      </c>
      <c r="G105" s="186">
        <v>0</v>
      </c>
      <c r="K105" s="186">
        <v>2</v>
      </c>
      <c r="L105" s="186">
        <v>14.436314299999999</v>
      </c>
      <c r="M105" s="186">
        <v>118.166</v>
      </c>
      <c r="Q105" s="186">
        <v>117.316</v>
      </c>
      <c r="R105" s="186">
        <v>1</v>
      </c>
      <c r="T105" s="186">
        <v>0.72418649999999996</v>
      </c>
      <c r="V105" s="186">
        <v>3.6782E-3</v>
      </c>
      <c r="X105" s="186">
        <v>0.36647200000000002</v>
      </c>
      <c r="Y105" s="186" t="s">
        <v>1694</v>
      </c>
      <c r="Z105" s="186" t="s">
        <v>1268</v>
      </c>
      <c r="AA105" s="186" t="s">
        <v>1750</v>
      </c>
      <c r="AE105" s="186" t="s">
        <v>1749</v>
      </c>
      <c r="AF105" s="186">
        <v>0</v>
      </c>
    </row>
    <row r="106" spans="1:32" x14ac:dyDescent="0.2">
      <c r="A106" s="186" t="s">
        <v>138</v>
      </c>
      <c r="B106" s="186">
        <v>18</v>
      </c>
      <c r="C106" s="186" t="s">
        <v>489</v>
      </c>
      <c r="D106" s="186" t="s">
        <v>490</v>
      </c>
      <c r="E106" s="186">
        <v>0.82499999999999996</v>
      </c>
      <c r="F106" s="186">
        <v>3828</v>
      </c>
      <c r="G106" s="186">
        <v>11.789</v>
      </c>
      <c r="J106" s="186" t="s">
        <v>754</v>
      </c>
      <c r="K106" s="186">
        <v>3</v>
      </c>
      <c r="L106" s="186">
        <v>12.470174999999999</v>
      </c>
      <c r="M106" s="186">
        <v>92.87</v>
      </c>
      <c r="Q106" s="186">
        <v>92.194000000000003</v>
      </c>
      <c r="R106" s="186">
        <v>0</v>
      </c>
      <c r="T106" s="186">
        <v>0.73272380000000004</v>
      </c>
      <c r="V106" s="186">
        <v>3.7215999999999998E-3</v>
      </c>
      <c r="X106" s="186">
        <v>0.37077599999999999</v>
      </c>
      <c r="Y106" s="186" t="s">
        <v>1637</v>
      </c>
      <c r="Z106" s="186" t="s">
        <v>1519</v>
      </c>
      <c r="AA106" s="186" t="s">
        <v>1751</v>
      </c>
      <c r="AE106" s="186" t="s">
        <v>1749</v>
      </c>
      <c r="AF106" s="186">
        <v>0</v>
      </c>
    </row>
    <row r="107" spans="1:32" x14ac:dyDescent="0.2">
      <c r="A107" s="186" t="s">
        <v>138</v>
      </c>
      <c r="B107" s="186">
        <v>18</v>
      </c>
      <c r="C107" s="186" t="s">
        <v>489</v>
      </c>
      <c r="D107" s="186" t="s">
        <v>490</v>
      </c>
      <c r="E107" s="186">
        <v>0.82499999999999996</v>
      </c>
      <c r="H107" s="186">
        <v>827</v>
      </c>
      <c r="I107" s="186">
        <v>-32.140999999999998</v>
      </c>
      <c r="J107" s="186" t="s">
        <v>758</v>
      </c>
      <c r="K107" s="186">
        <v>4</v>
      </c>
      <c r="L107" s="186">
        <v>50.133369899999998</v>
      </c>
      <c r="M107" s="186">
        <v>22.64</v>
      </c>
      <c r="P107" s="186">
        <v>22.291</v>
      </c>
      <c r="R107" s="186">
        <v>0</v>
      </c>
      <c r="S107" s="186">
        <v>1.1493564000000001</v>
      </c>
      <c r="U107" s="186">
        <v>1.08209E-2</v>
      </c>
      <c r="W107" s="186">
        <v>1.0705020000000001</v>
      </c>
      <c r="AB107" s="186" t="s">
        <v>809</v>
      </c>
      <c r="AC107" s="186" t="s">
        <v>835</v>
      </c>
      <c r="AD107" s="186" t="s">
        <v>1151</v>
      </c>
      <c r="AE107" s="186" t="s">
        <v>1749</v>
      </c>
      <c r="AF107" s="186">
        <v>95</v>
      </c>
    </row>
    <row r="108" spans="1:32" x14ac:dyDescent="0.2">
      <c r="A108" s="186" t="s">
        <v>138</v>
      </c>
      <c r="B108" s="186">
        <v>18</v>
      </c>
      <c r="C108" s="186" t="s">
        <v>489</v>
      </c>
      <c r="D108" s="186" t="s">
        <v>490</v>
      </c>
      <c r="E108" s="186">
        <v>0.82499999999999996</v>
      </c>
      <c r="H108" s="186">
        <v>5394</v>
      </c>
      <c r="I108" s="186">
        <v>-43.8</v>
      </c>
      <c r="K108" s="186">
        <v>5</v>
      </c>
      <c r="L108" s="186">
        <v>51.725500799999999</v>
      </c>
      <c r="M108" s="186">
        <v>100.90900000000001</v>
      </c>
      <c r="P108" s="186">
        <v>99.376999999999995</v>
      </c>
      <c r="R108" s="186">
        <v>1</v>
      </c>
      <c r="S108" s="186">
        <v>1.1352606000000001</v>
      </c>
      <c r="U108" s="186">
        <v>1.06905E-2</v>
      </c>
      <c r="W108" s="186">
        <v>1.0577430000000001</v>
      </c>
      <c r="AB108" s="186" t="s">
        <v>809</v>
      </c>
      <c r="AC108" s="186" t="s">
        <v>760</v>
      </c>
      <c r="AD108" s="186" t="s">
        <v>942</v>
      </c>
      <c r="AE108" s="186" t="s">
        <v>1749</v>
      </c>
      <c r="AF108" s="186">
        <v>95</v>
      </c>
    </row>
    <row r="109" spans="1:32" x14ac:dyDescent="0.2">
      <c r="A109" s="186" t="s">
        <v>138</v>
      </c>
      <c r="B109" s="186">
        <v>18</v>
      </c>
      <c r="C109" s="186" t="s">
        <v>489</v>
      </c>
      <c r="D109" s="186" t="s">
        <v>490</v>
      </c>
      <c r="E109" s="186">
        <v>0.82499999999999996</v>
      </c>
      <c r="H109" s="186">
        <v>5394</v>
      </c>
      <c r="I109" s="186">
        <v>-44.021000000000001</v>
      </c>
      <c r="K109" s="186">
        <v>6</v>
      </c>
      <c r="L109" s="186">
        <v>51.298574600000002</v>
      </c>
      <c r="M109" s="186">
        <v>101.16200000000001</v>
      </c>
      <c r="P109" s="186">
        <v>99.626000000000005</v>
      </c>
      <c r="R109" s="186">
        <v>0</v>
      </c>
      <c r="S109" s="186">
        <v>1.1350085999999999</v>
      </c>
      <c r="U109" s="186">
        <v>1.0688E-2</v>
      </c>
      <c r="W109" s="186">
        <v>1.057501</v>
      </c>
      <c r="AB109" s="186" t="s">
        <v>764</v>
      </c>
      <c r="AC109" s="186" t="s">
        <v>880</v>
      </c>
      <c r="AD109" s="186" t="s">
        <v>1060</v>
      </c>
      <c r="AE109" s="186" t="s">
        <v>1749</v>
      </c>
      <c r="AF109" s="186">
        <v>95</v>
      </c>
    </row>
    <row r="110" spans="1:32" x14ac:dyDescent="0.2">
      <c r="A110" s="186" t="s">
        <v>138</v>
      </c>
      <c r="B110" s="186">
        <v>19</v>
      </c>
      <c r="C110" s="186" t="s">
        <v>491</v>
      </c>
      <c r="D110" s="186" t="s">
        <v>492</v>
      </c>
      <c r="E110" s="186">
        <v>0.84</v>
      </c>
      <c r="F110" s="186">
        <v>6402</v>
      </c>
      <c r="G110" s="186">
        <v>0.10100000000000001</v>
      </c>
      <c r="K110" s="186">
        <v>1</v>
      </c>
      <c r="L110" s="186">
        <v>14.1738605</v>
      </c>
      <c r="M110" s="186">
        <v>118.09399999999999</v>
      </c>
      <c r="Q110" s="186">
        <v>117.244</v>
      </c>
      <c r="R110" s="186">
        <v>0</v>
      </c>
      <c r="T110" s="186">
        <v>0.72446339999999998</v>
      </c>
      <c r="V110" s="186">
        <v>3.6786000000000002E-3</v>
      </c>
      <c r="X110" s="186">
        <v>0.36650899999999997</v>
      </c>
      <c r="Y110" s="186" t="s">
        <v>1276</v>
      </c>
      <c r="Z110" s="186" t="s">
        <v>1628</v>
      </c>
      <c r="AA110" s="186" t="s">
        <v>1752</v>
      </c>
      <c r="AE110" s="186" t="s">
        <v>1753</v>
      </c>
      <c r="AF110" s="186">
        <v>0</v>
      </c>
    </row>
    <row r="111" spans="1:32" x14ac:dyDescent="0.2">
      <c r="A111" s="186" t="s">
        <v>138</v>
      </c>
      <c r="B111" s="186">
        <v>19</v>
      </c>
      <c r="C111" s="186" t="s">
        <v>491</v>
      </c>
      <c r="D111" s="186" t="s">
        <v>492</v>
      </c>
      <c r="E111" s="186">
        <v>0.84</v>
      </c>
      <c r="F111" s="186">
        <v>6416</v>
      </c>
      <c r="G111" s="186">
        <v>0</v>
      </c>
      <c r="K111" s="186">
        <v>2</v>
      </c>
      <c r="L111" s="186">
        <v>14.1718709</v>
      </c>
      <c r="M111" s="186">
        <v>118.063</v>
      </c>
      <c r="Q111" s="186">
        <v>117.214</v>
      </c>
      <c r="R111" s="186">
        <v>1</v>
      </c>
      <c r="T111" s="186">
        <v>0.72439030000000004</v>
      </c>
      <c r="V111" s="186">
        <v>3.6782E-3</v>
      </c>
      <c r="X111" s="186">
        <v>0.36647200000000002</v>
      </c>
      <c r="Y111" s="186" t="s">
        <v>1674</v>
      </c>
      <c r="Z111" s="186" t="s">
        <v>1268</v>
      </c>
      <c r="AA111" s="186" t="s">
        <v>1754</v>
      </c>
      <c r="AE111" s="186" t="s">
        <v>1753</v>
      </c>
      <c r="AF111" s="186">
        <v>0</v>
      </c>
    </row>
    <row r="112" spans="1:32" x14ac:dyDescent="0.2">
      <c r="A112" s="186" t="s">
        <v>138</v>
      </c>
      <c r="B112" s="186">
        <v>19</v>
      </c>
      <c r="C112" s="186" t="s">
        <v>491</v>
      </c>
      <c r="D112" s="186" t="s">
        <v>492</v>
      </c>
      <c r="E112" s="186">
        <v>0.84</v>
      </c>
      <c r="F112" s="186">
        <v>2573</v>
      </c>
      <c r="G112" s="186">
        <v>12.042999999999999</v>
      </c>
      <c r="J112" s="186" t="s">
        <v>754</v>
      </c>
      <c r="K112" s="186">
        <v>3</v>
      </c>
      <c r="L112" s="186">
        <v>9.1069782999999997</v>
      </c>
      <c r="M112" s="186">
        <v>62.264000000000003</v>
      </c>
      <c r="Q112" s="186">
        <v>61.811</v>
      </c>
      <c r="R112" s="186">
        <v>0</v>
      </c>
      <c r="T112" s="186">
        <v>0.73311400000000004</v>
      </c>
      <c r="V112" s="186">
        <v>3.7225000000000001E-3</v>
      </c>
      <c r="X112" s="186">
        <v>0.370869</v>
      </c>
      <c r="Y112" s="186" t="s">
        <v>1637</v>
      </c>
      <c r="Z112" s="186" t="s">
        <v>1277</v>
      </c>
      <c r="AA112" s="186" t="s">
        <v>1606</v>
      </c>
      <c r="AE112" s="186" t="s">
        <v>1753</v>
      </c>
      <c r="AF112" s="186">
        <v>0</v>
      </c>
    </row>
    <row r="113" spans="1:32" x14ac:dyDescent="0.2">
      <c r="A113" s="186" t="s">
        <v>138</v>
      </c>
      <c r="B113" s="186">
        <v>19</v>
      </c>
      <c r="C113" s="186" t="s">
        <v>491</v>
      </c>
      <c r="D113" s="186" t="s">
        <v>492</v>
      </c>
      <c r="E113" s="186">
        <v>0.84</v>
      </c>
      <c r="H113" s="186">
        <v>994</v>
      </c>
      <c r="I113" s="186">
        <v>-35.9</v>
      </c>
      <c r="J113" s="186" t="s">
        <v>758</v>
      </c>
      <c r="K113" s="186">
        <v>4</v>
      </c>
      <c r="L113" s="186">
        <v>56.905940700000002</v>
      </c>
      <c r="M113" s="186">
        <v>27.468</v>
      </c>
      <c r="P113" s="186">
        <v>27.045999999999999</v>
      </c>
      <c r="R113" s="186">
        <v>0</v>
      </c>
      <c r="S113" s="186">
        <v>1.1451282</v>
      </c>
      <c r="U113" s="186">
        <v>1.07788E-2</v>
      </c>
      <c r="W113" s="186">
        <v>1.0663879999999999</v>
      </c>
      <c r="AB113" s="186" t="s">
        <v>759</v>
      </c>
      <c r="AC113" s="186" t="s">
        <v>760</v>
      </c>
      <c r="AD113" s="186" t="s">
        <v>1135</v>
      </c>
      <c r="AE113" s="186" t="s">
        <v>1753</v>
      </c>
      <c r="AF113" s="186">
        <v>95</v>
      </c>
    </row>
    <row r="114" spans="1:32" x14ac:dyDescent="0.2">
      <c r="A114" s="186" t="s">
        <v>138</v>
      </c>
      <c r="B114" s="186">
        <v>19</v>
      </c>
      <c r="C114" s="186" t="s">
        <v>491</v>
      </c>
      <c r="D114" s="186" t="s">
        <v>492</v>
      </c>
      <c r="E114" s="186">
        <v>0.84</v>
      </c>
      <c r="H114" s="186">
        <v>5397</v>
      </c>
      <c r="I114" s="186">
        <v>-43.8</v>
      </c>
      <c r="K114" s="186">
        <v>5</v>
      </c>
      <c r="L114" s="186">
        <v>50.8993726</v>
      </c>
      <c r="M114" s="186">
        <v>100.85</v>
      </c>
      <c r="P114" s="186">
        <v>99.317999999999998</v>
      </c>
      <c r="R114" s="186">
        <v>1</v>
      </c>
      <c r="S114" s="186">
        <v>1.1352243</v>
      </c>
      <c r="U114" s="186">
        <v>1.06905E-2</v>
      </c>
      <c r="W114" s="186">
        <v>1.0577430000000001</v>
      </c>
      <c r="AB114" s="186" t="s">
        <v>809</v>
      </c>
      <c r="AC114" s="186" t="s">
        <v>835</v>
      </c>
      <c r="AD114" s="186" t="s">
        <v>954</v>
      </c>
      <c r="AE114" s="186" t="s">
        <v>1753</v>
      </c>
      <c r="AF114" s="186">
        <v>95</v>
      </c>
    </row>
    <row r="115" spans="1:32" x14ac:dyDescent="0.2">
      <c r="A115" s="186" t="s">
        <v>138</v>
      </c>
      <c r="B115" s="186">
        <v>19</v>
      </c>
      <c r="C115" s="186" t="s">
        <v>491</v>
      </c>
      <c r="D115" s="186" t="s">
        <v>492</v>
      </c>
      <c r="E115" s="186">
        <v>0.84</v>
      </c>
      <c r="H115" s="186">
        <v>5384</v>
      </c>
      <c r="I115" s="186">
        <v>-43.991999999999997</v>
      </c>
      <c r="K115" s="186">
        <v>6</v>
      </c>
      <c r="L115" s="186">
        <v>50.6210655</v>
      </c>
      <c r="M115" s="186">
        <v>101.018</v>
      </c>
      <c r="P115" s="186">
        <v>99.484999999999999</v>
      </c>
      <c r="R115" s="186">
        <v>0</v>
      </c>
      <c r="S115" s="186">
        <v>1.1350042</v>
      </c>
      <c r="U115" s="186">
        <v>1.0688400000000001E-2</v>
      </c>
      <c r="W115" s="186">
        <v>1.0575330000000001</v>
      </c>
      <c r="AB115" s="186" t="s">
        <v>798</v>
      </c>
      <c r="AC115" s="186" t="s">
        <v>880</v>
      </c>
      <c r="AD115" s="186" t="s">
        <v>1060</v>
      </c>
      <c r="AE115" s="186" t="s">
        <v>1753</v>
      </c>
      <c r="AF115" s="186">
        <v>95</v>
      </c>
    </row>
    <row r="116" spans="1:32" x14ac:dyDescent="0.2">
      <c r="A116" s="186" t="s">
        <v>138</v>
      </c>
      <c r="B116" s="186">
        <v>20</v>
      </c>
      <c r="C116" s="186" t="s">
        <v>493</v>
      </c>
      <c r="D116" s="186" t="s">
        <v>494</v>
      </c>
      <c r="E116" s="186">
        <v>0.83199999999999996</v>
      </c>
      <c r="F116" s="186">
        <v>6418</v>
      </c>
      <c r="G116" s="186">
        <v>0.112</v>
      </c>
      <c r="K116" s="186">
        <v>1</v>
      </c>
      <c r="L116" s="186">
        <v>14.308206500000001</v>
      </c>
      <c r="M116" s="186">
        <v>118.06399999999999</v>
      </c>
      <c r="Q116" s="186">
        <v>117.215</v>
      </c>
      <c r="R116" s="186">
        <v>0</v>
      </c>
      <c r="T116" s="186">
        <v>0.72438639999999999</v>
      </c>
      <c r="V116" s="186">
        <v>3.6786000000000002E-3</v>
      </c>
      <c r="X116" s="186">
        <v>0.36651299999999998</v>
      </c>
      <c r="Y116" s="186" t="s">
        <v>1620</v>
      </c>
      <c r="Z116" s="186" t="s">
        <v>1293</v>
      </c>
      <c r="AA116" s="186" t="s">
        <v>1755</v>
      </c>
      <c r="AE116" s="186" t="s">
        <v>1756</v>
      </c>
      <c r="AF116" s="186">
        <v>0</v>
      </c>
    </row>
    <row r="117" spans="1:32" x14ac:dyDescent="0.2">
      <c r="A117" s="186" t="s">
        <v>138</v>
      </c>
      <c r="B117" s="186">
        <v>20</v>
      </c>
      <c r="C117" s="186" t="s">
        <v>493</v>
      </c>
      <c r="D117" s="186" t="s">
        <v>494</v>
      </c>
      <c r="E117" s="186">
        <v>0.83199999999999996</v>
      </c>
      <c r="F117" s="186">
        <v>6410</v>
      </c>
      <c r="G117" s="186">
        <v>0</v>
      </c>
      <c r="K117" s="186">
        <v>2</v>
      </c>
      <c r="L117" s="186">
        <v>14.3104102</v>
      </c>
      <c r="M117" s="186">
        <v>118.098</v>
      </c>
      <c r="Q117" s="186">
        <v>117.248</v>
      </c>
      <c r="R117" s="186">
        <v>1</v>
      </c>
      <c r="T117" s="186">
        <v>0.72430510000000004</v>
      </c>
      <c r="V117" s="186">
        <v>3.6782E-3</v>
      </c>
      <c r="X117" s="186">
        <v>0.36647200000000002</v>
      </c>
      <c r="Y117" s="186" t="s">
        <v>1674</v>
      </c>
      <c r="Z117" s="186" t="s">
        <v>1734</v>
      </c>
      <c r="AA117" s="186" t="s">
        <v>1757</v>
      </c>
      <c r="AE117" s="186" t="s">
        <v>1756</v>
      </c>
      <c r="AF117" s="186">
        <v>0</v>
      </c>
    </row>
    <row r="118" spans="1:32" x14ac:dyDescent="0.2">
      <c r="A118" s="186" t="s">
        <v>138</v>
      </c>
      <c r="B118" s="186">
        <v>20</v>
      </c>
      <c r="C118" s="186" t="s">
        <v>493</v>
      </c>
      <c r="D118" s="186" t="s">
        <v>494</v>
      </c>
      <c r="E118" s="186">
        <v>0.83199999999999996</v>
      </c>
      <c r="F118" s="186">
        <v>3539</v>
      </c>
      <c r="G118" s="186">
        <v>11.959</v>
      </c>
      <c r="J118" s="186" t="s">
        <v>754</v>
      </c>
      <c r="K118" s="186">
        <v>3</v>
      </c>
      <c r="L118" s="186">
        <v>11.6936673</v>
      </c>
      <c r="M118" s="186">
        <v>85.611000000000004</v>
      </c>
      <c r="Q118" s="186">
        <v>84.988</v>
      </c>
      <c r="R118" s="186">
        <v>0</v>
      </c>
      <c r="T118" s="186">
        <v>0.73296740000000005</v>
      </c>
      <c r="V118" s="186">
        <v>3.7222000000000002E-3</v>
      </c>
      <c r="X118" s="186">
        <v>0.37083899999999997</v>
      </c>
      <c r="Y118" s="186" t="s">
        <v>1518</v>
      </c>
      <c r="Z118" s="186" t="s">
        <v>752</v>
      </c>
      <c r="AA118" s="186" t="s">
        <v>1758</v>
      </c>
      <c r="AE118" s="186" t="s">
        <v>1756</v>
      </c>
      <c r="AF118" s="186">
        <v>0</v>
      </c>
    </row>
    <row r="119" spans="1:32" x14ac:dyDescent="0.2">
      <c r="A119" s="186" t="s">
        <v>138</v>
      </c>
      <c r="B119" s="186">
        <v>20</v>
      </c>
      <c r="C119" s="186" t="s">
        <v>493</v>
      </c>
      <c r="D119" s="186" t="s">
        <v>494</v>
      </c>
      <c r="E119" s="186">
        <v>0.83199999999999996</v>
      </c>
      <c r="H119" s="186">
        <v>876</v>
      </c>
      <c r="I119" s="186">
        <v>-33.603999999999999</v>
      </c>
      <c r="J119" s="186" t="s">
        <v>758</v>
      </c>
      <c r="K119" s="186">
        <v>4</v>
      </c>
      <c r="L119" s="186">
        <v>51.8604597</v>
      </c>
      <c r="M119" s="186">
        <v>23.92</v>
      </c>
      <c r="P119" s="186">
        <v>23.550999999999998</v>
      </c>
      <c r="R119" s="186">
        <v>0</v>
      </c>
      <c r="S119" s="186">
        <v>1.1477360999999999</v>
      </c>
      <c r="U119" s="186">
        <v>1.08045E-2</v>
      </c>
      <c r="W119" s="186">
        <v>1.0689010000000001</v>
      </c>
      <c r="AB119" s="186" t="s">
        <v>809</v>
      </c>
      <c r="AC119" s="186" t="s">
        <v>835</v>
      </c>
      <c r="AD119" s="186" t="s">
        <v>1151</v>
      </c>
      <c r="AE119" s="186" t="s">
        <v>1756</v>
      </c>
      <c r="AF119" s="186">
        <v>95</v>
      </c>
    </row>
    <row r="120" spans="1:32" x14ac:dyDescent="0.2">
      <c r="A120" s="186" t="s">
        <v>138</v>
      </c>
      <c r="B120" s="186">
        <v>20</v>
      </c>
      <c r="C120" s="186" t="s">
        <v>493</v>
      </c>
      <c r="D120" s="186" t="s">
        <v>494</v>
      </c>
      <c r="E120" s="186">
        <v>0.83199999999999996</v>
      </c>
      <c r="H120" s="186">
        <v>5402</v>
      </c>
      <c r="I120" s="186">
        <v>-43.8</v>
      </c>
      <c r="K120" s="186">
        <v>5</v>
      </c>
      <c r="L120" s="186">
        <v>51.208847300000002</v>
      </c>
      <c r="M120" s="186">
        <v>100.958</v>
      </c>
      <c r="P120" s="186">
        <v>99.424999999999997</v>
      </c>
      <c r="R120" s="186">
        <v>1</v>
      </c>
      <c r="S120" s="186">
        <v>1.1352496999999999</v>
      </c>
      <c r="U120" s="186">
        <v>1.06905E-2</v>
      </c>
      <c r="W120" s="186">
        <v>1.0577430000000001</v>
      </c>
      <c r="AB120" s="186" t="s">
        <v>809</v>
      </c>
      <c r="AC120" s="186" t="s">
        <v>760</v>
      </c>
      <c r="AD120" s="186" t="s">
        <v>954</v>
      </c>
      <c r="AE120" s="186" t="s">
        <v>1756</v>
      </c>
      <c r="AF120" s="186">
        <v>95</v>
      </c>
    </row>
    <row r="121" spans="1:32" x14ac:dyDescent="0.2">
      <c r="A121" s="186" t="s">
        <v>138</v>
      </c>
      <c r="B121" s="186">
        <v>20</v>
      </c>
      <c r="C121" s="186" t="s">
        <v>493</v>
      </c>
      <c r="D121" s="186" t="s">
        <v>494</v>
      </c>
      <c r="E121" s="186">
        <v>0.83199999999999996</v>
      </c>
      <c r="H121" s="186">
        <v>5391</v>
      </c>
      <c r="I121" s="186">
        <v>-44.002000000000002</v>
      </c>
      <c r="K121" s="186">
        <v>6</v>
      </c>
      <c r="L121" s="186">
        <v>50.856790199999999</v>
      </c>
      <c r="M121" s="186">
        <v>101.16800000000001</v>
      </c>
      <c r="P121" s="186">
        <v>99.632000000000005</v>
      </c>
      <c r="R121" s="186">
        <v>0</v>
      </c>
      <c r="S121" s="186">
        <v>1.135019</v>
      </c>
      <c r="U121" s="186">
        <v>1.06882E-2</v>
      </c>
      <c r="W121" s="186">
        <v>1.0575220000000001</v>
      </c>
      <c r="AB121" s="186" t="s">
        <v>798</v>
      </c>
      <c r="AC121" s="186" t="s">
        <v>880</v>
      </c>
      <c r="AD121" s="186" t="s">
        <v>1060</v>
      </c>
      <c r="AE121" s="186" t="s">
        <v>1756</v>
      </c>
      <c r="AF121" s="186">
        <v>95</v>
      </c>
    </row>
    <row r="122" spans="1:32" x14ac:dyDescent="0.2">
      <c r="A122" s="186" t="s">
        <v>138</v>
      </c>
      <c r="B122" s="186">
        <v>21</v>
      </c>
      <c r="C122" s="186" t="s">
        <v>495</v>
      </c>
      <c r="D122" s="186" t="s">
        <v>496</v>
      </c>
      <c r="E122" s="186">
        <v>0.81399999999999995</v>
      </c>
      <c r="F122" s="186">
        <v>6405</v>
      </c>
      <c r="G122" s="186">
        <v>0.111</v>
      </c>
      <c r="K122" s="186">
        <v>1</v>
      </c>
      <c r="L122" s="186">
        <v>14.6094992</v>
      </c>
      <c r="M122" s="186">
        <v>117.837</v>
      </c>
      <c r="Q122" s="186">
        <v>116.99</v>
      </c>
      <c r="R122" s="186">
        <v>0</v>
      </c>
      <c r="T122" s="186">
        <v>0.72428599999999999</v>
      </c>
      <c r="V122" s="186">
        <v>3.6786000000000002E-3</v>
      </c>
      <c r="X122" s="186">
        <v>0.36651299999999998</v>
      </c>
      <c r="Y122" s="186" t="s">
        <v>1276</v>
      </c>
      <c r="Z122" s="186" t="s">
        <v>1628</v>
      </c>
      <c r="AA122" s="186" t="s">
        <v>1759</v>
      </c>
      <c r="AE122" s="186" t="s">
        <v>1760</v>
      </c>
      <c r="AF122" s="186">
        <v>0</v>
      </c>
    </row>
    <row r="123" spans="1:32" x14ac:dyDescent="0.2">
      <c r="A123" s="186" t="s">
        <v>138</v>
      </c>
      <c r="B123" s="186">
        <v>21</v>
      </c>
      <c r="C123" s="186" t="s">
        <v>495</v>
      </c>
      <c r="D123" s="186" t="s">
        <v>496</v>
      </c>
      <c r="E123" s="186">
        <v>0.81399999999999995</v>
      </c>
      <c r="F123" s="186">
        <v>6399</v>
      </c>
      <c r="G123" s="186">
        <v>0</v>
      </c>
      <c r="K123" s="186">
        <v>2</v>
      </c>
      <c r="L123" s="186">
        <v>14.619268399999999</v>
      </c>
      <c r="M123" s="186">
        <v>117.98399999999999</v>
      </c>
      <c r="Q123" s="186">
        <v>117.13500000000001</v>
      </c>
      <c r="R123" s="186">
        <v>1</v>
      </c>
      <c r="T123" s="186">
        <v>0.72420549999999995</v>
      </c>
      <c r="V123" s="186">
        <v>3.6782E-3</v>
      </c>
      <c r="X123" s="186">
        <v>0.36647200000000002</v>
      </c>
      <c r="Y123" s="186" t="s">
        <v>1674</v>
      </c>
      <c r="Z123" s="186" t="s">
        <v>1268</v>
      </c>
      <c r="AA123" s="186" t="s">
        <v>1761</v>
      </c>
      <c r="AE123" s="186" t="s">
        <v>1760</v>
      </c>
      <c r="AF123" s="186">
        <v>0</v>
      </c>
    </row>
    <row r="124" spans="1:32" x14ac:dyDescent="0.2">
      <c r="A124" s="186" t="s">
        <v>138</v>
      </c>
      <c r="B124" s="186">
        <v>21</v>
      </c>
      <c r="C124" s="186" t="s">
        <v>495</v>
      </c>
      <c r="D124" s="186" t="s">
        <v>496</v>
      </c>
      <c r="E124" s="186">
        <v>0.81399999999999995</v>
      </c>
      <c r="F124" s="186">
        <v>3149</v>
      </c>
      <c r="G124" s="186">
        <v>12.63</v>
      </c>
      <c r="J124" s="186" t="s">
        <v>754</v>
      </c>
      <c r="K124" s="186">
        <v>3</v>
      </c>
      <c r="L124" s="186">
        <v>10.986646</v>
      </c>
      <c r="M124" s="186">
        <v>76.203999999999994</v>
      </c>
      <c r="Q124" s="186">
        <v>75.650000000000006</v>
      </c>
      <c r="R124" s="186">
        <v>0</v>
      </c>
      <c r="T124" s="186">
        <v>0.73335240000000002</v>
      </c>
      <c r="V124" s="186">
        <v>3.7247000000000001E-3</v>
      </c>
      <c r="X124" s="186">
        <v>0.37108400000000002</v>
      </c>
      <c r="Y124" s="186" t="s">
        <v>1518</v>
      </c>
      <c r="Z124" s="186" t="s">
        <v>1519</v>
      </c>
      <c r="AA124" s="186" t="s">
        <v>1510</v>
      </c>
      <c r="AE124" s="186" t="s">
        <v>1760</v>
      </c>
      <c r="AF124" s="186">
        <v>0</v>
      </c>
    </row>
    <row r="125" spans="1:32" x14ac:dyDescent="0.2">
      <c r="A125" s="186" t="s">
        <v>138</v>
      </c>
      <c r="B125" s="186">
        <v>21</v>
      </c>
      <c r="C125" s="186" t="s">
        <v>495</v>
      </c>
      <c r="D125" s="186" t="s">
        <v>496</v>
      </c>
      <c r="E125" s="186">
        <v>0.81399999999999995</v>
      </c>
      <c r="H125" s="186">
        <v>909</v>
      </c>
      <c r="I125" s="186">
        <v>-34.17</v>
      </c>
      <c r="J125" s="186" t="s">
        <v>758</v>
      </c>
      <c r="K125" s="186">
        <v>4</v>
      </c>
      <c r="L125" s="186">
        <v>54.572141299999998</v>
      </c>
      <c r="M125" s="186">
        <v>24.858000000000001</v>
      </c>
      <c r="P125" s="186">
        <v>24.474</v>
      </c>
      <c r="R125" s="186">
        <v>0</v>
      </c>
      <c r="S125" s="186">
        <v>1.1471168</v>
      </c>
      <c r="U125" s="186">
        <v>1.0798200000000001E-2</v>
      </c>
      <c r="W125" s="186">
        <v>1.068282</v>
      </c>
      <c r="AB125" s="186" t="s">
        <v>809</v>
      </c>
      <c r="AC125" s="186" t="s">
        <v>760</v>
      </c>
      <c r="AD125" s="186" t="s">
        <v>1151</v>
      </c>
      <c r="AE125" s="186" t="s">
        <v>1760</v>
      </c>
      <c r="AF125" s="186">
        <v>95</v>
      </c>
    </row>
    <row r="126" spans="1:32" x14ac:dyDescent="0.2">
      <c r="A126" s="186" t="s">
        <v>138</v>
      </c>
      <c r="B126" s="186">
        <v>21</v>
      </c>
      <c r="C126" s="186" t="s">
        <v>495</v>
      </c>
      <c r="D126" s="186" t="s">
        <v>496</v>
      </c>
      <c r="E126" s="186">
        <v>0.81399999999999995</v>
      </c>
      <c r="H126" s="186">
        <v>5401</v>
      </c>
      <c r="I126" s="186">
        <v>-43.8</v>
      </c>
      <c r="K126" s="186">
        <v>5</v>
      </c>
      <c r="L126" s="186">
        <v>52.380017100000003</v>
      </c>
      <c r="M126" s="186">
        <v>100.935</v>
      </c>
      <c r="P126" s="186">
        <v>99.402000000000001</v>
      </c>
      <c r="R126" s="186">
        <v>1</v>
      </c>
      <c r="S126" s="186">
        <v>1.1352694000000001</v>
      </c>
      <c r="U126" s="186">
        <v>1.06905E-2</v>
      </c>
      <c r="W126" s="186">
        <v>1.0577430000000001</v>
      </c>
      <c r="AB126" s="186" t="s">
        <v>809</v>
      </c>
      <c r="AC126" s="186" t="s">
        <v>835</v>
      </c>
      <c r="AD126" s="186" t="s">
        <v>954</v>
      </c>
      <c r="AE126" s="186" t="s">
        <v>1760</v>
      </c>
      <c r="AF126" s="186">
        <v>95</v>
      </c>
    </row>
    <row r="127" spans="1:32" x14ac:dyDescent="0.2">
      <c r="A127" s="186" t="s">
        <v>138</v>
      </c>
      <c r="B127" s="186">
        <v>21</v>
      </c>
      <c r="C127" s="186" t="s">
        <v>495</v>
      </c>
      <c r="D127" s="186" t="s">
        <v>496</v>
      </c>
      <c r="E127" s="186">
        <v>0.81399999999999995</v>
      </c>
      <c r="H127" s="186">
        <v>5393</v>
      </c>
      <c r="I127" s="186">
        <v>-44.011000000000003</v>
      </c>
      <c r="K127" s="186">
        <v>6</v>
      </c>
      <c r="L127" s="186">
        <v>51.921816900000003</v>
      </c>
      <c r="M127" s="186">
        <v>101.203</v>
      </c>
      <c r="P127" s="186">
        <v>99.665999999999997</v>
      </c>
      <c r="R127" s="186">
        <v>0</v>
      </c>
      <c r="S127" s="186">
        <v>1.1350292</v>
      </c>
      <c r="U127" s="186">
        <v>1.0688100000000001E-2</v>
      </c>
      <c r="W127" s="186">
        <v>1.0575110000000001</v>
      </c>
      <c r="AB127" s="186" t="s">
        <v>798</v>
      </c>
      <c r="AC127" s="186" t="s">
        <v>880</v>
      </c>
      <c r="AD127" s="186" t="s">
        <v>1060</v>
      </c>
      <c r="AE127" s="186" t="s">
        <v>1760</v>
      </c>
      <c r="AF127" s="186">
        <v>95</v>
      </c>
    </row>
    <row r="128" spans="1:32" x14ac:dyDescent="0.2">
      <c r="A128" s="186" t="s">
        <v>138</v>
      </c>
      <c r="B128" s="186">
        <v>22</v>
      </c>
      <c r="C128" s="186" t="s">
        <v>497</v>
      </c>
      <c r="D128" s="186" t="s">
        <v>498</v>
      </c>
      <c r="E128" s="186">
        <v>0.80500000000000005</v>
      </c>
      <c r="F128" s="186">
        <v>6402</v>
      </c>
      <c r="G128" s="186">
        <v>9.7000000000000003E-2</v>
      </c>
      <c r="K128" s="186">
        <v>1</v>
      </c>
      <c r="L128" s="186">
        <v>14.784034500000001</v>
      </c>
      <c r="M128" s="186">
        <v>118.003</v>
      </c>
      <c r="Q128" s="186">
        <v>117.155</v>
      </c>
      <c r="R128" s="186">
        <v>0</v>
      </c>
      <c r="T128" s="186">
        <v>0.72437059999999998</v>
      </c>
      <c r="V128" s="186">
        <v>3.6786000000000002E-3</v>
      </c>
      <c r="X128" s="186">
        <v>0.366508</v>
      </c>
      <c r="Y128" s="186" t="s">
        <v>1276</v>
      </c>
      <c r="Z128" s="186" t="s">
        <v>1628</v>
      </c>
      <c r="AA128" s="186" t="s">
        <v>1762</v>
      </c>
      <c r="AE128" s="186" t="s">
        <v>1763</v>
      </c>
      <c r="AF128" s="186">
        <v>0</v>
      </c>
    </row>
    <row r="129" spans="1:32" x14ac:dyDescent="0.2">
      <c r="A129" s="186" t="s">
        <v>138</v>
      </c>
      <c r="B129" s="186">
        <v>22</v>
      </c>
      <c r="C129" s="186" t="s">
        <v>497</v>
      </c>
      <c r="D129" s="186" t="s">
        <v>498</v>
      </c>
      <c r="E129" s="186">
        <v>0.80500000000000005</v>
      </c>
      <c r="F129" s="186">
        <v>6410</v>
      </c>
      <c r="G129" s="186">
        <v>0</v>
      </c>
      <c r="K129" s="186">
        <v>2</v>
      </c>
      <c r="L129" s="186">
        <v>14.790427899999999</v>
      </c>
      <c r="M129" s="186">
        <v>118.098</v>
      </c>
      <c r="Q129" s="186">
        <v>117.249</v>
      </c>
      <c r="R129" s="186">
        <v>1</v>
      </c>
      <c r="T129" s="186">
        <v>0.72430000000000005</v>
      </c>
      <c r="V129" s="186">
        <v>3.6782E-3</v>
      </c>
      <c r="X129" s="186">
        <v>0.36647200000000002</v>
      </c>
      <c r="Y129" s="186" t="s">
        <v>1674</v>
      </c>
      <c r="Z129" s="186" t="s">
        <v>1734</v>
      </c>
      <c r="AA129" s="186" t="s">
        <v>1764</v>
      </c>
      <c r="AE129" s="186" t="s">
        <v>1763</v>
      </c>
      <c r="AF129" s="186">
        <v>0</v>
      </c>
    </row>
    <row r="130" spans="1:32" x14ac:dyDescent="0.2">
      <c r="A130" s="186" t="s">
        <v>138</v>
      </c>
      <c r="B130" s="186">
        <v>22</v>
      </c>
      <c r="C130" s="186" t="s">
        <v>497</v>
      </c>
      <c r="D130" s="186" t="s">
        <v>498</v>
      </c>
      <c r="E130" s="186">
        <v>0.80500000000000005</v>
      </c>
      <c r="F130" s="186">
        <v>3678</v>
      </c>
      <c r="G130" s="186">
        <v>12.728999999999999</v>
      </c>
      <c r="J130" s="186" t="s">
        <v>754</v>
      </c>
      <c r="K130" s="186">
        <v>3</v>
      </c>
      <c r="L130" s="186">
        <v>12.4235772</v>
      </c>
      <c r="M130" s="186">
        <v>89.075000000000003</v>
      </c>
      <c r="Q130" s="186">
        <v>88.427000000000007</v>
      </c>
      <c r="R130" s="186">
        <v>0</v>
      </c>
      <c r="T130" s="186">
        <v>0.73351929999999999</v>
      </c>
      <c r="V130" s="186">
        <v>3.725E-3</v>
      </c>
      <c r="X130" s="186">
        <v>0.37111899999999998</v>
      </c>
      <c r="Y130" s="186" t="s">
        <v>1518</v>
      </c>
      <c r="Z130" s="186" t="s">
        <v>1519</v>
      </c>
      <c r="AA130" s="186" t="s">
        <v>1503</v>
      </c>
      <c r="AE130" s="186" t="s">
        <v>1763</v>
      </c>
      <c r="AF130" s="186">
        <v>0</v>
      </c>
    </row>
    <row r="131" spans="1:32" x14ac:dyDescent="0.2">
      <c r="A131" s="186" t="s">
        <v>138</v>
      </c>
      <c r="B131" s="186">
        <v>22</v>
      </c>
      <c r="C131" s="186" t="s">
        <v>497</v>
      </c>
      <c r="D131" s="186" t="s">
        <v>498</v>
      </c>
      <c r="E131" s="186">
        <v>0.80500000000000005</v>
      </c>
      <c r="H131" s="186">
        <v>821</v>
      </c>
      <c r="I131" s="186">
        <v>-31.437000000000001</v>
      </c>
      <c r="J131" s="186" t="s">
        <v>758</v>
      </c>
      <c r="K131" s="186">
        <v>4</v>
      </c>
      <c r="L131" s="186">
        <v>50.901619799999999</v>
      </c>
      <c r="M131" s="186">
        <v>22.370999999999999</v>
      </c>
      <c r="P131" s="186">
        <v>22.024999999999999</v>
      </c>
      <c r="R131" s="186">
        <v>0</v>
      </c>
      <c r="S131" s="186">
        <v>1.1501207</v>
      </c>
      <c r="U131" s="186">
        <v>1.08287E-2</v>
      </c>
      <c r="W131" s="186">
        <v>1.071272</v>
      </c>
      <c r="AB131" s="186" t="s">
        <v>809</v>
      </c>
      <c r="AC131" s="186" t="s">
        <v>835</v>
      </c>
      <c r="AD131" s="186" t="s">
        <v>1146</v>
      </c>
      <c r="AE131" s="186" t="s">
        <v>1763</v>
      </c>
      <c r="AF131" s="186">
        <v>95</v>
      </c>
    </row>
    <row r="132" spans="1:32" x14ac:dyDescent="0.2">
      <c r="A132" s="186" t="s">
        <v>138</v>
      </c>
      <c r="B132" s="186">
        <v>22</v>
      </c>
      <c r="C132" s="186" t="s">
        <v>497</v>
      </c>
      <c r="D132" s="186" t="s">
        <v>498</v>
      </c>
      <c r="E132" s="186">
        <v>0.80500000000000005</v>
      </c>
      <c r="H132" s="186">
        <v>5393</v>
      </c>
      <c r="I132" s="186">
        <v>-43.8</v>
      </c>
      <c r="K132" s="186">
        <v>5</v>
      </c>
      <c r="L132" s="186">
        <v>53.095678399999997</v>
      </c>
      <c r="M132" s="186">
        <v>100.85899999999999</v>
      </c>
      <c r="P132" s="186">
        <v>99.328000000000003</v>
      </c>
      <c r="R132" s="186">
        <v>1</v>
      </c>
      <c r="S132" s="186">
        <v>1.1352346</v>
      </c>
      <c r="U132" s="186">
        <v>1.06905E-2</v>
      </c>
      <c r="W132" s="186">
        <v>1.0577430000000001</v>
      </c>
      <c r="AB132" s="186" t="s">
        <v>809</v>
      </c>
      <c r="AC132" s="186" t="s">
        <v>760</v>
      </c>
      <c r="AD132" s="186" t="s">
        <v>954</v>
      </c>
      <c r="AE132" s="186" t="s">
        <v>1763</v>
      </c>
      <c r="AF132" s="186">
        <v>95</v>
      </c>
    </row>
    <row r="133" spans="1:32" x14ac:dyDescent="0.2">
      <c r="A133" s="186" t="s">
        <v>138</v>
      </c>
      <c r="B133" s="186">
        <v>22</v>
      </c>
      <c r="C133" s="186" t="s">
        <v>497</v>
      </c>
      <c r="D133" s="186" t="s">
        <v>498</v>
      </c>
      <c r="E133" s="186">
        <v>0.80500000000000005</v>
      </c>
      <c r="H133" s="186">
        <v>5387</v>
      </c>
      <c r="I133" s="186">
        <v>-43.973999999999997</v>
      </c>
      <c r="K133" s="186">
        <v>6</v>
      </c>
      <c r="L133" s="186">
        <v>52.707005799999997</v>
      </c>
      <c r="M133" s="186">
        <v>101.08499999999999</v>
      </c>
      <c r="P133" s="186">
        <v>99.55</v>
      </c>
      <c r="R133" s="186">
        <v>0</v>
      </c>
      <c r="S133" s="186">
        <v>1.1350351000000001</v>
      </c>
      <c r="U133" s="186">
        <v>1.0688599999999999E-2</v>
      </c>
      <c r="W133" s="186">
        <v>1.057553</v>
      </c>
      <c r="AB133" s="186" t="s">
        <v>798</v>
      </c>
      <c r="AC133" s="186" t="s">
        <v>880</v>
      </c>
      <c r="AD133" s="186" t="s">
        <v>1060</v>
      </c>
      <c r="AE133" s="186" t="s">
        <v>1763</v>
      </c>
      <c r="AF133" s="186">
        <v>95</v>
      </c>
    </row>
    <row r="134" spans="1:32" x14ac:dyDescent="0.2">
      <c r="A134" s="186" t="s">
        <v>138</v>
      </c>
      <c r="B134" s="186">
        <v>23</v>
      </c>
      <c r="C134" s="186" t="s">
        <v>499</v>
      </c>
      <c r="D134" s="186" t="s">
        <v>500</v>
      </c>
      <c r="E134" s="186">
        <v>0.84</v>
      </c>
      <c r="F134" s="186">
        <v>6398</v>
      </c>
      <c r="G134" s="186">
        <v>0.128</v>
      </c>
      <c r="K134" s="186">
        <v>1</v>
      </c>
      <c r="L134" s="186">
        <v>14.167338000000001</v>
      </c>
      <c r="M134" s="186">
        <v>117.99299999999999</v>
      </c>
      <c r="Q134" s="186">
        <v>117.14400000000001</v>
      </c>
      <c r="R134" s="186">
        <v>0</v>
      </c>
      <c r="T134" s="186">
        <v>0.72436659999999997</v>
      </c>
      <c r="V134" s="186">
        <v>3.6787E-3</v>
      </c>
      <c r="X134" s="186">
        <v>0.36651899999999998</v>
      </c>
      <c r="Y134" s="186" t="s">
        <v>1276</v>
      </c>
      <c r="Z134" s="186" t="s">
        <v>1628</v>
      </c>
      <c r="AA134" s="186" t="s">
        <v>1765</v>
      </c>
      <c r="AE134" s="186" t="s">
        <v>1766</v>
      </c>
      <c r="AF134" s="186">
        <v>0</v>
      </c>
    </row>
    <row r="135" spans="1:32" x14ac:dyDescent="0.2">
      <c r="A135" s="186" t="s">
        <v>138</v>
      </c>
      <c r="B135" s="186">
        <v>23</v>
      </c>
      <c r="C135" s="186" t="s">
        <v>499</v>
      </c>
      <c r="D135" s="186" t="s">
        <v>500</v>
      </c>
      <c r="E135" s="186">
        <v>0.84</v>
      </c>
      <c r="F135" s="186">
        <v>6405</v>
      </c>
      <c r="G135" s="186">
        <v>0</v>
      </c>
      <c r="K135" s="186">
        <v>2</v>
      </c>
      <c r="L135" s="186">
        <v>14.1657288</v>
      </c>
      <c r="M135" s="186">
        <v>117.968</v>
      </c>
      <c r="Q135" s="186">
        <v>117.119</v>
      </c>
      <c r="R135" s="186">
        <v>1</v>
      </c>
      <c r="T135" s="186">
        <v>0.72427350000000001</v>
      </c>
      <c r="V135" s="186">
        <v>3.6782E-3</v>
      </c>
      <c r="X135" s="186">
        <v>0.36647200000000002</v>
      </c>
      <c r="Y135" s="186" t="s">
        <v>1674</v>
      </c>
      <c r="Z135" s="186" t="s">
        <v>1734</v>
      </c>
      <c r="AA135" s="186" t="s">
        <v>1387</v>
      </c>
      <c r="AE135" s="186" t="s">
        <v>1766</v>
      </c>
      <c r="AF135" s="186">
        <v>0</v>
      </c>
    </row>
    <row r="136" spans="1:32" x14ac:dyDescent="0.2">
      <c r="A136" s="186" t="s">
        <v>138</v>
      </c>
      <c r="B136" s="186">
        <v>23</v>
      </c>
      <c r="C136" s="186" t="s">
        <v>499</v>
      </c>
      <c r="D136" s="186" t="s">
        <v>500</v>
      </c>
      <c r="E136" s="186">
        <v>0.84</v>
      </c>
      <c r="F136" s="186">
        <v>3436</v>
      </c>
      <c r="G136" s="186">
        <v>12.042999999999999</v>
      </c>
      <c r="J136" s="186" t="s">
        <v>754</v>
      </c>
      <c r="K136" s="186">
        <v>3</v>
      </c>
      <c r="L136" s="186">
        <v>11.333030900000001</v>
      </c>
      <c r="M136" s="186">
        <v>83.022000000000006</v>
      </c>
      <c r="Q136" s="186">
        <v>82.418000000000006</v>
      </c>
      <c r="R136" s="186">
        <v>0</v>
      </c>
      <c r="T136" s="186">
        <v>0.73299570000000003</v>
      </c>
      <c r="V136" s="186">
        <v>3.7225000000000001E-3</v>
      </c>
      <c r="X136" s="186">
        <v>0.370869</v>
      </c>
      <c r="Y136" s="186" t="s">
        <v>1637</v>
      </c>
      <c r="Z136" s="186" t="s">
        <v>1519</v>
      </c>
      <c r="AA136" s="186" t="s">
        <v>1767</v>
      </c>
      <c r="AE136" s="186" t="s">
        <v>1766</v>
      </c>
      <c r="AF136" s="186">
        <v>0</v>
      </c>
    </row>
    <row r="137" spans="1:32" x14ac:dyDescent="0.2">
      <c r="A137" s="186" t="s">
        <v>138</v>
      </c>
      <c r="B137" s="186">
        <v>23</v>
      </c>
      <c r="C137" s="186" t="s">
        <v>499</v>
      </c>
      <c r="D137" s="186" t="s">
        <v>500</v>
      </c>
      <c r="E137" s="186">
        <v>0.84</v>
      </c>
      <c r="H137" s="186">
        <v>915</v>
      </c>
      <c r="I137" s="186">
        <v>-34.253</v>
      </c>
      <c r="J137" s="186" t="s">
        <v>758</v>
      </c>
      <c r="K137" s="186">
        <v>4</v>
      </c>
      <c r="L137" s="186">
        <v>53.218411600000003</v>
      </c>
      <c r="M137" s="186">
        <v>25.068000000000001</v>
      </c>
      <c r="P137" s="186">
        <v>24.681999999999999</v>
      </c>
      <c r="R137" s="186">
        <v>0</v>
      </c>
      <c r="S137" s="186">
        <v>1.1469891999999999</v>
      </c>
      <c r="U137" s="186">
        <v>1.07972E-2</v>
      </c>
      <c r="W137" s="186">
        <v>1.0681909999999999</v>
      </c>
      <c r="AB137" s="186" t="s">
        <v>809</v>
      </c>
      <c r="AC137" s="186" t="s">
        <v>835</v>
      </c>
      <c r="AD137" s="186" t="s">
        <v>1146</v>
      </c>
      <c r="AE137" s="186" t="s">
        <v>1766</v>
      </c>
      <c r="AF137" s="186">
        <v>95</v>
      </c>
    </row>
    <row r="138" spans="1:32" x14ac:dyDescent="0.2">
      <c r="A138" s="186" t="s">
        <v>138</v>
      </c>
      <c r="B138" s="186">
        <v>23</v>
      </c>
      <c r="C138" s="186" t="s">
        <v>499</v>
      </c>
      <c r="D138" s="186" t="s">
        <v>500</v>
      </c>
      <c r="E138" s="186">
        <v>0.84</v>
      </c>
      <c r="H138" s="186">
        <v>5394</v>
      </c>
      <c r="I138" s="186">
        <v>-43.8</v>
      </c>
      <c r="K138" s="186">
        <v>5</v>
      </c>
      <c r="L138" s="186">
        <v>50.7931077</v>
      </c>
      <c r="M138" s="186">
        <v>100.914</v>
      </c>
      <c r="P138" s="186">
        <v>99.382000000000005</v>
      </c>
      <c r="R138" s="186">
        <v>1</v>
      </c>
      <c r="S138" s="186">
        <v>1.1352328</v>
      </c>
      <c r="U138" s="186">
        <v>1.06905E-2</v>
      </c>
      <c r="W138" s="186">
        <v>1.0577430000000001</v>
      </c>
      <c r="AB138" s="186" t="s">
        <v>809</v>
      </c>
      <c r="AC138" s="186" t="s">
        <v>760</v>
      </c>
      <c r="AD138" s="186" t="s">
        <v>959</v>
      </c>
      <c r="AE138" s="186" t="s">
        <v>1766</v>
      </c>
      <c r="AF138" s="186">
        <v>95</v>
      </c>
    </row>
    <row r="139" spans="1:32" x14ac:dyDescent="0.2">
      <c r="A139" s="186" t="s">
        <v>138</v>
      </c>
      <c r="B139" s="186">
        <v>23</v>
      </c>
      <c r="C139" s="186" t="s">
        <v>499</v>
      </c>
      <c r="D139" s="186" t="s">
        <v>500</v>
      </c>
      <c r="E139" s="186">
        <v>0.84</v>
      </c>
      <c r="H139" s="186">
        <v>5390</v>
      </c>
      <c r="I139" s="186">
        <v>-44.034999999999997</v>
      </c>
      <c r="K139" s="186">
        <v>6</v>
      </c>
      <c r="L139" s="186">
        <v>50.498586000000003</v>
      </c>
      <c r="M139" s="186">
        <v>101.092</v>
      </c>
      <c r="P139" s="186">
        <v>99.557000000000002</v>
      </c>
      <c r="R139" s="186">
        <v>0</v>
      </c>
      <c r="S139" s="186">
        <v>1.1349644999999999</v>
      </c>
      <c r="U139" s="186">
        <v>1.06879E-2</v>
      </c>
      <c r="W139" s="186">
        <v>1.057485</v>
      </c>
      <c r="AB139" s="186" t="s">
        <v>798</v>
      </c>
      <c r="AC139" s="186" t="s">
        <v>880</v>
      </c>
      <c r="AD139" s="186" t="s">
        <v>1086</v>
      </c>
      <c r="AE139" s="186" t="s">
        <v>1766</v>
      </c>
      <c r="AF139" s="186">
        <v>95</v>
      </c>
    </row>
    <row r="140" spans="1:32" x14ac:dyDescent="0.2">
      <c r="A140" s="186" t="s">
        <v>138</v>
      </c>
      <c r="B140" s="186">
        <v>24</v>
      </c>
      <c r="C140" s="186" t="s">
        <v>501</v>
      </c>
      <c r="D140" s="186" t="s">
        <v>502</v>
      </c>
      <c r="E140" s="186">
        <v>0.82899999999999996</v>
      </c>
      <c r="F140" s="186">
        <v>6397</v>
      </c>
      <c r="G140" s="186">
        <v>9.4E-2</v>
      </c>
      <c r="K140" s="186">
        <v>1</v>
      </c>
      <c r="L140" s="186">
        <v>14.354826299999999</v>
      </c>
      <c r="M140" s="186">
        <v>117.985</v>
      </c>
      <c r="Q140" s="186">
        <v>117.136</v>
      </c>
      <c r="R140" s="186">
        <v>0</v>
      </c>
      <c r="T140" s="186">
        <v>0.72436040000000002</v>
      </c>
      <c r="V140" s="186">
        <v>3.6784999999999999E-3</v>
      </c>
      <c r="X140" s="186">
        <v>0.366506</v>
      </c>
      <c r="Y140" s="186" t="s">
        <v>1276</v>
      </c>
      <c r="Z140" s="186" t="s">
        <v>1628</v>
      </c>
      <c r="AA140" s="186" t="s">
        <v>1768</v>
      </c>
      <c r="AE140" s="186" t="s">
        <v>1769</v>
      </c>
      <c r="AF140" s="186">
        <v>0</v>
      </c>
    </row>
    <row r="141" spans="1:32" x14ac:dyDescent="0.2">
      <c r="A141" s="186" t="s">
        <v>138</v>
      </c>
      <c r="B141" s="186">
        <v>24</v>
      </c>
      <c r="C141" s="186" t="s">
        <v>501</v>
      </c>
      <c r="D141" s="186" t="s">
        <v>502</v>
      </c>
      <c r="E141" s="186">
        <v>0.82899999999999996</v>
      </c>
      <c r="F141" s="186">
        <v>6408</v>
      </c>
      <c r="G141" s="186">
        <v>0</v>
      </c>
      <c r="K141" s="186">
        <v>2</v>
      </c>
      <c r="L141" s="186">
        <v>14.354002100000001</v>
      </c>
      <c r="M141" s="186">
        <v>117.97199999999999</v>
      </c>
      <c r="Q141" s="186">
        <v>117.124</v>
      </c>
      <c r="R141" s="186">
        <v>1</v>
      </c>
      <c r="T141" s="186">
        <v>0.72429250000000001</v>
      </c>
      <c r="V141" s="186">
        <v>3.6782E-3</v>
      </c>
      <c r="X141" s="186">
        <v>0.36647200000000002</v>
      </c>
      <c r="Y141" s="186" t="s">
        <v>1694</v>
      </c>
      <c r="Z141" s="186" t="s">
        <v>1268</v>
      </c>
      <c r="AA141" s="186" t="s">
        <v>1770</v>
      </c>
      <c r="AE141" s="186" t="s">
        <v>1769</v>
      </c>
      <c r="AF141" s="186">
        <v>0</v>
      </c>
    </row>
    <row r="142" spans="1:32" x14ac:dyDescent="0.2">
      <c r="A142" s="186" t="s">
        <v>138</v>
      </c>
      <c r="B142" s="186">
        <v>24</v>
      </c>
      <c r="C142" s="186" t="s">
        <v>501</v>
      </c>
      <c r="D142" s="186" t="s">
        <v>502</v>
      </c>
      <c r="E142" s="186">
        <v>0.82899999999999996</v>
      </c>
      <c r="F142" s="186">
        <v>3487</v>
      </c>
      <c r="G142" s="186">
        <v>12.022</v>
      </c>
      <c r="J142" s="186" t="s">
        <v>754</v>
      </c>
      <c r="K142" s="186">
        <v>3</v>
      </c>
      <c r="L142" s="186">
        <v>11.6285524</v>
      </c>
      <c r="M142" s="186">
        <v>84.501999999999995</v>
      </c>
      <c r="Q142" s="186">
        <v>83.887</v>
      </c>
      <c r="R142" s="186">
        <v>0</v>
      </c>
      <c r="T142" s="186">
        <v>0.73300019999999999</v>
      </c>
      <c r="V142" s="186">
        <v>3.7223999999999998E-3</v>
      </c>
      <c r="X142" s="186">
        <v>0.37086200000000002</v>
      </c>
      <c r="Y142" s="186" t="s">
        <v>1518</v>
      </c>
      <c r="Z142" s="186" t="s">
        <v>1519</v>
      </c>
      <c r="AA142" s="186" t="s">
        <v>1771</v>
      </c>
      <c r="AE142" s="186" t="s">
        <v>1769</v>
      </c>
      <c r="AF142" s="186">
        <v>0</v>
      </c>
    </row>
    <row r="143" spans="1:32" x14ac:dyDescent="0.2">
      <c r="A143" s="186" t="s">
        <v>138</v>
      </c>
      <c r="B143" s="186">
        <v>24</v>
      </c>
      <c r="C143" s="186" t="s">
        <v>501</v>
      </c>
      <c r="D143" s="186" t="s">
        <v>502</v>
      </c>
      <c r="E143" s="186">
        <v>0.82899999999999996</v>
      </c>
      <c r="H143" s="186">
        <v>881</v>
      </c>
      <c r="I143" s="186">
        <v>-33.771999999999998</v>
      </c>
      <c r="J143" s="186" t="s">
        <v>758</v>
      </c>
      <c r="K143" s="186">
        <v>4</v>
      </c>
      <c r="L143" s="186">
        <v>52.258524299999998</v>
      </c>
      <c r="M143" s="186">
        <v>24.047000000000001</v>
      </c>
      <c r="P143" s="186">
        <v>23.675999999999998</v>
      </c>
      <c r="R143" s="186">
        <v>0</v>
      </c>
      <c r="S143" s="186">
        <v>1.1475150999999999</v>
      </c>
      <c r="U143" s="186">
        <v>1.0802600000000001E-2</v>
      </c>
      <c r="W143" s="186">
        <v>1.0687180000000001</v>
      </c>
      <c r="AB143" s="186" t="s">
        <v>809</v>
      </c>
      <c r="AC143" s="186" t="s">
        <v>835</v>
      </c>
      <c r="AD143" s="186" t="s">
        <v>1168</v>
      </c>
      <c r="AE143" s="186" t="s">
        <v>1769</v>
      </c>
      <c r="AF143" s="186">
        <v>95</v>
      </c>
    </row>
    <row r="144" spans="1:32" x14ac:dyDescent="0.2">
      <c r="A144" s="186" t="s">
        <v>138</v>
      </c>
      <c r="B144" s="186">
        <v>24</v>
      </c>
      <c r="C144" s="186" t="s">
        <v>501</v>
      </c>
      <c r="D144" s="186" t="s">
        <v>502</v>
      </c>
      <c r="E144" s="186">
        <v>0.82899999999999996</v>
      </c>
      <c r="H144" s="186">
        <v>5392</v>
      </c>
      <c r="I144" s="186">
        <v>-43.8</v>
      </c>
      <c r="K144" s="186">
        <v>5</v>
      </c>
      <c r="L144" s="186">
        <v>51.5791082</v>
      </c>
      <c r="M144" s="186">
        <v>100.84699999999999</v>
      </c>
      <c r="P144" s="186">
        <v>99.316000000000003</v>
      </c>
      <c r="R144" s="186">
        <v>1</v>
      </c>
      <c r="S144" s="186">
        <v>1.1352139999999999</v>
      </c>
      <c r="U144" s="186">
        <v>1.06905E-2</v>
      </c>
      <c r="W144" s="186">
        <v>1.0577430000000001</v>
      </c>
      <c r="AB144" s="186" t="s">
        <v>809</v>
      </c>
      <c r="AC144" s="186" t="s">
        <v>760</v>
      </c>
      <c r="AD144" s="186" t="s">
        <v>959</v>
      </c>
      <c r="AE144" s="186" t="s">
        <v>1769</v>
      </c>
      <c r="AF144" s="186">
        <v>95</v>
      </c>
    </row>
    <row r="145" spans="1:32" x14ac:dyDescent="0.2">
      <c r="A145" s="186" t="s">
        <v>138</v>
      </c>
      <c r="B145" s="186">
        <v>24</v>
      </c>
      <c r="C145" s="186" t="s">
        <v>501</v>
      </c>
      <c r="D145" s="186" t="s">
        <v>502</v>
      </c>
      <c r="E145" s="186">
        <v>0.82899999999999996</v>
      </c>
      <c r="H145" s="186">
        <v>5389</v>
      </c>
      <c r="I145" s="186">
        <v>-43.999000000000002</v>
      </c>
      <c r="K145" s="186">
        <v>6</v>
      </c>
      <c r="L145" s="186">
        <v>51.263984499999999</v>
      </c>
      <c r="M145" s="186">
        <v>101.035</v>
      </c>
      <c r="P145" s="186">
        <v>99.501000000000005</v>
      </c>
      <c r="R145" s="186">
        <v>0</v>
      </c>
      <c r="S145" s="186">
        <v>1.1349855</v>
      </c>
      <c r="U145" s="186">
        <v>1.06883E-2</v>
      </c>
      <c r="W145" s="186">
        <v>1.057525</v>
      </c>
      <c r="AB145" s="186" t="s">
        <v>798</v>
      </c>
      <c r="AC145" s="186" t="s">
        <v>880</v>
      </c>
      <c r="AD145" s="186" t="s">
        <v>1099</v>
      </c>
      <c r="AE145" s="186" t="s">
        <v>1769</v>
      </c>
      <c r="AF145" s="186">
        <v>95</v>
      </c>
    </row>
    <row r="146" spans="1:32" x14ac:dyDescent="0.2">
      <c r="A146" s="186" t="s">
        <v>138</v>
      </c>
      <c r="B146" s="186">
        <v>25</v>
      </c>
      <c r="C146" s="186" t="s">
        <v>503</v>
      </c>
      <c r="D146" s="186" t="s">
        <v>504</v>
      </c>
      <c r="E146" s="186">
        <v>0.82599999999999996</v>
      </c>
      <c r="F146" s="186">
        <v>6400</v>
      </c>
      <c r="G146" s="186">
        <v>0.109</v>
      </c>
      <c r="K146" s="186">
        <v>1</v>
      </c>
      <c r="L146" s="186">
        <v>14.3858386</v>
      </c>
      <c r="M146" s="186">
        <v>117.664</v>
      </c>
      <c r="Q146" s="186">
        <v>116.818</v>
      </c>
      <c r="R146" s="186">
        <v>0</v>
      </c>
      <c r="T146" s="186">
        <v>0.72426159999999995</v>
      </c>
      <c r="V146" s="186">
        <v>3.6786000000000002E-3</v>
      </c>
      <c r="X146" s="186">
        <v>0.366512</v>
      </c>
      <c r="Y146" s="186" t="s">
        <v>1276</v>
      </c>
      <c r="Z146" s="186" t="s">
        <v>1293</v>
      </c>
      <c r="AA146" s="186" t="s">
        <v>1772</v>
      </c>
      <c r="AE146" s="186" t="s">
        <v>1773</v>
      </c>
      <c r="AF146" s="186">
        <v>0</v>
      </c>
    </row>
    <row r="147" spans="1:32" x14ac:dyDescent="0.2">
      <c r="A147" s="186" t="s">
        <v>138</v>
      </c>
      <c r="B147" s="186">
        <v>25</v>
      </c>
      <c r="C147" s="186" t="s">
        <v>503</v>
      </c>
      <c r="D147" s="186" t="s">
        <v>504</v>
      </c>
      <c r="E147" s="186">
        <v>0.82599999999999996</v>
      </c>
      <c r="F147" s="186">
        <v>6397</v>
      </c>
      <c r="G147" s="186">
        <v>0</v>
      </c>
      <c r="K147" s="186">
        <v>2</v>
      </c>
      <c r="L147" s="186">
        <v>14.404501</v>
      </c>
      <c r="M147" s="186">
        <v>117.947</v>
      </c>
      <c r="Q147" s="186">
        <v>117.099</v>
      </c>
      <c r="R147" s="186">
        <v>1</v>
      </c>
      <c r="T147" s="186">
        <v>0.7241824</v>
      </c>
      <c r="V147" s="186">
        <v>3.6782E-3</v>
      </c>
      <c r="X147" s="186">
        <v>0.36647200000000002</v>
      </c>
      <c r="Y147" s="186" t="s">
        <v>1674</v>
      </c>
      <c r="Z147" s="186" t="s">
        <v>1734</v>
      </c>
      <c r="AA147" s="186" t="s">
        <v>1774</v>
      </c>
      <c r="AE147" s="186" t="s">
        <v>1773</v>
      </c>
      <c r="AF147" s="186">
        <v>0</v>
      </c>
    </row>
    <row r="148" spans="1:32" x14ac:dyDescent="0.2">
      <c r="A148" s="186" t="s">
        <v>138</v>
      </c>
      <c r="B148" s="186">
        <v>25</v>
      </c>
      <c r="C148" s="186" t="s">
        <v>503</v>
      </c>
      <c r="D148" s="186" t="s">
        <v>504</v>
      </c>
      <c r="E148" s="186">
        <v>0.82599999999999996</v>
      </c>
      <c r="F148" s="186">
        <v>3706</v>
      </c>
      <c r="G148" s="186">
        <v>12.087</v>
      </c>
      <c r="J148" s="186" t="s">
        <v>754</v>
      </c>
      <c r="K148" s="186">
        <v>3</v>
      </c>
      <c r="L148" s="186">
        <v>12.1553869</v>
      </c>
      <c r="M148" s="186">
        <v>89.587000000000003</v>
      </c>
      <c r="Q148" s="186">
        <v>88.935000000000002</v>
      </c>
      <c r="R148" s="186">
        <v>0</v>
      </c>
      <c r="T148" s="186">
        <v>0.73293560000000002</v>
      </c>
      <c r="V148" s="186">
        <v>3.7226999999999998E-3</v>
      </c>
      <c r="X148" s="186">
        <v>0.37088500000000002</v>
      </c>
      <c r="Y148" s="186" t="s">
        <v>1637</v>
      </c>
      <c r="Z148" s="186" t="s">
        <v>1519</v>
      </c>
      <c r="AA148" s="186" t="s">
        <v>1775</v>
      </c>
      <c r="AE148" s="186" t="s">
        <v>1773</v>
      </c>
      <c r="AF148" s="186">
        <v>0</v>
      </c>
    </row>
    <row r="149" spans="1:32" x14ac:dyDescent="0.2">
      <c r="A149" s="186" t="s">
        <v>138</v>
      </c>
      <c r="B149" s="186">
        <v>25</v>
      </c>
      <c r="C149" s="186" t="s">
        <v>503</v>
      </c>
      <c r="D149" s="186" t="s">
        <v>504</v>
      </c>
      <c r="E149" s="186">
        <v>0.82599999999999996</v>
      </c>
      <c r="H149" s="186">
        <v>851</v>
      </c>
      <c r="I149" s="186">
        <v>-32.762</v>
      </c>
      <c r="J149" s="186" t="s">
        <v>758</v>
      </c>
      <c r="K149" s="186">
        <v>4</v>
      </c>
      <c r="L149" s="186">
        <v>51.0087878</v>
      </c>
      <c r="M149" s="186">
        <v>23.189</v>
      </c>
      <c r="P149" s="186">
        <v>22.831</v>
      </c>
      <c r="R149" s="186">
        <v>0</v>
      </c>
      <c r="S149" s="186">
        <v>1.1486455</v>
      </c>
      <c r="U149" s="186">
        <v>1.08139E-2</v>
      </c>
      <c r="W149" s="186">
        <v>1.0698220000000001</v>
      </c>
      <c r="AB149" s="186" t="s">
        <v>809</v>
      </c>
      <c r="AC149" s="186" t="s">
        <v>835</v>
      </c>
      <c r="AD149" s="186" t="s">
        <v>1168</v>
      </c>
      <c r="AE149" s="186" t="s">
        <v>1773</v>
      </c>
      <c r="AF149" s="186">
        <v>95</v>
      </c>
    </row>
    <row r="150" spans="1:32" x14ac:dyDescent="0.2">
      <c r="A150" s="186" t="s">
        <v>138</v>
      </c>
      <c r="B150" s="186">
        <v>25</v>
      </c>
      <c r="C150" s="186" t="s">
        <v>503</v>
      </c>
      <c r="D150" s="186" t="s">
        <v>504</v>
      </c>
      <c r="E150" s="186">
        <v>0.82599999999999996</v>
      </c>
      <c r="H150" s="186">
        <v>5392</v>
      </c>
      <c r="I150" s="186">
        <v>-43.8</v>
      </c>
      <c r="K150" s="186">
        <v>5</v>
      </c>
      <c r="L150" s="186">
        <v>51.729551000000001</v>
      </c>
      <c r="M150" s="186">
        <v>100.869</v>
      </c>
      <c r="P150" s="186">
        <v>99.337000000000003</v>
      </c>
      <c r="R150" s="186">
        <v>1</v>
      </c>
      <c r="S150" s="186">
        <v>1.1352203999999999</v>
      </c>
      <c r="U150" s="186">
        <v>1.06905E-2</v>
      </c>
      <c r="W150" s="186">
        <v>1.0577430000000001</v>
      </c>
      <c r="AB150" s="186" t="s">
        <v>809</v>
      </c>
      <c r="AC150" s="186" t="s">
        <v>760</v>
      </c>
      <c r="AD150" s="186" t="s">
        <v>968</v>
      </c>
      <c r="AE150" s="186" t="s">
        <v>1773</v>
      </c>
      <c r="AF150" s="186">
        <v>95</v>
      </c>
    </row>
    <row r="151" spans="1:32" x14ac:dyDescent="0.2">
      <c r="A151" s="186" t="s">
        <v>138</v>
      </c>
      <c r="B151" s="186">
        <v>25</v>
      </c>
      <c r="C151" s="186" t="s">
        <v>503</v>
      </c>
      <c r="D151" s="186" t="s">
        <v>504</v>
      </c>
      <c r="E151" s="186">
        <v>0.82599999999999996</v>
      </c>
      <c r="H151" s="186">
        <v>5387</v>
      </c>
      <c r="I151" s="186">
        <v>-44.021999999999998</v>
      </c>
      <c r="K151" s="186">
        <v>6</v>
      </c>
      <c r="L151" s="186">
        <v>51.525117799999997</v>
      </c>
      <c r="M151" s="186">
        <v>100.991</v>
      </c>
      <c r="P151" s="186">
        <v>99.457999999999998</v>
      </c>
      <c r="R151" s="186">
        <v>0</v>
      </c>
      <c r="S151" s="186">
        <v>1.1349678999999999</v>
      </c>
      <c r="U151" s="186">
        <v>1.0688E-2</v>
      </c>
      <c r="W151" s="186">
        <v>1.0575000000000001</v>
      </c>
      <c r="AB151" s="186" t="s">
        <v>798</v>
      </c>
      <c r="AC151" s="186" t="s">
        <v>821</v>
      </c>
      <c r="AD151" s="186" t="s">
        <v>1099</v>
      </c>
      <c r="AE151" s="186" t="s">
        <v>1773</v>
      </c>
      <c r="AF151" s="186">
        <v>95</v>
      </c>
    </row>
    <row r="152" spans="1:32" x14ac:dyDescent="0.2">
      <c r="A152" s="186" t="s">
        <v>138</v>
      </c>
      <c r="B152" s="186">
        <v>26</v>
      </c>
      <c r="C152" s="186" t="s">
        <v>505</v>
      </c>
      <c r="D152" s="186" t="s">
        <v>506</v>
      </c>
      <c r="E152" s="186">
        <v>0.84299999999999997</v>
      </c>
      <c r="F152" s="186">
        <v>6399</v>
      </c>
      <c r="G152" s="186">
        <v>0.113</v>
      </c>
      <c r="K152" s="186">
        <v>1</v>
      </c>
      <c r="L152" s="186">
        <v>14.097193300000001</v>
      </c>
      <c r="M152" s="186">
        <v>117.687</v>
      </c>
      <c r="Q152" s="186">
        <v>116.84099999999999</v>
      </c>
      <c r="R152" s="186">
        <v>0</v>
      </c>
      <c r="T152" s="186">
        <v>0.72425519999999999</v>
      </c>
      <c r="V152" s="186">
        <v>3.6786000000000002E-3</v>
      </c>
      <c r="X152" s="186">
        <v>0.36651299999999998</v>
      </c>
      <c r="Y152" s="186" t="s">
        <v>1276</v>
      </c>
      <c r="Z152" s="186" t="s">
        <v>1293</v>
      </c>
      <c r="AA152" s="186" t="s">
        <v>1776</v>
      </c>
      <c r="AE152" s="186" t="s">
        <v>1777</v>
      </c>
      <c r="AF152" s="186">
        <v>0</v>
      </c>
    </row>
    <row r="153" spans="1:32" x14ac:dyDescent="0.2">
      <c r="A153" s="186" t="s">
        <v>138</v>
      </c>
      <c r="B153" s="186">
        <v>26</v>
      </c>
      <c r="C153" s="186" t="s">
        <v>505</v>
      </c>
      <c r="D153" s="186" t="s">
        <v>506</v>
      </c>
      <c r="E153" s="186">
        <v>0.84299999999999997</v>
      </c>
      <c r="F153" s="186">
        <v>6390</v>
      </c>
      <c r="G153" s="186">
        <v>0</v>
      </c>
      <c r="K153" s="186">
        <v>2</v>
      </c>
      <c r="L153" s="186">
        <v>14.1009855</v>
      </c>
      <c r="M153" s="186">
        <v>117.745</v>
      </c>
      <c r="Q153" s="186">
        <v>116.899</v>
      </c>
      <c r="R153" s="186">
        <v>1</v>
      </c>
      <c r="T153" s="186">
        <v>0.72417370000000003</v>
      </c>
      <c r="V153" s="186">
        <v>3.6782E-3</v>
      </c>
      <c r="X153" s="186">
        <v>0.36647200000000002</v>
      </c>
      <c r="Y153" s="186" t="s">
        <v>1674</v>
      </c>
      <c r="Z153" s="186" t="s">
        <v>1734</v>
      </c>
      <c r="AA153" s="186" t="s">
        <v>1778</v>
      </c>
      <c r="AE153" s="186" t="s">
        <v>1777</v>
      </c>
      <c r="AF153" s="186">
        <v>0</v>
      </c>
    </row>
    <row r="154" spans="1:32" x14ac:dyDescent="0.2">
      <c r="A154" s="186" t="s">
        <v>138</v>
      </c>
      <c r="B154" s="186">
        <v>26</v>
      </c>
      <c r="C154" s="186" t="s">
        <v>505</v>
      </c>
      <c r="D154" s="186" t="s">
        <v>506</v>
      </c>
      <c r="E154" s="186">
        <v>0.84299999999999997</v>
      </c>
      <c r="F154" s="186">
        <v>3951</v>
      </c>
      <c r="G154" s="186">
        <v>12.308999999999999</v>
      </c>
      <c r="J154" s="186" t="s">
        <v>754</v>
      </c>
      <c r="K154" s="186">
        <v>3</v>
      </c>
      <c r="L154" s="186">
        <v>12.405899399999999</v>
      </c>
      <c r="M154" s="186">
        <v>95.195999999999998</v>
      </c>
      <c r="Q154" s="186">
        <v>94.504000000000005</v>
      </c>
      <c r="R154" s="186">
        <v>0</v>
      </c>
      <c r="T154" s="186">
        <v>0.73308759999999995</v>
      </c>
      <c r="V154" s="186">
        <v>3.7234999999999998E-3</v>
      </c>
      <c r="X154" s="186">
        <v>0.37096600000000002</v>
      </c>
      <c r="Y154" s="186" t="s">
        <v>1518</v>
      </c>
      <c r="Z154" s="186" t="s">
        <v>1519</v>
      </c>
      <c r="AA154" s="186" t="s">
        <v>1779</v>
      </c>
      <c r="AE154" s="186" t="s">
        <v>1777</v>
      </c>
      <c r="AF154" s="186">
        <v>0</v>
      </c>
    </row>
    <row r="155" spans="1:32" x14ac:dyDescent="0.2">
      <c r="A155" s="186" t="s">
        <v>138</v>
      </c>
      <c r="B155" s="186">
        <v>26</v>
      </c>
      <c r="C155" s="186" t="s">
        <v>505</v>
      </c>
      <c r="D155" s="186" t="s">
        <v>506</v>
      </c>
      <c r="E155" s="186">
        <v>0.84299999999999997</v>
      </c>
      <c r="H155" s="186">
        <v>846</v>
      </c>
      <c r="I155" s="186">
        <v>-31.093</v>
      </c>
      <c r="J155" s="186" t="s">
        <v>758</v>
      </c>
      <c r="K155" s="186">
        <v>4</v>
      </c>
      <c r="L155" s="186">
        <v>49.648401499999999</v>
      </c>
      <c r="M155" s="186">
        <v>22.989000000000001</v>
      </c>
      <c r="P155" s="186">
        <v>22.634</v>
      </c>
      <c r="R155" s="186">
        <v>0</v>
      </c>
      <c r="S155" s="186">
        <v>1.1504871999999999</v>
      </c>
      <c r="U155" s="186">
        <v>1.08326E-2</v>
      </c>
      <c r="W155" s="186">
        <v>1.0716490000000001</v>
      </c>
      <c r="AB155" s="186" t="s">
        <v>809</v>
      </c>
      <c r="AC155" s="186" t="s">
        <v>835</v>
      </c>
      <c r="AD155" s="186" t="s">
        <v>1186</v>
      </c>
      <c r="AE155" s="186" t="s">
        <v>1777</v>
      </c>
      <c r="AF155" s="186">
        <v>95</v>
      </c>
    </row>
    <row r="156" spans="1:32" x14ac:dyDescent="0.2">
      <c r="A156" s="186" t="s">
        <v>138</v>
      </c>
      <c r="B156" s="186">
        <v>26</v>
      </c>
      <c r="C156" s="186" t="s">
        <v>505</v>
      </c>
      <c r="D156" s="186" t="s">
        <v>506</v>
      </c>
      <c r="E156" s="186">
        <v>0.84299999999999997</v>
      </c>
      <c r="H156" s="186">
        <v>5393</v>
      </c>
      <c r="I156" s="186">
        <v>-43.8</v>
      </c>
      <c r="K156" s="186">
        <v>5</v>
      </c>
      <c r="L156" s="186">
        <v>50.655949800000002</v>
      </c>
      <c r="M156" s="186">
        <v>100.88800000000001</v>
      </c>
      <c r="P156" s="186">
        <v>99.355999999999995</v>
      </c>
      <c r="R156" s="186">
        <v>1</v>
      </c>
      <c r="S156" s="186">
        <v>1.1352118</v>
      </c>
      <c r="U156" s="186">
        <v>1.06905E-2</v>
      </c>
      <c r="W156" s="186">
        <v>1.0577430000000001</v>
      </c>
      <c r="AB156" s="186" t="s">
        <v>809</v>
      </c>
      <c r="AC156" s="186" t="s">
        <v>760</v>
      </c>
      <c r="AD156" s="186" t="s">
        <v>968</v>
      </c>
      <c r="AE156" s="186" t="s">
        <v>1777</v>
      </c>
      <c r="AF156" s="186">
        <v>95</v>
      </c>
    </row>
    <row r="157" spans="1:32" x14ac:dyDescent="0.2">
      <c r="A157" s="186" t="s">
        <v>138</v>
      </c>
      <c r="B157" s="186">
        <v>26</v>
      </c>
      <c r="C157" s="186" t="s">
        <v>505</v>
      </c>
      <c r="D157" s="186" t="s">
        <v>506</v>
      </c>
      <c r="E157" s="186">
        <v>0.84299999999999997</v>
      </c>
      <c r="H157" s="186">
        <v>5386</v>
      </c>
      <c r="I157" s="186">
        <v>-44.017000000000003</v>
      </c>
      <c r="K157" s="186">
        <v>6</v>
      </c>
      <c r="L157" s="186">
        <v>50.433204699999997</v>
      </c>
      <c r="M157" s="186">
        <v>101.023</v>
      </c>
      <c r="P157" s="186">
        <v>99.489000000000004</v>
      </c>
      <c r="R157" s="186">
        <v>0</v>
      </c>
      <c r="S157" s="186">
        <v>1.1349638</v>
      </c>
      <c r="U157" s="186">
        <v>1.0688100000000001E-2</v>
      </c>
      <c r="W157" s="186">
        <v>1.0575049999999999</v>
      </c>
      <c r="AB157" s="186" t="s">
        <v>798</v>
      </c>
      <c r="AC157" s="186" t="s">
        <v>880</v>
      </c>
      <c r="AD157" s="186" t="s">
        <v>1099</v>
      </c>
      <c r="AE157" s="186" t="s">
        <v>1777</v>
      </c>
      <c r="AF157" s="186">
        <v>95</v>
      </c>
    </row>
    <row r="158" spans="1:32" x14ac:dyDescent="0.2">
      <c r="A158" s="186" t="s">
        <v>138</v>
      </c>
      <c r="B158" s="186">
        <v>27</v>
      </c>
      <c r="C158" s="186" t="s">
        <v>507</v>
      </c>
      <c r="D158" s="186" t="s">
        <v>508</v>
      </c>
      <c r="E158" s="186">
        <v>0.82699999999999996</v>
      </c>
      <c r="F158" s="186">
        <v>6386</v>
      </c>
      <c r="G158" s="186">
        <v>9.6000000000000002E-2</v>
      </c>
      <c r="K158" s="186">
        <v>1</v>
      </c>
      <c r="L158" s="186">
        <v>14.369398</v>
      </c>
      <c r="M158" s="186">
        <v>117.679</v>
      </c>
      <c r="Q158" s="186">
        <v>116.833</v>
      </c>
      <c r="R158" s="186">
        <v>0</v>
      </c>
      <c r="T158" s="186">
        <v>0.72425720000000005</v>
      </c>
      <c r="V158" s="186">
        <v>3.6786000000000002E-3</v>
      </c>
      <c r="X158" s="186">
        <v>0.36650700000000003</v>
      </c>
      <c r="Y158" s="186" t="s">
        <v>1276</v>
      </c>
      <c r="Z158" s="186" t="s">
        <v>1293</v>
      </c>
      <c r="AA158" s="186" t="s">
        <v>991</v>
      </c>
      <c r="AE158" s="186" t="s">
        <v>1780</v>
      </c>
      <c r="AF158" s="186">
        <v>0</v>
      </c>
    </row>
    <row r="159" spans="1:32" x14ac:dyDescent="0.2">
      <c r="A159" s="186" t="s">
        <v>138</v>
      </c>
      <c r="B159" s="186">
        <v>27</v>
      </c>
      <c r="C159" s="186" t="s">
        <v>507</v>
      </c>
      <c r="D159" s="186" t="s">
        <v>508</v>
      </c>
      <c r="E159" s="186">
        <v>0.82699999999999996</v>
      </c>
      <c r="F159" s="186">
        <v>6396</v>
      </c>
      <c r="G159" s="186">
        <v>0</v>
      </c>
      <c r="K159" s="186">
        <v>2</v>
      </c>
      <c r="L159" s="186">
        <v>14.372775900000001</v>
      </c>
      <c r="M159" s="186">
        <v>117.73</v>
      </c>
      <c r="Q159" s="186">
        <v>116.884</v>
      </c>
      <c r="R159" s="186">
        <v>1</v>
      </c>
      <c r="T159" s="186">
        <v>0.72418780000000005</v>
      </c>
      <c r="V159" s="186">
        <v>3.6782E-3</v>
      </c>
      <c r="X159" s="186">
        <v>0.36647200000000002</v>
      </c>
      <c r="Y159" s="186" t="s">
        <v>1674</v>
      </c>
      <c r="Z159" s="186" t="s">
        <v>1734</v>
      </c>
      <c r="AA159" s="186" t="s">
        <v>1781</v>
      </c>
      <c r="AE159" s="186" t="s">
        <v>1780</v>
      </c>
      <c r="AF159" s="186">
        <v>0</v>
      </c>
    </row>
    <row r="160" spans="1:32" x14ac:dyDescent="0.2">
      <c r="A160" s="186" t="s">
        <v>138</v>
      </c>
      <c r="B160" s="186">
        <v>27</v>
      </c>
      <c r="C160" s="186" t="s">
        <v>507</v>
      </c>
      <c r="D160" s="186" t="s">
        <v>508</v>
      </c>
      <c r="E160" s="186">
        <v>0.82699999999999996</v>
      </c>
      <c r="F160" s="186">
        <v>3473</v>
      </c>
      <c r="G160" s="186">
        <v>13.363</v>
      </c>
      <c r="J160" s="186" t="s">
        <v>754</v>
      </c>
      <c r="K160" s="186">
        <v>3</v>
      </c>
      <c r="L160" s="186">
        <v>11.6218524</v>
      </c>
      <c r="M160" s="186">
        <v>84.146000000000001</v>
      </c>
      <c r="Q160" s="186">
        <v>83.533000000000001</v>
      </c>
      <c r="R160" s="186">
        <v>0</v>
      </c>
      <c r="T160" s="186">
        <v>0.7338652</v>
      </c>
      <c r="V160" s="186">
        <v>3.7274000000000001E-3</v>
      </c>
      <c r="X160" s="186">
        <v>0.37135099999999999</v>
      </c>
      <c r="Y160" s="186" t="s">
        <v>1637</v>
      </c>
      <c r="Z160" s="186" t="s">
        <v>1519</v>
      </c>
      <c r="AA160" s="186" t="s">
        <v>1782</v>
      </c>
      <c r="AE160" s="186" t="s">
        <v>1780</v>
      </c>
      <c r="AF160" s="186">
        <v>0</v>
      </c>
    </row>
    <row r="161" spans="1:32" x14ac:dyDescent="0.2">
      <c r="A161" s="186" t="s">
        <v>138</v>
      </c>
      <c r="B161" s="186">
        <v>27</v>
      </c>
      <c r="C161" s="186" t="s">
        <v>507</v>
      </c>
      <c r="D161" s="186" t="s">
        <v>508</v>
      </c>
      <c r="E161" s="186">
        <v>0.82699999999999996</v>
      </c>
      <c r="H161" s="186">
        <v>869</v>
      </c>
      <c r="I161" s="186">
        <v>-32.643999999999998</v>
      </c>
      <c r="J161" s="186" t="s">
        <v>758</v>
      </c>
      <c r="K161" s="186">
        <v>4</v>
      </c>
      <c r="L161" s="186">
        <v>51.913350000000001</v>
      </c>
      <c r="M161" s="186">
        <v>23.763000000000002</v>
      </c>
      <c r="P161" s="186">
        <v>23.396000000000001</v>
      </c>
      <c r="R161" s="186">
        <v>0</v>
      </c>
      <c r="S161" s="186">
        <v>1.1487704000000001</v>
      </c>
      <c r="U161" s="186">
        <v>1.0815200000000001E-2</v>
      </c>
      <c r="W161" s="186">
        <v>1.069952</v>
      </c>
      <c r="AB161" s="186" t="s">
        <v>809</v>
      </c>
      <c r="AC161" s="186" t="s">
        <v>760</v>
      </c>
      <c r="AD161" s="186" t="s">
        <v>1168</v>
      </c>
      <c r="AE161" s="186" t="s">
        <v>1780</v>
      </c>
      <c r="AF161" s="186">
        <v>95</v>
      </c>
    </row>
    <row r="162" spans="1:32" x14ac:dyDescent="0.2">
      <c r="A162" s="186" t="s">
        <v>138</v>
      </c>
      <c r="B162" s="186">
        <v>27</v>
      </c>
      <c r="C162" s="186" t="s">
        <v>507</v>
      </c>
      <c r="D162" s="186" t="s">
        <v>508</v>
      </c>
      <c r="E162" s="186">
        <v>0.82699999999999996</v>
      </c>
      <c r="H162" s="186">
        <v>5392</v>
      </c>
      <c r="I162" s="186">
        <v>-43.8</v>
      </c>
      <c r="K162" s="186">
        <v>5</v>
      </c>
      <c r="L162" s="186">
        <v>51.768239999999999</v>
      </c>
      <c r="M162" s="186">
        <v>100.809</v>
      </c>
      <c r="P162" s="186">
        <v>99.278000000000006</v>
      </c>
      <c r="R162" s="186">
        <v>1</v>
      </c>
      <c r="S162" s="186">
        <v>1.1352120999999999</v>
      </c>
      <c r="U162" s="186">
        <v>1.06905E-2</v>
      </c>
      <c r="W162" s="186">
        <v>1.0577430000000001</v>
      </c>
      <c r="AB162" s="186" t="s">
        <v>809</v>
      </c>
      <c r="AC162" s="186" t="s">
        <v>760</v>
      </c>
      <c r="AD162" s="186" t="s">
        <v>968</v>
      </c>
      <c r="AE162" s="186" t="s">
        <v>1780</v>
      </c>
      <c r="AF162" s="186">
        <v>95</v>
      </c>
    </row>
    <row r="163" spans="1:32" x14ac:dyDescent="0.2">
      <c r="A163" s="186" t="s">
        <v>138</v>
      </c>
      <c r="B163" s="186">
        <v>27</v>
      </c>
      <c r="C163" s="186" t="s">
        <v>507</v>
      </c>
      <c r="D163" s="186" t="s">
        <v>508</v>
      </c>
      <c r="E163" s="186">
        <v>0.82699999999999996</v>
      </c>
      <c r="H163" s="186">
        <v>5382</v>
      </c>
      <c r="I163" s="186">
        <v>-44.021000000000001</v>
      </c>
      <c r="K163" s="186">
        <v>6</v>
      </c>
      <c r="L163" s="186">
        <v>51.375000300000004</v>
      </c>
      <c r="M163" s="186">
        <v>101.04300000000001</v>
      </c>
      <c r="P163" s="186">
        <v>99.509</v>
      </c>
      <c r="R163" s="186">
        <v>0</v>
      </c>
      <c r="S163" s="186">
        <v>1.1349604</v>
      </c>
      <c r="U163" s="186">
        <v>1.0688E-2</v>
      </c>
      <c r="W163" s="186">
        <v>1.057501</v>
      </c>
      <c r="AB163" s="186" t="s">
        <v>798</v>
      </c>
      <c r="AC163" s="186" t="s">
        <v>880</v>
      </c>
      <c r="AD163" s="186" t="s">
        <v>1099</v>
      </c>
      <c r="AE163" s="186" t="s">
        <v>1780</v>
      </c>
      <c r="AF163" s="186">
        <v>95</v>
      </c>
    </row>
    <row r="164" spans="1:32" x14ac:dyDescent="0.2">
      <c r="A164" s="186" t="s">
        <v>138</v>
      </c>
      <c r="B164" s="186">
        <v>28</v>
      </c>
      <c r="C164" s="186" t="s">
        <v>509</v>
      </c>
      <c r="D164" s="186" t="s">
        <v>510</v>
      </c>
      <c r="E164" s="186">
        <v>0.80300000000000005</v>
      </c>
      <c r="F164" s="186">
        <v>6398</v>
      </c>
      <c r="G164" s="186">
        <v>0.105</v>
      </c>
      <c r="K164" s="186">
        <v>1</v>
      </c>
      <c r="L164" s="186">
        <v>14.8066076</v>
      </c>
      <c r="M164" s="186">
        <v>117.79300000000001</v>
      </c>
      <c r="Q164" s="186">
        <v>116.946</v>
      </c>
      <c r="R164" s="186">
        <v>0</v>
      </c>
      <c r="T164" s="186">
        <v>0.72445820000000005</v>
      </c>
      <c r="V164" s="186">
        <v>3.6786000000000002E-3</v>
      </c>
      <c r="X164" s="186">
        <v>0.36651</v>
      </c>
      <c r="Y164" s="186" t="s">
        <v>1276</v>
      </c>
      <c r="Z164" s="186" t="s">
        <v>1293</v>
      </c>
      <c r="AA164" s="186" t="s">
        <v>1783</v>
      </c>
      <c r="AE164" s="186" t="s">
        <v>1784</v>
      </c>
      <c r="AF164" s="186">
        <v>0</v>
      </c>
    </row>
    <row r="165" spans="1:32" x14ac:dyDescent="0.2">
      <c r="A165" s="186" t="s">
        <v>138</v>
      </c>
      <c r="B165" s="186">
        <v>28</v>
      </c>
      <c r="C165" s="186" t="s">
        <v>509</v>
      </c>
      <c r="D165" s="186" t="s">
        <v>510</v>
      </c>
      <c r="E165" s="186">
        <v>0.80300000000000005</v>
      </c>
      <c r="F165" s="186">
        <v>6407</v>
      </c>
      <c r="G165" s="186">
        <v>0</v>
      </c>
      <c r="K165" s="186">
        <v>2</v>
      </c>
      <c r="L165" s="186">
        <v>14.8166516</v>
      </c>
      <c r="M165" s="186">
        <v>117.941</v>
      </c>
      <c r="Q165" s="186">
        <v>117.093</v>
      </c>
      <c r="R165" s="186">
        <v>1</v>
      </c>
      <c r="T165" s="186">
        <v>0.72438210000000003</v>
      </c>
      <c r="V165" s="186">
        <v>3.6782E-3</v>
      </c>
      <c r="X165" s="186">
        <v>0.36647200000000002</v>
      </c>
      <c r="Y165" s="186" t="s">
        <v>1674</v>
      </c>
      <c r="Z165" s="186" t="s">
        <v>1734</v>
      </c>
      <c r="AA165" s="186" t="s">
        <v>1785</v>
      </c>
      <c r="AE165" s="186" t="s">
        <v>1784</v>
      </c>
      <c r="AF165" s="186">
        <v>0</v>
      </c>
    </row>
    <row r="166" spans="1:32" x14ac:dyDescent="0.2">
      <c r="A166" s="186" t="s">
        <v>138</v>
      </c>
      <c r="B166" s="186">
        <v>28</v>
      </c>
      <c r="C166" s="186" t="s">
        <v>509</v>
      </c>
      <c r="D166" s="186" t="s">
        <v>510</v>
      </c>
      <c r="E166" s="186">
        <v>0.80300000000000005</v>
      </c>
      <c r="F166" s="186">
        <v>3584</v>
      </c>
      <c r="G166" s="186">
        <v>9.9789999999999992</v>
      </c>
      <c r="J166" s="186" t="s">
        <v>754</v>
      </c>
      <c r="K166" s="186">
        <v>3</v>
      </c>
      <c r="L166" s="186">
        <v>12.1993141</v>
      </c>
      <c r="M166" s="186">
        <v>86.453000000000003</v>
      </c>
      <c r="Q166" s="186">
        <v>85.825000000000003</v>
      </c>
      <c r="R166" s="186">
        <v>0</v>
      </c>
      <c r="T166" s="186">
        <v>0.7316106</v>
      </c>
      <c r="V166" s="186">
        <v>3.7149000000000001E-3</v>
      </c>
      <c r="X166" s="186">
        <v>0.37011500000000003</v>
      </c>
      <c r="Y166" s="186" t="s">
        <v>1518</v>
      </c>
      <c r="Z166" s="186" t="s">
        <v>1519</v>
      </c>
      <c r="AA166" s="186" t="s">
        <v>1786</v>
      </c>
      <c r="AE166" s="186" t="s">
        <v>1784</v>
      </c>
      <c r="AF166" s="186">
        <v>0</v>
      </c>
    </row>
    <row r="167" spans="1:32" x14ac:dyDescent="0.2">
      <c r="A167" s="186" t="s">
        <v>138</v>
      </c>
      <c r="B167" s="186">
        <v>28</v>
      </c>
      <c r="C167" s="186" t="s">
        <v>509</v>
      </c>
      <c r="D167" s="186" t="s">
        <v>510</v>
      </c>
      <c r="E167" s="186">
        <v>0.80300000000000005</v>
      </c>
      <c r="H167" s="186">
        <v>824</v>
      </c>
      <c r="I167" s="186">
        <v>-31.884</v>
      </c>
      <c r="J167" s="186" t="s">
        <v>758</v>
      </c>
      <c r="K167" s="186">
        <v>4</v>
      </c>
      <c r="L167" s="186">
        <v>51.092744600000003</v>
      </c>
      <c r="M167" s="186">
        <v>22.407</v>
      </c>
      <c r="P167" s="186">
        <v>22.061</v>
      </c>
      <c r="R167" s="186">
        <v>0</v>
      </c>
      <c r="S167" s="186">
        <v>1.1495747000000001</v>
      </c>
      <c r="U167" s="186">
        <v>1.08237E-2</v>
      </c>
      <c r="W167" s="186">
        <v>1.070783</v>
      </c>
      <c r="AB167" s="186" t="s">
        <v>809</v>
      </c>
      <c r="AC167" s="186" t="s">
        <v>760</v>
      </c>
      <c r="AD167" s="186" t="s">
        <v>1186</v>
      </c>
      <c r="AE167" s="186" t="s">
        <v>1784</v>
      </c>
      <c r="AF167" s="186">
        <v>95</v>
      </c>
    </row>
    <row r="168" spans="1:32" x14ac:dyDescent="0.2">
      <c r="A168" s="186" t="s">
        <v>138</v>
      </c>
      <c r="B168" s="186">
        <v>28</v>
      </c>
      <c r="C168" s="186" t="s">
        <v>509</v>
      </c>
      <c r="D168" s="186" t="s">
        <v>510</v>
      </c>
      <c r="E168" s="186">
        <v>0.80300000000000005</v>
      </c>
      <c r="H168" s="186">
        <v>5395</v>
      </c>
      <c r="I168" s="186">
        <v>-43.8</v>
      </c>
      <c r="K168" s="186">
        <v>5</v>
      </c>
      <c r="L168" s="186">
        <v>53.188783899999997</v>
      </c>
      <c r="M168" s="186">
        <v>100.88200000000001</v>
      </c>
      <c r="P168" s="186">
        <v>99.35</v>
      </c>
      <c r="R168" s="186">
        <v>1</v>
      </c>
      <c r="S168" s="186">
        <v>1.1351732000000001</v>
      </c>
      <c r="U168" s="186">
        <v>1.06905E-2</v>
      </c>
      <c r="W168" s="186">
        <v>1.0577430000000001</v>
      </c>
      <c r="AB168" s="186" t="s">
        <v>809</v>
      </c>
      <c r="AC168" s="186" t="s">
        <v>760</v>
      </c>
      <c r="AD168" s="186" t="s">
        <v>968</v>
      </c>
      <c r="AE168" s="186" t="s">
        <v>1784</v>
      </c>
      <c r="AF168" s="186">
        <v>95</v>
      </c>
    </row>
    <row r="169" spans="1:32" x14ac:dyDescent="0.2">
      <c r="A169" s="186" t="s">
        <v>138</v>
      </c>
      <c r="B169" s="186">
        <v>28</v>
      </c>
      <c r="C169" s="186" t="s">
        <v>509</v>
      </c>
      <c r="D169" s="186" t="s">
        <v>510</v>
      </c>
      <c r="E169" s="186">
        <v>0.80300000000000005</v>
      </c>
      <c r="H169" s="186">
        <v>5382</v>
      </c>
      <c r="I169" s="186">
        <v>-44.015000000000001</v>
      </c>
      <c r="K169" s="186">
        <v>6</v>
      </c>
      <c r="L169" s="186">
        <v>52.892142</v>
      </c>
      <c r="M169" s="186">
        <v>101.053</v>
      </c>
      <c r="P169" s="186">
        <v>99.519000000000005</v>
      </c>
      <c r="R169" s="186">
        <v>0</v>
      </c>
      <c r="S169" s="186">
        <v>1.1349282000000001</v>
      </c>
      <c r="U169" s="186">
        <v>1.0688100000000001E-2</v>
      </c>
      <c r="W169" s="186">
        <v>1.0575079999999999</v>
      </c>
      <c r="AB169" s="186" t="s">
        <v>798</v>
      </c>
      <c r="AC169" s="186" t="s">
        <v>880</v>
      </c>
      <c r="AD169" s="186" t="s">
        <v>1135</v>
      </c>
      <c r="AE169" s="186" t="s">
        <v>1784</v>
      </c>
      <c r="AF169" s="186">
        <v>95</v>
      </c>
    </row>
    <row r="170" spans="1:32" x14ac:dyDescent="0.2">
      <c r="A170" s="186" t="s">
        <v>138</v>
      </c>
      <c r="B170" s="186">
        <v>29</v>
      </c>
      <c r="C170" s="186" t="s">
        <v>511</v>
      </c>
      <c r="D170" s="186" t="s">
        <v>512</v>
      </c>
      <c r="E170" s="186">
        <v>0.84599999999999997</v>
      </c>
      <c r="F170" s="186">
        <v>6416</v>
      </c>
      <c r="G170" s="186">
        <v>0.11700000000000001</v>
      </c>
      <c r="K170" s="186">
        <v>1</v>
      </c>
      <c r="L170" s="186">
        <v>14.0659314</v>
      </c>
      <c r="M170" s="186">
        <v>117.97799999999999</v>
      </c>
      <c r="Q170" s="186">
        <v>117.13</v>
      </c>
      <c r="R170" s="186">
        <v>0</v>
      </c>
      <c r="T170" s="186">
        <v>0.72434860000000001</v>
      </c>
      <c r="V170" s="186">
        <v>3.6786000000000002E-3</v>
      </c>
      <c r="X170" s="186">
        <v>0.36651499999999998</v>
      </c>
      <c r="Y170" s="186" t="s">
        <v>1276</v>
      </c>
      <c r="Z170" s="186" t="s">
        <v>1628</v>
      </c>
      <c r="AA170" s="186" t="s">
        <v>1787</v>
      </c>
      <c r="AE170" s="186" t="s">
        <v>1788</v>
      </c>
      <c r="AF170" s="186">
        <v>0</v>
      </c>
    </row>
    <row r="171" spans="1:32" x14ac:dyDescent="0.2">
      <c r="A171" s="186" t="s">
        <v>138</v>
      </c>
      <c r="B171" s="186">
        <v>29</v>
      </c>
      <c r="C171" s="186" t="s">
        <v>511</v>
      </c>
      <c r="D171" s="186" t="s">
        <v>512</v>
      </c>
      <c r="E171" s="186">
        <v>0.84599999999999997</v>
      </c>
      <c r="F171" s="186">
        <v>6411</v>
      </c>
      <c r="G171" s="186">
        <v>0</v>
      </c>
      <c r="K171" s="186">
        <v>2</v>
      </c>
      <c r="L171" s="186">
        <v>14.0694061</v>
      </c>
      <c r="M171" s="186">
        <v>118.032</v>
      </c>
      <c r="Q171" s="186">
        <v>117.184</v>
      </c>
      <c r="R171" s="186">
        <v>1</v>
      </c>
      <c r="T171" s="186">
        <v>0.72426389999999996</v>
      </c>
      <c r="V171" s="186">
        <v>3.6782E-3</v>
      </c>
      <c r="X171" s="186">
        <v>0.36647200000000002</v>
      </c>
      <c r="Y171" s="186" t="s">
        <v>1674</v>
      </c>
      <c r="Z171" s="186" t="s">
        <v>1734</v>
      </c>
      <c r="AA171" s="186" t="s">
        <v>1789</v>
      </c>
      <c r="AE171" s="186" t="s">
        <v>1788</v>
      </c>
      <c r="AF171" s="186">
        <v>0</v>
      </c>
    </row>
    <row r="172" spans="1:32" x14ac:dyDescent="0.2">
      <c r="A172" s="186" t="s">
        <v>138</v>
      </c>
      <c r="B172" s="186">
        <v>29</v>
      </c>
      <c r="C172" s="186" t="s">
        <v>511</v>
      </c>
      <c r="D172" s="186" t="s">
        <v>512</v>
      </c>
      <c r="E172" s="186">
        <v>0.84599999999999997</v>
      </c>
      <c r="F172" s="186">
        <v>4029</v>
      </c>
      <c r="G172" s="186">
        <v>11.627000000000001</v>
      </c>
      <c r="J172" s="186" t="s">
        <v>754</v>
      </c>
      <c r="K172" s="186">
        <v>3</v>
      </c>
      <c r="L172" s="186">
        <v>12.5366952</v>
      </c>
      <c r="M172" s="186">
        <v>97.266000000000005</v>
      </c>
      <c r="Q172" s="186">
        <v>96.558000000000007</v>
      </c>
      <c r="R172" s="186">
        <v>0</v>
      </c>
      <c r="T172" s="186">
        <v>0.73268500000000003</v>
      </c>
      <c r="V172" s="186">
        <v>3.7209999999999999E-3</v>
      </c>
      <c r="X172" s="186">
        <v>0.37071700000000002</v>
      </c>
      <c r="Y172" s="186" t="s">
        <v>1637</v>
      </c>
      <c r="Z172" s="186" t="s">
        <v>1519</v>
      </c>
      <c r="AA172" s="186" t="s">
        <v>1007</v>
      </c>
      <c r="AE172" s="186" t="s">
        <v>1788</v>
      </c>
      <c r="AF172" s="186">
        <v>0</v>
      </c>
    </row>
    <row r="173" spans="1:32" x14ac:dyDescent="0.2">
      <c r="A173" s="186" t="s">
        <v>138</v>
      </c>
      <c r="B173" s="186">
        <v>29</v>
      </c>
      <c r="C173" s="186" t="s">
        <v>511</v>
      </c>
      <c r="D173" s="186" t="s">
        <v>512</v>
      </c>
      <c r="E173" s="186">
        <v>0.84599999999999997</v>
      </c>
      <c r="H173" s="186">
        <v>835</v>
      </c>
      <c r="I173" s="186">
        <v>-31.969000000000001</v>
      </c>
      <c r="J173" s="186" t="s">
        <v>758</v>
      </c>
      <c r="K173" s="186">
        <v>4</v>
      </c>
      <c r="L173" s="186">
        <v>49.028356799999997</v>
      </c>
      <c r="M173" s="186">
        <v>22.724</v>
      </c>
      <c r="P173" s="186">
        <v>22.373000000000001</v>
      </c>
      <c r="R173" s="186">
        <v>0</v>
      </c>
      <c r="S173" s="186">
        <v>1.1494764</v>
      </c>
      <c r="U173" s="186">
        <v>1.08228E-2</v>
      </c>
      <c r="W173" s="186">
        <v>1.0706910000000001</v>
      </c>
      <c r="AB173" s="186" t="s">
        <v>809</v>
      </c>
      <c r="AC173" s="186" t="s">
        <v>835</v>
      </c>
      <c r="AD173" s="186" t="s">
        <v>1214</v>
      </c>
      <c r="AE173" s="186" t="s">
        <v>1788</v>
      </c>
      <c r="AF173" s="186">
        <v>95</v>
      </c>
    </row>
    <row r="174" spans="1:32" x14ac:dyDescent="0.2">
      <c r="A174" s="186" t="s">
        <v>138</v>
      </c>
      <c r="B174" s="186">
        <v>29</v>
      </c>
      <c r="C174" s="186" t="s">
        <v>511</v>
      </c>
      <c r="D174" s="186" t="s">
        <v>512</v>
      </c>
      <c r="E174" s="186">
        <v>0.84599999999999997</v>
      </c>
      <c r="H174" s="186">
        <v>5403</v>
      </c>
      <c r="I174" s="186">
        <v>-43.8</v>
      </c>
      <c r="K174" s="186">
        <v>5</v>
      </c>
      <c r="L174" s="186">
        <v>50.275956399999998</v>
      </c>
      <c r="M174" s="186">
        <v>101.01</v>
      </c>
      <c r="P174" s="186">
        <v>99.475999999999999</v>
      </c>
      <c r="R174" s="186">
        <v>1</v>
      </c>
      <c r="S174" s="186">
        <v>1.1351747000000001</v>
      </c>
      <c r="U174" s="186">
        <v>1.06905E-2</v>
      </c>
      <c r="W174" s="186">
        <v>1.0577430000000001</v>
      </c>
      <c r="AB174" s="186" t="s">
        <v>809</v>
      </c>
      <c r="AC174" s="186" t="s">
        <v>760</v>
      </c>
      <c r="AD174" s="186" t="s">
        <v>972</v>
      </c>
      <c r="AE174" s="186" t="s">
        <v>1788</v>
      </c>
      <c r="AF174" s="186">
        <v>95</v>
      </c>
    </row>
    <row r="175" spans="1:32" x14ac:dyDescent="0.2">
      <c r="A175" s="186" t="s">
        <v>138</v>
      </c>
      <c r="B175" s="186">
        <v>29</v>
      </c>
      <c r="C175" s="186" t="s">
        <v>511</v>
      </c>
      <c r="D175" s="186" t="s">
        <v>512</v>
      </c>
      <c r="E175" s="186">
        <v>0.84599999999999997</v>
      </c>
      <c r="H175" s="186">
        <v>5406</v>
      </c>
      <c r="I175" s="186">
        <v>-44.02</v>
      </c>
      <c r="K175" s="186">
        <v>6</v>
      </c>
      <c r="L175" s="186">
        <v>49.552529100000001</v>
      </c>
      <c r="M175" s="186">
        <v>101.447</v>
      </c>
      <c r="P175" s="186">
        <v>99.906999999999996</v>
      </c>
      <c r="R175" s="186">
        <v>0</v>
      </c>
      <c r="S175" s="186">
        <v>1.1349235</v>
      </c>
      <c r="U175" s="186">
        <v>1.0688E-2</v>
      </c>
      <c r="W175" s="186">
        <v>1.0575019999999999</v>
      </c>
      <c r="AB175" s="186" t="s">
        <v>798</v>
      </c>
      <c r="AC175" s="186" t="s">
        <v>880</v>
      </c>
      <c r="AD175" s="186" t="s">
        <v>1135</v>
      </c>
      <c r="AE175" s="186" t="s">
        <v>1788</v>
      </c>
      <c r="AF175" s="186">
        <v>95</v>
      </c>
    </row>
    <row r="176" spans="1:32" x14ac:dyDescent="0.2">
      <c r="A176" s="186" t="s">
        <v>138</v>
      </c>
      <c r="B176" s="186">
        <v>30</v>
      </c>
      <c r="C176" s="186" t="s">
        <v>513</v>
      </c>
      <c r="D176" s="186" t="s">
        <v>514</v>
      </c>
      <c r="E176" s="186">
        <v>0.84599999999999997</v>
      </c>
      <c r="F176" s="186">
        <v>6412</v>
      </c>
      <c r="G176" s="186">
        <v>0.10100000000000001</v>
      </c>
      <c r="K176" s="186">
        <v>1</v>
      </c>
      <c r="L176" s="186">
        <v>14.058702800000001</v>
      </c>
      <c r="M176" s="186">
        <v>117.866</v>
      </c>
      <c r="Q176" s="186">
        <v>117.018</v>
      </c>
      <c r="R176" s="186">
        <v>0</v>
      </c>
      <c r="T176" s="186">
        <v>0.72423599999999999</v>
      </c>
      <c r="V176" s="186">
        <v>3.6786000000000002E-3</v>
      </c>
      <c r="X176" s="186">
        <v>0.36650899999999997</v>
      </c>
      <c r="Y176" s="186" t="s">
        <v>1518</v>
      </c>
      <c r="Z176" s="186" t="s">
        <v>1628</v>
      </c>
      <c r="AA176" s="186" t="s">
        <v>1415</v>
      </c>
      <c r="AE176" s="186" t="s">
        <v>1790</v>
      </c>
      <c r="AF176" s="186">
        <v>0</v>
      </c>
    </row>
    <row r="177" spans="1:32" x14ac:dyDescent="0.2">
      <c r="A177" s="186" t="s">
        <v>138</v>
      </c>
      <c r="B177" s="186">
        <v>30</v>
      </c>
      <c r="C177" s="186" t="s">
        <v>513</v>
      </c>
      <c r="D177" s="186" t="s">
        <v>514</v>
      </c>
      <c r="E177" s="186">
        <v>0.84599999999999997</v>
      </c>
      <c r="F177" s="186">
        <v>6408</v>
      </c>
      <c r="G177" s="186">
        <v>0</v>
      </c>
      <c r="K177" s="186">
        <v>2</v>
      </c>
      <c r="L177" s="186">
        <v>14.0733809</v>
      </c>
      <c r="M177" s="186">
        <v>118.09399999999999</v>
      </c>
      <c r="Q177" s="186">
        <v>117.245</v>
      </c>
      <c r="R177" s="186">
        <v>1</v>
      </c>
      <c r="T177" s="186">
        <v>0.72416320000000001</v>
      </c>
      <c r="V177" s="186">
        <v>3.6782E-3</v>
      </c>
      <c r="X177" s="186">
        <v>0.36647200000000002</v>
      </c>
      <c r="Y177" s="186" t="s">
        <v>1723</v>
      </c>
      <c r="Z177" s="186" t="s">
        <v>1268</v>
      </c>
      <c r="AA177" s="186" t="s">
        <v>1791</v>
      </c>
      <c r="AE177" s="186" t="s">
        <v>1790</v>
      </c>
      <c r="AF177" s="186">
        <v>0</v>
      </c>
    </row>
    <row r="178" spans="1:32" x14ac:dyDescent="0.2">
      <c r="A178" s="186" t="s">
        <v>138</v>
      </c>
      <c r="B178" s="186">
        <v>30</v>
      </c>
      <c r="C178" s="186" t="s">
        <v>513</v>
      </c>
      <c r="D178" s="186" t="s">
        <v>514</v>
      </c>
      <c r="E178" s="186">
        <v>0.84599999999999997</v>
      </c>
      <c r="F178" s="186">
        <v>4035</v>
      </c>
      <c r="G178" s="186">
        <v>12.117000000000001</v>
      </c>
      <c r="J178" s="186" t="s">
        <v>754</v>
      </c>
      <c r="K178" s="186">
        <v>3</v>
      </c>
      <c r="L178" s="186">
        <v>12.5637808</v>
      </c>
      <c r="M178" s="186">
        <v>97.590999999999994</v>
      </c>
      <c r="Q178" s="186">
        <v>96.881</v>
      </c>
      <c r="R178" s="186">
        <v>0</v>
      </c>
      <c r="T178" s="186">
        <v>0.73293770000000003</v>
      </c>
      <c r="V178" s="186">
        <v>3.7228000000000001E-3</v>
      </c>
      <c r="X178" s="186">
        <v>0.370896</v>
      </c>
      <c r="Y178" s="186" t="s">
        <v>1637</v>
      </c>
      <c r="Z178" s="186" t="s">
        <v>1519</v>
      </c>
      <c r="AA178" s="186" t="s">
        <v>1792</v>
      </c>
      <c r="AE178" s="186" t="s">
        <v>1790</v>
      </c>
      <c r="AF178" s="186">
        <v>0</v>
      </c>
    </row>
    <row r="179" spans="1:32" x14ac:dyDescent="0.2">
      <c r="A179" s="186" t="s">
        <v>138</v>
      </c>
      <c r="B179" s="186">
        <v>30</v>
      </c>
      <c r="C179" s="186" t="s">
        <v>513</v>
      </c>
      <c r="D179" s="186" t="s">
        <v>514</v>
      </c>
      <c r="E179" s="186">
        <v>0.84599999999999997</v>
      </c>
      <c r="H179" s="186">
        <v>849</v>
      </c>
      <c r="I179" s="186">
        <v>-29.876000000000001</v>
      </c>
      <c r="J179" s="186" t="s">
        <v>758</v>
      </c>
      <c r="K179" s="186">
        <v>4</v>
      </c>
      <c r="L179" s="186">
        <v>49.750395599999997</v>
      </c>
      <c r="M179" s="186">
        <v>23.157</v>
      </c>
      <c r="P179" s="186">
        <v>22.798999999999999</v>
      </c>
      <c r="R179" s="186">
        <v>0</v>
      </c>
      <c r="S179" s="186">
        <v>1.1517639</v>
      </c>
      <c r="U179" s="186">
        <v>1.08462E-2</v>
      </c>
      <c r="W179" s="186">
        <v>1.07298</v>
      </c>
      <c r="AB179" s="186" t="s">
        <v>809</v>
      </c>
      <c r="AC179" s="186" t="s">
        <v>835</v>
      </c>
      <c r="AD179" s="186" t="s">
        <v>1214</v>
      </c>
      <c r="AE179" s="186" t="s">
        <v>1790</v>
      </c>
      <c r="AF179" s="186">
        <v>95</v>
      </c>
    </row>
    <row r="180" spans="1:32" x14ac:dyDescent="0.2">
      <c r="A180" s="186" t="s">
        <v>138</v>
      </c>
      <c r="B180" s="186">
        <v>30</v>
      </c>
      <c r="C180" s="186" t="s">
        <v>513</v>
      </c>
      <c r="D180" s="186" t="s">
        <v>514</v>
      </c>
      <c r="E180" s="186">
        <v>0.84599999999999997</v>
      </c>
      <c r="H180" s="186">
        <v>5409</v>
      </c>
      <c r="I180" s="186">
        <v>-43.8</v>
      </c>
      <c r="K180" s="186">
        <v>5</v>
      </c>
      <c r="L180" s="186">
        <v>50.098176799999997</v>
      </c>
      <c r="M180" s="186">
        <v>101.11799999999999</v>
      </c>
      <c r="P180" s="186">
        <v>99.581999999999994</v>
      </c>
      <c r="R180" s="186">
        <v>1</v>
      </c>
      <c r="S180" s="186">
        <v>1.1351552</v>
      </c>
      <c r="U180" s="186">
        <v>1.06905E-2</v>
      </c>
      <c r="W180" s="186">
        <v>1.0577430000000001</v>
      </c>
      <c r="AB180" s="186" t="s">
        <v>809</v>
      </c>
      <c r="AC180" s="186" t="s">
        <v>760</v>
      </c>
      <c r="AD180" s="186" t="s">
        <v>972</v>
      </c>
      <c r="AE180" s="186" t="s">
        <v>1790</v>
      </c>
      <c r="AF180" s="186">
        <v>95</v>
      </c>
    </row>
    <row r="181" spans="1:32" x14ac:dyDescent="0.2">
      <c r="A181" s="186" t="s">
        <v>138</v>
      </c>
      <c r="B181" s="186">
        <v>30</v>
      </c>
      <c r="C181" s="186" t="s">
        <v>513</v>
      </c>
      <c r="D181" s="186" t="s">
        <v>514</v>
      </c>
      <c r="E181" s="186">
        <v>0.84599999999999997</v>
      </c>
      <c r="H181" s="186">
        <v>5404</v>
      </c>
      <c r="I181" s="186">
        <v>-44.005000000000003</v>
      </c>
      <c r="K181" s="186">
        <v>6</v>
      </c>
      <c r="L181" s="186">
        <v>49.633824699999998</v>
      </c>
      <c r="M181" s="186">
        <v>101.398</v>
      </c>
      <c r="P181" s="186">
        <v>99.858999999999995</v>
      </c>
      <c r="R181" s="186">
        <v>0</v>
      </c>
      <c r="S181" s="186">
        <v>1.1349225000000001</v>
      </c>
      <c r="U181" s="186">
        <v>1.06882E-2</v>
      </c>
      <c r="W181" s="186">
        <v>1.0575190000000001</v>
      </c>
      <c r="AB181" s="186" t="s">
        <v>798</v>
      </c>
      <c r="AC181" s="186" t="s">
        <v>880</v>
      </c>
      <c r="AD181" s="186" t="s">
        <v>1135</v>
      </c>
      <c r="AE181" s="186" t="s">
        <v>1790</v>
      </c>
      <c r="AF181" s="186">
        <v>95</v>
      </c>
    </row>
    <row r="182" spans="1:32" x14ac:dyDescent="0.2">
      <c r="A182" s="186" t="s">
        <v>138</v>
      </c>
      <c r="B182" s="186">
        <v>31</v>
      </c>
      <c r="C182" s="186" t="s">
        <v>515</v>
      </c>
      <c r="D182" s="186" t="s">
        <v>516</v>
      </c>
      <c r="E182" s="186">
        <v>0.82399999999999995</v>
      </c>
      <c r="F182" s="186">
        <v>6410</v>
      </c>
      <c r="G182" s="186">
        <v>0.105</v>
      </c>
      <c r="K182" s="186">
        <v>1</v>
      </c>
      <c r="L182" s="186">
        <v>14.4562828</v>
      </c>
      <c r="M182" s="186">
        <v>118.203</v>
      </c>
      <c r="Q182" s="186">
        <v>117.35299999999999</v>
      </c>
      <c r="R182" s="186">
        <v>0</v>
      </c>
      <c r="T182" s="186">
        <v>0.72442779999999996</v>
      </c>
      <c r="V182" s="186">
        <v>3.6786000000000002E-3</v>
      </c>
      <c r="X182" s="186">
        <v>0.36651</v>
      </c>
      <c r="Y182" s="186" t="s">
        <v>1276</v>
      </c>
      <c r="Z182" s="186" t="s">
        <v>1293</v>
      </c>
      <c r="AA182" s="186" t="s">
        <v>1793</v>
      </c>
      <c r="AE182" s="186" t="s">
        <v>1794</v>
      </c>
      <c r="AF182" s="186">
        <v>0</v>
      </c>
    </row>
    <row r="183" spans="1:32" x14ac:dyDescent="0.2">
      <c r="A183" s="186" t="s">
        <v>138</v>
      </c>
      <c r="B183" s="186">
        <v>31</v>
      </c>
      <c r="C183" s="186" t="s">
        <v>515</v>
      </c>
      <c r="D183" s="186" t="s">
        <v>516</v>
      </c>
      <c r="E183" s="186">
        <v>0.82399999999999995</v>
      </c>
      <c r="F183" s="186">
        <v>6416</v>
      </c>
      <c r="G183" s="186">
        <v>0</v>
      </c>
      <c r="K183" s="186">
        <v>2</v>
      </c>
      <c r="L183" s="186">
        <v>14.4573588</v>
      </c>
      <c r="M183" s="186">
        <v>118.22</v>
      </c>
      <c r="Q183" s="186">
        <v>117.369</v>
      </c>
      <c r="R183" s="186">
        <v>1</v>
      </c>
      <c r="T183" s="186">
        <v>0.72435170000000004</v>
      </c>
      <c r="V183" s="186">
        <v>3.6782E-3</v>
      </c>
      <c r="X183" s="186">
        <v>0.36647200000000002</v>
      </c>
      <c r="Y183" s="186" t="s">
        <v>1694</v>
      </c>
      <c r="Z183" s="186" t="s">
        <v>1268</v>
      </c>
      <c r="AA183" s="186" t="s">
        <v>1134</v>
      </c>
      <c r="AE183" s="186" t="s">
        <v>1794</v>
      </c>
      <c r="AF183" s="186">
        <v>0</v>
      </c>
    </row>
    <row r="184" spans="1:32" x14ac:dyDescent="0.2">
      <c r="A184" s="186" t="s">
        <v>138</v>
      </c>
      <c r="B184" s="186">
        <v>31</v>
      </c>
      <c r="C184" s="186" t="s">
        <v>515</v>
      </c>
      <c r="D184" s="186" t="s">
        <v>516</v>
      </c>
      <c r="E184" s="186">
        <v>0.82399999999999995</v>
      </c>
      <c r="F184" s="186">
        <v>3329</v>
      </c>
      <c r="G184" s="186">
        <v>13.074</v>
      </c>
      <c r="J184" s="186" t="s">
        <v>754</v>
      </c>
      <c r="K184" s="186">
        <v>3</v>
      </c>
      <c r="L184" s="186">
        <v>11.316799700000001</v>
      </c>
      <c r="M184" s="186">
        <v>80.671000000000006</v>
      </c>
      <c r="Q184" s="186">
        <v>80.082999999999998</v>
      </c>
      <c r="R184" s="186">
        <v>0</v>
      </c>
      <c r="T184" s="186">
        <v>0.73382179999999997</v>
      </c>
      <c r="V184" s="186">
        <v>3.7263000000000001E-3</v>
      </c>
      <c r="X184" s="186">
        <v>0.37124499999999999</v>
      </c>
      <c r="Y184" s="186" t="s">
        <v>1637</v>
      </c>
      <c r="Z184" s="186" t="s">
        <v>1519</v>
      </c>
      <c r="AA184" s="186" t="s">
        <v>1795</v>
      </c>
      <c r="AE184" s="186" t="s">
        <v>1794</v>
      </c>
      <c r="AF184" s="186">
        <v>0</v>
      </c>
    </row>
    <row r="185" spans="1:32" x14ac:dyDescent="0.2">
      <c r="A185" s="186" t="s">
        <v>138</v>
      </c>
      <c r="B185" s="186">
        <v>31</v>
      </c>
      <c r="C185" s="186" t="s">
        <v>515</v>
      </c>
      <c r="D185" s="186" t="s">
        <v>516</v>
      </c>
      <c r="E185" s="186">
        <v>0.82399999999999995</v>
      </c>
      <c r="H185" s="186">
        <v>881</v>
      </c>
      <c r="I185" s="186">
        <v>-32.89</v>
      </c>
      <c r="J185" s="186" t="s">
        <v>758</v>
      </c>
      <c r="K185" s="186">
        <v>4</v>
      </c>
      <c r="L185" s="186">
        <v>52.595194300000003</v>
      </c>
      <c r="M185" s="186">
        <v>24.058</v>
      </c>
      <c r="P185" s="186">
        <v>23.687000000000001</v>
      </c>
      <c r="R185" s="186">
        <v>0</v>
      </c>
      <c r="S185" s="186">
        <v>1.1483988999999999</v>
      </c>
      <c r="U185" s="186">
        <v>1.0812499999999999E-2</v>
      </c>
      <c r="W185" s="186">
        <v>1.0696829999999999</v>
      </c>
      <c r="AB185" s="186" t="s">
        <v>809</v>
      </c>
      <c r="AC185" s="186" t="s">
        <v>760</v>
      </c>
      <c r="AD185" s="186" t="s">
        <v>1186</v>
      </c>
      <c r="AE185" s="186" t="s">
        <v>1794</v>
      </c>
      <c r="AF185" s="186">
        <v>95</v>
      </c>
    </row>
    <row r="186" spans="1:32" x14ac:dyDescent="0.2">
      <c r="A186" s="186" t="s">
        <v>138</v>
      </c>
      <c r="B186" s="186">
        <v>31</v>
      </c>
      <c r="C186" s="186" t="s">
        <v>515</v>
      </c>
      <c r="D186" s="186" t="s">
        <v>516</v>
      </c>
      <c r="E186" s="186">
        <v>0.82399999999999995</v>
      </c>
      <c r="H186" s="186">
        <v>5411</v>
      </c>
      <c r="I186" s="186">
        <v>-43.8</v>
      </c>
      <c r="K186" s="186">
        <v>5</v>
      </c>
      <c r="L186" s="186">
        <v>51.4202783</v>
      </c>
      <c r="M186" s="186">
        <v>101.127</v>
      </c>
      <c r="P186" s="186">
        <v>99.590999999999994</v>
      </c>
      <c r="R186" s="186">
        <v>1</v>
      </c>
      <c r="S186" s="186">
        <v>1.1351202</v>
      </c>
      <c r="U186" s="186">
        <v>1.06905E-2</v>
      </c>
      <c r="W186" s="186">
        <v>1.0577430000000001</v>
      </c>
      <c r="AB186" s="186" t="s">
        <v>809</v>
      </c>
      <c r="AC186" s="186" t="s">
        <v>835</v>
      </c>
      <c r="AD186" s="186" t="s">
        <v>972</v>
      </c>
      <c r="AE186" s="186" t="s">
        <v>1794</v>
      </c>
      <c r="AF186" s="186">
        <v>95</v>
      </c>
    </row>
    <row r="187" spans="1:32" x14ac:dyDescent="0.2">
      <c r="A187" s="186" t="s">
        <v>138</v>
      </c>
      <c r="B187" s="186">
        <v>31</v>
      </c>
      <c r="C187" s="186" t="s">
        <v>515</v>
      </c>
      <c r="D187" s="186" t="s">
        <v>516</v>
      </c>
      <c r="E187" s="186">
        <v>0.82399999999999995</v>
      </c>
      <c r="H187" s="186">
        <v>5405</v>
      </c>
      <c r="I187" s="186">
        <v>-44.008000000000003</v>
      </c>
      <c r="K187" s="186">
        <v>6</v>
      </c>
      <c r="L187" s="186">
        <v>51.05151</v>
      </c>
      <c r="M187" s="186">
        <v>101.34399999999999</v>
      </c>
      <c r="P187" s="186">
        <v>99.805999999999997</v>
      </c>
      <c r="R187" s="186">
        <v>0</v>
      </c>
      <c r="S187" s="186">
        <v>1.1348822999999999</v>
      </c>
      <c r="U187" s="186">
        <v>1.06882E-2</v>
      </c>
      <c r="W187" s="186">
        <v>1.057515</v>
      </c>
      <c r="AB187" s="186" t="s">
        <v>798</v>
      </c>
      <c r="AC187" s="186" t="s">
        <v>880</v>
      </c>
      <c r="AD187" s="186" t="s">
        <v>1151</v>
      </c>
      <c r="AE187" s="186" t="s">
        <v>1794</v>
      </c>
      <c r="AF187" s="186">
        <v>95</v>
      </c>
    </row>
    <row r="188" spans="1:32" x14ac:dyDescent="0.2">
      <c r="A188" s="186" t="s">
        <v>138</v>
      </c>
      <c r="B188" s="186">
        <v>32</v>
      </c>
      <c r="C188" s="186" t="s">
        <v>517</v>
      </c>
      <c r="D188" s="186" t="s">
        <v>518</v>
      </c>
      <c r="E188" s="186">
        <v>0.82699999999999996</v>
      </c>
      <c r="F188" s="186">
        <v>6404</v>
      </c>
      <c r="G188" s="186">
        <v>0.1</v>
      </c>
      <c r="K188" s="186">
        <v>1</v>
      </c>
      <c r="L188" s="186">
        <v>14.390715</v>
      </c>
      <c r="M188" s="186">
        <v>118.003</v>
      </c>
      <c r="Q188" s="186">
        <v>117.154</v>
      </c>
      <c r="R188" s="186">
        <v>0</v>
      </c>
      <c r="T188" s="186">
        <v>0.72432909999999995</v>
      </c>
      <c r="V188" s="186">
        <v>3.6786000000000002E-3</v>
      </c>
      <c r="X188" s="186">
        <v>0.36650899999999997</v>
      </c>
      <c r="Y188" s="186" t="s">
        <v>1637</v>
      </c>
      <c r="Z188" s="186" t="s">
        <v>1628</v>
      </c>
      <c r="AA188" s="186" t="s">
        <v>1796</v>
      </c>
      <c r="AE188" s="186" t="s">
        <v>1797</v>
      </c>
      <c r="AF188" s="186">
        <v>0</v>
      </c>
    </row>
    <row r="189" spans="1:32" x14ac:dyDescent="0.2">
      <c r="A189" s="186" t="s">
        <v>138</v>
      </c>
      <c r="B189" s="186">
        <v>32</v>
      </c>
      <c r="C189" s="186" t="s">
        <v>517</v>
      </c>
      <c r="D189" s="186" t="s">
        <v>518</v>
      </c>
      <c r="E189" s="186">
        <v>0.82699999999999996</v>
      </c>
      <c r="F189" s="186">
        <v>6424</v>
      </c>
      <c r="G189" s="186">
        <v>0</v>
      </c>
      <c r="K189" s="186">
        <v>2</v>
      </c>
      <c r="L189" s="186">
        <v>14.3955474</v>
      </c>
      <c r="M189" s="186">
        <v>118.077</v>
      </c>
      <c r="Q189" s="186">
        <v>117.227</v>
      </c>
      <c r="R189" s="186">
        <v>1</v>
      </c>
      <c r="T189" s="186">
        <v>0.72425649999999997</v>
      </c>
      <c r="V189" s="186">
        <v>3.6782E-3</v>
      </c>
      <c r="X189" s="186">
        <v>0.36647200000000002</v>
      </c>
      <c r="Y189" s="186" t="s">
        <v>1723</v>
      </c>
      <c r="Z189" s="186" t="s">
        <v>1268</v>
      </c>
      <c r="AA189" s="186" t="s">
        <v>1798</v>
      </c>
      <c r="AE189" s="186" t="s">
        <v>1797</v>
      </c>
      <c r="AF189" s="186">
        <v>0</v>
      </c>
    </row>
    <row r="190" spans="1:32" x14ac:dyDescent="0.2">
      <c r="A190" s="186" t="s">
        <v>138</v>
      </c>
      <c r="B190" s="186">
        <v>32</v>
      </c>
      <c r="C190" s="186" t="s">
        <v>517</v>
      </c>
      <c r="D190" s="186" t="s">
        <v>518</v>
      </c>
      <c r="E190" s="186">
        <v>0.82699999999999996</v>
      </c>
      <c r="F190" s="186">
        <v>3793</v>
      </c>
      <c r="G190" s="186">
        <v>9.8089999999999993</v>
      </c>
      <c r="J190" s="186" t="s">
        <v>754</v>
      </c>
      <c r="K190" s="186">
        <v>3</v>
      </c>
      <c r="L190" s="186">
        <v>12.354168700000001</v>
      </c>
      <c r="M190" s="186">
        <v>91.917000000000002</v>
      </c>
      <c r="Q190" s="186">
        <v>91.248999999999995</v>
      </c>
      <c r="R190" s="186">
        <v>0</v>
      </c>
      <c r="T190" s="186">
        <v>0.73136080000000003</v>
      </c>
      <c r="V190" s="186">
        <v>3.7142999999999998E-3</v>
      </c>
      <c r="X190" s="186">
        <v>0.37005300000000002</v>
      </c>
      <c r="Y190" s="186" t="s">
        <v>1696</v>
      </c>
      <c r="Z190" s="186" t="s">
        <v>1519</v>
      </c>
      <c r="AA190" s="186" t="s">
        <v>1408</v>
      </c>
      <c r="AE190" s="186" t="s">
        <v>1797</v>
      </c>
      <c r="AF190" s="186">
        <v>0</v>
      </c>
    </row>
    <row r="191" spans="1:32" x14ac:dyDescent="0.2">
      <c r="A191" s="186" t="s">
        <v>138</v>
      </c>
      <c r="B191" s="186">
        <v>32</v>
      </c>
      <c r="C191" s="186" t="s">
        <v>517</v>
      </c>
      <c r="D191" s="186" t="s">
        <v>518</v>
      </c>
      <c r="E191" s="186">
        <v>0.82699999999999996</v>
      </c>
      <c r="H191" s="186">
        <v>840</v>
      </c>
      <c r="I191" s="186">
        <v>-31.099</v>
      </c>
      <c r="J191" s="186" t="s">
        <v>758</v>
      </c>
      <c r="K191" s="186">
        <v>4</v>
      </c>
      <c r="L191" s="186">
        <v>50.409598699999997</v>
      </c>
      <c r="M191" s="186">
        <v>22.873000000000001</v>
      </c>
      <c r="P191" s="186">
        <v>22.518999999999998</v>
      </c>
      <c r="R191" s="186">
        <v>0</v>
      </c>
      <c r="S191" s="186">
        <v>1.1504101</v>
      </c>
      <c r="U191" s="186">
        <v>1.08325E-2</v>
      </c>
      <c r="W191" s="186">
        <v>1.071642</v>
      </c>
      <c r="AB191" s="186" t="s">
        <v>809</v>
      </c>
      <c r="AC191" s="186" t="s">
        <v>760</v>
      </c>
      <c r="AD191" s="186" t="s">
        <v>1214</v>
      </c>
      <c r="AE191" s="186" t="s">
        <v>1797</v>
      </c>
      <c r="AF191" s="186">
        <v>95</v>
      </c>
    </row>
    <row r="192" spans="1:32" x14ac:dyDescent="0.2">
      <c r="A192" s="186" t="s">
        <v>138</v>
      </c>
      <c r="B192" s="186">
        <v>32</v>
      </c>
      <c r="C192" s="186" t="s">
        <v>517</v>
      </c>
      <c r="D192" s="186" t="s">
        <v>518</v>
      </c>
      <c r="E192" s="186">
        <v>0.82699999999999996</v>
      </c>
      <c r="H192" s="186">
        <v>5409</v>
      </c>
      <c r="I192" s="186">
        <v>-43.8</v>
      </c>
      <c r="K192" s="186">
        <v>5</v>
      </c>
      <c r="L192" s="186">
        <v>51.163359200000002</v>
      </c>
      <c r="M192" s="186">
        <v>101.16800000000001</v>
      </c>
      <c r="P192" s="186">
        <v>99.632000000000005</v>
      </c>
      <c r="R192" s="186">
        <v>1</v>
      </c>
      <c r="S192" s="186">
        <v>1.1351412999999999</v>
      </c>
      <c r="U192" s="186">
        <v>1.06905E-2</v>
      </c>
      <c r="W192" s="186">
        <v>1.0577430000000001</v>
      </c>
      <c r="AB192" s="186" t="s">
        <v>809</v>
      </c>
      <c r="AC192" s="186" t="s">
        <v>760</v>
      </c>
      <c r="AD192" s="186" t="s">
        <v>972</v>
      </c>
      <c r="AE192" s="186" t="s">
        <v>1797</v>
      </c>
      <c r="AF192" s="186">
        <v>95</v>
      </c>
    </row>
    <row r="193" spans="1:32" x14ac:dyDescent="0.2">
      <c r="A193" s="186" t="s">
        <v>138</v>
      </c>
      <c r="B193" s="186">
        <v>32</v>
      </c>
      <c r="C193" s="186" t="s">
        <v>517</v>
      </c>
      <c r="D193" s="186" t="s">
        <v>518</v>
      </c>
      <c r="E193" s="186">
        <v>0.82699999999999996</v>
      </c>
      <c r="H193" s="186">
        <v>5407</v>
      </c>
      <c r="I193" s="186">
        <v>-44.023000000000003</v>
      </c>
      <c r="K193" s="186">
        <v>6</v>
      </c>
      <c r="L193" s="186">
        <v>50.987398800000001</v>
      </c>
      <c r="M193" s="186">
        <v>101.27200000000001</v>
      </c>
      <c r="P193" s="186">
        <v>99.734999999999999</v>
      </c>
      <c r="R193" s="186">
        <v>0</v>
      </c>
      <c r="S193" s="186">
        <v>1.1348883000000001</v>
      </c>
      <c r="U193" s="186">
        <v>1.0688E-2</v>
      </c>
      <c r="W193" s="186">
        <v>1.057499</v>
      </c>
      <c r="AB193" s="186" t="s">
        <v>798</v>
      </c>
      <c r="AC193" s="186" t="s">
        <v>821</v>
      </c>
      <c r="AD193" s="186" t="s">
        <v>1151</v>
      </c>
      <c r="AE193" s="186" t="s">
        <v>1797</v>
      </c>
      <c r="AF193" s="186">
        <v>95</v>
      </c>
    </row>
    <row r="194" spans="1:32" x14ac:dyDescent="0.2">
      <c r="A194" s="186" t="s">
        <v>138</v>
      </c>
      <c r="B194" s="186">
        <v>33</v>
      </c>
      <c r="C194" s="186" t="s">
        <v>517</v>
      </c>
      <c r="D194" s="186" t="s">
        <v>244</v>
      </c>
      <c r="E194" s="186">
        <v>0.82099999999999995</v>
      </c>
      <c r="F194" s="186">
        <v>6405</v>
      </c>
      <c r="G194" s="186">
        <v>0.13700000000000001</v>
      </c>
      <c r="K194" s="186">
        <v>1</v>
      </c>
      <c r="L194" s="186">
        <v>14.496704299999999</v>
      </c>
      <c r="M194" s="186">
        <v>118.015</v>
      </c>
      <c r="Q194" s="186">
        <v>117.167</v>
      </c>
      <c r="R194" s="186">
        <v>0</v>
      </c>
      <c r="T194" s="186">
        <v>0.72433389999999997</v>
      </c>
      <c r="V194" s="186">
        <v>3.6787E-3</v>
      </c>
      <c r="X194" s="186">
        <v>0.36652200000000001</v>
      </c>
      <c r="Y194" s="186" t="s">
        <v>1637</v>
      </c>
      <c r="Z194" s="186" t="s">
        <v>752</v>
      </c>
      <c r="AA194" s="186" t="s">
        <v>1799</v>
      </c>
      <c r="AE194" s="186" t="s">
        <v>1800</v>
      </c>
      <c r="AF194" s="186">
        <v>0</v>
      </c>
    </row>
    <row r="195" spans="1:32" x14ac:dyDescent="0.2">
      <c r="A195" s="186" t="s">
        <v>138</v>
      </c>
      <c r="B195" s="186">
        <v>33</v>
      </c>
      <c r="C195" s="186" t="s">
        <v>517</v>
      </c>
      <c r="D195" s="186" t="s">
        <v>244</v>
      </c>
      <c r="E195" s="186">
        <v>0.82099999999999995</v>
      </c>
      <c r="F195" s="186">
        <v>6412</v>
      </c>
      <c r="G195" s="186">
        <v>0</v>
      </c>
      <c r="K195" s="186">
        <v>2</v>
      </c>
      <c r="L195" s="186">
        <v>14.499453900000001</v>
      </c>
      <c r="M195" s="186">
        <v>118.057</v>
      </c>
      <c r="Q195" s="186">
        <v>117.208</v>
      </c>
      <c r="R195" s="186">
        <v>1</v>
      </c>
      <c r="T195" s="186">
        <v>0.72423459999999995</v>
      </c>
      <c r="V195" s="186">
        <v>3.6782E-3</v>
      </c>
      <c r="X195" s="186">
        <v>0.36647200000000002</v>
      </c>
      <c r="Y195" s="186" t="s">
        <v>1712</v>
      </c>
      <c r="Z195" s="186" t="s">
        <v>1690</v>
      </c>
      <c r="AA195" s="186" t="s">
        <v>1006</v>
      </c>
      <c r="AE195" s="186" t="s">
        <v>1800</v>
      </c>
      <c r="AF195" s="186">
        <v>0</v>
      </c>
    </row>
    <row r="196" spans="1:32" x14ac:dyDescent="0.2">
      <c r="A196" s="186" t="s">
        <v>138</v>
      </c>
      <c r="B196" s="186">
        <v>33</v>
      </c>
      <c r="C196" s="186" t="s">
        <v>517</v>
      </c>
      <c r="D196" s="186" t="s">
        <v>244</v>
      </c>
      <c r="E196" s="186">
        <v>0.82099999999999995</v>
      </c>
      <c r="F196" s="186">
        <v>3738</v>
      </c>
      <c r="G196" s="186">
        <v>9.8409999999999993</v>
      </c>
      <c r="J196" s="186" t="s">
        <v>754</v>
      </c>
      <c r="K196" s="186">
        <v>3</v>
      </c>
      <c r="L196" s="186">
        <v>12.3156096</v>
      </c>
      <c r="M196" s="186">
        <v>90.513999999999996</v>
      </c>
      <c r="Q196" s="186">
        <v>89.856999999999999</v>
      </c>
      <c r="R196" s="186">
        <v>0</v>
      </c>
      <c r="T196" s="186">
        <v>0.7313617</v>
      </c>
      <c r="V196" s="186">
        <v>3.7144000000000001E-3</v>
      </c>
      <c r="X196" s="186">
        <v>0.37006499999999998</v>
      </c>
      <c r="Y196" s="186" t="s">
        <v>1696</v>
      </c>
      <c r="Z196" s="186" t="s">
        <v>1277</v>
      </c>
      <c r="AA196" s="186" t="s">
        <v>1801</v>
      </c>
      <c r="AE196" s="186" t="s">
        <v>1800</v>
      </c>
      <c r="AF196" s="186">
        <v>0</v>
      </c>
    </row>
    <row r="197" spans="1:32" x14ac:dyDescent="0.2">
      <c r="A197" s="186" t="s">
        <v>138</v>
      </c>
      <c r="B197" s="186">
        <v>33</v>
      </c>
      <c r="C197" s="186" t="s">
        <v>517</v>
      </c>
      <c r="D197" s="186" t="s">
        <v>244</v>
      </c>
      <c r="E197" s="186">
        <v>0.82099999999999995</v>
      </c>
      <c r="H197" s="186">
        <v>818</v>
      </c>
      <c r="I197" s="186">
        <v>-30.989000000000001</v>
      </c>
      <c r="J197" s="186" t="s">
        <v>758</v>
      </c>
      <c r="K197" s="186">
        <v>4</v>
      </c>
      <c r="L197" s="186">
        <v>49.740756599999997</v>
      </c>
      <c r="M197" s="186">
        <v>22.274000000000001</v>
      </c>
      <c r="P197" s="186">
        <v>21.93</v>
      </c>
      <c r="R197" s="186">
        <v>0</v>
      </c>
      <c r="S197" s="186">
        <v>1.1505493</v>
      </c>
      <c r="U197" s="186">
        <v>1.08337E-2</v>
      </c>
      <c r="W197" s="186">
        <v>1.071763</v>
      </c>
      <c r="AB197" s="186" t="s">
        <v>809</v>
      </c>
      <c r="AC197" s="186" t="s">
        <v>835</v>
      </c>
      <c r="AD197" s="186" t="s">
        <v>1223</v>
      </c>
      <c r="AE197" s="186" t="s">
        <v>1800</v>
      </c>
      <c r="AF197" s="186">
        <v>95</v>
      </c>
    </row>
    <row r="198" spans="1:32" x14ac:dyDescent="0.2">
      <c r="A198" s="186" t="s">
        <v>138</v>
      </c>
      <c r="B198" s="186">
        <v>33</v>
      </c>
      <c r="C198" s="186" t="s">
        <v>517</v>
      </c>
      <c r="D198" s="186" t="s">
        <v>244</v>
      </c>
      <c r="E198" s="186">
        <v>0.82099999999999995</v>
      </c>
      <c r="H198" s="186">
        <v>5406</v>
      </c>
      <c r="I198" s="186">
        <v>-43.8</v>
      </c>
      <c r="K198" s="186">
        <v>5</v>
      </c>
      <c r="L198" s="186">
        <v>51.6502579</v>
      </c>
      <c r="M198" s="186">
        <v>101.102</v>
      </c>
      <c r="P198" s="186">
        <v>99.566999999999993</v>
      </c>
      <c r="R198" s="186">
        <v>1</v>
      </c>
      <c r="S198" s="186">
        <v>1.1351597</v>
      </c>
      <c r="U198" s="186">
        <v>1.06905E-2</v>
      </c>
      <c r="W198" s="186">
        <v>1.0577430000000001</v>
      </c>
      <c r="AB198" s="186" t="s">
        <v>809</v>
      </c>
      <c r="AC198" s="186" t="s">
        <v>760</v>
      </c>
      <c r="AD198" s="186" t="s">
        <v>972</v>
      </c>
      <c r="AE198" s="186" t="s">
        <v>1800</v>
      </c>
      <c r="AF198" s="186">
        <v>95</v>
      </c>
    </row>
    <row r="199" spans="1:32" x14ac:dyDescent="0.2">
      <c r="A199" s="186" t="s">
        <v>138</v>
      </c>
      <c r="B199" s="186">
        <v>33</v>
      </c>
      <c r="C199" s="186" t="s">
        <v>517</v>
      </c>
      <c r="D199" s="186" t="s">
        <v>244</v>
      </c>
      <c r="E199" s="186">
        <v>0.82099999999999995</v>
      </c>
      <c r="H199" s="186">
        <v>5403</v>
      </c>
      <c r="I199" s="186">
        <v>-44.015000000000001</v>
      </c>
      <c r="K199" s="186">
        <v>6</v>
      </c>
      <c r="L199" s="186">
        <v>51.2889786</v>
      </c>
      <c r="M199" s="186">
        <v>101.31399999999999</v>
      </c>
      <c r="P199" s="186">
        <v>99.775999999999996</v>
      </c>
      <c r="R199" s="186">
        <v>0</v>
      </c>
      <c r="S199" s="186">
        <v>1.1349149000000001</v>
      </c>
      <c r="U199" s="186">
        <v>1.0688100000000001E-2</v>
      </c>
      <c r="W199" s="186">
        <v>1.0575079999999999</v>
      </c>
      <c r="AB199" s="186" t="s">
        <v>798</v>
      </c>
      <c r="AC199" s="186" t="s">
        <v>880</v>
      </c>
      <c r="AD199" s="186" t="s">
        <v>1135</v>
      </c>
      <c r="AE199" s="186" t="s">
        <v>1800</v>
      </c>
      <c r="AF199" s="186">
        <v>95</v>
      </c>
    </row>
    <row r="200" spans="1:32" x14ac:dyDescent="0.2">
      <c r="A200" s="186" t="s">
        <v>138</v>
      </c>
      <c r="B200" s="186">
        <v>34</v>
      </c>
      <c r="C200" s="186" t="s">
        <v>150</v>
      </c>
      <c r="D200" s="186" t="s">
        <v>700</v>
      </c>
      <c r="E200" s="186">
        <v>0.80100000000000005</v>
      </c>
      <c r="F200" s="186">
        <v>6417</v>
      </c>
      <c r="G200" s="186">
        <v>0.124</v>
      </c>
      <c r="K200" s="186">
        <v>1</v>
      </c>
      <c r="L200" s="186">
        <v>14.8584534</v>
      </c>
      <c r="M200" s="186">
        <v>118.012</v>
      </c>
      <c r="Q200" s="186">
        <v>117.163</v>
      </c>
      <c r="R200" s="186">
        <v>0</v>
      </c>
      <c r="T200" s="186">
        <v>0.7243271</v>
      </c>
      <c r="V200" s="186">
        <v>3.6787E-3</v>
      </c>
      <c r="X200" s="186">
        <v>0.36651699999999998</v>
      </c>
      <c r="Y200" s="186" t="s">
        <v>1696</v>
      </c>
      <c r="Z200" s="186" t="s">
        <v>752</v>
      </c>
      <c r="AA200" s="186" t="s">
        <v>1802</v>
      </c>
      <c r="AE200" s="186" t="s">
        <v>1803</v>
      </c>
      <c r="AF200" s="186">
        <v>0</v>
      </c>
    </row>
    <row r="201" spans="1:32" x14ac:dyDescent="0.2">
      <c r="A201" s="186" t="s">
        <v>138</v>
      </c>
      <c r="B201" s="186">
        <v>34</v>
      </c>
      <c r="C201" s="186" t="s">
        <v>150</v>
      </c>
      <c r="D201" s="186" t="s">
        <v>700</v>
      </c>
      <c r="E201" s="186">
        <v>0.80100000000000005</v>
      </c>
      <c r="F201" s="186">
        <v>6409</v>
      </c>
      <c r="G201" s="186">
        <v>0</v>
      </c>
      <c r="K201" s="186">
        <v>2</v>
      </c>
      <c r="L201" s="186">
        <v>14.8619938</v>
      </c>
      <c r="M201" s="186">
        <v>118.06399999999999</v>
      </c>
      <c r="Q201" s="186">
        <v>117.215</v>
      </c>
      <c r="R201" s="186">
        <v>1</v>
      </c>
      <c r="T201" s="186">
        <v>0.72423709999999997</v>
      </c>
      <c r="V201" s="186">
        <v>3.6782E-3</v>
      </c>
      <c r="X201" s="186">
        <v>0.36647200000000002</v>
      </c>
      <c r="Y201" s="186" t="s">
        <v>1712</v>
      </c>
      <c r="Z201" s="186" t="s">
        <v>1690</v>
      </c>
      <c r="AA201" s="186" t="s">
        <v>1804</v>
      </c>
      <c r="AE201" s="186" t="s">
        <v>1803</v>
      </c>
      <c r="AF201" s="186">
        <v>0</v>
      </c>
    </row>
    <row r="202" spans="1:32" x14ac:dyDescent="0.2">
      <c r="A202" s="186" t="s">
        <v>138</v>
      </c>
      <c r="B202" s="186">
        <v>34</v>
      </c>
      <c r="C202" s="186" t="s">
        <v>150</v>
      </c>
      <c r="D202" s="186" t="s">
        <v>700</v>
      </c>
      <c r="E202" s="186">
        <v>0.80100000000000005</v>
      </c>
      <c r="F202" s="186">
        <v>2382</v>
      </c>
      <c r="G202" s="186">
        <v>-2.9430000000000001</v>
      </c>
      <c r="J202" s="186" t="s">
        <v>754</v>
      </c>
      <c r="K202" s="186">
        <v>3</v>
      </c>
      <c r="L202" s="186">
        <v>9.0474852000000006</v>
      </c>
      <c r="M202" s="186">
        <v>58.231000000000002</v>
      </c>
      <c r="Q202" s="186">
        <v>57.813000000000002</v>
      </c>
      <c r="R202" s="186">
        <v>0</v>
      </c>
      <c r="T202" s="186">
        <v>0.72210569999999996</v>
      </c>
      <c r="V202" s="186">
        <v>3.6673999999999999E-3</v>
      </c>
      <c r="X202" s="186">
        <v>0.36539700000000003</v>
      </c>
      <c r="Y202" s="186" t="s">
        <v>751</v>
      </c>
      <c r="Z202" s="186" t="s">
        <v>1277</v>
      </c>
      <c r="AA202" s="186" t="s">
        <v>986</v>
      </c>
      <c r="AE202" s="186" t="s">
        <v>1803</v>
      </c>
      <c r="AF202" s="186">
        <v>0</v>
      </c>
    </row>
    <row r="203" spans="1:32" x14ac:dyDescent="0.2">
      <c r="A203" s="186" t="s">
        <v>138</v>
      </c>
      <c r="B203" s="186">
        <v>34</v>
      </c>
      <c r="C203" s="186" t="s">
        <v>150</v>
      </c>
      <c r="D203" s="186" t="s">
        <v>700</v>
      </c>
      <c r="E203" s="186">
        <v>0.80100000000000005</v>
      </c>
      <c r="H203" s="186">
        <v>674</v>
      </c>
      <c r="I203" s="186">
        <v>-29.867000000000001</v>
      </c>
      <c r="J203" s="186" t="s">
        <v>758</v>
      </c>
      <c r="K203" s="186">
        <v>4</v>
      </c>
      <c r="L203" s="186">
        <v>43.237715000000001</v>
      </c>
      <c r="M203" s="186">
        <v>18.158999999999999</v>
      </c>
      <c r="P203" s="186">
        <v>17.878</v>
      </c>
      <c r="R203" s="186">
        <v>0</v>
      </c>
      <c r="S203" s="186">
        <v>1.1518074</v>
      </c>
      <c r="U203" s="186">
        <v>1.08463E-2</v>
      </c>
      <c r="W203" s="186">
        <v>1.0729900000000001</v>
      </c>
      <c r="AB203" s="186" t="s">
        <v>809</v>
      </c>
      <c r="AC203" s="186" t="s">
        <v>835</v>
      </c>
      <c r="AD203" s="186" t="s">
        <v>1186</v>
      </c>
      <c r="AE203" s="186" t="s">
        <v>1803</v>
      </c>
      <c r="AF203" s="186">
        <v>95</v>
      </c>
    </row>
    <row r="204" spans="1:32" x14ac:dyDescent="0.2">
      <c r="A204" s="186" t="s">
        <v>138</v>
      </c>
      <c r="B204" s="186">
        <v>34</v>
      </c>
      <c r="C204" s="186" t="s">
        <v>150</v>
      </c>
      <c r="D204" s="186" t="s">
        <v>700</v>
      </c>
      <c r="E204" s="186">
        <v>0.80100000000000005</v>
      </c>
      <c r="H204" s="186">
        <v>5423</v>
      </c>
      <c r="I204" s="186">
        <v>-43.8</v>
      </c>
      <c r="K204" s="186">
        <v>5</v>
      </c>
      <c r="L204" s="186">
        <v>52.515471900000001</v>
      </c>
      <c r="M204" s="186">
        <v>101.345</v>
      </c>
      <c r="P204" s="186">
        <v>99.805999999999997</v>
      </c>
      <c r="R204" s="186">
        <v>1</v>
      </c>
      <c r="S204" s="186">
        <v>1.1351412999999999</v>
      </c>
      <c r="U204" s="186">
        <v>1.06905E-2</v>
      </c>
      <c r="W204" s="186">
        <v>1.0577430000000001</v>
      </c>
      <c r="AB204" s="186" t="s">
        <v>759</v>
      </c>
      <c r="AC204" s="186" t="s">
        <v>809</v>
      </c>
      <c r="AD204" s="186" t="s">
        <v>959</v>
      </c>
      <c r="AE204" s="186" t="s">
        <v>1803</v>
      </c>
      <c r="AF204" s="186">
        <v>95</v>
      </c>
    </row>
    <row r="205" spans="1:32" x14ac:dyDescent="0.2">
      <c r="A205" s="186" t="s">
        <v>138</v>
      </c>
      <c r="B205" s="186">
        <v>34</v>
      </c>
      <c r="C205" s="186" t="s">
        <v>150</v>
      </c>
      <c r="D205" s="186" t="s">
        <v>700</v>
      </c>
      <c r="E205" s="186">
        <v>0.80100000000000005</v>
      </c>
      <c r="H205" s="186">
        <v>5413</v>
      </c>
      <c r="I205" s="186">
        <v>-44.017000000000003</v>
      </c>
      <c r="K205" s="186">
        <v>6</v>
      </c>
      <c r="L205" s="186">
        <v>52.311415599999997</v>
      </c>
      <c r="M205" s="186">
        <v>101.461</v>
      </c>
      <c r="P205" s="186">
        <v>99.921000000000006</v>
      </c>
      <c r="R205" s="186">
        <v>0</v>
      </c>
      <c r="S205" s="186">
        <v>1.1348948000000001</v>
      </c>
      <c r="U205" s="186">
        <v>1.0688100000000001E-2</v>
      </c>
      <c r="W205" s="186">
        <v>1.0575060000000001</v>
      </c>
      <c r="AB205" s="186" t="s">
        <v>764</v>
      </c>
      <c r="AC205" s="186" t="s">
        <v>880</v>
      </c>
      <c r="AD205" s="186" t="s">
        <v>1099</v>
      </c>
      <c r="AE205" s="186" t="s">
        <v>1803</v>
      </c>
      <c r="AF205" s="186">
        <v>95</v>
      </c>
    </row>
    <row r="206" spans="1:32" x14ac:dyDescent="0.2">
      <c r="A206" s="186" t="s">
        <v>138</v>
      </c>
      <c r="B206" s="186">
        <v>35</v>
      </c>
      <c r="C206" s="186" t="s">
        <v>151</v>
      </c>
      <c r="D206" s="186" t="s">
        <v>700</v>
      </c>
      <c r="E206" s="186">
        <v>0.78600000000000003</v>
      </c>
      <c r="F206" s="186">
        <v>6423</v>
      </c>
      <c r="G206" s="186">
        <v>0.11700000000000001</v>
      </c>
      <c r="K206" s="186">
        <v>1</v>
      </c>
      <c r="L206" s="186">
        <v>15.163221999999999</v>
      </c>
      <c r="M206" s="186">
        <v>118.32</v>
      </c>
      <c r="Q206" s="186">
        <v>117.46899999999999</v>
      </c>
      <c r="R206" s="186">
        <v>0</v>
      </c>
      <c r="T206" s="186">
        <v>0.72432149999999995</v>
      </c>
      <c r="V206" s="186">
        <v>3.6786000000000002E-3</v>
      </c>
      <c r="X206" s="186">
        <v>0.36651499999999998</v>
      </c>
      <c r="Y206" s="186" t="s">
        <v>751</v>
      </c>
      <c r="Z206" s="186" t="s">
        <v>1519</v>
      </c>
      <c r="AA206" s="186" t="s">
        <v>1805</v>
      </c>
      <c r="AE206" s="186" t="s">
        <v>1806</v>
      </c>
      <c r="AF206" s="186">
        <v>0</v>
      </c>
    </row>
    <row r="207" spans="1:32" x14ac:dyDescent="0.2">
      <c r="A207" s="186" t="s">
        <v>138</v>
      </c>
      <c r="B207" s="186">
        <v>35</v>
      </c>
      <c r="C207" s="186" t="s">
        <v>151</v>
      </c>
      <c r="D207" s="186" t="s">
        <v>700</v>
      </c>
      <c r="E207" s="186">
        <v>0.78600000000000003</v>
      </c>
      <c r="F207" s="186">
        <v>6421</v>
      </c>
      <c r="G207" s="186">
        <v>0</v>
      </c>
      <c r="K207" s="186">
        <v>2</v>
      </c>
      <c r="L207" s="186">
        <v>15.1571219</v>
      </c>
      <c r="M207" s="186">
        <v>118.23099999999999</v>
      </c>
      <c r="Q207" s="186">
        <v>117.381</v>
      </c>
      <c r="R207" s="186">
        <v>1</v>
      </c>
      <c r="T207" s="186">
        <v>0.72423660000000001</v>
      </c>
      <c r="V207" s="186">
        <v>3.6782E-3</v>
      </c>
      <c r="X207" s="186">
        <v>0.36647200000000002</v>
      </c>
      <c r="Y207" s="186" t="s">
        <v>1701</v>
      </c>
      <c r="Z207" s="186" t="s">
        <v>1678</v>
      </c>
      <c r="AA207" s="186" t="s">
        <v>1807</v>
      </c>
      <c r="AE207" s="186" t="s">
        <v>1806</v>
      </c>
      <c r="AF207" s="186">
        <v>0</v>
      </c>
    </row>
    <row r="208" spans="1:32" x14ac:dyDescent="0.2">
      <c r="A208" s="186" t="s">
        <v>138</v>
      </c>
      <c r="B208" s="186">
        <v>35</v>
      </c>
      <c r="C208" s="186" t="s">
        <v>151</v>
      </c>
      <c r="D208" s="186" t="s">
        <v>700</v>
      </c>
      <c r="E208" s="186">
        <v>0.78600000000000003</v>
      </c>
      <c r="F208" s="186">
        <v>2342</v>
      </c>
      <c r="G208" s="186">
        <v>-2.875</v>
      </c>
      <c r="J208" s="186" t="s">
        <v>754</v>
      </c>
      <c r="K208" s="186">
        <v>3</v>
      </c>
      <c r="L208" s="186">
        <v>9.0782004999999995</v>
      </c>
      <c r="M208" s="186">
        <v>57.136000000000003</v>
      </c>
      <c r="Q208" s="186">
        <v>56.725999999999999</v>
      </c>
      <c r="R208" s="186">
        <v>0</v>
      </c>
      <c r="T208" s="186">
        <v>0.72215450000000003</v>
      </c>
      <c r="V208" s="186">
        <v>3.6676E-3</v>
      </c>
      <c r="X208" s="186">
        <v>0.36542200000000002</v>
      </c>
      <c r="Y208" s="186" t="s">
        <v>1708</v>
      </c>
      <c r="Z208" s="186" t="s">
        <v>1714</v>
      </c>
      <c r="AA208" s="186" t="s">
        <v>1808</v>
      </c>
      <c r="AE208" s="186" t="s">
        <v>1806</v>
      </c>
      <c r="AF208" s="186">
        <v>0</v>
      </c>
    </row>
    <row r="209" spans="1:32" x14ac:dyDescent="0.2">
      <c r="A209" s="186" t="s">
        <v>138</v>
      </c>
      <c r="B209" s="186">
        <v>35</v>
      </c>
      <c r="C209" s="186" t="s">
        <v>151</v>
      </c>
      <c r="D209" s="186" t="s">
        <v>700</v>
      </c>
      <c r="E209" s="186">
        <v>0.78600000000000003</v>
      </c>
      <c r="H209" s="186">
        <v>663</v>
      </c>
      <c r="I209" s="186">
        <v>-29.855</v>
      </c>
      <c r="J209" s="186" t="s">
        <v>758</v>
      </c>
      <c r="K209" s="186">
        <v>4</v>
      </c>
      <c r="L209" s="186">
        <v>43.495872599999998</v>
      </c>
      <c r="M209" s="186">
        <v>17.878</v>
      </c>
      <c r="P209" s="186">
        <v>17.602</v>
      </c>
      <c r="R209" s="186">
        <v>0</v>
      </c>
      <c r="S209" s="186">
        <v>1.1517826</v>
      </c>
      <c r="U209" s="186">
        <v>1.0846400000000001E-2</v>
      </c>
      <c r="W209" s="186">
        <v>1.0730029999999999</v>
      </c>
      <c r="AB209" s="186" t="s">
        <v>809</v>
      </c>
      <c r="AC209" s="186" t="s">
        <v>835</v>
      </c>
      <c r="AD209" s="186" t="s">
        <v>1168</v>
      </c>
      <c r="AE209" s="186" t="s">
        <v>1806</v>
      </c>
      <c r="AF209" s="186">
        <v>95</v>
      </c>
    </row>
    <row r="210" spans="1:32" x14ac:dyDescent="0.2">
      <c r="A210" s="186" t="s">
        <v>138</v>
      </c>
      <c r="B210" s="186">
        <v>35</v>
      </c>
      <c r="C210" s="186" t="s">
        <v>151</v>
      </c>
      <c r="D210" s="186" t="s">
        <v>700</v>
      </c>
      <c r="E210" s="186">
        <v>0.78600000000000003</v>
      </c>
      <c r="H210" s="186">
        <v>5421</v>
      </c>
      <c r="I210" s="186">
        <v>-43.8</v>
      </c>
      <c r="K210" s="186">
        <v>5</v>
      </c>
      <c r="L210" s="186">
        <v>53.502749100000003</v>
      </c>
      <c r="M210" s="186">
        <v>101.35299999999999</v>
      </c>
      <c r="P210" s="186">
        <v>99.814999999999998</v>
      </c>
      <c r="R210" s="186">
        <v>1</v>
      </c>
      <c r="S210" s="186">
        <v>1.1351049</v>
      </c>
      <c r="U210" s="186">
        <v>1.06905E-2</v>
      </c>
      <c r="W210" s="186">
        <v>1.0577430000000001</v>
      </c>
      <c r="AB210" s="186" t="s">
        <v>759</v>
      </c>
      <c r="AC210" s="186" t="s">
        <v>809</v>
      </c>
      <c r="AD210" s="186" t="s">
        <v>959</v>
      </c>
      <c r="AE210" s="186" t="s">
        <v>1806</v>
      </c>
      <c r="AF210" s="186">
        <v>95</v>
      </c>
    </row>
    <row r="211" spans="1:32" x14ac:dyDescent="0.2">
      <c r="A211" s="186" t="s">
        <v>138</v>
      </c>
      <c r="B211" s="186">
        <v>35</v>
      </c>
      <c r="C211" s="186" t="s">
        <v>151</v>
      </c>
      <c r="D211" s="186" t="s">
        <v>700</v>
      </c>
      <c r="E211" s="186">
        <v>0.78600000000000003</v>
      </c>
      <c r="H211" s="186">
        <v>5412</v>
      </c>
      <c r="I211" s="186">
        <v>-44.003</v>
      </c>
      <c r="K211" s="186">
        <v>6</v>
      </c>
      <c r="L211" s="186">
        <v>53.185850700000003</v>
      </c>
      <c r="M211" s="186">
        <v>101.53100000000001</v>
      </c>
      <c r="P211" s="186">
        <v>99.989000000000004</v>
      </c>
      <c r="R211" s="186">
        <v>0</v>
      </c>
      <c r="S211" s="186">
        <v>1.1348722</v>
      </c>
      <c r="U211" s="186">
        <v>1.06882E-2</v>
      </c>
      <c r="W211" s="186">
        <v>1.0575209999999999</v>
      </c>
      <c r="AB211" s="186" t="s">
        <v>764</v>
      </c>
      <c r="AC211" s="186" t="s">
        <v>765</v>
      </c>
      <c r="AD211" s="186" t="s">
        <v>1099</v>
      </c>
      <c r="AE211" s="186" t="s">
        <v>1806</v>
      </c>
      <c r="AF211" s="186">
        <v>95</v>
      </c>
    </row>
    <row r="212" spans="1:32" x14ac:dyDescent="0.2">
      <c r="A212" s="186" t="s">
        <v>138</v>
      </c>
      <c r="B212" s="186">
        <v>36</v>
      </c>
      <c r="C212" s="186" t="s">
        <v>158</v>
      </c>
      <c r="D212" s="186" t="s">
        <v>701</v>
      </c>
      <c r="E212" s="186">
        <v>0.77900000000000003</v>
      </c>
      <c r="F212" s="186">
        <v>6422</v>
      </c>
      <c r="G212" s="186">
        <v>0.124</v>
      </c>
      <c r="K212" s="186">
        <v>1</v>
      </c>
      <c r="L212" s="186">
        <v>15.295219700000001</v>
      </c>
      <c r="M212" s="186">
        <v>118.259</v>
      </c>
      <c r="Q212" s="186">
        <v>117.408</v>
      </c>
      <c r="R212" s="186">
        <v>0</v>
      </c>
      <c r="T212" s="186">
        <v>0.72431730000000005</v>
      </c>
      <c r="V212" s="186">
        <v>3.6787E-3</v>
      </c>
      <c r="X212" s="186">
        <v>0.36651699999999998</v>
      </c>
      <c r="Y212" s="186" t="s">
        <v>751</v>
      </c>
      <c r="Z212" s="186" t="s">
        <v>1277</v>
      </c>
      <c r="AA212" s="186" t="s">
        <v>1809</v>
      </c>
      <c r="AE212" s="186" t="s">
        <v>1810</v>
      </c>
      <c r="AF212" s="186">
        <v>0</v>
      </c>
    </row>
    <row r="213" spans="1:32" x14ac:dyDescent="0.2">
      <c r="A213" s="186" t="s">
        <v>138</v>
      </c>
      <c r="B213" s="186">
        <v>36</v>
      </c>
      <c r="C213" s="186" t="s">
        <v>158</v>
      </c>
      <c r="D213" s="186" t="s">
        <v>701</v>
      </c>
      <c r="E213" s="186">
        <v>0.77900000000000003</v>
      </c>
      <c r="F213" s="186">
        <v>6440</v>
      </c>
      <c r="G213" s="186">
        <v>0</v>
      </c>
      <c r="K213" s="186">
        <v>2</v>
      </c>
      <c r="L213" s="186">
        <v>15.304940200000001</v>
      </c>
      <c r="M213" s="186">
        <v>118.399</v>
      </c>
      <c r="Q213" s="186">
        <v>117.548</v>
      </c>
      <c r="R213" s="186">
        <v>1</v>
      </c>
      <c r="T213" s="186">
        <v>0.72422750000000002</v>
      </c>
      <c r="V213" s="186">
        <v>3.6782E-3</v>
      </c>
      <c r="X213" s="186">
        <v>0.36647200000000002</v>
      </c>
      <c r="Y213" s="186" t="s">
        <v>1718</v>
      </c>
      <c r="Z213" s="186" t="s">
        <v>1678</v>
      </c>
      <c r="AA213" s="186" t="s">
        <v>1811</v>
      </c>
      <c r="AE213" s="186" t="s">
        <v>1810</v>
      </c>
      <c r="AF213" s="186">
        <v>0</v>
      </c>
    </row>
    <row r="214" spans="1:32" x14ac:dyDescent="0.2">
      <c r="A214" s="186" t="s">
        <v>138</v>
      </c>
      <c r="B214" s="186">
        <v>36</v>
      </c>
      <c r="C214" s="186" t="s">
        <v>158</v>
      </c>
      <c r="D214" s="186" t="s">
        <v>701</v>
      </c>
      <c r="E214" s="186">
        <v>0.77900000000000003</v>
      </c>
      <c r="F214" s="186">
        <v>2511</v>
      </c>
      <c r="G214" s="186">
        <v>29.645</v>
      </c>
      <c r="J214" s="186" t="s">
        <v>754</v>
      </c>
      <c r="K214" s="186">
        <v>3</v>
      </c>
      <c r="L214" s="186">
        <v>9.7051157999999997</v>
      </c>
      <c r="M214" s="186">
        <v>61.356000000000002</v>
      </c>
      <c r="Q214" s="186">
        <v>60.902000000000001</v>
      </c>
      <c r="R214" s="186">
        <v>0</v>
      </c>
      <c r="T214" s="186">
        <v>0.7456971</v>
      </c>
      <c r="V214" s="186">
        <v>3.7872000000000001E-3</v>
      </c>
      <c r="X214" s="186">
        <v>0.37729499999999999</v>
      </c>
      <c r="Y214" s="186" t="s">
        <v>1708</v>
      </c>
      <c r="Z214" s="186" t="s">
        <v>1714</v>
      </c>
      <c r="AA214" s="186" t="s">
        <v>1812</v>
      </c>
      <c r="AE214" s="186" t="s">
        <v>1810</v>
      </c>
      <c r="AF214" s="186">
        <v>0</v>
      </c>
    </row>
    <row r="215" spans="1:32" x14ac:dyDescent="0.2">
      <c r="A215" s="186" t="s">
        <v>138</v>
      </c>
      <c r="B215" s="186">
        <v>36</v>
      </c>
      <c r="C215" s="186" t="s">
        <v>158</v>
      </c>
      <c r="D215" s="186" t="s">
        <v>701</v>
      </c>
      <c r="E215" s="186">
        <v>0.77900000000000003</v>
      </c>
      <c r="H215" s="186">
        <v>706</v>
      </c>
      <c r="I215" s="186">
        <v>22.271999999999998</v>
      </c>
      <c r="J215" s="186" t="s">
        <v>758</v>
      </c>
      <c r="K215" s="186">
        <v>4</v>
      </c>
      <c r="L215" s="186">
        <v>46.437205300000002</v>
      </c>
      <c r="M215" s="186">
        <v>19.145</v>
      </c>
      <c r="P215" s="186">
        <v>18.838000000000001</v>
      </c>
      <c r="R215" s="186">
        <v>0</v>
      </c>
      <c r="S215" s="186">
        <v>1.2092676</v>
      </c>
      <c r="U215" s="186">
        <v>1.14292E-2</v>
      </c>
      <c r="W215" s="186">
        <v>1.1300049999999999</v>
      </c>
      <c r="AB215" s="186" t="s">
        <v>809</v>
      </c>
      <c r="AC215" s="186" t="s">
        <v>835</v>
      </c>
      <c r="AD215" s="186" t="s">
        <v>1186</v>
      </c>
      <c r="AE215" s="186" t="s">
        <v>1810</v>
      </c>
      <c r="AF215" s="186">
        <v>95</v>
      </c>
    </row>
    <row r="216" spans="1:32" x14ac:dyDescent="0.2">
      <c r="A216" s="186" t="s">
        <v>138</v>
      </c>
      <c r="B216" s="186">
        <v>36</v>
      </c>
      <c r="C216" s="186" t="s">
        <v>158</v>
      </c>
      <c r="D216" s="186" t="s">
        <v>701</v>
      </c>
      <c r="E216" s="186">
        <v>0.77900000000000003</v>
      </c>
      <c r="H216" s="186">
        <v>5420</v>
      </c>
      <c r="I216" s="186">
        <v>-43.8</v>
      </c>
      <c r="K216" s="186">
        <v>5</v>
      </c>
      <c r="L216" s="186">
        <v>53.788981399999997</v>
      </c>
      <c r="M216" s="186">
        <v>101.461</v>
      </c>
      <c r="P216" s="186">
        <v>99.921000000000006</v>
      </c>
      <c r="R216" s="186">
        <v>1</v>
      </c>
      <c r="S216" s="186">
        <v>1.1350758999999999</v>
      </c>
      <c r="U216" s="186">
        <v>1.06905E-2</v>
      </c>
      <c r="W216" s="186">
        <v>1.0577430000000001</v>
      </c>
      <c r="AB216" s="186" t="s">
        <v>759</v>
      </c>
      <c r="AC216" s="186" t="s">
        <v>760</v>
      </c>
      <c r="AD216" s="186" t="s">
        <v>959</v>
      </c>
      <c r="AE216" s="186" t="s">
        <v>1810</v>
      </c>
      <c r="AF216" s="186">
        <v>95</v>
      </c>
    </row>
    <row r="217" spans="1:32" x14ac:dyDescent="0.2">
      <c r="A217" s="186" t="s">
        <v>138</v>
      </c>
      <c r="B217" s="186">
        <v>36</v>
      </c>
      <c r="C217" s="186" t="s">
        <v>158</v>
      </c>
      <c r="D217" s="186" t="s">
        <v>701</v>
      </c>
      <c r="E217" s="186">
        <v>0.77900000000000003</v>
      </c>
      <c r="H217" s="186">
        <v>5430</v>
      </c>
      <c r="I217" s="186">
        <v>-44.02</v>
      </c>
      <c r="K217" s="186">
        <v>6</v>
      </c>
      <c r="L217" s="186">
        <v>53.289173699999999</v>
      </c>
      <c r="M217" s="186">
        <v>101.73699999999999</v>
      </c>
      <c r="P217" s="186">
        <v>100.193</v>
      </c>
      <c r="R217" s="186">
        <v>0</v>
      </c>
      <c r="S217" s="186">
        <v>1.1348251</v>
      </c>
      <c r="U217" s="186">
        <v>1.0688E-2</v>
      </c>
      <c r="W217" s="186">
        <v>1.0575019999999999</v>
      </c>
      <c r="AB217" s="186" t="s">
        <v>798</v>
      </c>
      <c r="AC217" s="186" t="s">
        <v>880</v>
      </c>
      <c r="AD217" s="186" t="s">
        <v>1135</v>
      </c>
      <c r="AE217" s="186" t="s">
        <v>1810</v>
      </c>
      <c r="AF217" s="186">
        <v>95</v>
      </c>
    </row>
    <row r="218" spans="1:32" x14ac:dyDescent="0.2">
      <c r="A218" s="186" t="s">
        <v>138</v>
      </c>
      <c r="B218" s="186">
        <v>37</v>
      </c>
      <c r="C218" s="186" t="s">
        <v>159</v>
      </c>
      <c r="D218" s="186" t="s">
        <v>701</v>
      </c>
      <c r="E218" s="186">
        <v>0.72599999999999998</v>
      </c>
      <c r="F218" s="186">
        <v>6434</v>
      </c>
      <c r="G218" s="186">
        <v>9.7000000000000003E-2</v>
      </c>
      <c r="K218" s="186">
        <v>1</v>
      </c>
      <c r="L218" s="186">
        <v>16.4291287</v>
      </c>
      <c r="M218" s="186">
        <v>118.492</v>
      </c>
      <c r="Q218" s="186">
        <v>117.639</v>
      </c>
      <c r="R218" s="186">
        <v>0</v>
      </c>
      <c r="T218" s="186">
        <v>0.72438020000000003</v>
      </c>
      <c r="V218" s="186">
        <v>3.6786000000000002E-3</v>
      </c>
      <c r="X218" s="186">
        <v>0.36650700000000003</v>
      </c>
      <c r="Y218" s="186" t="s">
        <v>1696</v>
      </c>
      <c r="Z218" s="186" t="s">
        <v>752</v>
      </c>
      <c r="AA218" s="186" t="s">
        <v>1813</v>
      </c>
      <c r="AE218" s="186" t="s">
        <v>1814</v>
      </c>
      <c r="AF218" s="186">
        <v>0</v>
      </c>
    </row>
    <row r="219" spans="1:32" x14ac:dyDescent="0.2">
      <c r="A219" s="186" t="s">
        <v>138</v>
      </c>
      <c r="B219" s="186">
        <v>37</v>
      </c>
      <c r="C219" s="186" t="s">
        <v>159</v>
      </c>
      <c r="D219" s="186" t="s">
        <v>701</v>
      </c>
      <c r="E219" s="186">
        <v>0.72599999999999998</v>
      </c>
      <c r="F219" s="186">
        <v>6445</v>
      </c>
      <c r="G219" s="186">
        <v>0</v>
      </c>
      <c r="K219" s="186">
        <v>2</v>
      </c>
      <c r="L219" s="186">
        <v>16.443295200000001</v>
      </c>
      <c r="M219" s="186">
        <v>118.68300000000001</v>
      </c>
      <c r="Q219" s="186">
        <v>117.82899999999999</v>
      </c>
      <c r="R219" s="186">
        <v>1</v>
      </c>
      <c r="T219" s="186">
        <v>0.72431000000000001</v>
      </c>
      <c r="V219" s="186">
        <v>3.6782E-3</v>
      </c>
      <c r="X219" s="186">
        <v>0.36647200000000002</v>
      </c>
      <c r="Y219" s="186" t="s">
        <v>1712</v>
      </c>
      <c r="Z219" s="186" t="s">
        <v>1690</v>
      </c>
      <c r="AA219" s="186" t="s">
        <v>1815</v>
      </c>
      <c r="AE219" s="186" t="s">
        <v>1814</v>
      </c>
      <c r="AF219" s="186">
        <v>0</v>
      </c>
    </row>
    <row r="220" spans="1:32" x14ac:dyDescent="0.2">
      <c r="A220" s="186" t="s">
        <v>138</v>
      </c>
      <c r="B220" s="186">
        <v>37</v>
      </c>
      <c r="C220" s="186" t="s">
        <v>159</v>
      </c>
      <c r="D220" s="186" t="s">
        <v>701</v>
      </c>
      <c r="E220" s="186">
        <v>0.72599999999999998</v>
      </c>
      <c r="F220" s="186">
        <v>2350</v>
      </c>
      <c r="G220" s="186">
        <v>29.79</v>
      </c>
      <c r="J220" s="186" t="s">
        <v>754</v>
      </c>
      <c r="K220" s="186">
        <v>3</v>
      </c>
      <c r="L220" s="186">
        <v>9.8879462</v>
      </c>
      <c r="M220" s="186">
        <v>57.558999999999997</v>
      </c>
      <c r="Q220" s="186">
        <v>57.131999999999998</v>
      </c>
      <c r="R220" s="186">
        <v>0</v>
      </c>
      <c r="T220" s="186">
        <v>0.74588750000000004</v>
      </c>
      <c r="V220" s="186">
        <v>3.7878E-3</v>
      </c>
      <c r="X220" s="186">
        <v>0.37734800000000002</v>
      </c>
      <c r="Y220" s="186" t="s">
        <v>751</v>
      </c>
      <c r="Z220" s="186" t="s">
        <v>1697</v>
      </c>
      <c r="AA220" s="186" t="s">
        <v>1816</v>
      </c>
      <c r="AE220" s="186" t="s">
        <v>1814</v>
      </c>
      <c r="AF220" s="186">
        <v>0</v>
      </c>
    </row>
    <row r="221" spans="1:32" x14ac:dyDescent="0.2">
      <c r="A221" s="186" t="s">
        <v>138</v>
      </c>
      <c r="B221" s="186">
        <v>37</v>
      </c>
      <c r="C221" s="186" t="s">
        <v>159</v>
      </c>
      <c r="D221" s="186" t="s">
        <v>701</v>
      </c>
      <c r="E221" s="186">
        <v>0.72599999999999998</v>
      </c>
      <c r="H221" s="186">
        <v>660</v>
      </c>
      <c r="I221" s="186">
        <v>22.207000000000001</v>
      </c>
      <c r="J221" s="186" t="s">
        <v>758</v>
      </c>
      <c r="K221" s="186">
        <v>4</v>
      </c>
      <c r="L221" s="186">
        <v>46.997804899999998</v>
      </c>
      <c r="M221" s="186">
        <v>17.835999999999999</v>
      </c>
      <c r="P221" s="186">
        <v>17.55</v>
      </c>
      <c r="R221" s="186">
        <v>0</v>
      </c>
      <c r="S221" s="186">
        <v>1.2091812</v>
      </c>
      <c r="U221" s="186">
        <v>1.1428499999999999E-2</v>
      </c>
      <c r="W221" s="186">
        <v>1.129934</v>
      </c>
      <c r="AB221" s="186" t="s">
        <v>809</v>
      </c>
      <c r="AC221" s="186" t="s">
        <v>835</v>
      </c>
      <c r="AD221" s="186" t="s">
        <v>1168</v>
      </c>
      <c r="AE221" s="186" t="s">
        <v>1814</v>
      </c>
      <c r="AF221" s="186">
        <v>95</v>
      </c>
    </row>
    <row r="222" spans="1:32" x14ac:dyDescent="0.2">
      <c r="A222" s="186" t="s">
        <v>138</v>
      </c>
      <c r="B222" s="186">
        <v>37</v>
      </c>
      <c r="C222" s="186" t="s">
        <v>159</v>
      </c>
      <c r="D222" s="186" t="s">
        <v>701</v>
      </c>
      <c r="E222" s="186">
        <v>0.72599999999999998</v>
      </c>
      <c r="H222" s="186">
        <v>5447</v>
      </c>
      <c r="I222" s="186">
        <v>-43.8</v>
      </c>
      <c r="K222" s="186">
        <v>5</v>
      </c>
      <c r="L222" s="186">
        <v>57.578957099999997</v>
      </c>
      <c r="M222" s="186">
        <v>101.532</v>
      </c>
      <c r="P222" s="186">
        <v>99.99</v>
      </c>
      <c r="R222" s="186">
        <v>1</v>
      </c>
      <c r="S222" s="186">
        <v>1.1350566</v>
      </c>
      <c r="U222" s="186">
        <v>1.06905E-2</v>
      </c>
      <c r="W222" s="186">
        <v>1.0577430000000001</v>
      </c>
      <c r="AB222" s="186" t="s">
        <v>759</v>
      </c>
      <c r="AC222" s="186" t="s">
        <v>760</v>
      </c>
      <c r="AD222" s="186" t="s">
        <v>959</v>
      </c>
      <c r="AE222" s="186" t="s">
        <v>1814</v>
      </c>
      <c r="AF222" s="186">
        <v>95</v>
      </c>
    </row>
    <row r="223" spans="1:32" x14ac:dyDescent="0.2">
      <c r="A223" s="186" t="s">
        <v>138</v>
      </c>
      <c r="B223" s="186">
        <v>37</v>
      </c>
      <c r="C223" s="186" t="s">
        <v>159</v>
      </c>
      <c r="D223" s="186" t="s">
        <v>701</v>
      </c>
      <c r="E223" s="186">
        <v>0.72599999999999998</v>
      </c>
      <c r="H223" s="186">
        <v>5427</v>
      </c>
      <c r="I223" s="186">
        <v>-44.033000000000001</v>
      </c>
      <c r="K223" s="186">
        <v>6</v>
      </c>
      <c r="L223" s="186">
        <v>57.007843700000002</v>
      </c>
      <c r="M223" s="186">
        <v>101.825</v>
      </c>
      <c r="P223" s="186">
        <v>100.279</v>
      </c>
      <c r="R223" s="186">
        <v>0</v>
      </c>
      <c r="S223" s="186">
        <v>1.1347919</v>
      </c>
      <c r="U223" s="186">
        <v>1.06879E-2</v>
      </c>
      <c r="W223" s="186">
        <v>1.057488</v>
      </c>
      <c r="AB223" s="186" t="s">
        <v>764</v>
      </c>
      <c r="AC223" s="186" t="s">
        <v>880</v>
      </c>
      <c r="AD223" s="186" t="s">
        <v>1135</v>
      </c>
      <c r="AE223" s="186" t="s">
        <v>1814</v>
      </c>
      <c r="AF223" s="186">
        <v>95</v>
      </c>
    </row>
    <row r="224" spans="1:32" x14ac:dyDescent="0.2">
      <c r="A224" s="186" t="s">
        <v>138</v>
      </c>
      <c r="B224" s="186">
        <v>38</v>
      </c>
      <c r="C224" s="186" t="s">
        <v>167</v>
      </c>
      <c r="D224" s="186" t="s">
        <v>697</v>
      </c>
      <c r="E224" s="186">
        <v>0.75</v>
      </c>
      <c r="F224" s="186">
        <v>6452</v>
      </c>
      <c r="G224" s="186">
        <v>0.106</v>
      </c>
      <c r="K224" s="186">
        <v>1</v>
      </c>
      <c r="L224" s="186">
        <v>15.9136258</v>
      </c>
      <c r="M224" s="186">
        <v>118.634</v>
      </c>
      <c r="Q224" s="186">
        <v>117.78100000000001</v>
      </c>
      <c r="R224" s="186">
        <v>0</v>
      </c>
      <c r="T224" s="186">
        <v>0.72439160000000002</v>
      </c>
      <c r="V224" s="186">
        <v>3.6786000000000002E-3</v>
      </c>
      <c r="X224" s="186">
        <v>0.36651099999999998</v>
      </c>
      <c r="Y224" s="186" t="s">
        <v>751</v>
      </c>
      <c r="Z224" s="186" t="s">
        <v>1519</v>
      </c>
      <c r="AA224" s="186" t="s">
        <v>1817</v>
      </c>
      <c r="AE224" s="186" t="s">
        <v>1818</v>
      </c>
      <c r="AF224" s="186">
        <v>0</v>
      </c>
    </row>
    <row r="225" spans="1:32" x14ac:dyDescent="0.2">
      <c r="A225" s="186" t="s">
        <v>138</v>
      </c>
      <c r="B225" s="186">
        <v>38</v>
      </c>
      <c r="C225" s="186" t="s">
        <v>167</v>
      </c>
      <c r="D225" s="186" t="s">
        <v>697</v>
      </c>
      <c r="E225" s="186">
        <v>0.75</v>
      </c>
      <c r="F225" s="186">
        <v>6441</v>
      </c>
      <c r="G225" s="186">
        <v>0</v>
      </c>
      <c r="K225" s="186">
        <v>2</v>
      </c>
      <c r="L225" s="186">
        <v>15.9157241</v>
      </c>
      <c r="M225" s="186">
        <v>118.663</v>
      </c>
      <c r="Q225" s="186">
        <v>117.81</v>
      </c>
      <c r="R225" s="186">
        <v>1</v>
      </c>
      <c r="T225" s="186">
        <v>0.72431500000000004</v>
      </c>
      <c r="V225" s="186">
        <v>3.6782E-3</v>
      </c>
      <c r="X225" s="186">
        <v>0.36647200000000002</v>
      </c>
      <c r="Y225" s="186" t="s">
        <v>1701</v>
      </c>
      <c r="Z225" s="186" t="s">
        <v>1678</v>
      </c>
      <c r="AA225" s="186" t="s">
        <v>1043</v>
      </c>
      <c r="AE225" s="186" t="s">
        <v>1818</v>
      </c>
      <c r="AF225" s="186">
        <v>0</v>
      </c>
    </row>
    <row r="226" spans="1:32" x14ac:dyDescent="0.2">
      <c r="A226" s="186" t="s">
        <v>138</v>
      </c>
      <c r="B226" s="186">
        <v>38</v>
      </c>
      <c r="C226" s="186" t="s">
        <v>167</v>
      </c>
      <c r="D226" s="186" t="s">
        <v>697</v>
      </c>
      <c r="E226" s="186">
        <v>0.75</v>
      </c>
      <c r="F226" s="186">
        <v>3087</v>
      </c>
      <c r="G226" s="186">
        <v>8.4610000000000003</v>
      </c>
      <c r="J226" s="186" t="s">
        <v>754</v>
      </c>
      <c r="K226" s="186">
        <v>3</v>
      </c>
      <c r="L226" s="186">
        <v>11.7577152</v>
      </c>
      <c r="M226" s="186">
        <v>74.783000000000001</v>
      </c>
      <c r="Q226" s="186">
        <v>74.241</v>
      </c>
      <c r="R226" s="186">
        <v>0</v>
      </c>
      <c r="T226" s="186">
        <v>0.73044370000000003</v>
      </c>
      <c r="V226" s="186">
        <v>3.7093E-3</v>
      </c>
      <c r="X226" s="186">
        <v>0.36956099999999997</v>
      </c>
      <c r="Y226" s="186" t="s">
        <v>1708</v>
      </c>
      <c r="Z226" s="186" t="s">
        <v>1697</v>
      </c>
      <c r="AA226" s="186" t="s">
        <v>1819</v>
      </c>
      <c r="AE226" s="186" t="s">
        <v>1818</v>
      </c>
      <c r="AF226" s="186">
        <v>0</v>
      </c>
    </row>
    <row r="227" spans="1:32" x14ac:dyDescent="0.2">
      <c r="A227" s="186" t="s">
        <v>138</v>
      </c>
      <c r="B227" s="186">
        <v>38</v>
      </c>
      <c r="C227" s="186" t="s">
        <v>167</v>
      </c>
      <c r="D227" s="186" t="s">
        <v>697</v>
      </c>
      <c r="E227" s="186">
        <v>0.75</v>
      </c>
      <c r="H227" s="186">
        <v>778</v>
      </c>
      <c r="I227" s="186">
        <v>-19.317</v>
      </c>
      <c r="J227" s="186" t="s">
        <v>758</v>
      </c>
      <c r="K227" s="186">
        <v>4</v>
      </c>
      <c r="L227" s="186">
        <v>52.106509299999999</v>
      </c>
      <c r="M227" s="186">
        <v>21.067</v>
      </c>
      <c r="P227" s="186">
        <v>20.739000000000001</v>
      </c>
      <c r="R227" s="186">
        <v>0</v>
      </c>
      <c r="S227" s="186">
        <v>1.1630851</v>
      </c>
      <c r="U227" s="186">
        <v>1.09642E-2</v>
      </c>
      <c r="W227" s="186">
        <v>1.084533</v>
      </c>
      <c r="AB227" s="186" t="s">
        <v>809</v>
      </c>
      <c r="AC227" s="186" t="s">
        <v>835</v>
      </c>
      <c r="AD227" s="186" t="s">
        <v>1186</v>
      </c>
      <c r="AE227" s="186" t="s">
        <v>1818</v>
      </c>
      <c r="AF227" s="186">
        <v>95</v>
      </c>
    </row>
    <row r="228" spans="1:32" x14ac:dyDescent="0.2">
      <c r="A228" s="186" t="s">
        <v>138</v>
      </c>
      <c r="B228" s="186">
        <v>38</v>
      </c>
      <c r="C228" s="186" t="s">
        <v>167</v>
      </c>
      <c r="D228" s="186" t="s">
        <v>697</v>
      </c>
      <c r="E228" s="186">
        <v>0.75</v>
      </c>
      <c r="H228" s="186">
        <v>5425</v>
      </c>
      <c r="I228" s="186">
        <v>-43.8</v>
      </c>
      <c r="K228" s="186">
        <v>5</v>
      </c>
      <c r="L228" s="186">
        <v>55.647567000000002</v>
      </c>
      <c r="M228" s="186">
        <v>101.57899999999999</v>
      </c>
      <c r="P228" s="186">
        <v>100.03700000000001</v>
      </c>
      <c r="R228" s="186">
        <v>1</v>
      </c>
      <c r="S228" s="186">
        <v>1.1348495999999999</v>
      </c>
      <c r="U228" s="186">
        <v>1.06905E-2</v>
      </c>
      <c r="W228" s="186">
        <v>1.0577430000000001</v>
      </c>
      <c r="AB228" s="186" t="s">
        <v>809</v>
      </c>
      <c r="AC228" s="186" t="s">
        <v>760</v>
      </c>
      <c r="AD228" s="186" t="s">
        <v>968</v>
      </c>
      <c r="AE228" s="186" t="s">
        <v>1818</v>
      </c>
      <c r="AF228" s="186">
        <v>95</v>
      </c>
    </row>
    <row r="229" spans="1:32" x14ac:dyDescent="0.2">
      <c r="A229" s="186" t="s">
        <v>138</v>
      </c>
      <c r="B229" s="186">
        <v>38</v>
      </c>
      <c r="C229" s="186" t="s">
        <v>167</v>
      </c>
      <c r="D229" s="186" t="s">
        <v>697</v>
      </c>
      <c r="E229" s="186">
        <v>0.75</v>
      </c>
      <c r="H229" s="186">
        <v>5432</v>
      </c>
      <c r="I229" s="186">
        <v>-44.006</v>
      </c>
      <c r="K229" s="186">
        <v>6</v>
      </c>
      <c r="L229" s="186">
        <v>55.302311000000003</v>
      </c>
      <c r="M229" s="186">
        <v>101.762</v>
      </c>
      <c r="P229" s="186">
        <v>100.218</v>
      </c>
      <c r="R229" s="186">
        <v>0</v>
      </c>
      <c r="S229" s="186">
        <v>1.1346153999999999</v>
      </c>
      <c r="U229" s="186">
        <v>1.06882E-2</v>
      </c>
      <c r="W229" s="186">
        <v>1.057518</v>
      </c>
      <c r="AB229" s="186" t="s">
        <v>798</v>
      </c>
      <c r="AC229" s="186" t="s">
        <v>880</v>
      </c>
      <c r="AD229" s="186" t="s">
        <v>1135</v>
      </c>
      <c r="AE229" s="186" t="s">
        <v>1818</v>
      </c>
      <c r="AF229" s="186">
        <v>95</v>
      </c>
    </row>
    <row r="230" spans="1:32" x14ac:dyDescent="0.2">
      <c r="A230" s="186" t="s">
        <v>138</v>
      </c>
      <c r="B230" s="186">
        <v>39</v>
      </c>
      <c r="C230" s="186" t="s">
        <v>168</v>
      </c>
      <c r="D230" s="186" t="s">
        <v>697</v>
      </c>
      <c r="E230" s="186">
        <v>0.79</v>
      </c>
      <c r="F230" s="186">
        <v>6427</v>
      </c>
      <c r="G230" s="186">
        <v>8.3000000000000004E-2</v>
      </c>
      <c r="K230" s="186">
        <v>1</v>
      </c>
      <c r="L230" s="186">
        <v>15.0983062</v>
      </c>
      <c r="M230" s="186">
        <v>118.494</v>
      </c>
      <c r="Q230" s="186">
        <v>117.642</v>
      </c>
      <c r="R230" s="186">
        <v>0</v>
      </c>
      <c r="T230" s="186">
        <v>0.72427470000000005</v>
      </c>
      <c r="V230" s="186">
        <v>3.6784999999999999E-3</v>
      </c>
      <c r="X230" s="186">
        <v>0.36650199999999999</v>
      </c>
      <c r="Y230" s="186" t="s">
        <v>1696</v>
      </c>
      <c r="Z230" s="186" t="s">
        <v>752</v>
      </c>
      <c r="AA230" s="186" t="s">
        <v>1820</v>
      </c>
      <c r="AE230" s="186" t="s">
        <v>1821</v>
      </c>
      <c r="AF230" s="186">
        <v>0</v>
      </c>
    </row>
    <row r="231" spans="1:32" x14ac:dyDescent="0.2">
      <c r="A231" s="186" t="s">
        <v>138</v>
      </c>
      <c r="B231" s="186">
        <v>39</v>
      </c>
      <c r="C231" s="186" t="s">
        <v>168</v>
      </c>
      <c r="D231" s="186" t="s">
        <v>697</v>
      </c>
      <c r="E231" s="186">
        <v>0.79</v>
      </c>
      <c r="F231" s="186">
        <v>6439</v>
      </c>
      <c r="G231" s="186">
        <v>0</v>
      </c>
      <c r="K231" s="186">
        <v>2</v>
      </c>
      <c r="L231" s="186">
        <v>15.1037556</v>
      </c>
      <c r="M231" s="186">
        <v>118.574</v>
      </c>
      <c r="Q231" s="186">
        <v>117.721</v>
      </c>
      <c r="R231" s="186">
        <v>1</v>
      </c>
      <c r="T231" s="186">
        <v>0.72421460000000004</v>
      </c>
      <c r="V231" s="186">
        <v>3.6782E-3</v>
      </c>
      <c r="X231" s="186">
        <v>0.36647200000000002</v>
      </c>
      <c r="Y231" s="186" t="s">
        <v>1712</v>
      </c>
      <c r="Z231" s="186" t="s">
        <v>1690</v>
      </c>
      <c r="AA231" s="186" t="s">
        <v>1822</v>
      </c>
      <c r="AE231" s="186" t="s">
        <v>1821</v>
      </c>
      <c r="AF231" s="186">
        <v>0</v>
      </c>
    </row>
    <row r="232" spans="1:32" x14ac:dyDescent="0.2">
      <c r="A232" s="186" t="s">
        <v>138</v>
      </c>
      <c r="B232" s="186">
        <v>39</v>
      </c>
      <c r="C232" s="186" t="s">
        <v>168</v>
      </c>
      <c r="D232" s="186" t="s">
        <v>697</v>
      </c>
      <c r="E232" s="186">
        <v>0.79</v>
      </c>
      <c r="F232" s="186">
        <v>3251</v>
      </c>
      <c r="G232" s="186">
        <v>8.4390000000000001</v>
      </c>
      <c r="J232" s="186" t="s">
        <v>754</v>
      </c>
      <c r="K232" s="186">
        <v>3</v>
      </c>
      <c r="L232" s="186">
        <v>11.5953696</v>
      </c>
      <c r="M232" s="186">
        <v>78.721999999999994</v>
      </c>
      <c r="Q232" s="186">
        <v>78.150999999999996</v>
      </c>
      <c r="R232" s="186">
        <v>0</v>
      </c>
      <c r="T232" s="186">
        <v>0.73032609999999998</v>
      </c>
      <c r="V232" s="186">
        <v>3.7092000000000002E-3</v>
      </c>
      <c r="X232" s="186">
        <v>0.36955300000000002</v>
      </c>
      <c r="Y232" s="186" t="s">
        <v>751</v>
      </c>
      <c r="Z232" s="186" t="s">
        <v>1697</v>
      </c>
      <c r="AA232" s="186" t="s">
        <v>1823</v>
      </c>
      <c r="AE232" s="186" t="s">
        <v>1821</v>
      </c>
      <c r="AF232" s="186">
        <v>0</v>
      </c>
    </row>
    <row r="233" spans="1:32" x14ac:dyDescent="0.2">
      <c r="A233" s="186" t="s">
        <v>138</v>
      </c>
      <c r="B233" s="186">
        <v>39</v>
      </c>
      <c r="C233" s="186" t="s">
        <v>168</v>
      </c>
      <c r="D233" s="186" t="s">
        <v>697</v>
      </c>
      <c r="E233" s="186">
        <v>0.79</v>
      </c>
      <c r="H233" s="186">
        <v>817</v>
      </c>
      <c r="I233" s="186">
        <v>-19.309999999999999</v>
      </c>
      <c r="J233" s="186" t="s">
        <v>758</v>
      </c>
      <c r="K233" s="186">
        <v>4</v>
      </c>
      <c r="L233" s="186">
        <v>51.5792857</v>
      </c>
      <c r="M233" s="186">
        <v>22.212</v>
      </c>
      <c r="P233" s="186">
        <v>21.866</v>
      </c>
      <c r="R233" s="186">
        <v>0</v>
      </c>
      <c r="S233" s="186">
        <v>1.1630819999999999</v>
      </c>
      <c r="U233" s="186">
        <v>1.09643E-2</v>
      </c>
      <c r="W233" s="186">
        <v>1.0845400000000001</v>
      </c>
      <c r="AB233" s="186" t="s">
        <v>809</v>
      </c>
      <c r="AC233" s="186" t="s">
        <v>760</v>
      </c>
      <c r="AD233" s="186" t="s">
        <v>1186</v>
      </c>
      <c r="AE233" s="186" t="s">
        <v>1821</v>
      </c>
      <c r="AF233" s="186">
        <v>95</v>
      </c>
    </row>
    <row r="234" spans="1:32" x14ac:dyDescent="0.2">
      <c r="A234" s="186" t="s">
        <v>138</v>
      </c>
      <c r="B234" s="186">
        <v>39</v>
      </c>
      <c r="C234" s="186" t="s">
        <v>168</v>
      </c>
      <c r="D234" s="186" t="s">
        <v>697</v>
      </c>
      <c r="E234" s="186">
        <v>0.79</v>
      </c>
      <c r="H234" s="186">
        <v>5438</v>
      </c>
      <c r="I234" s="186">
        <v>-43.8</v>
      </c>
      <c r="K234" s="186">
        <v>5</v>
      </c>
      <c r="L234" s="186">
        <v>52.512969300000002</v>
      </c>
      <c r="M234" s="186">
        <v>101.756</v>
      </c>
      <c r="P234" s="186">
        <v>100.212</v>
      </c>
      <c r="R234" s="186">
        <v>1</v>
      </c>
      <c r="S234" s="186">
        <v>1.1348206000000001</v>
      </c>
      <c r="U234" s="186">
        <v>1.06905E-2</v>
      </c>
      <c r="W234" s="186">
        <v>1.0577430000000001</v>
      </c>
      <c r="AB234" s="186" t="s">
        <v>809</v>
      </c>
      <c r="AC234" s="186" t="s">
        <v>760</v>
      </c>
      <c r="AD234" s="186" t="s">
        <v>968</v>
      </c>
      <c r="AE234" s="186" t="s">
        <v>1821</v>
      </c>
      <c r="AF234" s="186">
        <v>95</v>
      </c>
    </row>
    <row r="235" spans="1:32" x14ac:dyDescent="0.2">
      <c r="A235" s="186" t="s">
        <v>138</v>
      </c>
      <c r="B235" s="186">
        <v>39</v>
      </c>
      <c r="C235" s="186" t="s">
        <v>168</v>
      </c>
      <c r="D235" s="186" t="s">
        <v>697</v>
      </c>
      <c r="E235" s="186">
        <v>0.79</v>
      </c>
      <c r="H235" s="186">
        <v>5433</v>
      </c>
      <c r="I235" s="186">
        <v>-44.023000000000003</v>
      </c>
      <c r="K235" s="186">
        <v>6</v>
      </c>
      <c r="L235" s="186">
        <v>52.192203200000002</v>
      </c>
      <c r="M235" s="186">
        <v>101.934</v>
      </c>
      <c r="P235" s="186">
        <v>100.387</v>
      </c>
      <c r="R235" s="186">
        <v>0</v>
      </c>
      <c r="S235" s="186">
        <v>1.1345664</v>
      </c>
      <c r="U235" s="186">
        <v>1.0688E-2</v>
      </c>
      <c r="W235" s="186">
        <v>1.057498</v>
      </c>
      <c r="AB235" s="186" t="s">
        <v>798</v>
      </c>
      <c r="AC235" s="186" t="s">
        <v>880</v>
      </c>
      <c r="AD235" s="186" t="s">
        <v>1135</v>
      </c>
      <c r="AE235" s="186" t="s">
        <v>1821</v>
      </c>
      <c r="AF235" s="186">
        <v>95</v>
      </c>
    </row>
    <row r="236" spans="1:32" x14ac:dyDescent="0.2">
      <c r="A236" s="186" t="s">
        <v>138</v>
      </c>
      <c r="B236" s="186">
        <v>40</v>
      </c>
      <c r="C236" s="186" t="s">
        <v>519</v>
      </c>
      <c r="D236" s="186" t="s">
        <v>520</v>
      </c>
      <c r="E236" s="186">
        <v>0.82499999999999996</v>
      </c>
      <c r="F236" s="186">
        <v>6447</v>
      </c>
      <c r="G236" s="186">
        <v>0.13100000000000001</v>
      </c>
      <c r="K236" s="186">
        <v>1</v>
      </c>
      <c r="L236" s="186">
        <v>14.4708007</v>
      </c>
      <c r="M236" s="186">
        <v>118.693</v>
      </c>
      <c r="Q236" s="186">
        <v>117.84</v>
      </c>
      <c r="R236" s="186">
        <v>0</v>
      </c>
      <c r="T236" s="186">
        <v>0.724387</v>
      </c>
      <c r="V236" s="186">
        <v>3.6787E-3</v>
      </c>
      <c r="X236" s="186">
        <v>0.36652000000000001</v>
      </c>
      <c r="Y236" s="186" t="s">
        <v>1696</v>
      </c>
      <c r="Z236" s="186" t="s">
        <v>752</v>
      </c>
      <c r="AA236" s="186" t="s">
        <v>1824</v>
      </c>
      <c r="AE236" s="186" t="s">
        <v>1825</v>
      </c>
      <c r="AF236" s="186">
        <v>0</v>
      </c>
    </row>
    <row r="237" spans="1:32" x14ac:dyDescent="0.2">
      <c r="A237" s="186" t="s">
        <v>138</v>
      </c>
      <c r="B237" s="186">
        <v>40</v>
      </c>
      <c r="C237" s="186" t="s">
        <v>519</v>
      </c>
      <c r="D237" s="186" t="s">
        <v>520</v>
      </c>
      <c r="E237" s="186">
        <v>0.82499999999999996</v>
      </c>
      <c r="F237" s="186">
        <v>6457</v>
      </c>
      <c r="G237" s="186">
        <v>0</v>
      </c>
      <c r="K237" s="186">
        <v>2</v>
      </c>
      <c r="L237" s="186">
        <v>14.4755006</v>
      </c>
      <c r="M237" s="186">
        <v>118.76600000000001</v>
      </c>
      <c r="Q237" s="186">
        <v>117.91200000000001</v>
      </c>
      <c r="R237" s="186">
        <v>1</v>
      </c>
      <c r="T237" s="186">
        <v>0.72429189999999999</v>
      </c>
      <c r="V237" s="186">
        <v>3.6782E-3</v>
      </c>
      <c r="X237" s="186">
        <v>0.36647200000000002</v>
      </c>
      <c r="Y237" s="186" t="s">
        <v>1712</v>
      </c>
      <c r="Z237" s="186" t="s">
        <v>1268</v>
      </c>
      <c r="AA237" s="186" t="s">
        <v>993</v>
      </c>
      <c r="AE237" s="186" t="s">
        <v>1825</v>
      </c>
      <c r="AF237" s="186">
        <v>0</v>
      </c>
    </row>
    <row r="238" spans="1:32" x14ac:dyDescent="0.2">
      <c r="A238" s="186" t="s">
        <v>138</v>
      </c>
      <c r="B238" s="186">
        <v>40</v>
      </c>
      <c r="C238" s="186" t="s">
        <v>519</v>
      </c>
      <c r="D238" s="186" t="s">
        <v>520</v>
      </c>
      <c r="E238" s="186">
        <v>0.82499999999999996</v>
      </c>
      <c r="F238" s="186">
        <v>3728</v>
      </c>
      <c r="G238" s="186">
        <v>12.89</v>
      </c>
      <c r="J238" s="186" t="s">
        <v>754</v>
      </c>
      <c r="K238" s="186">
        <v>3</v>
      </c>
      <c r="L238" s="186">
        <v>12.2208442</v>
      </c>
      <c r="M238" s="186">
        <v>90.134</v>
      </c>
      <c r="Q238" s="186">
        <v>89.477999999999994</v>
      </c>
      <c r="R238" s="186">
        <v>0</v>
      </c>
      <c r="T238" s="186">
        <v>0.73362839999999996</v>
      </c>
      <c r="V238" s="186">
        <v>3.7255999999999999E-3</v>
      </c>
      <c r="X238" s="186">
        <v>0.37117899999999998</v>
      </c>
      <c r="Y238" s="186" t="s">
        <v>751</v>
      </c>
      <c r="Z238" s="186" t="s">
        <v>1697</v>
      </c>
      <c r="AA238" s="186" t="s">
        <v>1826</v>
      </c>
      <c r="AE238" s="186" t="s">
        <v>1825</v>
      </c>
      <c r="AF238" s="186">
        <v>0</v>
      </c>
    </row>
    <row r="239" spans="1:32" x14ac:dyDescent="0.2">
      <c r="A239" s="186" t="s">
        <v>138</v>
      </c>
      <c r="B239" s="186">
        <v>40</v>
      </c>
      <c r="C239" s="186" t="s">
        <v>519</v>
      </c>
      <c r="D239" s="186" t="s">
        <v>520</v>
      </c>
      <c r="E239" s="186">
        <v>0.82499999999999996</v>
      </c>
      <c r="H239" s="186">
        <v>848</v>
      </c>
      <c r="I239" s="186">
        <v>-30.661000000000001</v>
      </c>
      <c r="J239" s="186" t="s">
        <v>758</v>
      </c>
      <c r="K239" s="186">
        <v>4</v>
      </c>
      <c r="L239" s="186">
        <v>50.892212499999999</v>
      </c>
      <c r="M239" s="186">
        <v>23.084</v>
      </c>
      <c r="P239" s="186">
        <v>22.727</v>
      </c>
      <c r="R239" s="186">
        <v>0</v>
      </c>
      <c r="S239" s="186">
        <v>1.1505508</v>
      </c>
      <c r="U239" s="186">
        <v>1.0837400000000001E-2</v>
      </c>
      <c r="W239" s="186">
        <v>1.0721210000000001</v>
      </c>
      <c r="AB239" s="186" t="s">
        <v>809</v>
      </c>
      <c r="AC239" s="186" t="s">
        <v>835</v>
      </c>
      <c r="AD239" s="186" t="s">
        <v>1214</v>
      </c>
      <c r="AE239" s="186" t="s">
        <v>1825</v>
      </c>
      <c r="AF239" s="186">
        <v>95</v>
      </c>
    </row>
    <row r="240" spans="1:32" x14ac:dyDescent="0.2">
      <c r="A240" s="186" t="s">
        <v>138</v>
      </c>
      <c r="B240" s="186">
        <v>40</v>
      </c>
      <c r="C240" s="186" t="s">
        <v>519</v>
      </c>
      <c r="D240" s="186" t="s">
        <v>520</v>
      </c>
      <c r="E240" s="186">
        <v>0.82499999999999996</v>
      </c>
      <c r="H240" s="186">
        <v>5448</v>
      </c>
      <c r="I240" s="186">
        <v>-43.8</v>
      </c>
      <c r="K240" s="186">
        <v>5</v>
      </c>
      <c r="L240" s="186">
        <v>50.199780500000003</v>
      </c>
      <c r="M240" s="186">
        <v>101.806</v>
      </c>
      <c r="P240" s="186">
        <v>100.26</v>
      </c>
      <c r="R240" s="186">
        <v>1</v>
      </c>
      <c r="S240" s="186">
        <v>1.1348195999999999</v>
      </c>
      <c r="U240" s="186">
        <v>1.06905E-2</v>
      </c>
      <c r="W240" s="186">
        <v>1.0577430000000001</v>
      </c>
      <c r="AB240" s="186" t="s">
        <v>809</v>
      </c>
      <c r="AC240" s="186" t="s">
        <v>760</v>
      </c>
      <c r="AD240" s="186" t="s">
        <v>972</v>
      </c>
      <c r="AE240" s="186" t="s">
        <v>1825</v>
      </c>
      <c r="AF240" s="186">
        <v>95</v>
      </c>
    </row>
    <row r="241" spans="1:32" x14ac:dyDescent="0.2">
      <c r="A241" s="186" t="s">
        <v>138</v>
      </c>
      <c r="B241" s="186">
        <v>40</v>
      </c>
      <c r="C241" s="186" t="s">
        <v>519</v>
      </c>
      <c r="D241" s="186" t="s">
        <v>520</v>
      </c>
      <c r="E241" s="186">
        <v>0.82499999999999996</v>
      </c>
      <c r="H241" s="186">
        <v>5441</v>
      </c>
      <c r="I241" s="186">
        <v>-44.002000000000002</v>
      </c>
      <c r="K241" s="186">
        <v>6</v>
      </c>
      <c r="L241" s="186">
        <v>49.817968999999998</v>
      </c>
      <c r="M241" s="186">
        <v>102.027</v>
      </c>
      <c r="P241" s="186">
        <v>100.479</v>
      </c>
      <c r="R241" s="186">
        <v>0</v>
      </c>
      <c r="S241" s="186">
        <v>1.1345902000000001</v>
      </c>
      <c r="U241" s="186">
        <v>1.06882E-2</v>
      </c>
      <c r="W241" s="186">
        <v>1.0575209999999999</v>
      </c>
      <c r="AB241" s="186" t="s">
        <v>798</v>
      </c>
      <c r="AC241" s="186" t="s">
        <v>880</v>
      </c>
      <c r="AD241" s="186" t="s">
        <v>1135</v>
      </c>
      <c r="AE241" s="186" t="s">
        <v>1825</v>
      </c>
      <c r="AF241" s="186">
        <v>95</v>
      </c>
    </row>
    <row r="242" spans="1:32" x14ac:dyDescent="0.2">
      <c r="A242" s="186" t="s">
        <v>138</v>
      </c>
      <c r="B242" s="186">
        <v>41</v>
      </c>
      <c r="C242" s="186" t="s">
        <v>521</v>
      </c>
      <c r="D242" s="186" t="s">
        <v>522</v>
      </c>
      <c r="E242" s="186">
        <v>0.80700000000000005</v>
      </c>
      <c r="F242" s="186">
        <v>6457</v>
      </c>
      <c r="G242" s="186">
        <v>0.11799999999999999</v>
      </c>
      <c r="K242" s="186">
        <v>1</v>
      </c>
      <c r="L242" s="186">
        <v>14.795864399999999</v>
      </c>
      <c r="M242" s="186">
        <v>118.72799999999999</v>
      </c>
      <c r="Q242" s="186">
        <v>117.874</v>
      </c>
      <c r="R242" s="186">
        <v>0</v>
      </c>
      <c r="T242" s="186">
        <v>0.72427560000000002</v>
      </c>
      <c r="V242" s="186">
        <v>3.6786000000000002E-3</v>
      </c>
      <c r="X242" s="186">
        <v>0.36651499999999998</v>
      </c>
      <c r="Y242" s="186" t="s">
        <v>1637</v>
      </c>
      <c r="Z242" s="186" t="s">
        <v>752</v>
      </c>
      <c r="AA242" s="186" t="s">
        <v>1827</v>
      </c>
      <c r="AE242" s="186" t="s">
        <v>1828</v>
      </c>
      <c r="AF242" s="186">
        <v>0</v>
      </c>
    </row>
    <row r="243" spans="1:32" x14ac:dyDescent="0.2">
      <c r="A243" s="186" t="s">
        <v>138</v>
      </c>
      <c r="B243" s="186">
        <v>41</v>
      </c>
      <c r="C243" s="186" t="s">
        <v>521</v>
      </c>
      <c r="D243" s="186" t="s">
        <v>522</v>
      </c>
      <c r="E243" s="186">
        <v>0.80700000000000005</v>
      </c>
      <c r="F243" s="186">
        <v>6460</v>
      </c>
      <c r="G243" s="186">
        <v>0</v>
      </c>
      <c r="K243" s="186">
        <v>2</v>
      </c>
      <c r="L243" s="186">
        <v>14.8066566</v>
      </c>
      <c r="M243" s="186">
        <v>118.89</v>
      </c>
      <c r="Q243" s="186">
        <v>118.036</v>
      </c>
      <c r="R243" s="186">
        <v>1</v>
      </c>
      <c r="T243" s="186">
        <v>0.72419029999999995</v>
      </c>
      <c r="V243" s="186">
        <v>3.6782E-3</v>
      </c>
      <c r="X243" s="186">
        <v>0.36647200000000002</v>
      </c>
      <c r="Y243" s="186" t="s">
        <v>1712</v>
      </c>
      <c r="Z243" s="186" t="s">
        <v>1268</v>
      </c>
      <c r="AA243" s="186" t="s">
        <v>1829</v>
      </c>
      <c r="AE243" s="186" t="s">
        <v>1828</v>
      </c>
      <c r="AF243" s="186">
        <v>0</v>
      </c>
    </row>
    <row r="244" spans="1:32" x14ac:dyDescent="0.2">
      <c r="A244" s="186" t="s">
        <v>138</v>
      </c>
      <c r="B244" s="186">
        <v>41</v>
      </c>
      <c r="C244" s="186" t="s">
        <v>521</v>
      </c>
      <c r="D244" s="186" t="s">
        <v>522</v>
      </c>
      <c r="E244" s="186">
        <v>0.80700000000000005</v>
      </c>
      <c r="F244" s="186">
        <v>3330</v>
      </c>
      <c r="G244" s="186">
        <v>11.46</v>
      </c>
      <c r="J244" s="186" t="s">
        <v>754</v>
      </c>
      <c r="K244" s="186">
        <v>3</v>
      </c>
      <c r="L244" s="186">
        <v>11.5457576</v>
      </c>
      <c r="M244" s="186">
        <v>80.58</v>
      </c>
      <c r="Q244" s="186">
        <v>79.994</v>
      </c>
      <c r="R244" s="186">
        <v>0</v>
      </c>
      <c r="T244" s="186">
        <v>0.73248930000000001</v>
      </c>
      <c r="V244" s="186">
        <v>3.7204E-3</v>
      </c>
      <c r="X244" s="186">
        <v>0.37065599999999999</v>
      </c>
      <c r="Y244" s="186" t="s">
        <v>751</v>
      </c>
      <c r="Z244" s="186" t="s">
        <v>1277</v>
      </c>
      <c r="AA244" s="186" t="s">
        <v>1830</v>
      </c>
      <c r="AE244" s="186" t="s">
        <v>1828</v>
      </c>
      <c r="AF244" s="186">
        <v>0</v>
      </c>
    </row>
    <row r="245" spans="1:32" x14ac:dyDescent="0.2">
      <c r="A245" s="186" t="s">
        <v>138</v>
      </c>
      <c r="B245" s="186">
        <v>41</v>
      </c>
      <c r="C245" s="186" t="s">
        <v>521</v>
      </c>
      <c r="D245" s="186" t="s">
        <v>522</v>
      </c>
      <c r="E245" s="186">
        <v>0.80700000000000005</v>
      </c>
      <c r="H245" s="186">
        <v>890</v>
      </c>
      <c r="I245" s="186">
        <v>-34.015999999999998</v>
      </c>
      <c r="J245" s="186" t="s">
        <v>758</v>
      </c>
      <c r="K245" s="186">
        <v>4</v>
      </c>
      <c r="L245" s="186">
        <v>54.072989900000003</v>
      </c>
      <c r="M245" s="186">
        <v>24.277000000000001</v>
      </c>
      <c r="P245" s="186">
        <v>23.902999999999999</v>
      </c>
      <c r="R245" s="186">
        <v>0</v>
      </c>
      <c r="S245" s="186">
        <v>1.1467735999999999</v>
      </c>
      <c r="U245" s="186">
        <v>1.0799899999999999E-2</v>
      </c>
      <c r="W245" s="186">
        <v>1.0684499999999999</v>
      </c>
      <c r="AB245" s="186" t="s">
        <v>809</v>
      </c>
      <c r="AC245" s="186" t="s">
        <v>835</v>
      </c>
      <c r="AD245" s="186" t="s">
        <v>1223</v>
      </c>
      <c r="AE245" s="186" t="s">
        <v>1828</v>
      </c>
      <c r="AF245" s="186">
        <v>95</v>
      </c>
    </row>
    <row r="246" spans="1:32" x14ac:dyDescent="0.2">
      <c r="A246" s="186" t="s">
        <v>138</v>
      </c>
      <c r="B246" s="186">
        <v>41</v>
      </c>
      <c r="C246" s="186" t="s">
        <v>521</v>
      </c>
      <c r="D246" s="186" t="s">
        <v>522</v>
      </c>
      <c r="E246" s="186">
        <v>0.80700000000000005</v>
      </c>
      <c r="H246" s="186">
        <v>5460</v>
      </c>
      <c r="I246" s="186">
        <v>-43.8</v>
      </c>
      <c r="K246" s="186">
        <v>5</v>
      </c>
      <c r="L246" s="186">
        <v>51.029242600000003</v>
      </c>
      <c r="M246" s="186">
        <v>101.97</v>
      </c>
      <c r="P246" s="186">
        <v>100.423</v>
      </c>
      <c r="R246" s="186">
        <v>1</v>
      </c>
      <c r="S246" s="186">
        <v>1.1347543</v>
      </c>
      <c r="U246" s="186">
        <v>1.06905E-2</v>
      </c>
      <c r="W246" s="186">
        <v>1.0577430000000001</v>
      </c>
      <c r="AB246" s="186" t="s">
        <v>809</v>
      </c>
      <c r="AC246" s="186" t="s">
        <v>835</v>
      </c>
      <c r="AD246" s="186" t="s">
        <v>972</v>
      </c>
      <c r="AE246" s="186" t="s">
        <v>1828</v>
      </c>
      <c r="AF246" s="186">
        <v>95</v>
      </c>
    </row>
    <row r="247" spans="1:32" x14ac:dyDescent="0.2">
      <c r="A247" s="186" t="s">
        <v>138</v>
      </c>
      <c r="B247" s="186">
        <v>41</v>
      </c>
      <c r="C247" s="186" t="s">
        <v>521</v>
      </c>
      <c r="D247" s="186" t="s">
        <v>522</v>
      </c>
      <c r="E247" s="186">
        <v>0.80700000000000005</v>
      </c>
      <c r="H247" s="186">
        <v>5441</v>
      </c>
      <c r="I247" s="186">
        <v>-44.017000000000003</v>
      </c>
      <c r="K247" s="186">
        <v>6</v>
      </c>
      <c r="L247" s="186">
        <v>50.923170800000001</v>
      </c>
      <c r="M247" s="186">
        <v>102.03</v>
      </c>
      <c r="P247" s="186">
        <v>100.482</v>
      </c>
      <c r="R247" s="186">
        <v>0</v>
      </c>
      <c r="S247" s="186">
        <v>1.1345078</v>
      </c>
      <c r="U247" s="186">
        <v>1.0688100000000001E-2</v>
      </c>
      <c r="W247" s="186">
        <v>1.0575060000000001</v>
      </c>
      <c r="AB247" s="186" t="s">
        <v>798</v>
      </c>
      <c r="AC247" s="186" t="s">
        <v>821</v>
      </c>
      <c r="AD247" s="186" t="s">
        <v>1151</v>
      </c>
      <c r="AE247" s="186" t="s">
        <v>1828</v>
      </c>
      <c r="AF247" s="186">
        <v>95</v>
      </c>
    </row>
    <row r="248" spans="1:32" x14ac:dyDescent="0.2">
      <c r="A248" s="186" t="s">
        <v>138</v>
      </c>
      <c r="B248" s="186">
        <v>42</v>
      </c>
      <c r="C248" s="186" t="s">
        <v>523</v>
      </c>
      <c r="D248" s="186" t="s">
        <v>524</v>
      </c>
      <c r="E248" s="186">
        <v>0.80900000000000005</v>
      </c>
      <c r="F248" s="188">
        <v>6466</v>
      </c>
      <c r="G248" s="188">
        <v>0.126</v>
      </c>
      <c r="K248" s="186">
        <v>1</v>
      </c>
      <c r="L248" s="186">
        <v>14.774596300000001</v>
      </c>
      <c r="M248" s="186">
        <v>118.959</v>
      </c>
      <c r="Q248" s="188">
        <v>118.10299999999999</v>
      </c>
      <c r="R248" s="186">
        <v>0</v>
      </c>
      <c r="T248" s="188">
        <v>0.72444569999999997</v>
      </c>
      <c r="V248" s="188">
        <v>3.6787E-3</v>
      </c>
      <c r="X248" s="188">
        <v>0.36651800000000001</v>
      </c>
      <c r="Y248" s="188" t="s">
        <v>1637</v>
      </c>
      <c r="Z248" s="188" t="s">
        <v>1628</v>
      </c>
      <c r="AA248" s="188" t="s">
        <v>1831</v>
      </c>
      <c r="AE248" s="186" t="s">
        <v>1832</v>
      </c>
      <c r="AF248" s="186">
        <v>0</v>
      </c>
    </row>
    <row r="249" spans="1:32" x14ac:dyDescent="0.2">
      <c r="A249" s="186" t="s">
        <v>138</v>
      </c>
      <c r="B249" s="186">
        <v>42</v>
      </c>
      <c r="C249" s="186" t="s">
        <v>523</v>
      </c>
      <c r="D249" s="186" t="s">
        <v>524</v>
      </c>
      <c r="E249" s="186">
        <v>0.80900000000000005</v>
      </c>
      <c r="F249" s="188">
        <v>6465</v>
      </c>
      <c r="G249" s="188">
        <v>0</v>
      </c>
      <c r="K249" s="186">
        <v>2</v>
      </c>
      <c r="L249" s="186">
        <v>14.7780901</v>
      </c>
      <c r="M249" s="186">
        <v>119.012</v>
      </c>
      <c r="Q249" s="188">
        <v>118.15600000000001</v>
      </c>
      <c r="R249" s="186">
        <v>1</v>
      </c>
      <c r="T249" s="188">
        <v>0.72435450000000001</v>
      </c>
      <c r="V249" s="188">
        <v>3.6782E-3</v>
      </c>
      <c r="X249" s="188">
        <v>0.36647200000000002</v>
      </c>
      <c r="Y249" s="188" t="s">
        <v>1712</v>
      </c>
      <c r="Z249" s="188" t="s">
        <v>1690</v>
      </c>
      <c r="AA249" s="188" t="s">
        <v>993</v>
      </c>
      <c r="AE249" s="186" t="s">
        <v>1832</v>
      </c>
      <c r="AF249" s="186">
        <v>0</v>
      </c>
    </row>
    <row r="250" spans="1:32" x14ac:dyDescent="0.2">
      <c r="A250" s="186" t="s">
        <v>138</v>
      </c>
      <c r="B250" s="186">
        <v>42</v>
      </c>
      <c r="C250" s="186" t="s">
        <v>523</v>
      </c>
      <c r="D250" s="186" t="s">
        <v>524</v>
      </c>
      <c r="E250" s="186">
        <v>0.80900000000000005</v>
      </c>
      <c r="F250" s="188">
        <v>3572</v>
      </c>
      <c r="G250" s="188">
        <v>11.974</v>
      </c>
      <c r="J250" s="188" t="s">
        <v>754</v>
      </c>
      <c r="K250" s="186">
        <v>3</v>
      </c>
      <c r="L250" s="186">
        <v>12.1233328</v>
      </c>
      <c r="M250" s="186">
        <v>86.600999999999999</v>
      </c>
      <c r="Q250" s="188">
        <v>85.971000000000004</v>
      </c>
      <c r="R250" s="186">
        <v>0</v>
      </c>
      <c r="T250" s="188">
        <v>0.7330276</v>
      </c>
      <c r="V250" s="188">
        <v>3.7222000000000002E-3</v>
      </c>
      <c r="X250" s="188">
        <v>0.37084400000000001</v>
      </c>
      <c r="Y250" s="188" t="s">
        <v>751</v>
      </c>
      <c r="Z250" s="188" t="s">
        <v>1277</v>
      </c>
      <c r="AA250" s="188" t="s">
        <v>1833</v>
      </c>
      <c r="AE250" s="186" t="s">
        <v>1832</v>
      </c>
      <c r="AF250" s="186">
        <v>0</v>
      </c>
    </row>
    <row r="251" spans="1:32" x14ac:dyDescent="0.2">
      <c r="A251" s="186" t="s">
        <v>138</v>
      </c>
      <c r="B251" s="186">
        <v>42</v>
      </c>
      <c r="C251" s="186" t="s">
        <v>523</v>
      </c>
      <c r="D251" s="186" t="s">
        <v>524</v>
      </c>
      <c r="E251" s="186">
        <v>0.80900000000000005</v>
      </c>
      <c r="H251" s="188">
        <v>830</v>
      </c>
      <c r="I251" s="188">
        <v>-33.070999999999998</v>
      </c>
      <c r="J251" s="188" t="s">
        <v>758</v>
      </c>
      <c r="K251" s="186">
        <v>4</v>
      </c>
      <c r="L251" s="186">
        <v>50.998436400000003</v>
      </c>
      <c r="M251" s="186">
        <v>22.568999999999999</v>
      </c>
      <c r="P251" s="188">
        <v>22.22</v>
      </c>
      <c r="R251" s="186">
        <v>0</v>
      </c>
      <c r="S251" s="188">
        <v>1.1478208999999999</v>
      </c>
      <c r="U251" s="188">
        <v>1.0810500000000001E-2</v>
      </c>
      <c r="W251" s="188">
        <v>1.0694840000000001</v>
      </c>
      <c r="AB251" s="188" t="s">
        <v>809</v>
      </c>
      <c r="AC251" s="188" t="s">
        <v>835</v>
      </c>
      <c r="AD251" s="188" t="s">
        <v>1214</v>
      </c>
      <c r="AE251" s="186" t="s">
        <v>1832</v>
      </c>
      <c r="AF251" s="186">
        <v>95</v>
      </c>
    </row>
    <row r="252" spans="1:32" x14ac:dyDescent="0.2">
      <c r="A252" s="186" t="s">
        <v>138</v>
      </c>
      <c r="B252" s="186">
        <v>42</v>
      </c>
      <c r="C252" s="186" t="s">
        <v>523</v>
      </c>
      <c r="D252" s="186" t="s">
        <v>524</v>
      </c>
      <c r="E252" s="186">
        <v>0.80900000000000005</v>
      </c>
      <c r="H252" s="188">
        <v>5465</v>
      </c>
      <c r="I252" s="188">
        <v>-43.8</v>
      </c>
      <c r="K252" s="186">
        <v>5</v>
      </c>
      <c r="L252" s="186">
        <v>51.083226099999997</v>
      </c>
      <c r="M252" s="186">
        <v>101.86799999999999</v>
      </c>
      <c r="P252" s="188">
        <v>100.322</v>
      </c>
      <c r="R252" s="186">
        <v>1</v>
      </c>
      <c r="S252" s="188">
        <v>1.1347332000000001</v>
      </c>
      <c r="U252" s="188">
        <v>1.06905E-2</v>
      </c>
      <c r="W252" s="188">
        <v>1.0577430000000001</v>
      </c>
      <c r="AB252" s="188" t="s">
        <v>809</v>
      </c>
      <c r="AC252" s="188" t="s">
        <v>760</v>
      </c>
      <c r="AD252" s="188" t="s">
        <v>972</v>
      </c>
      <c r="AE252" s="186" t="s">
        <v>1832</v>
      </c>
      <c r="AF252" s="186">
        <v>95</v>
      </c>
    </row>
    <row r="253" spans="1:32" x14ac:dyDescent="0.2">
      <c r="A253" s="186" t="s">
        <v>138</v>
      </c>
      <c r="B253" s="186">
        <v>42</v>
      </c>
      <c r="C253" s="186" t="s">
        <v>523</v>
      </c>
      <c r="D253" s="186" t="s">
        <v>524</v>
      </c>
      <c r="E253" s="186">
        <v>0.80900000000000005</v>
      </c>
      <c r="H253" s="188">
        <v>5446</v>
      </c>
      <c r="I253" s="188">
        <v>-44.052999999999997</v>
      </c>
      <c r="K253" s="186">
        <v>6</v>
      </c>
      <c r="L253" s="186">
        <v>50.730395199999997</v>
      </c>
      <c r="M253" s="186">
        <v>102.068</v>
      </c>
      <c r="P253" s="188">
        <v>100.51900000000001</v>
      </c>
      <c r="R253" s="186">
        <v>0</v>
      </c>
      <c r="S253" s="188">
        <v>1.1344471</v>
      </c>
      <c r="U253" s="188">
        <v>1.06877E-2</v>
      </c>
      <c r="W253" s="188">
        <v>1.057466</v>
      </c>
      <c r="AB253" s="188" t="s">
        <v>798</v>
      </c>
      <c r="AC253" s="188" t="s">
        <v>821</v>
      </c>
      <c r="AD253" s="188" t="s">
        <v>1151</v>
      </c>
      <c r="AE253" s="186" t="s">
        <v>1832</v>
      </c>
      <c r="AF253" s="186">
        <v>95</v>
      </c>
    </row>
    <row r="254" spans="1:32" x14ac:dyDescent="0.2">
      <c r="A254" s="186" t="s">
        <v>138</v>
      </c>
      <c r="B254" s="186">
        <v>43</v>
      </c>
      <c r="C254" s="186" t="s">
        <v>525</v>
      </c>
      <c r="D254" s="186" t="s">
        <v>526</v>
      </c>
      <c r="E254" s="186">
        <v>0.80800000000000005</v>
      </c>
      <c r="F254" s="188">
        <v>6466</v>
      </c>
      <c r="G254" s="188">
        <v>0.127</v>
      </c>
      <c r="K254" s="186">
        <v>1</v>
      </c>
      <c r="L254" s="186">
        <v>14.7942588</v>
      </c>
      <c r="M254" s="186">
        <v>118.98</v>
      </c>
      <c r="Q254" s="188">
        <v>118.124</v>
      </c>
      <c r="R254" s="186">
        <v>0</v>
      </c>
      <c r="T254" s="188">
        <v>0.7244353</v>
      </c>
      <c r="V254" s="188">
        <v>3.6787E-3</v>
      </c>
      <c r="X254" s="188">
        <v>0.36651899999999998</v>
      </c>
      <c r="Y254" s="188" t="s">
        <v>1696</v>
      </c>
      <c r="Z254" s="188" t="s">
        <v>752</v>
      </c>
      <c r="AA254" s="188" t="s">
        <v>973</v>
      </c>
      <c r="AE254" s="186" t="s">
        <v>1834</v>
      </c>
      <c r="AF254" s="186">
        <v>0</v>
      </c>
    </row>
    <row r="255" spans="1:32" x14ac:dyDescent="0.2">
      <c r="A255" s="186" t="s">
        <v>138</v>
      </c>
      <c r="B255" s="186">
        <v>43</v>
      </c>
      <c r="C255" s="186" t="s">
        <v>525</v>
      </c>
      <c r="D255" s="186" t="s">
        <v>526</v>
      </c>
      <c r="E255" s="186">
        <v>0.80800000000000005</v>
      </c>
      <c r="F255" s="188">
        <v>6462</v>
      </c>
      <c r="G255" s="188">
        <v>0</v>
      </c>
      <c r="K255" s="186">
        <v>2</v>
      </c>
      <c r="L255" s="186">
        <v>14.789406</v>
      </c>
      <c r="M255" s="186">
        <v>118.907</v>
      </c>
      <c r="Q255" s="188">
        <v>118.051</v>
      </c>
      <c r="R255" s="186">
        <v>1</v>
      </c>
      <c r="T255" s="188">
        <v>0.72434299999999996</v>
      </c>
      <c r="V255" s="188">
        <v>3.6782E-3</v>
      </c>
      <c r="X255" s="188">
        <v>0.36647200000000002</v>
      </c>
      <c r="Y255" s="188" t="s">
        <v>1712</v>
      </c>
      <c r="Z255" s="188" t="s">
        <v>1690</v>
      </c>
      <c r="AA255" s="188" t="s">
        <v>1835</v>
      </c>
      <c r="AE255" s="186" t="s">
        <v>1834</v>
      </c>
      <c r="AF255" s="186">
        <v>0</v>
      </c>
    </row>
    <row r="256" spans="1:32" x14ac:dyDescent="0.2">
      <c r="A256" s="186" t="s">
        <v>138</v>
      </c>
      <c r="B256" s="186">
        <v>43</v>
      </c>
      <c r="C256" s="186" t="s">
        <v>525</v>
      </c>
      <c r="D256" s="186" t="s">
        <v>526</v>
      </c>
      <c r="E256" s="186">
        <v>0.80800000000000005</v>
      </c>
      <c r="F256" s="188">
        <v>3329</v>
      </c>
      <c r="G256" s="188">
        <v>11.648</v>
      </c>
      <c r="J256" s="188" t="s">
        <v>754</v>
      </c>
      <c r="K256" s="186">
        <v>3</v>
      </c>
      <c r="L256" s="186">
        <v>11.5125466</v>
      </c>
      <c r="M256" s="186">
        <v>80.397999999999996</v>
      </c>
      <c r="Q256" s="188">
        <v>79.813000000000002</v>
      </c>
      <c r="R256" s="186">
        <v>0</v>
      </c>
      <c r="T256" s="188">
        <v>0.73278019999999999</v>
      </c>
      <c r="V256" s="188">
        <v>3.7209999999999999E-3</v>
      </c>
      <c r="X256" s="188">
        <v>0.37072500000000003</v>
      </c>
      <c r="Y256" s="188" t="s">
        <v>751</v>
      </c>
      <c r="Z256" s="188" t="s">
        <v>1277</v>
      </c>
      <c r="AA256" s="188" t="s">
        <v>1836</v>
      </c>
      <c r="AE256" s="186" t="s">
        <v>1834</v>
      </c>
      <c r="AF256" s="186">
        <v>0</v>
      </c>
    </row>
    <row r="257" spans="1:32" x14ac:dyDescent="0.2">
      <c r="A257" s="186" t="s">
        <v>138</v>
      </c>
      <c r="B257" s="186">
        <v>43</v>
      </c>
      <c r="C257" s="186" t="s">
        <v>525</v>
      </c>
      <c r="D257" s="186" t="s">
        <v>526</v>
      </c>
      <c r="E257" s="186">
        <v>0.80800000000000005</v>
      </c>
      <c r="H257" s="188">
        <v>867</v>
      </c>
      <c r="I257" s="188">
        <v>-33.488999999999997</v>
      </c>
      <c r="J257" s="188" t="s">
        <v>758</v>
      </c>
      <c r="K257" s="186">
        <v>4</v>
      </c>
      <c r="L257" s="186">
        <v>52.837868200000003</v>
      </c>
      <c r="M257" s="186">
        <v>23.59</v>
      </c>
      <c r="P257" s="188">
        <v>23.225999999999999</v>
      </c>
      <c r="R257" s="186">
        <v>0</v>
      </c>
      <c r="S257" s="188">
        <v>1.1472901</v>
      </c>
      <c r="U257" s="188">
        <v>1.0805800000000001E-2</v>
      </c>
      <c r="W257" s="188">
        <v>1.0690269999999999</v>
      </c>
      <c r="AB257" s="188" t="s">
        <v>809</v>
      </c>
      <c r="AC257" s="188" t="s">
        <v>760</v>
      </c>
      <c r="AD257" s="188" t="s">
        <v>1223</v>
      </c>
      <c r="AE257" s="186" t="s">
        <v>1834</v>
      </c>
      <c r="AF257" s="186">
        <v>95</v>
      </c>
    </row>
    <row r="258" spans="1:32" x14ac:dyDescent="0.2">
      <c r="A258" s="186" t="s">
        <v>138</v>
      </c>
      <c r="B258" s="186">
        <v>43</v>
      </c>
      <c r="C258" s="186" t="s">
        <v>525</v>
      </c>
      <c r="D258" s="186" t="s">
        <v>526</v>
      </c>
      <c r="E258" s="186">
        <v>0.80800000000000005</v>
      </c>
      <c r="H258" s="188">
        <v>5447</v>
      </c>
      <c r="I258" s="188">
        <v>-43.8</v>
      </c>
      <c r="K258" s="186">
        <v>5</v>
      </c>
      <c r="L258" s="186">
        <v>51.139867299999999</v>
      </c>
      <c r="M258" s="186">
        <v>101.872</v>
      </c>
      <c r="P258" s="188">
        <v>100.32599999999999</v>
      </c>
      <c r="R258" s="186">
        <v>1</v>
      </c>
      <c r="S258" s="188">
        <v>1.1346794</v>
      </c>
      <c r="U258" s="188">
        <v>1.06905E-2</v>
      </c>
      <c r="W258" s="188">
        <v>1.0577430000000001</v>
      </c>
      <c r="AB258" s="188" t="s">
        <v>809</v>
      </c>
      <c r="AC258" s="188" t="s">
        <v>760</v>
      </c>
      <c r="AD258" s="188" t="s">
        <v>972</v>
      </c>
      <c r="AE258" s="186" t="s">
        <v>1834</v>
      </c>
      <c r="AF258" s="186">
        <v>95</v>
      </c>
    </row>
    <row r="259" spans="1:32" x14ac:dyDescent="0.2">
      <c r="A259" s="186" t="s">
        <v>138</v>
      </c>
      <c r="B259" s="186">
        <v>43</v>
      </c>
      <c r="C259" s="186" t="s">
        <v>525</v>
      </c>
      <c r="D259" s="186" t="s">
        <v>526</v>
      </c>
      <c r="E259" s="186">
        <v>0.80800000000000005</v>
      </c>
      <c r="H259" s="188">
        <v>5443</v>
      </c>
      <c r="I259" s="188">
        <v>-44.011000000000003</v>
      </c>
      <c r="K259" s="186">
        <v>6</v>
      </c>
      <c r="L259" s="186">
        <v>50.835689199999997</v>
      </c>
      <c r="M259" s="186">
        <v>102.044</v>
      </c>
      <c r="P259" s="188">
        <v>100.496</v>
      </c>
      <c r="R259" s="186">
        <v>0</v>
      </c>
      <c r="S259" s="188">
        <v>1.1344392000000001</v>
      </c>
      <c r="U259" s="188">
        <v>1.0688100000000001E-2</v>
      </c>
      <c r="W259" s="188">
        <v>1.057512</v>
      </c>
      <c r="AB259" s="188" t="s">
        <v>798</v>
      </c>
      <c r="AC259" s="188" t="s">
        <v>880</v>
      </c>
      <c r="AD259" s="188" t="s">
        <v>1151</v>
      </c>
      <c r="AE259" s="186" t="s">
        <v>1834</v>
      </c>
      <c r="AF259" s="186">
        <v>95</v>
      </c>
    </row>
    <row r="260" spans="1:32" x14ac:dyDescent="0.2">
      <c r="A260" s="186" t="s">
        <v>138</v>
      </c>
      <c r="B260" s="186">
        <v>44</v>
      </c>
      <c r="C260" s="186" t="s">
        <v>527</v>
      </c>
      <c r="D260" s="186" t="s">
        <v>528</v>
      </c>
      <c r="E260" s="186">
        <v>0.82599999999999996</v>
      </c>
      <c r="F260" s="188">
        <v>6463</v>
      </c>
      <c r="G260" s="188">
        <v>8.6999999999999994E-2</v>
      </c>
      <c r="K260" s="186">
        <v>1</v>
      </c>
      <c r="L260" s="186">
        <v>14.472476800000001</v>
      </c>
      <c r="M260" s="186">
        <v>118.989</v>
      </c>
      <c r="Q260" s="188">
        <v>118.133</v>
      </c>
      <c r="R260" s="186">
        <v>0</v>
      </c>
      <c r="T260" s="188">
        <v>0.72440000000000004</v>
      </c>
      <c r="V260" s="188">
        <v>3.6784999999999999E-3</v>
      </c>
      <c r="X260" s="188">
        <v>0.366504</v>
      </c>
      <c r="Y260" s="188" t="s">
        <v>1696</v>
      </c>
      <c r="Z260" s="188" t="s">
        <v>752</v>
      </c>
      <c r="AA260" s="188" t="s">
        <v>973</v>
      </c>
      <c r="AE260" s="186" t="s">
        <v>1837</v>
      </c>
      <c r="AF260" s="186">
        <v>0</v>
      </c>
    </row>
    <row r="261" spans="1:32" x14ac:dyDescent="0.2">
      <c r="A261" s="186" t="s">
        <v>138</v>
      </c>
      <c r="B261" s="186">
        <v>44</v>
      </c>
      <c r="C261" s="186" t="s">
        <v>527</v>
      </c>
      <c r="D261" s="186" t="s">
        <v>528</v>
      </c>
      <c r="E261" s="186">
        <v>0.82599999999999996</v>
      </c>
      <c r="F261" s="188">
        <v>6465</v>
      </c>
      <c r="G261" s="188">
        <v>0</v>
      </c>
      <c r="K261" s="186">
        <v>2</v>
      </c>
      <c r="L261" s="186">
        <v>14.472678200000001</v>
      </c>
      <c r="M261" s="186">
        <v>118.992</v>
      </c>
      <c r="Q261" s="188">
        <v>118.137</v>
      </c>
      <c r="R261" s="186">
        <v>1</v>
      </c>
      <c r="T261" s="188">
        <v>0.72433700000000001</v>
      </c>
      <c r="V261" s="188">
        <v>3.6782E-3</v>
      </c>
      <c r="X261" s="188">
        <v>0.36647200000000002</v>
      </c>
      <c r="Y261" s="188" t="s">
        <v>1712</v>
      </c>
      <c r="Z261" s="188" t="s">
        <v>1690</v>
      </c>
      <c r="AA261" s="188" t="s">
        <v>1838</v>
      </c>
      <c r="AE261" s="186" t="s">
        <v>1837</v>
      </c>
      <c r="AF261" s="186">
        <v>0</v>
      </c>
    </row>
    <row r="262" spans="1:32" x14ac:dyDescent="0.2">
      <c r="A262" s="186" t="s">
        <v>138</v>
      </c>
      <c r="B262" s="186">
        <v>44</v>
      </c>
      <c r="C262" s="186" t="s">
        <v>527</v>
      </c>
      <c r="D262" s="186" t="s">
        <v>528</v>
      </c>
      <c r="E262" s="186">
        <v>0.82599999999999996</v>
      </c>
      <c r="F262" s="188">
        <v>3271</v>
      </c>
      <c r="G262" s="188">
        <v>11.516999999999999</v>
      </c>
      <c r="J262" s="188" t="s">
        <v>754</v>
      </c>
      <c r="K262" s="186">
        <v>3</v>
      </c>
      <c r="L262" s="186">
        <v>11.1255001</v>
      </c>
      <c r="M262" s="186">
        <v>79.066000000000003</v>
      </c>
      <c r="Q262" s="188">
        <v>78.491</v>
      </c>
      <c r="R262" s="186">
        <v>0</v>
      </c>
      <c r="T262" s="188">
        <v>0.73267919999999997</v>
      </c>
      <c r="V262" s="188">
        <v>3.7206000000000001E-3</v>
      </c>
      <c r="X262" s="188">
        <v>0.37067699999999998</v>
      </c>
      <c r="Y262" s="188" t="s">
        <v>751</v>
      </c>
      <c r="Z262" s="188" t="s">
        <v>1697</v>
      </c>
      <c r="AA262" s="188" t="s">
        <v>1839</v>
      </c>
      <c r="AE262" s="186" t="s">
        <v>1837</v>
      </c>
      <c r="AF262" s="186">
        <v>0</v>
      </c>
    </row>
    <row r="263" spans="1:32" x14ac:dyDescent="0.2">
      <c r="A263" s="186" t="s">
        <v>138</v>
      </c>
      <c r="B263" s="186">
        <v>44</v>
      </c>
      <c r="C263" s="186" t="s">
        <v>527</v>
      </c>
      <c r="D263" s="186" t="s">
        <v>528</v>
      </c>
      <c r="E263" s="186">
        <v>0.82599999999999996</v>
      </c>
      <c r="H263" s="188">
        <v>909</v>
      </c>
      <c r="I263" s="188">
        <v>-34.023000000000003</v>
      </c>
      <c r="J263" s="188" t="s">
        <v>758</v>
      </c>
      <c r="K263" s="186">
        <v>4</v>
      </c>
      <c r="L263" s="186">
        <v>53.739564299999998</v>
      </c>
      <c r="M263" s="186">
        <v>24.832999999999998</v>
      </c>
      <c r="P263" s="188">
        <v>24.45</v>
      </c>
      <c r="R263" s="186">
        <v>0</v>
      </c>
      <c r="S263" s="188">
        <v>1.1466506999999999</v>
      </c>
      <c r="U263" s="188">
        <v>1.07998E-2</v>
      </c>
      <c r="W263" s="188">
        <v>1.068443</v>
      </c>
      <c r="AB263" s="188" t="s">
        <v>809</v>
      </c>
      <c r="AC263" s="188" t="s">
        <v>760</v>
      </c>
      <c r="AD263" s="188" t="s">
        <v>1214</v>
      </c>
      <c r="AE263" s="186" t="s">
        <v>1837</v>
      </c>
      <c r="AF263" s="186">
        <v>95</v>
      </c>
    </row>
    <row r="264" spans="1:32" x14ac:dyDescent="0.2">
      <c r="A264" s="186" t="s">
        <v>138</v>
      </c>
      <c r="B264" s="186">
        <v>44</v>
      </c>
      <c r="C264" s="186" t="s">
        <v>527</v>
      </c>
      <c r="D264" s="186" t="s">
        <v>528</v>
      </c>
      <c r="E264" s="186">
        <v>0.82599999999999996</v>
      </c>
      <c r="H264" s="188">
        <v>5439</v>
      </c>
      <c r="I264" s="188">
        <v>-43.8</v>
      </c>
      <c r="K264" s="186">
        <v>5</v>
      </c>
      <c r="L264" s="186">
        <v>49.988597400000003</v>
      </c>
      <c r="M264" s="186">
        <v>101.893</v>
      </c>
      <c r="P264" s="188">
        <v>100.34699999999999</v>
      </c>
      <c r="R264" s="186">
        <v>1</v>
      </c>
      <c r="S264" s="188">
        <v>1.1346322</v>
      </c>
      <c r="U264" s="188">
        <v>1.06905E-2</v>
      </c>
      <c r="W264" s="188">
        <v>1.0577430000000001</v>
      </c>
      <c r="AB264" s="188" t="s">
        <v>809</v>
      </c>
      <c r="AC264" s="188" t="s">
        <v>835</v>
      </c>
      <c r="AD264" s="188" t="s">
        <v>972</v>
      </c>
      <c r="AE264" s="186" t="s">
        <v>1837</v>
      </c>
      <c r="AF264" s="186">
        <v>95</v>
      </c>
    </row>
    <row r="265" spans="1:32" x14ac:dyDescent="0.2">
      <c r="A265" s="186" t="s">
        <v>138</v>
      </c>
      <c r="B265" s="186">
        <v>44</v>
      </c>
      <c r="C265" s="186" t="s">
        <v>527</v>
      </c>
      <c r="D265" s="186" t="s">
        <v>528</v>
      </c>
      <c r="E265" s="186">
        <v>0.82599999999999996</v>
      </c>
      <c r="H265" s="188">
        <v>5448</v>
      </c>
      <c r="I265" s="188">
        <v>-44.006</v>
      </c>
      <c r="K265" s="186">
        <v>6</v>
      </c>
      <c r="L265" s="186">
        <v>49.620661599999998</v>
      </c>
      <c r="M265" s="186">
        <v>102.10599999999999</v>
      </c>
      <c r="P265" s="188">
        <v>100.557</v>
      </c>
      <c r="R265" s="186">
        <v>0</v>
      </c>
      <c r="S265" s="188">
        <v>1.1343970000000001</v>
      </c>
      <c r="U265" s="188">
        <v>1.06882E-2</v>
      </c>
      <c r="W265" s="188">
        <v>1.057517</v>
      </c>
      <c r="AB265" s="188" t="s">
        <v>798</v>
      </c>
      <c r="AC265" s="188" t="s">
        <v>880</v>
      </c>
      <c r="AD265" s="188" t="s">
        <v>1135</v>
      </c>
      <c r="AE265" s="186" t="s">
        <v>1837</v>
      </c>
      <c r="AF265" s="186">
        <v>95</v>
      </c>
    </row>
    <row r="266" spans="1:32" x14ac:dyDescent="0.2">
      <c r="A266" s="186" t="s">
        <v>138</v>
      </c>
      <c r="B266" s="186">
        <v>45</v>
      </c>
      <c r="C266" s="186" t="s">
        <v>529</v>
      </c>
      <c r="D266" s="186" t="s">
        <v>530</v>
      </c>
      <c r="E266" s="186">
        <v>0.83299999999999996</v>
      </c>
      <c r="F266" s="188">
        <v>6462</v>
      </c>
      <c r="G266" s="188">
        <v>0.11600000000000001</v>
      </c>
      <c r="K266" s="186">
        <v>1</v>
      </c>
      <c r="L266" s="186">
        <v>14.3497579</v>
      </c>
      <c r="M266" s="186">
        <v>118.97199999999999</v>
      </c>
      <c r="Q266" s="188">
        <v>118.116</v>
      </c>
      <c r="R266" s="186">
        <v>0</v>
      </c>
      <c r="T266" s="188">
        <v>0.72439019999999998</v>
      </c>
      <c r="V266" s="188">
        <v>3.6786000000000002E-3</v>
      </c>
      <c r="X266" s="188">
        <v>0.36651400000000001</v>
      </c>
      <c r="Y266" s="188" t="s">
        <v>1696</v>
      </c>
      <c r="Z266" s="188" t="s">
        <v>1628</v>
      </c>
      <c r="AA266" s="188" t="s">
        <v>1840</v>
      </c>
      <c r="AE266" s="186" t="s">
        <v>1841</v>
      </c>
      <c r="AF266" s="186">
        <v>0</v>
      </c>
    </row>
    <row r="267" spans="1:32" x14ac:dyDescent="0.2">
      <c r="A267" s="186" t="s">
        <v>138</v>
      </c>
      <c r="B267" s="186">
        <v>45</v>
      </c>
      <c r="C267" s="186" t="s">
        <v>529</v>
      </c>
      <c r="D267" s="186" t="s">
        <v>530</v>
      </c>
      <c r="E267" s="186">
        <v>0.83299999999999996</v>
      </c>
      <c r="F267" s="188">
        <v>6466</v>
      </c>
      <c r="G267" s="188">
        <v>0</v>
      </c>
      <c r="K267" s="186">
        <v>2</v>
      </c>
      <c r="L267" s="186">
        <v>14.3442902</v>
      </c>
      <c r="M267" s="186">
        <v>118.887</v>
      </c>
      <c r="Q267" s="188">
        <v>118.032</v>
      </c>
      <c r="R267" s="186">
        <v>1</v>
      </c>
      <c r="T267" s="188">
        <v>0.72430629999999996</v>
      </c>
      <c r="V267" s="188">
        <v>3.6782E-3</v>
      </c>
      <c r="X267" s="188">
        <v>0.36647200000000002</v>
      </c>
      <c r="Y267" s="188" t="s">
        <v>1712</v>
      </c>
      <c r="Z267" s="188" t="s">
        <v>1268</v>
      </c>
      <c r="AA267" s="188" t="s">
        <v>1842</v>
      </c>
      <c r="AE267" s="186" t="s">
        <v>1841</v>
      </c>
      <c r="AF267" s="186">
        <v>0</v>
      </c>
    </row>
    <row r="268" spans="1:32" x14ac:dyDescent="0.2">
      <c r="A268" s="186" t="s">
        <v>138</v>
      </c>
      <c r="B268" s="186">
        <v>45</v>
      </c>
      <c r="C268" s="186" t="s">
        <v>529</v>
      </c>
      <c r="D268" s="186" t="s">
        <v>530</v>
      </c>
      <c r="E268" s="186">
        <v>0.83299999999999996</v>
      </c>
      <c r="F268" s="188">
        <v>3733</v>
      </c>
      <c r="G268" s="188">
        <v>11.821999999999999</v>
      </c>
      <c r="J268" s="188" t="s">
        <v>754</v>
      </c>
      <c r="K268" s="186">
        <v>3</v>
      </c>
      <c r="L268" s="186">
        <v>12.1111395</v>
      </c>
      <c r="M268" s="186">
        <v>90.218000000000004</v>
      </c>
      <c r="Q268" s="188">
        <v>89.561999999999998</v>
      </c>
      <c r="R268" s="186">
        <v>0</v>
      </c>
      <c r="T268" s="188">
        <v>0.7328692</v>
      </c>
      <c r="V268" s="188">
        <v>3.7217000000000001E-3</v>
      </c>
      <c r="X268" s="188">
        <v>0.37078899999999998</v>
      </c>
      <c r="Y268" s="188" t="s">
        <v>751</v>
      </c>
      <c r="Z268" s="188" t="s">
        <v>1277</v>
      </c>
      <c r="AA268" s="188" t="s">
        <v>1826</v>
      </c>
      <c r="AE268" s="186" t="s">
        <v>1841</v>
      </c>
      <c r="AF268" s="186">
        <v>0</v>
      </c>
    </row>
    <row r="269" spans="1:32" x14ac:dyDescent="0.2">
      <c r="A269" s="186" t="s">
        <v>138</v>
      </c>
      <c r="B269" s="186">
        <v>45</v>
      </c>
      <c r="C269" s="186" t="s">
        <v>529</v>
      </c>
      <c r="D269" s="186" t="s">
        <v>530</v>
      </c>
      <c r="E269" s="186">
        <v>0.83299999999999996</v>
      </c>
      <c r="H269" s="188">
        <v>852</v>
      </c>
      <c r="I269" s="188">
        <v>-32.844999999999999</v>
      </c>
      <c r="J269" s="188" t="s">
        <v>758</v>
      </c>
      <c r="K269" s="186">
        <v>4</v>
      </c>
      <c r="L269" s="186">
        <v>50.593598999999998</v>
      </c>
      <c r="M269" s="186">
        <v>23.196999999999999</v>
      </c>
      <c r="P269" s="188">
        <v>22.838999999999999</v>
      </c>
      <c r="R269" s="186">
        <v>0</v>
      </c>
      <c r="S269" s="188">
        <v>1.1479695999999999</v>
      </c>
      <c r="U269" s="188">
        <v>1.0813E-2</v>
      </c>
      <c r="W269" s="188">
        <v>1.0697319999999999</v>
      </c>
      <c r="AB269" s="188" t="s">
        <v>809</v>
      </c>
      <c r="AC269" s="188" t="s">
        <v>760</v>
      </c>
      <c r="AD269" s="188" t="s">
        <v>1223</v>
      </c>
      <c r="AE269" s="186" t="s">
        <v>1841</v>
      </c>
      <c r="AF269" s="186">
        <v>95</v>
      </c>
    </row>
    <row r="270" spans="1:32" x14ac:dyDescent="0.2">
      <c r="A270" s="186" t="s">
        <v>138</v>
      </c>
      <c r="B270" s="186">
        <v>45</v>
      </c>
      <c r="C270" s="186" t="s">
        <v>529</v>
      </c>
      <c r="D270" s="186" t="s">
        <v>530</v>
      </c>
      <c r="E270" s="186">
        <v>0.83299999999999996</v>
      </c>
      <c r="H270" s="188">
        <v>5444</v>
      </c>
      <c r="I270" s="188">
        <v>-43.8</v>
      </c>
      <c r="K270" s="186">
        <v>5</v>
      </c>
      <c r="L270" s="186">
        <v>49.684923499999996</v>
      </c>
      <c r="M270" s="186">
        <v>101.825</v>
      </c>
      <c r="P270" s="188">
        <v>100.28</v>
      </c>
      <c r="R270" s="186">
        <v>1</v>
      </c>
      <c r="S270" s="188">
        <v>1.1346324999999999</v>
      </c>
      <c r="U270" s="188">
        <v>1.06905E-2</v>
      </c>
      <c r="W270" s="188">
        <v>1.0577430000000001</v>
      </c>
      <c r="AB270" s="188" t="s">
        <v>809</v>
      </c>
      <c r="AC270" s="188" t="s">
        <v>760</v>
      </c>
      <c r="AD270" s="188" t="s">
        <v>972</v>
      </c>
      <c r="AE270" s="186" t="s">
        <v>1841</v>
      </c>
      <c r="AF270" s="186">
        <v>95</v>
      </c>
    </row>
    <row r="271" spans="1:32" x14ac:dyDescent="0.2">
      <c r="A271" s="186" t="s">
        <v>138</v>
      </c>
      <c r="B271" s="186">
        <v>45</v>
      </c>
      <c r="C271" s="186" t="s">
        <v>529</v>
      </c>
      <c r="D271" s="186" t="s">
        <v>530</v>
      </c>
      <c r="E271" s="186">
        <v>0.83299999999999996</v>
      </c>
      <c r="H271" s="188">
        <v>5454</v>
      </c>
      <c r="I271" s="188">
        <v>-44.036000000000001</v>
      </c>
      <c r="K271" s="186">
        <v>6</v>
      </c>
      <c r="L271" s="186">
        <v>49.117239699999999</v>
      </c>
      <c r="M271" s="186">
        <v>102.157</v>
      </c>
      <c r="P271" s="188">
        <v>100.607</v>
      </c>
      <c r="R271" s="186">
        <v>0</v>
      </c>
      <c r="S271" s="188">
        <v>1.1343652</v>
      </c>
      <c r="U271" s="188">
        <v>1.06879E-2</v>
      </c>
      <c r="W271" s="188">
        <v>1.057485</v>
      </c>
      <c r="AB271" s="188" t="s">
        <v>798</v>
      </c>
      <c r="AC271" s="188" t="s">
        <v>880</v>
      </c>
      <c r="AD271" s="188" t="s">
        <v>1151</v>
      </c>
      <c r="AE271" s="186" t="s">
        <v>1841</v>
      </c>
      <c r="AF271" s="186">
        <v>95</v>
      </c>
    </row>
    <row r="272" spans="1:32" x14ac:dyDescent="0.2">
      <c r="A272" s="186" t="s">
        <v>138</v>
      </c>
      <c r="B272" s="186">
        <v>46</v>
      </c>
      <c r="C272" s="186" t="s">
        <v>531</v>
      </c>
      <c r="D272" s="186" t="s">
        <v>532</v>
      </c>
      <c r="E272" s="186">
        <v>0.84199999999999997</v>
      </c>
      <c r="F272" s="188">
        <v>6452</v>
      </c>
      <c r="G272" s="188">
        <v>0.121</v>
      </c>
      <c r="K272" s="186">
        <v>1</v>
      </c>
      <c r="L272" s="186">
        <v>14.1823747</v>
      </c>
      <c r="M272" s="186">
        <v>118.752</v>
      </c>
      <c r="Q272" s="188">
        <v>117.898</v>
      </c>
      <c r="R272" s="186">
        <v>0</v>
      </c>
      <c r="T272" s="188">
        <v>0.72428420000000004</v>
      </c>
      <c r="V272" s="188">
        <v>3.6786000000000002E-3</v>
      </c>
      <c r="X272" s="188">
        <v>0.36651600000000001</v>
      </c>
      <c r="Y272" s="188" t="s">
        <v>1696</v>
      </c>
      <c r="Z272" s="188" t="s">
        <v>1628</v>
      </c>
      <c r="AA272" s="188" t="s">
        <v>1813</v>
      </c>
      <c r="AE272" s="186" t="s">
        <v>1843</v>
      </c>
      <c r="AF272" s="186">
        <v>0</v>
      </c>
    </row>
    <row r="273" spans="1:32" x14ac:dyDescent="0.2">
      <c r="A273" s="186" t="s">
        <v>138</v>
      </c>
      <c r="B273" s="186">
        <v>46</v>
      </c>
      <c r="C273" s="186" t="s">
        <v>531</v>
      </c>
      <c r="D273" s="186" t="s">
        <v>532</v>
      </c>
      <c r="E273" s="186">
        <v>0.84199999999999997</v>
      </c>
      <c r="F273" s="188">
        <v>6452</v>
      </c>
      <c r="G273" s="188">
        <v>0</v>
      </c>
      <c r="K273" s="186">
        <v>2</v>
      </c>
      <c r="L273" s="186">
        <v>14.179632700000001</v>
      </c>
      <c r="M273" s="186">
        <v>118.709</v>
      </c>
      <c r="Q273" s="188">
        <v>117.85599999999999</v>
      </c>
      <c r="R273" s="186">
        <v>1</v>
      </c>
      <c r="T273" s="188">
        <v>0.72419630000000002</v>
      </c>
      <c r="V273" s="188">
        <v>3.6782E-3</v>
      </c>
      <c r="X273" s="188">
        <v>0.36647200000000002</v>
      </c>
      <c r="Y273" s="188" t="s">
        <v>1712</v>
      </c>
      <c r="Z273" s="188" t="s">
        <v>1690</v>
      </c>
      <c r="AA273" s="188" t="s">
        <v>1844</v>
      </c>
      <c r="AE273" s="186" t="s">
        <v>1843</v>
      </c>
      <c r="AF273" s="186">
        <v>0</v>
      </c>
    </row>
    <row r="274" spans="1:32" x14ac:dyDescent="0.2">
      <c r="A274" s="186" t="s">
        <v>138</v>
      </c>
      <c r="B274" s="186">
        <v>46</v>
      </c>
      <c r="C274" s="186" t="s">
        <v>531</v>
      </c>
      <c r="D274" s="186" t="s">
        <v>532</v>
      </c>
      <c r="E274" s="186">
        <v>0.84199999999999997</v>
      </c>
      <c r="F274" s="188">
        <v>4079</v>
      </c>
      <c r="G274" s="188">
        <v>11.936</v>
      </c>
      <c r="J274" s="188" t="s">
        <v>754</v>
      </c>
      <c r="K274" s="186">
        <v>3</v>
      </c>
      <c r="L274" s="186">
        <v>12.706553100000001</v>
      </c>
      <c r="M274" s="186">
        <v>98.59</v>
      </c>
      <c r="Q274" s="188">
        <v>97.873000000000005</v>
      </c>
      <c r="R274" s="186">
        <v>0</v>
      </c>
      <c r="T274" s="188">
        <v>0.73284020000000005</v>
      </c>
      <c r="V274" s="188">
        <v>3.7220999999999999E-3</v>
      </c>
      <c r="X274" s="188">
        <v>0.37082999999999999</v>
      </c>
      <c r="Y274" s="188" t="s">
        <v>1708</v>
      </c>
      <c r="Z274" s="188" t="s">
        <v>1697</v>
      </c>
      <c r="AA274" s="188" t="s">
        <v>1845</v>
      </c>
      <c r="AE274" s="186" t="s">
        <v>1843</v>
      </c>
      <c r="AF274" s="186">
        <v>0</v>
      </c>
    </row>
    <row r="275" spans="1:32" x14ac:dyDescent="0.2">
      <c r="A275" s="186" t="s">
        <v>138</v>
      </c>
      <c r="B275" s="186">
        <v>46</v>
      </c>
      <c r="C275" s="186" t="s">
        <v>531</v>
      </c>
      <c r="D275" s="186" t="s">
        <v>532</v>
      </c>
      <c r="E275" s="186">
        <v>0.84199999999999997</v>
      </c>
      <c r="H275" s="188">
        <v>838</v>
      </c>
      <c r="I275" s="188">
        <v>-31.844999999999999</v>
      </c>
      <c r="J275" s="188" t="s">
        <v>758</v>
      </c>
      <c r="K275" s="186">
        <v>4</v>
      </c>
      <c r="L275" s="186">
        <v>49.339604299999998</v>
      </c>
      <c r="M275" s="186">
        <v>22.77</v>
      </c>
      <c r="P275" s="188">
        <v>22.419</v>
      </c>
      <c r="R275" s="186">
        <v>0</v>
      </c>
      <c r="S275" s="188">
        <v>1.1490396</v>
      </c>
      <c r="U275" s="188">
        <v>1.0824200000000001E-2</v>
      </c>
      <c r="W275" s="188">
        <v>1.0708260000000001</v>
      </c>
      <c r="AB275" s="188" t="s">
        <v>809</v>
      </c>
      <c r="AC275" s="188" t="s">
        <v>835</v>
      </c>
      <c r="AD275" s="188" t="s">
        <v>1223</v>
      </c>
      <c r="AE275" s="186" t="s">
        <v>1843</v>
      </c>
      <c r="AF275" s="186">
        <v>95</v>
      </c>
    </row>
    <row r="276" spans="1:32" x14ac:dyDescent="0.2">
      <c r="A276" s="186" t="s">
        <v>138</v>
      </c>
      <c r="B276" s="186">
        <v>46</v>
      </c>
      <c r="C276" s="186" t="s">
        <v>531</v>
      </c>
      <c r="D276" s="186" t="s">
        <v>532</v>
      </c>
      <c r="E276" s="186">
        <v>0.84199999999999997</v>
      </c>
      <c r="H276" s="188">
        <v>5449</v>
      </c>
      <c r="I276" s="188">
        <v>-43.8</v>
      </c>
      <c r="K276" s="186">
        <v>5</v>
      </c>
      <c r="L276" s="186">
        <v>49.229963400000003</v>
      </c>
      <c r="M276" s="186">
        <v>101.78</v>
      </c>
      <c r="P276" s="188">
        <v>100.235</v>
      </c>
      <c r="R276" s="186">
        <v>1</v>
      </c>
      <c r="S276" s="188">
        <v>1.1345946</v>
      </c>
      <c r="U276" s="188">
        <v>1.06905E-2</v>
      </c>
      <c r="W276" s="188">
        <v>1.0577430000000001</v>
      </c>
      <c r="AB276" s="188" t="s">
        <v>809</v>
      </c>
      <c r="AC276" s="188" t="s">
        <v>760</v>
      </c>
      <c r="AD276" s="188" t="s">
        <v>982</v>
      </c>
      <c r="AE276" s="186" t="s">
        <v>1843</v>
      </c>
      <c r="AF276" s="186">
        <v>95</v>
      </c>
    </row>
    <row r="277" spans="1:32" x14ac:dyDescent="0.2">
      <c r="A277" s="186" t="s">
        <v>138</v>
      </c>
      <c r="B277" s="186">
        <v>46</v>
      </c>
      <c r="C277" s="186" t="s">
        <v>531</v>
      </c>
      <c r="D277" s="186" t="s">
        <v>532</v>
      </c>
      <c r="E277" s="186">
        <v>0.84199999999999997</v>
      </c>
      <c r="H277" s="188">
        <v>5439</v>
      </c>
      <c r="I277" s="188">
        <v>-44.031999999999996</v>
      </c>
      <c r="K277" s="186">
        <v>6</v>
      </c>
      <c r="L277" s="186">
        <v>48.846738600000002</v>
      </c>
      <c r="M277" s="186">
        <v>102.00700000000001</v>
      </c>
      <c r="P277" s="188">
        <v>100.459</v>
      </c>
      <c r="R277" s="186">
        <v>0</v>
      </c>
      <c r="S277" s="188">
        <v>1.1343308000000001</v>
      </c>
      <c r="U277" s="188">
        <v>1.06879E-2</v>
      </c>
      <c r="W277" s="188">
        <v>1.0574889999999999</v>
      </c>
      <c r="AB277" s="188" t="s">
        <v>798</v>
      </c>
      <c r="AC277" s="188" t="s">
        <v>880</v>
      </c>
      <c r="AD277" s="188" t="s">
        <v>1151</v>
      </c>
      <c r="AE277" s="186" t="s">
        <v>1843</v>
      </c>
      <c r="AF277" s="186">
        <v>95</v>
      </c>
    </row>
    <row r="278" spans="1:32" x14ac:dyDescent="0.2">
      <c r="A278" s="186" t="s">
        <v>138</v>
      </c>
      <c r="B278" s="186">
        <v>47</v>
      </c>
      <c r="C278" s="186" t="s">
        <v>533</v>
      </c>
      <c r="D278" s="186" t="s">
        <v>534</v>
      </c>
      <c r="E278" s="186">
        <v>0.80800000000000005</v>
      </c>
      <c r="F278" s="188">
        <v>6450</v>
      </c>
      <c r="G278" s="188">
        <v>0.105</v>
      </c>
      <c r="K278" s="186">
        <v>1</v>
      </c>
      <c r="L278" s="186">
        <v>14.772429000000001</v>
      </c>
      <c r="M278" s="186">
        <v>118.651</v>
      </c>
      <c r="Q278" s="188">
        <v>117.798</v>
      </c>
      <c r="R278" s="186">
        <v>0</v>
      </c>
      <c r="T278" s="188">
        <v>0.72436219999999996</v>
      </c>
      <c r="V278" s="188">
        <v>3.6786000000000002E-3</v>
      </c>
      <c r="X278" s="188">
        <v>0.36651</v>
      </c>
      <c r="Y278" s="188" t="s">
        <v>1696</v>
      </c>
      <c r="Z278" s="188" t="s">
        <v>752</v>
      </c>
      <c r="AA278" s="188" t="s">
        <v>999</v>
      </c>
      <c r="AE278" s="186" t="s">
        <v>1846</v>
      </c>
      <c r="AF278" s="186">
        <v>0</v>
      </c>
    </row>
    <row r="279" spans="1:32" x14ac:dyDescent="0.2">
      <c r="A279" s="186" t="s">
        <v>138</v>
      </c>
      <c r="B279" s="186">
        <v>47</v>
      </c>
      <c r="C279" s="186" t="s">
        <v>533</v>
      </c>
      <c r="D279" s="186" t="s">
        <v>534</v>
      </c>
      <c r="E279" s="186">
        <v>0.80800000000000005</v>
      </c>
      <c r="F279" s="188">
        <v>6454</v>
      </c>
      <c r="G279" s="188">
        <v>0</v>
      </c>
      <c r="K279" s="186">
        <v>2</v>
      </c>
      <c r="L279" s="186">
        <v>14.7807406</v>
      </c>
      <c r="M279" s="186">
        <v>118.776</v>
      </c>
      <c r="Q279" s="188">
        <v>117.922</v>
      </c>
      <c r="R279" s="186">
        <v>1</v>
      </c>
      <c r="T279" s="188">
        <v>0.7242864</v>
      </c>
      <c r="V279" s="188">
        <v>3.6782E-3</v>
      </c>
      <c r="X279" s="188">
        <v>0.36647200000000002</v>
      </c>
      <c r="Y279" s="188" t="s">
        <v>1712</v>
      </c>
      <c r="Z279" s="188" t="s">
        <v>1690</v>
      </c>
      <c r="AA279" s="188" t="s">
        <v>1847</v>
      </c>
      <c r="AE279" s="186" t="s">
        <v>1846</v>
      </c>
      <c r="AF279" s="186">
        <v>0</v>
      </c>
    </row>
    <row r="280" spans="1:32" x14ac:dyDescent="0.2">
      <c r="A280" s="186" t="s">
        <v>138</v>
      </c>
      <c r="B280" s="186">
        <v>47</v>
      </c>
      <c r="C280" s="186" t="s">
        <v>533</v>
      </c>
      <c r="D280" s="186" t="s">
        <v>534</v>
      </c>
      <c r="E280" s="186">
        <v>0.80800000000000005</v>
      </c>
      <c r="F280" s="188">
        <v>3503</v>
      </c>
      <c r="G280" s="188">
        <v>11.085000000000001</v>
      </c>
      <c r="J280" s="188" t="s">
        <v>754</v>
      </c>
      <c r="K280" s="186">
        <v>3</v>
      </c>
      <c r="L280" s="186">
        <v>11.9547753</v>
      </c>
      <c r="M280" s="186">
        <v>84.742000000000004</v>
      </c>
      <c r="Q280" s="188">
        <v>84.126000000000005</v>
      </c>
      <c r="R280" s="186">
        <v>0</v>
      </c>
      <c r="T280" s="188">
        <v>0.73231539999999995</v>
      </c>
      <c r="V280" s="188">
        <v>3.7190000000000001E-3</v>
      </c>
      <c r="X280" s="188">
        <v>0.37051899999999999</v>
      </c>
      <c r="Y280" s="188" t="s">
        <v>1708</v>
      </c>
      <c r="Z280" s="188" t="s">
        <v>1277</v>
      </c>
      <c r="AA280" s="188" t="s">
        <v>1848</v>
      </c>
      <c r="AE280" s="186" t="s">
        <v>1846</v>
      </c>
      <c r="AF280" s="186">
        <v>0</v>
      </c>
    </row>
    <row r="281" spans="1:32" x14ac:dyDescent="0.2">
      <c r="A281" s="186" t="s">
        <v>138</v>
      </c>
      <c r="B281" s="186">
        <v>47</v>
      </c>
      <c r="C281" s="186" t="s">
        <v>533</v>
      </c>
      <c r="D281" s="186" t="s">
        <v>534</v>
      </c>
      <c r="E281" s="186">
        <v>0.80800000000000005</v>
      </c>
      <c r="H281" s="188">
        <v>832</v>
      </c>
      <c r="I281" s="188">
        <v>-31.533000000000001</v>
      </c>
      <c r="J281" s="188" t="s">
        <v>758</v>
      </c>
      <c r="K281" s="186">
        <v>4</v>
      </c>
      <c r="L281" s="186">
        <v>51.122487999999997</v>
      </c>
      <c r="M281" s="186">
        <v>22.603000000000002</v>
      </c>
      <c r="P281" s="188">
        <v>22.254000000000001</v>
      </c>
      <c r="R281" s="186">
        <v>0</v>
      </c>
      <c r="S281" s="188">
        <v>1.1493515000000001</v>
      </c>
      <c r="U281" s="188">
        <v>1.0827700000000001E-2</v>
      </c>
      <c r="W281" s="188">
        <v>1.071167</v>
      </c>
      <c r="AB281" s="188" t="s">
        <v>809</v>
      </c>
      <c r="AC281" s="188" t="s">
        <v>835</v>
      </c>
      <c r="AD281" s="188" t="s">
        <v>1223</v>
      </c>
      <c r="AE281" s="186" t="s">
        <v>1846</v>
      </c>
      <c r="AF281" s="186">
        <v>95</v>
      </c>
    </row>
    <row r="282" spans="1:32" x14ac:dyDescent="0.2">
      <c r="A282" s="186" t="s">
        <v>138</v>
      </c>
      <c r="B282" s="186">
        <v>47</v>
      </c>
      <c r="C282" s="186" t="s">
        <v>533</v>
      </c>
      <c r="D282" s="186" t="s">
        <v>534</v>
      </c>
      <c r="E282" s="186">
        <v>0.80800000000000005</v>
      </c>
      <c r="H282" s="188">
        <v>5439</v>
      </c>
      <c r="I282" s="188">
        <v>-43.8</v>
      </c>
      <c r="K282" s="186">
        <v>5</v>
      </c>
      <c r="L282" s="186">
        <v>51.4621785</v>
      </c>
      <c r="M282" s="186">
        <v>101.688</v>
      </c>
      <c r="P282" s="188">
        <v>100.145</v>
      </c>
      <c r="R282" s="186">
        <v>1</v>
      </c>
      <c r="S282" s="188">
        <v>1.1345647000000001</v>
      </c>
      <c r="U282" s="188">
        <v>1.06905E-2</v>
      </c>
      <c r="W282" s="188">
        <v>1.0577430000000001</v>
      </c>
      <c r="AB282" s="188" t="s">
        <v>809</v>
      </c>
      <c r="AC282" s="188" t="s">
        <v>760</v>
      </c>
      <c r="AD282" s="188" t="s">
        <v>972</v>
      </c>
      <c r="AE282" s="186" t="s">
        <v>1846</v>
      </c>
      <c r="AF282" s="186">
        <v>95</v>
      </c>
    </row>
    <row r="283" spans="1:32" x14ac:dyDescent="0.2">
      <c r="A283" s="186" t="s">
        <v>138</v>
      </c>
      <c r="B283" s="186">
        <v>47</v>
      </c>
      <c r="C283" s="186" t="s">
        <v>533</v>
      </c>
      <c r="D283" s="186" t="s">
        <v>534</v>
      </c>
      <c r="E283" s="186">
        <v>0.80800000000000005</v>
      </c>
      <c r="H283" s="188">
        <v>5442</v>
      </c>
      <c r="I283" s="188">
        <v>-44.027999999999999</v>
      </c>
      <c r="K283" s="186">
        <v>6</v>
      </c>
      <c r="L283" s="186">
        <v>51.076657099999998</v>
      </c>
      <c r="M283" s="186">
        <v>101.908</v>
      </c>
      <c r="P283" s="188">
        <v>100.361</v>
      </c>
      <c r="R283" s="186">
        <v>0</v>
      </c>
      <c r="S283" s="188">
        <v>1.1343053000000001</v>
      </c>
      <c r="U283" s="188">
        <v>1.0688E-2</v>
      </c>
      <c r="W283" s="188">
        <v>1.0574939999999999</v>
      </c>
      <c r="AB283" s="188" t="s">
        <v>798</v>
      </c>
      <c r="AC283" s="188" t="s">
        <v>880</v>
      </c>
      <c r="AD283" s="188" t="s">
        <v>1146</v>
      </c>
      <c r="AE283" s="186" t="s">
        <v>1846</v>
      </c>
      <c r="AF283" s="186">
        <v>95</v>
      </c>
    </row>
    <row r="284" spans="1:32" x14ac:dyDescent="0.2">
      <c r="A284" s="186" t="s">
        <v>138</v>
      </c>
      <c r="B284" s="186">
        <v>48</v>
      </c>
      <c r="C284" s="186" t="s">
        <v>535</v>
      </c>
      <c r="D284" s="186" t="s">
        <v>536</v>
      </c>
      <c r="E284" s="186">
        <v>0.82699999999999996</v>
      </c>
      <c r="F284" s="188">
        <v>6453</v>
      </c>
      <c r="G284" s="188">
        <v>0.11600000000000001</v>
      </c>
      <c r="K284" s="186">
        <v>1</v>
      </c>
      <c r="L284" s="186">
        <v>14.4329982</v>
      </c>
      <c r="M284" s="186">
        <v>118.65</v>
      </c>
      <c r="Q284" s="188">
        <v>117.797</v>
      </c>
      <c r="R284" s="186">
        <v>0</v>
      </c>
      <c r="T284" s="188">
        <v>0.72435519999999998</v>
      </c>
      <c r="V284" s="188">
        <v>3.6786000000000002E-3</v>
      </c>
      <c r="X284" s="188">
        <v>0.36651400000000001</v>
      </c>
      <c r="Y284" s="188" t="s">
        <v>751</v>
      </c>
      <c r="Z284" s="188" t="s">
        <v>752</v>
      </c>
      <c r="AA284" s="188" t="s">
        <v>1849</v>
      </c>
      <c r="AE284" s="186" t="s">
        <v>1850</v>
      </c>
      <c r="AF284" s="186">
        <v>0</v>
      </c>
    </row>
    <row r="285" spans="1:32" x14ac:dyDescent="0.2">
      <c r="A285" s="186" t="s">
        <v>138</v>
      </c>
      <c r="B285" s="186">
        <v>48</v>
      </c>
      <c r="C285" s="186" t="s">
        <v>535</v>
      </c>
      <c r="D285" s="186" t="s">
        <v>536</v>
      </c>
      <c r="E285" s="186">
        <v>0.82699999999999996</v>
      </c>
      <c r="F285" s="188">
        <v>6448</v>
      </c>
      <c r="G285" s="188">
        <v>0</v>
      </c>
      <c r="K285" s="186">
        <v>2</v>
      </c>
      <c r="L285" s="186">
        <v>14.439965600000001</v>
      </c>
      <c r="M285" s="186">
        <v>118.758</v>
      </c>
      <c r="Q285" s="188">
        <v>117.904</v>
      </c>
      <c r="R285" s="186">
        <v>1</v>
      </c>
      <c r="T285" s="188">
        <v>0.724271</v>
      </c>
      <c r="V285" s="188">
        <v>3.6782E-3</v>
      </c>
      <c r="X285" s="188">
        <v>0.36647200000000002</v>
      </c>
      <c r="Y285" s="188" t="s">
        <v>1701</v>
      </c>
      <c r="Z285" s="188" t="s">
        <v>1690</v>
      </c>
      <c r="AA285" s="188" t="s">
        <v>1851</v>
      </c>
      <c r="AE285" s="186" t="s">
        <v>1850</v>
      </c>
      <c r="AF285" s="186">
        <v>0</v>
      </c>
    </row>
    <row r="286" spans="1:32" x14ac:dyDescent="0.2">
      <c r="A286" s="186" t="s">
        <v>138</v>
      </c>
      <c r="B286" s="186">
        <v>48</v>
      </c>
      <c r="C286" s="186" t="s">
        <v>535</v>
      </c>
      <c r="D286" s="186" t="s">
        <v>536</v>
      </c>
      <c r="E286" s="186">
        <v>0.82699999999999996</v>
      </c>
      <c r="F286" s="188">
        <v>3552</v>
      </c>
      <c r="G286" s="188">
        <v>12.24</v>
      </c>
      <c r="J286" s="188" t="s">
        <v>754</v>
      </c>
      <c r="K286" s="186">
        <v>3</v>
      </c>
      <c r="L286" s="186">
        <v>11.789031400000001</v>
      </c>
      <c r="M286" s="186">
        <v>85.867000000000004</v>
      </c>
      <c r="Q286" s="188">
        <v>85.242000000000004</v>
      </c>
      <c r="R286" s="186">
        <v>0</v>
      </c>
      <c r="T286" s="188">
        <v>0.73313609999999996</v>
      </c>
      <c r="V286" s="188">
        <v>3.7231999999999999E-3</v>
      </c>
      <c r="X286" s="188">
        <v>0.37094100000000002</v>
      </c>
      <c r="Y286" s="188" t="s">
        <v>751</v>
      </c>
      <c r="Z286" s="188" t="s">
        <v>1277</v>
      </c>
      <c r="AA286" s="188" t="s">
        <v>1852</v>
      </c>
      <c r="AE286" s="186" t="s">
        <v>1850</v>
      </c>
      <c r="AF286" s="186">
        <v>0</v>
      </c>
    </row>
    <row r="287" spans="1:32" x14ac:dyDescent="0.2">
      <c r="A287" s="186" t="s">
        <v>138</v>
      </c>
      <c r="B287" s="186">
        <v>48</v>
      </c>
      <c r="C287" s="186" t="s">
        <v>535</v>
      </c>
      <c r="D287" s="186" t="s">
        <v>536</v>
      </c>
      <c r="E287" s="186">
        <v>0.82699999999999996</v>
      </c>
      <c r="H287" s="188">
        <v>844</v>
      </c>
      <c r="I287" s="188">
        <v>-32.914000000000001</v>
      </c>
      <c r="J287" s="188" t="s">
        <v>758</v>
      </c>
      <c r="K287" s="186">
        <v>4</v>
      </c>
      <c r="L287" s="186">
        <v>50.554010599999998</v>
      </c>
      <c r="M287" s="186">
        <v>22.957000000000001</v>
      </c>
      <c r="P287" s="188">
        <v>22.603000000000002</v>
      </c>
      <c r="R287" s="186">
        <v>0</v>
      </c>
      <c r="S287" s="188">
        <v>1.1477637000000001</v>
      </c>
      <c r="U287" s="188">
        <v>1.0812199999999999E-2</v>
      </c>
      <c r="W287" s="188">
        <v>1.0696559999999999</v>
      </c>
      <c r="AB287" s="188" t="s">
        <v>809</v>
      </c>
      <c r="AC287" s="188" t="s">
        <v>835</v>
      </c>
      <c r="AD287" s="188" t="s">
        <v>1223</v>
      </c>
      <c r="AE287" s="186" t="s">
        <v>1850</v>
      </c>
      <c r="AF287" s="186">
        <v>95</v>
      </c>
    </row>
    <row r="288" spans="1:32" x14ac:dyDescent="0.2">
      <c r="A288" s="186" t="s">
        <v>138</v>
      </c>
      <c r="B288" s="186">
        <v>48</v>
      </c>
      <c r="C288" s="186" t="s">
        <v>535</v>
      </c>
      <c r="D288" s="186" t="s">
        <v>536</v>
      </c>
      <c r="E288" s="186">
        <v>0.82699999999999996</v>
      </c>
      <c r="H288" s="188">
        <v>5442</v>
      </c>
      <c r="I288" s="188">
        <v>-43.8</v>
      </c>
      <c r="K288" s="186">
        <v>5</v>
      </c>
      <c r="L288" s="186">
        <v>50.242974799999999</v>
      </c>
      <c r="M288" s="186">
        <v>101.71</v>
      </c>
      <c r="P288" s="188">
        <v>100.166</v>
      </c>
      <c r="R288" s="186">
        <v>1</v>
      </c>
      <c r="S288" s="188">
        <v>1.1345052</v>
      </c>
      <c r="U288" s="188">
        <v>1.06905E-2</v>
      </c>
      <c r="W288" s="188">
        <v>1.0577430000000001</v>
      </c>
      <c r="AB288" s="188" t="s">
        <v>809</v>
      </c>
      <c r="AC288" s="188" t="s">
        <v>760</v>
      </c>
      <c r="AD288" s="188" t="s">
        <v>972</v>
      </c>
      <c r="AE288" s="186" t="s">
        <v>1850</v>
      </c>
      <c r="AF288" s="186">
        <v>95</v>
      </c>
    </row>
    <row r="289" spans="1:32" x14ac:dyDescent="0.2">
      <c r="A289" s="186" t="s">
        <v>138</v>
      </c>
      <c r="B289" s="186">
        <v>48</v>
      </c>
      <c r="C289" s="186" t="s">
        <v>535</v>
      </c>
      <c r="D289" s="186" t="s">
        <v>536</v>
      </c>
      <c r="E289" s="186">
        <v>0.82699999999999996</v>
      </c>
      <c r="H289" s="188">
        <v>5439</v>
      </c>
      <c r="I289" s="188">
        <v>-44.03</v>
      </c>
      <c r="K289" s="186">
        <v>6</v>
      </c>
      <c r="L289" s="186">
        <v>49.895062500000002</v>
      </c>
      <c r="M289" s="186">
        <v>101.91200000000001</v>
      </c>
      <c r="P289" s="188">
        <v>100.366</v>
      </c>
      <c r="R289" s="186">
        <v>0</v>
      </c>
      <c r="S289" s="188">
        <v>1.1342447</v>
      </c>
      <c r="U289" s="188">
        <v>1.06879E-2</v>
      </c>
      <c r="W289" s="188">
        <v>1.0574920000000001</v>
      </c>
      <c r="AB289" s="188" t="s">
        <v>798</v>
      </c>
      <c r="AC289" s="188" t="s">
        <v>880</v>
      </c>
      <c r="AD289" s="188" t="s">
        <v>1151</v>
      </c>
      <c r="AE289" s="186" t="s">
        <v>1850</v>
      </c>
      <c r="AF289" s="186">
        <v>95</v>
      </c>
    </row>
    <row r="290" spans="1:32" x14ac:dyDescent="0.2">
      <c r="A290" s="186" t="s">
        <v>138</v>
      </c>
      <c r="B290" s="186">
        <v>49</v>
      </c>
      <c r="C290" s="186" t="s">
        <v>537</v>
      </c>
      <c r="D290" s="186" t="s">
        <v>538</v>
      </c>
      <c r="E290" s="186">
        <v>0.80800000000000005</v>
      </c>
      <c r="F290" s="188">
        <v>6444</v>
      </c>
      <c r="G290" s="188">
        <v>0.108</v>
      </c>
      <c r="K290" s="186">
        <v>1</v>
      </c>
      <c r="L290" s="186">
        <v>14.772691999999999</v>
      </c>
      <c r="M290" s="186">
        <v>118.655</v>
      </c>
      <c r="Q290" s="188">
        <v>117.80200000000001</v>
      </c>
      <c r="R290" s="186">
        <v>0</v>
      </c>
      <c r="T290" s="188">
        <v>0.72433250000000005</v>
      </c>
      <c r="V290" s="188">
        <v>3.6786000000000002E-3</v>
      </c>
      <c r="X290" s="188">
        <v>0.36651099999999998</v>
      </c>
      <c r="Y290" s="188" t="s">
        <v>751</v>
      </c>
      <c r="Z290" s="188" t="s">
        <v>752</v>
      </c>
      <c r="AA290" s="188" t="s">
        <v>1853</v>
      </c>
      <c r="AE290" s="186" t="s">
        <v>1854</v>
      </c>
      <c r="AF290" s="186">
        <v>0</v>
      </c>
    </row>
    <row r="291" spans="1:32" x14ac:dyDescent="0.2">
      <c r="A291" s="186" t="s">
        <v>138</v>
      </c>
      <c r="B291" s="186">
        <v>49</v>
      </c>
      <c r="C291" s="186" t="s">
        <v>537</v>
      </c>
      <c r="D291" s="186" t="s">
        <v>538</v>
      </c>
      <c r="E291" s="186">
        <v>0.80800000000000005</v>
      </c>
      <c r="F291" s="188">
        <v>6449</v>
      </c>
      <c r="G291" s="188">
        <v>0</v>
      </c>
      <c r="K291" s="186">
        <v>2</v>
      </c>
      <c r="L291" s="186">
        <v>14.7774757</v>
      </c>
      <c r="M291" s="186">
        <v>118.727</v>
      </c>
      <c r="Q291" s="188">
        <v>117.873</v>
      </c>
      <c r="R291" s="186">
        <v>1</v>
      </c>
      <c r="T291" s="188">
        <v>0.72425459999999997</v>
      </c>
      <c r="V291" s="188">
        <v>3.6782E-3</v>
      </c>
      <c r="X291" s="188">
        <v>0.36647200000000002</v>
      </c>
      <c r="Y291" s="188" t="s">
        <v>1701</v>
      </c>
      <c r="Z291" s="188" t="s">
        <v>1690</v>
      </c>
      <c r="AA291" s="188" t="s">
        <v>1855</v>
      </c>
      <c r="AE291" s="186" t="s">
        <v>1854</v>
      </c>
      <c r="AF291" s="186">
        <v>0</v>
      </c>
    </row>
    <row r="292" spans="1:32" x14ac:dyDescent="0.2">
      <c r="A292" s="186" t="s">
        <v>138</v>
      </c>
      <c r="B292" s="186">
        <v>49</v>
      </c>
      <c r="C292" s="186" t="s">
        <v>537</v>
      </c>
      <c r="D292" s="186" t="s">
        <v>538</v>
      </c>
      <c r="E292" s="186">
        <v>0.80800000000000005</v>
      </c>
      <c r="F292" s="188">
        <v>3639</v>
      </c>
      <c r="G292" s="188">
        <v>12.506</v>
      </c>
      <c r="J292" s="188" t="s">
        <v>754</v>
      </c>
      <c r="K292" s="186">
        <v>3</v>
      </c>
      <c r="L292" s="186">
        <v>12.265425</v>
      </c>
      <c r="M292" s="186">
        <v>87.908000000000001</v>
      </c>
      <c r="Q292" s="188">
        <v>87.268000000000001</v>
      </c>
      <c r="R292" s="186">
        <v>0</v>
      </c>
      <c r="T292" s="188">
        <v>0.73331190000000002</v>
      </c>
      <c r="V292" s="188">
        <v>3.7242E-3</v>
      </c>
      <c r="X292" s="188">
        <v>0.37103799999999998</v>
      </c>
      <c r="Y292" s="188" t="s">
        <v>751</v>
      </c>
      <c r="Z292" s="188" t="s">
        <v>1697</v>
      </c>
      <c r="AA292" s="188" t="s">
        <v>1856</v>
      </c>
      <c r="AE292" s="186" t="s">
        <v>1854</v>
      </c>
      <c r="AF292" s="186">
        <v>0</v>
      </c>
    </row>
    <row r="293" spans="1:32" x14ac:dyDescent="0.2">
      <c r="A293" s="186" t="s">
        <v>138</v>
      </c>
      <c r="B293" s="186">
        <v>49</v>
      </c>
      <c r="C293" s="186" t="s">
        <v>537</v>
      </c>
      <c r="D293" s="186" t="s">
        <v>538</v>
      </c>
      <c r="E293" s="186">
        <v>0.80800000000000005</v>
      </c>
      <c r="H293" s="188">
        <v>821</v>
      </c>
      <c r="I293" s="188">
        <v>-32.250999999999998</v>
      </c>
      <c r="J293" s="188" t="s">
        <v>758</v>
      </c>
      <c r="K293" s="186">
        <v>4</v>
      </c>
      <c r="L293" s="186">
        <v>50.497647600000001</v>
      </c>
      <c r="M293" s="186">
        <v>22.25</v>
      </c>
      <c r="P293" s="188">
        <v>21.905999999999999</v>
      </c>
      <c r="R293" s="186">
        <v>0</v>
      </c>
      <c r="S293" s="188">
        <v>1.1484719000000001</v>
      </c>
      <c r="U293" s="188">
        <v>1.08196E-2</v>
      </c>
      <c r="W293" s="188">
        <v>1.0703819999999999</v>
      </c>
      <c r="AB293" s="188" t="s">
        <v>809</v>
      </c>
      <c r="AC293" s="188" t="s">
        <v>835</v>
      </c>
      <c r="AD293" s="188" t="s">
        <v>1223</v>
      </c>
      <c r="AE293" s="186" t="s">
        <v>1854</v>
      </c>
      <c r="AF293" s="186">
        <v>95</v>
      </c>
    </row>
    <row r="294" spans="1:32" x14ac:dyDescent="0.2">
      <c r="A294" s="186" t="s">
        <v>138</v>
      </c>
      <c r="B294" s="186">
        <v>49</v>
      </c>
      <c r="C294" s="186" t="s">
        <v>537</v>
      </c>
      <c r="D294" s="186" t="s">
        <v>538</v>
      </c>
      <c r="E294" s="186">
        <v>0.80800000000000005</v>
      </c>
      <c r="H294" s="188">
        <v>5435</v>
      </c>
      <c r="I294" s="188">
        <v>-43.8</v>
      </c>
      <c r="K294" s="186">
        <v>5</v>
      </c>
      <c r="L294" s="186">
        <v>51.552866799999997</v>
      </c>
      <c r="M294" s="186">
        <v>101.636</v>
      </c>
      <c r="P294" s="188">
        <v>100.09399999999999</v>
      </c>
      <c r="R294" s="186">
        <v>1</v>
      </c>
      <c r="S294" s="188">
        <v>1.1344771</v>
      </c>
      <c r="U294" s="188">
        <v>1.06905E-2</v>
      </c>
      <c r="W294" s="188">
        <v>1.0577430000000001</v>
      </c>
      <c r="AB294" s="188" t="s">
        <v>809</v>
      </c>
      <c r="AC294" s="188" t="s">
        <v>760</v>
      </c>
      <c r="AD294" s="188" t="s">
        <v>982</v>
      </c>
      <c r="AE294" s="186" t="s">
        <v>1854</v>
      </c>
      <c r="AF294" s="186">
        <v>95</v>
      </c>
    </row>
    <row r="295" spans="1:32" x14ac:dyDescent="0.2">
      <c r="A295" s="186" t="s">
        <v>138</v>
      </c>
      <c r="B295" s="186">
        <v>49</v>
      </c>
      <c r="C295" s="186" t="s">
        <v>537</v>
      </c>
      <c r="D295" s="186" t="s">
        <v>538</v>
      </c>
      <c r="E295" s="186">
        <v>0.80800000000000005</v>
      </c>
      <c r="H295" s="188">
        <v>5434</v>
      </c>
      <c r="I295" s="188">
        <v>-44.012</v>
      </c>
      <c r="K295" s="186">
        <v>6</v>
      </c>
      <c r="L295" s="186">
        <v>51.111403799999998</v>
      </c>
      <c r="M295" s="186">
        <v>101.88800000000001</v>
      </c>
      <c r="P295" s="188">
        <v>100.342</v>
      </c>
      <c r="R295" s="186">
        <v>0</v>
      </c>
      <c r="S295" s="188">
        <v>1.1342352</v>
      </c>
      <c r="U295" s="188">
        <v>1.0688100000000001E-2</v>
      </c>
      <c r="W295" s="188">
        <v>1.0575110000000001</v>
      </c>
      <c r="AB295" s="188" t="s">
        <v>798</v>
      </c>
      <c r="AC295" s="188" t="s">
        <v>880</v>
      </c>
      <c r="AD295" s="188" t="s">
        <v>1151</v>
      </c>
      <c r="AE295" s="186" t="s">
        <v>1854</v>
      </c>
      <c r="AF295" s="186">
        <v>95</v>
      </c>
    </row>
    <row r="296" spans="1:32" x14ac:dyDescent="0.2">
      <c r="A296" s="186" t="s">
        <v>138</v>
      </c>
      <c r="B296" s="186">
        <v>50</v>
      </c>
      <c r="C296" s="186" t="s">
        <v>539</v>
      </c>
      <c r="D296" s="186" t="s">
        <v>540</v>
      </c>
      <c r="E296" s="186">
        <v>0.83799999999999997</v>
      </c>
      <c r="F296" s="188">
        <v>6445</v>
      </c>
      <c r="G296" s="188">
        <v>0.121</v>
      </c>
      <c r="K296" s="186">
        <v>1</v>
      </c>
      <c r="L296" s="186">
        <v>14.236501000000001</v>
      </c>
      <c r="M296" s="186">
        <v>118.541</v>
      </c>
      <c r="Q296" s="188">
        <v>117.688</v>
      </c>
      <c r="R296" s="186">
        <v>0</v>
      </c>
      <c r="T296" s="188">
        <v>0.72433219999999998</v>
      </c>
      <c r="V296" s="188">
        <v>3.6786000000000002E-3</v>
      </c>
      <c r="X296" s="188">
        <v>0.36651600000000001</v>
      </c>
      <c r="Y296" s="188" t="s">
        <v>751</v>
      </c>
      <c r="Z296" s="188" t="s">
        <v>752</v>
      </c>
      <c r="AA296" s="188" t="s">
        <v>983</v>
      </c>
      <c r="AE296" s="186" t="s">
        <v>1857</v>
      </c>
      <c r="AF296" s="186">
        <v>0</v>
      </c>
    </row>
    <row r="297" spans="1:32" x14ac:dyDescent="0.2">
      <c r="A297" s="186" t="s">
        <v>138</v>
      </c>
      <c r="B297" s="186">
        <v>50</v>
      </c>
      <c r="C297" s="186" t="s">
        <v>539</v>
      </c>
      <c r="D297" s="186" t="s">
        <v>540</v>
      </c>
      <c r="E297" s="186">
        <v>0.83799999999999997</v>
      </c>
      <c r="F297" s="188">
        <v>6447</v>
      </c>
      <c r="G297" s="188">
        <v>0</v>
      </c>
      <c r="K297" s="186">
        <v>2</v>
      </c>
      <c r="L297" s="186">
        <v>14.245608799999999</v>
      </c>
      <c r="M297" s="186">
        <v>118.682</v>
      </c>
      <c r="Q297" s="188">
        <v>117.82899999999999</v>
      </c>
      <c r="R297" s="186">
        <v>1</v>
      </c>
      <c r="T297" s="188">
        <v>0.72424480000000002</v>
      </c>
      <c r="V297" s="188">
        <v>3.6782E-3</v>
      </c>
      <c r="X297" s="188">
        <v>0.36647200000000002</v>
      </c>
      <c r="Y297" s="188" t="s">
        <v>1701</v>
      </c>
      <c r="Z297" s="188" t="s">
        <v>1690</v>
      </c>
      <c r="AA297" s="188" t="s">
        <v>1858</v>
      </c>
      <c r="AE297" s="186" t="s">
        <v>1857</v>
      </c>
      <c r="AF297" s="186">
        <v>0</v>
      </c>
    </row>
    <row r="298" spans="1:32" x14ac:dyDescent="0.2">
      <c r="A298" s="186" t="s">
        <v>138</v>
      </c>
      <c r="B298" s="186">
        <v>50</v>
      </c>
      <c r="C298" s="186" t="s">
        <v>539</v>
      </c>
      <c r="D298" s="186" t="s">
        <v>540</v>
      </c>
      <c r="E298" s="186">
        <v>0.83799999999999997</v>
      </c>
      <c r="F298" s="188">
        <v>3540</v>
      </c>
      <c r="G298" s="188">
        <v>11.715</v>
      </c>
      <c r="J298" s="188" t="s">
        <v>754</v>
      </c>
      <c r="K298" s="186">
        <v>3</v>
      </c>
      <c r="L298" s="186">
        <v>11.599460199999999</v>
      </c>
      <c r="M298" s="186">
        <v>85.501000000000005</v>
      </c>
      <c r="Q298" s="188">
        <v>84.879000000000005</v>
      </c>
      <c r="R298" s="186">
        <v>0</v>
      </c>
      <c r="T298" s="188">
        <v>0.73272919999999997</v>
      </c>
      <c r="V298" s="188">
        <v>3.7212999999999999E-3</v>
      </c>
      <c r="X298" s="188">
        <v>0.370749</v>
      </c>
      <c r="Y298" s="188" t="s">
        <v>1708</v>
      </c>
      <c r="Z298" s="188" t="s">
        <v>1697</v>
      </c>
      <c r="AA298" s="188" t="s">
        <v>1859</v>
      </c>
      <c r="AE298" s="186" t="s">
        <v>1857</v>
      </c>
      <c r="AF298" s="186">
        <v>0</v>
      </c>
    </row>
    <row r="299" spans="1:32" x14ac:dyDescent="0.2">
      <c r="A299" s="186" t="s">
        <v>138</v>
      </c>
      <c r="B299" s="186">
        <v>50</v>
      </c>
      <c r="C299" s="186" t="s">
        <v>539</v>
      </c>
      <c r="D299" s="186" t="s">
        <v>540</v>
      </c>
      <c r="E299" s="186">
        <v>0.83799999999999997</v>
      </c>
      <c r="H299" s="188">
        <v>877</v>
      </c>
      <c r="I299" s="188">
        <v>-32.679000000000002</v>
      </c>
      <c r="J299" s="188" t="s">
        <v>758</v>
      </c>
      <c r="K299" s="186">
        <v>4</v>
      </c>
      <c r="L299" s="186">
        <v>51.452995999999999</v>
      </c>
      <c r="M299" s="186">
        <v>23.898</v>
      </c>
      <c r="P299" s="188">
        <v>23.529</v>
      </c>
      <c r="R299" s="186">
        <v>0</v>
      </c>
      <c r="S299" s="188">
        <v>1.1479476</v>
      </c>
      <c r="U299" s="188">
        <v>1.0814799999999999E-2</v>
      </c>
      <c r="W299" s="188">
        <v>1.0699129999999999</v>
      </c>
      <c r="AB299" s="188" t="s">
        <v>809</v>
      </c>
      <c r="AC299" s="188" t="s">
        <v>835</v>
      </c>
      <c r="AD299" s="188" t="s">
        <v>1223</v>
      </c>
      <c r="AE299" s="186" t="s">
        <v>1857</v>
      </c>
      <c r="AF299" s="186">
        <v>95</v>
      </c>
    </row>
    <row r="300" spans="1:32" x14ac:dyDescent="0.2">
      <c r="A300" s="186" t="s">
        <v>138</v>
      </c>
      <c r="B300" s="186">
        <v>50</v>
      </c>
      <c r="C300" s="186" t="s">
        <v>539</v>
      </c>
      <c r="D300" s="186" t="s">
        <v>540</v>
      </c>
      <c r="E300" s="186">
        <v>0.83799999999999997</v>
      </c>
      <c r="H300" s="188">
        <v>5435</v>
      </c>
      <c r="I300" s="188">
        <v>-43.8</v>
      </c>
      <c r="K300" s="186">
        <v>5</v>
      </c>
      <c r="L300" s="186">
        <v>49.875064199999997</v>
      </c>
      <c r="M300" s="186">
        <v>101.53700000000001</v>
      </c>
      <c r="P300" s="188">
        <v>99.995999999999995</v>
      </c>
      <c r="R300" s="186">
        <v>1</v>
      </c>
      <c r="S300" s="188">
        <v>1.1344401</v>
      </c>
      <c r="U300" s="188">
        <v>1.06905E-2</v>
      </c>
      <c r="W300" s="188">
        <v>1.0577430000000001</v>
      </c>
      <c r="AB300" s="188" t="s">
        <v>809</v>
      </c>
      <c r="AC300" s="188" t="s">
        <v>760</v>
      </c>
      <c r="AD300" s="188" t="s">
        <v>982</v>
      </c>
      <c r="AE300" s="186" t="s">
        <v>1857</v>
      </c>
      <c r="AF300" s="186">
        <v>95</v>
      </c>
    </row>
    <row r="301" spans="1:32" x14ac:dyDescent="0.2">
      <c r="A301" s="186" t="s">
        <v>138</v>
      </c>
      <c r="B301" s="186">
        <v>50</v>
      </c>
      <c r="C301" s="186" t="s">
        <v>539</v>
      </c>
      <c r="D301" s="186" t="s">
        <v>540</v>
      </c>
      <c r="E301" s="186">
        <v>0.83799999999999997</v>
      </c>
      <c r="H301" s="188">
        <v>5431</v>
      </c>
      <c r="I301" s="188">
        <v>-44.031999999999996</v>
      </c>
      <c r="K301" s="186">
        <v>6</v>
      </c>
      <c r="L301" s="186">
        <v>49.526121199999999</v>
      </c>
      <c r="M301" s="186">
        <v>101.744</v>
      </c>
      <c r="P301" s="188">
        <v>100.2</v>
      </c>
      <c r="R301" s="186">
        <v>0</v>
      </c>
      <c r="S301" s="188">
        <v>1.1341781</v>
      </c>
      <c r="U301" s="188">
        <v>1.06879E-2</v>
      </c>
      <c r="W301" s="188">
        <v>1.0574889999999999</v>
      </c>
      <c r="AB301" s="188" t="s">
        <v>798</v>
      </c>
      <c r="AC301" s="188" t="s">
        <v>821</v>
      </c>
      <c r="AD301" s="188" t="s">
        <v>1146</v>
      </c>
      <c r="AE301" s="186" t="s">
        <v>1857</v>
      </c>
      <c r="AF301" s="186">
        <v>95</v>
      </c>
    </row>
    <row r="302" spans="1:32" x14ac:dyDescent="0.2">
      <c r="A302" s="186" t="s">
        <v>138</v>
      </c>
      <c r="B302" s="186">
        <v>51</v>
      </c>
      <c r="C302" s="186" t="s">
        <v>541</v>
      </c>
      <c r="D302" s="186" t="s">
        <v>542</v>
      </c>
      <c r="E302" s="186">
        <v>0.84</v>
      </c>
      <c r="F302" s="188">
        <v>6434</v>
      </c>
      <c r="G302" s="188">
        <v>0.114</v>
      </c>
      <c r="K302" s="186">
        <v>1</v>
      </c>
      <c r="L302" s="186">
        <v>14.196804999999999</v>
      </c>
      <c r="M302" s="186">
        <v>118.45</v>
      </c>
      <c r="Q302" s="188">
        <v>117.598</v>
      </c>
      <c r="R302" s="186">
        <v>0</v>
      </c>
      <c r="T302" s="188">
        <v>0.72432490000000005</v>
      </c>
      <c r="V302" s="188">
        <v>3.6786000000000002E-3</v>
      </c>
      <c r="X302" s="188">
        <v>0.36651400000000001</v>
      </c>
      <c r="Y302" s="188" t="s">
        <v>1696</v>
      </c>
      <c r="Z302" s="188" t="s">
        <v>752</v>
      </c>
      <c r="AA302" s="188" t="s">
        <v>1799</v>
      </c>
      <c r="AE302" s="186" t="s">
        <v>1860</v>
      </c>
      <c r="AF302" s="186">
        <v>0</v>
      </c>
    </row>
    <row r="303" spans="1:32" x14ac:dyDescent="0.2">
      <c r="A303" s="186" t="s">
        <v>138</v>
      </c>
      <c r="B303" s="186">
        <v>51</v>
      </c>
      <c r="C303" s="186" t="s">
        <v>541</v>
      </c>
      <c r="D303" s="186" t="s">
        <v>542</v>
      </c>
      <c r="E303" s="186">
        <v>0.84</v>
      </c>
      <c r="F303" s="188">
        <v>6434</v>
      </c>
      <c r="G303" s="188">
        <v>0</v>
      </c>
      <c r="K303" s="186">
        <v>2</v>
      </c>
      <c r="L303" s="186">
        <v>14.1993084</v>
      </c>
      <c r="M303" s="186">
        <v>118.489</v>
      </c>
      <c r="Q303" s="188">
        <v>117.637</v>
      </c>
      <c r="R303" s="186">
        <v>1</v>
      </c>
      <c r="T303" s="188">
        <v>0.72424250000000001</v>
      </c>
      <c r="V303" s="188">
        <v>3.6782E-3</v>
      </c>
      <c r="X303" s="188">
        <v>0.36647200000000002</v>
      </c>
      <c r="Y303" s="188" t="s">
        <v>1701</v>
      </c>
      <c r="Z303" s="188" t="s">
        <v>1690</v>
      </c>
      <c r="AA303" s="188" t="s">
        <v>1861</v>
      </c>
      <c r="AE303" s="186" t="s">
        <v>1860</v>
      </c>
      <c r="AF303" s="186">
        <v>0</v>
      </c>
    </row>
    <row r="304" spans="1:32" x14ac:dyDescent="0.2">
      <c r="A304" s="186" t="s">
        <v>138</v>
      </c>
      <c r="B304" s="186">
        <v>51</v>
      </c>
      <c r="C304" s="186" t="s">
        <v>541</v>
      </c>
      <c r="D304" s="186" t="s">
        <v>542</v>
      </c>
      <c r="E304" s="186">
        <v>0.84</v>
      </c>
      <c r="F304" s="188">
        <v>3943</v>
      </c>
      <c r="G304" s="188">
        <v>12.063000000000001</v>
      </c>
      <c r="J304" s="188" t="s">
        <v>754</v>
      </c>
      <c r="K304" s="186">
        <v>3</v>
      </c>
      <c r="L304" s="186">
        <v>12.454291599999999</v>
      </c>
      <c r="M304" s="186">
        <v>95.244</v>
      </c>
      <c r="Q304" s="188">
        <v>94.551000000000002</v>
      </c>
      <c r="R304" s="186">
        <v>0</v>
      </c>
      <c r="T304" s="188">
        <v>0.73297920000000005</v>
      </c>
      <c r="V304" s="188">
        <v>3.7226E-3</v>
      </c>
      <c r="X304" s="188">
        <v>0.37087599999999998</v>
      </c>
      <c r="Y304" s="188" t="s">
        <v>1708</v>
      </c>
      <c r="Z304" s="188" t="s">
        <v>1277</v>
      </c>
      <c r="AA304" s="188" t="s">
        <v>1862</v>
      </c>
      <c r="AE304" s="186" t="s">
        <v>1860</v>
      </c>
      <c r="AF304" s="186">
        <v>0</v>
      </c>
    </row>
    <row r="305" spans="1:32" x14ac:dyDescent="0.2">
      <c r="A305" s="186" t="s">
        <v>138</v>
      </c>
      <c r="B305" s="186">
        <v>51</v>
      </c>
      <c r="C305" s="186" t="s">
        <v>541</v>
      </c>
      <c r="D305" s="186" t="s">
        <v>542</v>
      </c>
      <c r="E305" s="186">
        <v>0.84</v>
      </c>
      <c r="H305" s="188">
        <v>846</v>
      </c>
      <c r="I305" s="188">
        <v>-29.338999999999999</v>
      </c>
      <c r="J305" s="188" t="s">
        <v>758</v>
      </c>
      <c r="K305" s="186">
        <v>4</v>
      </c>
      <c r="L305" s="186">
        <v>49.831018899999997</v>
      </c>
      <c r="M305" s="186">
        <v>22.992999999999999</v>
      </c>
      <c r="P305" s="188">
        <v>22.637</v>
      </c>
      <c r="R305" s="186">
        <v>0</v>
      </c>
      <c r="S305" s="188">
        <v>1.1516493000000001</v>
      </c>
      <c r="U305" s="188">
        <v>1.0852199999999999E-2</v>
      </c>
      <c r="W305" s="188">
        <v>1.0735680000000001</v>
      </c>
      <c r="AB305" s="188" t="s">
        <v>809</v>
      </c>
      <c r="AC305" s="188" t="s">
        <v>835</v>
      </c>
      <c r="AD305" s="188" t="s">
        <v>1437</v>
      </c>
      <c r="AE305" s="186" t="s">
        <v>1860</v>
      </c>
      <c r="AF305" s="186">
        <v>95</v>
      </c>
    </row>
    <row r="306" spans="1:32" x14ac:dyDescent="0.2">
      <c r="A306" s="186" t="s">
        <v>138</v>
      </c>
      <c r="B306" s="186">
        <v>51</v>
      </c>
      <c r="C306" s="186" t="s">
        <v>541</v>
      </c>
      <c r="D306" s="186" t="s">
        <v>542</v>
      </c>
      <c r="E306" s="186">
        <v>0.84</v>
      </c>
      <c r="H306" s="188">
        <v>5426</v>
      </c>
      <c r="I306" s="188">
        <v>-43.8</v>
      </c>
      <c r="K306" s="186">
        <v>5</v>
      </c>
      <c r="L306" s="186">
        <v>50.049978400000001</v>
      </c>
      <c r="M306" s="186">
        <v>101.361</v>
      </c>
      <c r="P306" s="188">
        <v>99.822999999999993</v>
      </c>
      <c r="R306" s="186">
        <v>1</v>
      </c>
      <c r="S306" s="188">
        <v>1.1344453999999999</v>
      </c>
      <c r="U306" s="188">
        <v>1.06905E-2</v>
      </c>
      <c r="W306" s="188">
        <v>1.0577430000000001</v>
      </c>
      <c r="AB306" s="188" t="s">
        <v>809</v>
      </c>
      <c r="AC306" s="188" t="s">
        <v>760</v>
      </c>
      <c r="AD306" s="188" t="s">
        <v>982</v>
      </c>
      <c r="AE306" s="186" t="s">
        <v>1860</v>
      </c>
      <c r="AF306" s="186">
        <v>95</v>
      </c>
    </row>
    <row r="307" spans="1:32" x14ac:dyDescent="0.2">
      <c r="A307" s="186" t="s">
        <v>138</v>
      </c>
      <c r="B307" s="186">
        <v>51</v>
      </c>
      <c r="C307" s="186" t="s">
        <v>541</v>
      </c>
      <c r="D307" s="186" t="s">
        <v>542</v>
      </c>
      <c r="E307" s="186">
        <v>0.84</v>
      </c>
      <c r="H307" s="188">
        <v>5419</v>
      </c>
      <c r="I307" s="188">
        <v>-44.023000000000003</v>
      </c>
      <c r="K307" s="186">
        <v>6</v>
      </c>
      <c r="L307" s="186">
        <v>49.600684299999998</v>
      </c>
      <c r="M307" s="186">
        <v>101.629</v>
      </c>
      <c r="P307" s="188">
        <v>100.08799999999999</v>
      </c>
      <c r="R307" s="186">
        <v>0</v>
      </c>
      <c r="S307" s="188">
        <v>1.1341903</v>
      </c>
      <c r="U307" s="188">
        <v>1.0688E-2</v>
      </c>
      <c r="W307" s="188">
        <v>1.057499</v>
      </c>
      <c r="AB307" s="188" t="s">
        <v>798</v>
      </c>
      <c r="AC307" s="188" t="s">
        <v>880</v>
      </c>
      <c r="AD307" s="188" t="s">
        <v>1168</v>
      </c>
      <c r="AE307" s="186" t="s">
        <v>1860</v>
      </c>
      <c r="AF307" s="186">
        <v>95</v>
      </c>
    </row>
    <row r="308" spans="1:32" x14ac:dyDescent="0.2">
      <c r="A308" s="186" t="s">
        <v>138</v>
      </c>
      <c r="B308" s="186">
        <v>52</v>
      </c>
      <c r="C308" s="186" t="s">
        <v>543</v>
      </c>
      <c r="D308" s="186" t="s">
        <v>544</v>
      </c>
      <c r="E308" s="186">
        <v>0.81599999999999995</v>
      </c>
      <c r="F308" s="188">
        <v>6422</v>
      </c>
      <c r="G308" s="188">
        <v>0.151</v>
      </c>
      <c r="K308" s="186">
        <v>1</v>
      </c>
      <c r="L308" s="186">
        <v>14.6070879</v>
      </c>
      <c r="M308" s="186">
        <v>118.34</v>
      </c>
      <c r="Q308" s="188">
        <v>117.489</v>
      </c>
      <c r="R308" s="186">
        <v>0</v>
      </c>
      <c r="T308" s="188">
        <v>0.72432289999999999</v>
      </c>
      <c r="V308" s="188">
        <v>3.6787999999999999E-3</v>
      </c>
      <c r="X308" s="188">
        <v>0.36652699999999999</v>
      </c>
      <c r="Y308" s="188" t="s">
        <v>1696</v>
      </c>
      <c r="Z308" s="188" t="s">
        <v>752</v>
      </c>
      <c r="AA308" s="188" t="s">
        <v>1863</v>
      </c>
      <c r="AE308" s="186" t="s">
        <v>1864</v>
      </c>
      <c r="AF308" s="186">
        <v>0</v>
      </c>
    </row>
    <row r="309" spans="1:32" x14ac:dyDescent="0.2">
      <c r="A309" s="186" t="s">
        <v>138</v>
      </c>
      <c r="B309" s="186">
        <v>52</v>
      </c>
      <c r="C309" s="186" t="s">
        <v>543</v>
      </c>
      <c r="D309" s="186" t="s">
        <v>544</v>
      </c>
      <c r="E309" s="186">
        <v>0.81599999999999995</v>
      </c>
      <c r="F309" s="188">
        <v>6426</v>
      </c>
      <c r="G309" s="188">
        <v>0</v>
      </c>
      <c r="K309" s="186">
        <v>2</v>
      </c>
      <c r="L309" s="186">
        <v>14.608052000000001</v>
      </c>
      <c r="M309" s="186">
        <v>118.355</v>
      </c>
      <c r="Q309" s="188">
        <v>117.504</v>
      </c>
      <c r="R309" s="186">
        <v>1</v>
      </c>
      <c r="T309" s="188">
        <v>0.72421380000000002</v>
      </c>
      <c r="V309" s="188">
        <v>3.6782E-3</v>
      </c>
      <c r="X309" s="188">
        <v>0.36647200000000002</v>
      </c>
      <c r="Y309" s="188" t="s">
        <v>1712</v>
      </c>
      <c r="Z309" s="188" t="s">
        <v>1690</v>
      </c>
      <c r="AA309" s="188" t="s">
        <v>1865</v>
      </c>
      <c r="AE309" s="186" t="s">
        <v>1864</v>
      </c>
      <c r="AF309" s="186">
        <v>0</v>
      </c>
    </row>
    <row r="310" spans="1:32" x14ac:dyDescent="0.2">
      <c r="A310" s="186" t="s">
        <v>138</v>
      </c>
      <c r="B310" s="186">
        <v>52</v>
      </c>
      <c r="C310" s="186" t="s">
        <v>543</v>
      </c>
      <c r="D310" s="186" t="s">
        <v>544</v>
      </c>
      <c r="E310" s="186">
        <v>0.81599999999999995</v>
      </c>
      <c r="F310" s="188">
        <v>2699</v>
      </c>
      <c r="G310" s="188">
        <v>12.087999999999999</v>
      </c>
      <c r="J310" s="188" t="s">
        <v>754</v>
      </c>
      <c r="K310" s="186">
        <v>3</v>
      </c>
      <c r="L310" s="186">
        <v>9.7121048999999999</v>
      </c>
      <c r="M310" s="186">
        <v>65.096999999999994</v>
      </c>
      <c r="Q310" s="188">
        <v>64.623000000000005</v>
      </c>
      <c r="R310" s="186">
        <v>0</v>
      </c>
      <c r="T310" s="188">
        <v>0.73296810000000001</v>
      </c>
      <c r="V310" s="188">
        <v>3.7226999999999998E-3</v>
      </c>
      <c r="X310" s="188">
        <v>0.37088599999999999</v>
      </c>
      <c r="Y310" s="188" t="s">
        <v>1708</v>
      </c>
      <c r="Z310" s="188" t="s">
        <v>1277</v>
      </c>
      <c r="AA310" s="188" t="s">
        <v>1866</v>
      </c>
      <c r="AE310" s="186" t="s">
        <v>1864</v>
      </c>
      <c r="AF310" s="186">
        <v>0</v>
      </c>
    </row>
    <row r="311" spans="1:32" x14ac:dyDescent="0.2">
      <c r="A311" s="186" t="s">
        <v>138</v>
      </c>
      <c r="B311" s="186">
        <v>52</v>
      </c>
      <c r="C311" s="186" t="s">
        <v>543</v>
      </c>
      <c r="D311" s="186" t="s">
        <v>544</v>
      </c>
      <c r="E311" s="186">
        <v>0.81599999999999995</v>
      </c>
      <c r="H311" s="188">
        <v>932</v>
      </c>
      <c r="I311" s="188">
        <v>-33.478000000000002</v>
      </c>
      <c r="J311" s="188" t="s">
        <v>758</v>
      </c>
      <c r="K311" s="186">
        <v>4</v>
      </c>
      <c r="L311" s="186">
        <v>55.435346199999998</v>
      </c>
      <c r="M311" s="186">
        <v>25.469000000000001</v>
      </c>
      <c r="P311" s="188">
        <v>25.077000000000002</v>
      </c>
      <c r="R311" s="186">
        <v>0</v>
      </c>
      <c r="S311" s="188">
        <v>1.1470336999999999</v>
      </c>
      <c r="U311" s="188">
        <v>1.08059E-2</v>
      </c>
      <c r="W311" s="188">
        <v>1.0690390000000001</v>
      </c>
      <c r="AB311" s="188" t="s">
        <v>809</v>
      </c>
      <c r="AC311" s="188" t="s">
        <v>835</v>
      </c>
      <c r="AD311" s="188" t="s">
        <v>1437</v>
      </c>
      <c r="AE311" s="186" t="s">
        <v>1864</v>
      </c>
      <c r="AF311" s="186">
        <v>95</v>
      </c>
    </row>
    <row r="312" spans="1:32" x14ac:dyDescent="0.2">
      <c r="A312" s="186" t="s">
        <v>138</v>
      </c>
      <c r="B312" s="186">
        <v>52</v>
      </c>
      <c r="C312" s="186" t="s">
        <v>543</v>
      </c>
      <c r="D312" s="186" t="s">
        <v>544</v>
      </c>
      <c r="E312" s="186">
        <v>0.81599999999999995</v>
      </c>
      <c r="H312" s="188">
        <v>5426</v>
      </c>
      <c r="I312" s="188">
        <v>-43.8</v>
      </c>
      <c r="K312" s="186">
        <v>5</v>
      </c>
      <c r="L312" s="186">
        <v>51.344578900000002</v>
      </c>
      <c r="M312" s="186">
        <v>101.464</v>
      </c>
      <c r="P312" s="188">
        <v>99.924999999999997</v>
      </c>
      <c r="R312" s="186">
        <v>1</v>
      </c>
      <c r="S312" s="188">
        <v>1.1344221000000001</v>
      </c>
      <c r="U312" s="188">
        <v>1.06905E-2</v>
      </c>
      <c r="W312" s="188">
        <v>1.0577430000000001</v>
      </c>
      <c r="AB312" s="188" t="s">
        <v>809</v>
      </c>
      <c r="AC312" s="188" t="s">
        <v>835</v>
      </c>
      <c r="AD312" s="188" t="s">
        <v>1003</v>
      </c>
      <c r="AE312" s="186" t="s">
        <v>1864</v>
      </c>
      <c r="AF312" s="186">
        <v>95</v>
      </c>
    </row>
    <row r="313" spans="1:32" x14ac:dyDescent="0.2">
      <c r="A313" s="186" t="s">
        <v>138</v>
      </c>
      <c r="B313" s="186">
        <v>52</v>
      </c>
      <c r="C313" s="186" t="s">
        <v>543</v>
      </c>
      <c r="D313" s="186" t="s">
        <v>544</v>
      </c>
      <c r="E313" s="186">
        <v>0.81599999999999995</v>
      </c>
      <c r="H313" s="188">
        <v>5419</v>
      </c>
      <c r="I313" s="188">
        <v>-44.024000000000001</v>
      </c>
      <c r="K313" s="186">
        <v>6</v>
      </c>
      <c r="L313" s="186">
        <v>51.270272800000001</v>
      </c>
      <c r="M313" s="186">
        <v>101.50700000000001</v>
      </c>
      <c r="P313" s="188">
        <v>99.968000000000004</v>
      </c>
      <c r="R313" s="186">
        <v>0</v>
      </c>
      <c r="S313" s="188">
        <v>1.1341673999999999</v>
      </c>
      <c r="U313" s="188">
        <v>1.0688E-2</v>
      </c>
      <c r="W313" s="188">
        <v>1.0574969999999999</v>
      </c>
      <c r="AB313" s="188" t="s">
        <v>798</v>
      </c>
      <c r="AC313" s="188" t="s">
        <v>821</v>
      </c>
      <c r="AD313" s="188" t="s">
        <v>1168</v>
      </c>
      <c r="AE313" s="186" t="s">
        <v>1864</v>
      </c>
      <c r="AF313" s="186">
        <v>95</v>
      </c>
    </row>
    <row r="314" spans="1:32" x14ac:dyDescent="0.2">
      <c r="A314" s="186" t="s">
        <v>138</v>
      </c>
      <c r="B314" s="186">
        <v>53</v>
      </c>
      <c r="C314" s="186" t="s">
        <v>545</v>
      </c>
      <c r="D314" s="186" t="s">
        <v>546</v>
      </c>
      <c r="E314" s="186">
        <v>0.80300000000000005</v>
      </c>
      <c r="F314" s="188">
        <v>6426</v>
      </c>
      <c r="G314" s="188">
        <v>0.121</v>
      </c>
      <c r="K314" s="186">
        <v>1</v>
      </c>
      <c r="L314" s="186">
        <v>14.8399711</v>
      </c>
      <c r="M314" s="186">
        <v>118.28700000000001</v>
      </c>
      <c r="Q314" s="188">
        <v>117.43600000000001</v>
      </c>
      <c r="R314" s="186">
        <v>0</v>
      </c>
      <c r="T314" s="188">
        <v>0.72430899999999998</v>
      </c>
      <c r="V314" s="188">
        <v>3.6786000000000002E-3</v>
      </c>
      <c r="X314" s="188">
        <v>0.36651600000000001</v>
      </c>
      <c r="Y314" s="188" t="s">
        <v>1696</v>
      </c>
      <c r="Z314" s="188" t="s">
        <v>1628</v>
      </c>
      <c r="AA314" s="188" t="s">
        <v>1867</v>
      </c>
      <c r="AE314" s="186" t="s">
        <v>1868</v>
      </c>
      <c r="AF314" s="186">
        <v>0</v>
      </c>
    </row>
    <row r="315" spans="1:32" x14ac:dyDescent="0.2">
      <c r="A315" s="186" t="s">
        <v>138</v>
      </c>
      <c r="B315" s="186">
        <v>53</v>
      </c>
      <c r="C315" s="186" t="s">
        <v>545</v>
      </c>
      <c r="D315" s="186" t="s">
        <v>546</v>
      </c>
      <c r="E315" s="186">
        <v>0.80300000000000005</v>
      </c>
      <c r="F315" s="188">
        <v>6428</v>
      </c>
      <c r="G315" s="188">
        <v>0</v>
      </c>
      <c r="K315" s="186">
        <v>2</v>
      </c>
      <c r="L315" s="186">
        <v>14.839418500000001</v>
      </c>
      <c r="M315" s="186">
        <v>118.279</v>
      </c>
      <c r="Q315" s="188">
        <v>117.428</v>
      </c>
      <c r="R315" s="186">
        <v>1</v>
      </c>
      <c r="T315" s="188">
        <v>0.72422109999999995</v>
      </c>
      <c r="V315" s="188">
        <v>3.6782E-3</v>
      </c>
      <c r="X315" s="188">
        <v>0.36647200000000002</v>
      </c>
      <c r="Y315" s="188" t="s">
        <v>1712</v>
      </c>
      <c r="Z315" s="188" t="s">
        <v>1268</v>
      </c>
      <c r="AA315" s="188" t="s">
        <v>1134</v>
      </c>
      <c r="AE315" s="186" t="s">
        <v>1868</v>
      </c>
      <c r="AF315" s="186">
        <v>0</v>
      </c>
    </row>
    <row r="316" spans="1:32" x14ac:dyDescent="0.2">
      <c r="A316" s="186" t="s">
        <v>138</v>
      </c>
      <c r="B316" s="186">
        <v>53</v>
      </c>
      <c r="C316" s="186" t="s">
        <v>545</v>
      </c>
      <c r="D316" s="186" t="s">
        <v>546</v>
      </c>
      <c r="E316" s="186">
        <v>0.80300000000000005</v>
      </c>
      <c r="F316" s="188">
        <v>3527</v>
      </c>
      <c r="G316" s="188">
        <v>12.382</v>
      </c>
      <c r="J316" s="188" t="s">
        <v>754</v>
      </c>
      <c r="K316" s="186">
        <v>3</v>
      </c>
      <c r="L316" s="186">
        <v>12.064688</v>
      </c>
      <c r="M316" s="186">
        <v>85.096999999999994</v>
      </c>
      <c r="Q316" s="188">
        <v>84.477000000000004</v>
      </c>
      <c r="R316" s="186">
        <v>0</v>
      </c>
      <c r="T316" s="188">
        <v>0.73318850000000002</v>
      </c>
      <c r="V316" s="188">
        <v>3.7236999999999999E-3</v>
      </c>
      <c r="X316" s="188">
        <v>0.37099300000000002</v>
      </c>
      <c r="Y316" s="188" t="s">
        <v>751</v>
      </c>
      <c r="Z316" s="188" t="s">
        <v>1277</v>
      </c>
      <c r="AA316" s="188" t="s">
        <v>1012</v>
      </c>
      <c r="AE316" s="186" t="s">
        <v>1868</v>
      </c>
      <c r="AF316" s="186">
        <v>0</v>
      </c>
    </row>
    <row r="317" spans="1:32" x14ac:dyDescent="0.2">
      <c r="A317" s="186" t="s">
        <v>138</v>
      </c>
      <c r="B317" s="186">
        <v>53</v>
      </c>
      <c r="C317" s="186" t="s">
        <v>545</v>
      </c>
      <c r="D317" s="186" t="s">
        <v>546</v>
      </c>
      <c r="E317" s="186">
        <v>0.80300000000000005</v>
      </c>
      <c r="H317" s="188">
        <v>820</v>
      </c>
      <c r="I317" s="188">
        <v>-29.649000000000001</v>
      </c>
      <c r="J317" s="188" t="s">
        <v>758</v>
      </c>
      <c r="K317" s="186">
        <v>4</v>
      </c>
      <c r="L317" s="186">
        <v>50.767192399999999</v>
      </c>
      <c r="M317" s="186">
        <v>22.225000000000001</v>
      </c>
      <c r="P317" s="188">
        <v>21.881</v>
      </c>
      <c r="R317" s="186">
        <v>0</v>
      </c>
      <c r="S317" s="188">
        <v>1.1513144</v>
      </c>
      <c r="U317" s="188">
        <v>1.0848699999999999E-2</v>
      </c>
      <c r="W317" s="188">
        <v>1.0732280000000001</v>
      </c>
      <c r="AB317" s="188" t="s">
        <v>809</v>
      </c>
      <c r="AC317" s="188" t="s">
        <v>835</v>
      </c>
      <c r="AD317" s="188" t="s">
        <v>1437</v>
      </c>
      <c r="AE317" s="186" t="s">
        <v>1868</v>
      </c>
      <c r="AF317" s="186">
        <v>95</v>
      </c>
    </row>
    <row r="318" spans="1:32" x14ac:dyDescent="0.2">
      <c r="A318" s="186" t="s">
        <v>138</v>
      </c>
      <c r="B318" s="186">
        <v>53</v>
      </c>
      <c r="C318" s="186" t="s">
        <v>545</v>
      </c>
      <c r="D318" s="186" t="s">
        <v>546</v>
      </c>
      <c r="E318" s="186">
        <v>0.80300000000000005</v>
      </c>
      <c r="H318" s="188">
        <v>5416</v>
      </c>
      <c r="I318" s="188">
        <v>-43.8</v>
      </c>
      <c r="K318" s="186">
        <v>5</v>
      </c>
      <c r="L318" s="186">
        <v>52.615733900000002</v>
      </c>
      <c r="M318" s="186">
        <v>101.21299999999999</v>
      </c>
      <c r="P318" s="188">
        <v>99.677000000000007</v>
      </c>
      <c r="R318" s="186">
        <v>1</v>
      </c>
      <c r="S318" s="188">
        <v>1.1344361999999999</v>
      </c>
      <c r="U318" s="188">
        <v>1.06905E-2</v>
      </c>
      <c r="W318" s="188">
        <v>1.0577430000000001</v>
      </c>
      <c r="AB318" s="188" t="s">
        <v>809</v>
      </c>
      <c r="AC318" s="188" t="s">
        <v>760</v>
      </c>
      <c r="AD318" s="188" t="s">
        <v>982</v>
      </c>
      <c r="AE318" s="186" t="s">
        <v>1868</v>
      </c>
      <c r="AF318" s="186">
        <v>95</v>
      </c>
    </row>
    <row r="319" spans="1:32" x14ac:dyDescent="0.2">
      <c r="A319" s="186" t="s">
        <v>138</v>
      </c>
      <c r="B319" s="186">
        <v>53</v>
      </c>
      <c r="C319" s="186" t="s">
        <v>545</v>
      </c>
      <c r="D319" s="186" t="s">
        <v>546</v>
      </c>
      <c r="E319" s="186">
        <v>0.80300000000000005</v>
      </c>
      <c r="H319" s="188">
        <v>5408</v>
      </c>
      <c r="I319" s="188">
        <v>-44.018000000000001</v>
      </c>
      <c r="K319" s="186">
        <v>6</v>
      </c>
      <c r="L319" s="186">
        <v>52.263195099999997</v>
      </c>
      <c r="M319" s="186">
        <v>101.41500000000001</v>
      </c>
      <c r="P319" s="188">
        <v>99.876000000000005</v>
      </c>
      <c r="R319" s="186">
        <v>0</v>
      </c>
      <c r="S319" s="188">
        <v>1.1341869</v>
      </c>
      <c r="U319" s="188">
        <v>1.0688100000000001E-2</v>
      </c>
      <c r="W319" s="188">
        <v>1.057504</v>
      </c>
      <c r="AB319" s="188" t="s">
        <v>798</v>
      </c>
      <c r="AC319" s="188" t="s">
        <v>880</v>
      </c>
      <c r="AD319" s="188" t="s">
        <v>1168</v>
      </c>
      <c r="AE319" s="186" t="s">
        <v>1868</v>
      </c>
      <c r="AF319" s="186">
        <v>95</v>
      </c>
    </row>
    <row r="320" spans="1:32" x14ac:dyDescent="0.2">
      <c r="A320" s="186" t="s">
        <v>138</v>
      </c>
      <c r="B320" s="186">
        <v>54</v>
      </c>
      <c r="C320" s="186" t="s">
        <v>547</v>
      </c>
      <c r="D320" s="186" t="s">
        <v>548</v>
      </c>
      <c r="E320" s="186">
        <v>0.81699999999999995</v>
      </c>
      <c r="F320" s="188">
        <v>6413</v>
      </c>
      <c r="G320" s="188">
        <v>0.113</v>
      </c>
      <c r="K320" s="186">
        <v>1</v>
      </c>
      <c r="L320" s="186">
        <v>14.5687031</v>
      </c>
      <c r="M320" s="186">
        <v>118.03100000000001</v>
      </c>
      <c r="Q320" s="188">
        <v>117.182</v>
      </c>
      <c r="R320" s="186">
        <v>0</v>
      </c>
      <c r="T320" s="188">
        <v>0.72430340000000004</v>
      </c>
      <c r="V320" s="188">
        <v>3.6786000000000002E-3</v>
      </c>
      <c r="X320" s="188">
        <v>0.36651299999999998</v>
      </c>
      <c r="Y320" s="188" t="s">
        <v>1696</v>
      </c>
      <c r="Z320" s="188" t="s">
        <v>752</v>
      </c>
      <c r="AA320" s="188" t="s">
        <v>1309</v>
      </c>
      <c r="AE320" s="186" t="s">
        <v>1869</v>
      </c>
      <c r="AF320" s="186">
        <v>0</v>
      </c>
    </row>
    <row r="321" spans="1:32" x14ac:dyDescent="0.2">
      <c r="A321" s="186" t="s">
        <v>138</v>
      </c>
      <c r="B321" s="186">
        <v>54</v>
      </c>
      <c r="C321" s="186" t="s">
        <v>547</v>
      </c>
      <c r="D321" s="186" t="s">
        <v>548</v>
      </c>
      <c r="E321" s="186">
        <v>0.81699999999999995</v>
      </c>
      <c r="F321" s="188">
        <v>6414</v>
      </c>
      <c r="G321" s="188">
        <v>0</v>
      </c>
      <c r="K321" s="186">
        <v>2</v>
      </c>
      <c r="L321" s="186">
        <v>14.5702052</v>
      </c>
      <c r="M321" s="186">
        <v>118.053</v>
      </c>
      <c r="Q321" s="188">
        <v>117.20399999999999</v>
      </c>
      <c r="R321" s="186">
        <v>1</v>
      </c>
      <c r="T321" s="188">
        <v>0.72422169999999997</v>
      </c>
      <c r="V321" s="188">
        <v>3.6782E-3</v>
      </c>
      <c r="X321" s="188">
        <v>0.36647200000000002</v>
      </c>
      <c r="Y321" s="188" t="s">
        <v>1712</v>
      </c>
      <c r="Z321" s="188" t="s">
        <v>1690</v>
      </c>
      <c r="AA321" s="188" t="s">
        <v>1870</v>
      </c>
      <c r="AE321" s="186" t="s">
        <v>1869</v>
      </c>
      <c r="AF321" s="186">
        <v>0</v>
      </c>
    </row>
    <row r="322" spans="1:32" x14ac:dyDescent="0.2">
      <c r="A322" s="186" t="s">
        <v>138</v>
      </c>
      <c r="B322" s="186">
        <v>54</v>
      </c>
      <c r="C322" s="186" t="s">
        <v>547</v>
      </c>
      <c r="D322" s="186" t="s">
        <v>548</v>
      </c>
      <c r="E322" s="186">
        <v>0.81699999999999995</v>
      </c>
      <c r="F322" s="188">
        <v>3676</v>
      </c>
      <c r="G322" s="188">
        <v>11.275</v>
      </c>
      <c r="J322" s="188" t="s">
        <v>754</v>
      </c>
      <c r="K322" s="186">
        <v>3</v>
      </c>
      <c r="L322" s="186">
        <v>12.204598000000001</v>
      </c>
      <c r="M322" s="186">
        <v>88.688999999999993</v>
      </c>
      <c r="Q322" s="188">
        <v>88.043999999999997</v>
      </c>
      <c r="R322" s="186">
        <v>0</v>
      </c>
      <c r="T322" s="188">
        <v>0.73238700000000001</v>
      </c>
      <c r="V322" s="188">
        <v>3.7196999999999998E-3</v>
      </c>
      <c r="X322" s="188">
        <v>0.370589</v>
      </c>
      <c r="Y322" s="188" t="s">
        <v>751</v>
      </c>
      <c r="Z322" s="188" t="s">
        <v>1277</v>
      </c>
      <c r="AA322" s="188" t="s">
        <v>1871</v>
      </c>
      <c r="AE322" s="186" t="s">
        <v>1869</v>
      </c>
      <c r="AF322" s="186">
        <v>0</v>
      </c>
    </row>
    <row r="323" spans="1:32" x14ac:dyDescent="0.2">
      <c r="A323" s="186" t="s">
        <v>138</v>
      </c>
      <c r="B323" s="186">
        <v>54</v>
      </c>
      <c r="C323" s="186" t="s">
        <v>547</v>
      </c>
      <c r="D323" s="186" t="s">
        <v>548</v>
      </c>
      <c r="E323" s="186">
        <v>0.81699999999999995</v>
      </c>
      <c r="H323" s="188">
        <v>818</v>
      </c>
      <c r="I323" s="188">
        <v>-31.919</v>
      </c>
      <c r="J323" s="188" t="s">
        <v>758</v>
      </c>
      <c r="K323" s="186">
        <v>4</v>
      </c>
      <c r="L323" s="186">
        <v>49.786755300000003</v>
      </c>
      <c r="M323" s="186">
        <v>22.161999999999999</v>
      </c>
      <c r="P323" s="188">
        <v>21.82</v>
      </c>
      <c r="R323" s="186">
        <v>0</v>
      </c>
      <c r="S323" s="188">
        <v>1.1488062999999999</v>
      </c>
      <c r="U323" s="188">
        <v>1.0823299999999999E-2</v>
      </c>
      <c r="W323" s="188">
        <v>1.0707450000000001</v>
      </c>
      <c r="AB323" s="188" t="s">
        <v>809</v>
      </c>
      <c r="AC323" s="188" t="s">
        <v>835</v>
      </c>
      <c r="AD323" s="188" t="s">
        <v>1446</v>
      </c>
      <c r="AE323" s="186" t="s">
        <v>1869</v>
      </c>
      <c r="AF323" s="186">
        <v>95</v>
      </c>
    </row>
    <row r="324" spans="1:32" x14ac:dyDescent="0.2">
      <c r="A324" s="186" t="s">
        <v>138</v>
      </c>
      <c r="B324" s="186">
        <v>54</v>
      </c>
      <c r="C324" s="186" t="s">
        <v>547</v>
      </c>
      <c r="D324" s="186" t="s">
        <v>548</v>
      </c>
      <c r="E324" s="186">
        <v>0.81699999999999995</v>
      </c>
      <c r="H324" s="188">
        <v>5408</v>
      </c>
      <c r="I324" s="188">
        <v>-43.8</v>
      </c>
      <c r="K324" s="186">
        <v>5</v>
      </c>
      <c r="L324" s="186">
        <v>51.899204699999999</v>
      </c>
      <c r="M324" s="186">
        <v>101.104</v>
      </c>
      <c r="P324" s="188">
        <v>99.57</v>
      </c>
      <c r="R324" s="186">
        <v>1</v>
      </c>
      <c r="S324" s="188">
        <v>1.1344517000000001</v>
      </c>
      <c r="U324" s="188">
        <v>1.06905E-2</v>
      </c>
      <c r="W324" s="188">
        <v>1.0577430000000001</v>
      </c>
      <c r="AB324" s="188" t="s">
        <v>809</v>
      </c>
      <c r="AC324" s="188" t="s">
        <v>760</v>
      </c>
      <c r="AD324" s="188" t="s">
        <v>1003</v>
      </c>
      <c r="AE324" s="186" t="s">
        <v>1869</v>
      </c>
      <c r="AF324" s="186">
        <v>95</v>
      </c>
    </row>
    <row r="325" spans="1:32" x14ac:dyDescent="0.2">
      <c r="A325" s="186" t="s">
        <v>138</v>
      </c>
      <c r="B325" s="186">
        <v>54</v>
      </c>
      <c r="C325" s="186" t="s">
        <v>547</v>
      </c>
      <c r="D325" s="186" t="s">
        <v>548</v>
      </c>
      <c r="E325" s="186">
        <v>0.81699999999999995</v>
      </c>
      <c r="H325" s="188">
        <v>5409</v>
      </c>
      <c r="I325" s="188">
        <v>-44.011000000000003</v>
      </c>
      <c r="K325" s="186">
        <v>6</v>
      </c>
      <c r="L325" s="186">
        <v>51.4023726</v>
      </c>
      <c r="M325" s="186">
        <v>101.39400000000001</v>
      </c>
      <c r="P325" s="188">
        <v>99.855999999999995</v>
      </c>
      <c r="R325" s="186">
        <v>0</v>
      </c>
      <c r="S325" s="188">
        <v>1.1342113</v>
      </c>
      <c r="U325" s="188">
        <v>1.06882E-2</v>
      </c>
      <c r="W325" s="188">
        <v>1.057512</v>
      </c>
      <c r="AB325" s="188" t="s">
        <v>798</v>
      </c>
      <c r="AC325" s="188" t="s">
        <v>821</v>
      </c>
      <c r="AD325" s="188" t="s">
        <v>1186</v>
      </c>
      <c r="AE325" s="186" t="s">
        <v>1869</v>
      </c>
      <c r="AF325" s="186">
        <v>95</v>
      </c>
    </row>
    <row r="326" spans="1:32" x14ac:dyDescent="0.2">
      <c r="A326" s="186" t="s">
        <v>138</v>
      </c>
      <c r="B326" s="186">
        <v>55</v>
      </c>
      <c r="C326" s="186" t="s">
        <v>549</v>
      </c>
      <c r="D326" s="186" t="s">
        <v>550</v>
      </c>
      <c r="E326" s="186">
        <v>0.82699999999999996</v>
      </c>
      <c r="F326" s="188">
        <v>6410</v>
      </c>
      <c r="G326" s="188">
        <v>0.122</v>
      </c>
      <c r="K326" s="186">
        <v>1</v>
      </c>
      <c r="L326" s="186">
        <v>14.3885934</v>
      </c>
      <c r="M326" s="186">
        <v>117.97</v>
      </c>
      <c r="Q326" s="188">
        <v>117.122</v>
      </c>
      <c r="R326" s="186">
        <v>0</v>
      </c>
      <c r="T326" s="188">
        <v>0.72430799999999995</v>
      </c>
      <c r="V326" s="188">
        <v>3.6786000000000002E-3</v>
      </c>
      <c r="X326" s="188">
        <v>0.36651699999999998</v>
      </c>
      <c r="Y326" s="188" t="s">
        <v>1696</v>
      </c>
      <c r="Z326" s="188" t="s">
        <v>752</v>
      </c>
      <c r="AA326" s="188" t="s">
        <v>1872</v>
      </c>
      <c r="AE326" s="186" t="s">
        <v>1873</v>
      </c>
      <c r="AF326" s="186">
        <v>0</v>
      </c>
    </row>
    <row r="327" spans="1:32" x14ac:dyDescent="0.2">
      <c r="A327" s="186" t="s">
        <v>138</v>
      </c>
      <c r="B327" s="186">
        <v>55</v>
      </c>
      <c r="C327" s="186" t="s">
        <v>549</v>
      </c>
      <c r="D327" s="186" t="s">
        <v>550</v>
      </c>
      <c r="E327" s="186">
        <v>0.82699999999999996</v>
      </c>
      <c r="F327" s="188">
        <v>6409</v>
      </c>
      <c r="G327" s="188">
        <v>0</v>
      </c>
      <c r="K327" s="186">
        <v>2</v>
      </c>
      <c r="L327" s="186">
        <v>14.387926800000001</v>
      </c>
      <c r="M327" s="186">
        <v>117.96</v>
      </c>
      <c r="Q327" s="188">
        <v>117.11199999999999</v>
      </c>
      <c r="R327" s="186">
        <v>1</v>
      </c>
      <c r="T327" s="188">
        <v>0.72421979999999997</v>
      </c>
      <c r="V327" s="188">
        <v>3.6782E-3</v>
      </c>
      <c r="X327" s="188">
        <v>0.36647200000000002</v>
      </c>
      <c r="Y327" s="188" t="s">
        <v>1712</v>
      </c>
      <c r="Z327" s="188" t="s">
        <v>1690</v>
      </c>
      <c r="AA327" s="188" t="s">
        <v>1874</v>
      </c>
      <c r="AE327" s="186" t="s">
        <v>1873</v>
      </c>
      <c r="AF327" s="186">
        <v>0</v>
      </c>
    </row>
    <row r="328" spans="1:32" x14ac:dyDescent="0.2">
      <c r="A328" s="186" t="s">
        <v>138</v>
      </c>
      <c r="B328" s="186">
        <v>55</v>
      </c>
      <c r="C328" s="186" t="s">
        <v>549</v>
      </c>
      <c r="D328" s="186" t="s">
        <v>550</v>
      </c>
      <c r="E328" s="186">
        <v>0.82699999999999996</v>
      </c>
      <c r="F328" s="188">
        <v>3747</v>
      </c>
      <c r="G328" s="188">
        <v>11.866</v>
      </c>
      <c r="J328" s="188" t="s">
        <v>754</v>
      </c>
      <c r="K328" s="186">
        <v>3</v>
      </c>
      <c r="L328" s="186">
        <v>12.200888600000001</v>
      </c>
      <c r="M328" s="186">
        <v>90.238</v>
      </c>
      <c r="Q328" s="188">
        <v>89.581999999999994</v>
      </c>
      <c r="R328" s="186">
        <v>0</v>
      </c>
      <c r="T328" s="188">
        <v>0.73281350000000001</v>
      </c>
      <c r="V328" s="188">
        <v>3.7217999999999999E-3</v>
      </c>
      <c r="X328" s="188">
        <v>0.370805</v>
      </c>
      <c r="Y328" s="188" t="s">
        <v>751</v>
      </c>
      <c r="Z328" s="188" t="s">
        <v>1277</v>
      </c>
      <c r="AA328" s="188" t="s">
        <v>1875</v>
      </c>
      <c r="AE328" s="186" t="s">
        <v>1873</v>
      </c>
      <c r="AF328" s="186">
        <v>0</v>
      </c>
    </row>
    <row r="329" spans="1:32" x14ac:dyDescent="0.2">
      <c r="A329" s="186" t="s">
        <v>138</v>
      </c>
      <c r="B329" s="186">
        <v>55</v>
      </c>
      <c r="C329" s="186" t="s">
        <v>549</v>
      </c>
      <c r="D329" s="186" t="s">
        <v>550</v>
      </c>
      <c r="E329" s="186">
        <v>0.82699999999999996</v>
      </c>
      <c r="H329" s="188">
        <v>825</v>
      </c>
      <c r="I329" s="188">
        <v>-32.186999999999998</v>
      </c>
      <c r="J329" s="188" t="s">
        <v>758</v>
      </c>
      <c r="K329" s="186">
        <v>4</v>
      </c>
      <c r="L329" s="186">
        <v>49.510016999999998</v>
      </c>
      <c r="M329" s="186">
        <v>22.349</v>
      </c>
      <c r="P329" s="188">
        <v>22.004000000000001</v>
      </c>
      <c r="R329" s="186">
        <v>0</v>
      </c>
      <c r="S329" s="188">
        <v>1.1485050000000001</v>
      </c>
      <c r="U329" s="188">
        <v>1.08203E-2</v>
      </c>
      <c r="W329" s="188">
        <v>1.070452</v>
      </c>
      <c r="AB329" s="188" t="s">
        <v>809</v>
      </c>
      <c r="AC329" s="188" t="s">
        <v>835</v>
      </c>
      <c r="AD329" s="188" t="s">
        <v>1446</v>
      </c>
      <c r="AE329" s="186" t="s">
        <v>1873</v>
      </c>
      <c r="AF329" s="186">
        <v>95</v>
      </c>
    </row>
    <row r="330" spans="1:32" x14ac:dyDescent="0.2">
      <c r="A330" s="186" t="s">
        <v>138</v>
      </c>
      <c r="B330" s="186">
        <v>55</v>
      </c>
      <c r="C330" s="186" t="s">
        <v>549</v>
      </c>
      <c r="D330" s="186" t="s">
        <v>550</v>
      </c>
      <c r="E330" s="186">
        <v>0.82699999999999996</v>
      </c>
      <c r="H330" s="188">
        <v>5405</v>
      </c>
      <c r="I330" s="188">
        <v>-43.8</v>
      </c>
      <c r="K330" s="186">
        <v>5</v>
      </c>
      <c r="L330" s="186">
        <v>51.311472600000002</v>
      </c>
      <c r="M330" s="186">
        <v>101.081</v>
      </c>
      <c r="P330" s="188">
        <v>99.546999999999997</v>
      </c>
      <c r="R330" s="186">
        <v>1</v>
      </c>
      <c r="S330" s="188">
        <v>1.1344459</v>
      </c>
      <c r="U330" s="188">
        <v>1.06905E-2</v>
      </c>
      <c r="W330" s="188">
        <v>1.0577430000000001</v>
      </c>
      <c r="AB330" s="188" t="s">
        <v>809</v>
      </c>
      <c r="AC330" s="188" t="s">
        <v>760</v>
      </c>
      <c r="AD330" s="188" t="s">
        <v>1003</v>
      </c>
      <c r="AE330" s="186" t="s">
        <v>1873</v>
      </c>
      <c r="AF330" s="186">
        <v>95</v>
      </c>
    </row>
    <row r="331" spans="1:32" x14ac:dyDescent="0.2">
      <c r="A331" s="186" t="s">
        <v>138</v>
      </c>
      <c r="B331" s="186">
        <v>55</v>
      </c>
      <c r="C331" s="186" t="s">
        <v>549</v>
      </c>
      <c r="D331" s="186" t="s">
        <v>550</v>
      </c>
      <c r="E331" s="186">
        <v>0.82699999999999996</v>
      </c>
      <c r="H331" s="188">
        <v>5406</v>
      </c>
      <c r="I331" s="188">
        <v>-44.021999999999998</v>
      </c>
      <c r="K331" s="186">
        <v>6</v>
      </c>
      <c r="L331" s="186">
        <v>50.969481600000002</v>
      </c>
      <c r="M331" s="186">
        <v>101.283</v>
      </c>
      <c r="P331" s="188">
        <v>99.747</v>
      </c>
      <c r="R331" s="186">
        <v>0</v>
      </c>
      <c r="S331" s="188">
        <v>1.1341934</v>
      </c>
      <c r="U331" s="188">
        <v>1.0688E-2</v>
      </c>
      <c r="W331" s="188">
        <v>1.0575000000000001</v>
      </c>
      <c r="AB331" s="188" t="s">
        <v>798</v>
      </c>
      <c r="AC331" s="188" t="s">
        <v>880</v>
      </c>
      <c r="AD331" s="188" t="s">
        <v>1186</v>
      </c>
      <c r="AE331" s="186" t="s">
        <v>1873</v>
      </c>
      <c r="AF331" s="186">
        <v>95</v>
      </c>
    </row>
    <row r="332" spans="1:32" x14ac:dyDescent="0.2">
      <c r="A332" s="186" t="s">
        <v>138</v>
      </c>
      <c r="B332" s="186">
        <v>56</v>
      </c>
      <c r="C332" s="186" t="s">
        <v>551</v>
      </c>
      <c r="D332" s="186" t="s">
        <v>552</v>
      </c>
      <c r="E332" s="186">
        <v>0.82399999999999995</v>
      </c>
      <c r="F332" s="188">
        <v>6408</v>
      </c>
      <c r="G332" s="188">
        <v>0.104</v>
      </c>
      <c r="K332" s="186">
        <v>1</v>
      </c>
      <c r="L332" s="186">
        <v>14.435312400000001</v>
      </c>
      <c r="M332" s="186">
        <v>117.88500000000001</v>
      </c>
      <c r="Q332" s="188">
        <v>117.03700000000001</v>
      </c>
      <c r="R332" s="186">
        <v>0</v>
      </c>
      <c r="T332" s="188">
        <v>0.72430000000000005</v>
      </c>
      <c r="V332" s="188">
        <v>3.6786000000000002E-3</v>
      </c>
      <c r="X332" s="188">
        <v>0.36651</v>
      </c>
      <c r="Y332" s="188" t="s">
        <v>1696</v>
      </c>
      <c r="Z332" s="188" t="s">
        <v>752</v>
      </c>
      <c r="AA332" s="188" t="s">
        <v>1314</v>
      </c>
      <c r="AE332" s="186" t="s">
        <v>1876</v>
      </c>
      <c r="AF332" s="186">
        <v>0</v>
      </c>
    </row>
    <row r="333" spans="1:32" x14ac:dyDescent="0.2">
      <c r="A333" s="186" t="s">
        <v>138</v>
      </c>
      <c r="B333" s="186">
        <v>56</v>
      </c>
      <c r="C333" s="186" t="s">
        <v>551</v>
      </c>
      <c r="D333" s="186" t="s">
        <v>552</v>
      </c>
      <c r="E333" s="186">
        <v>0.82399999999999995</v>
      </c>
      <c r="F333" s="188">
        <v>6404</v>
      </c>
      <c r="G333" s="188">
        <v>0</v>
      </c>
      <c r="K333" s="186">
        <v>2</v>
      </c>
      <c r="L333" s="186">
        <v>14.443395799999999</v>
      </c>
      <c r="M333" s="186">
        <v>118.00700000000001</v>
      </c>
      <c r="Q333" s="188">
        <v>117.15900000000001</v>
      </c>
      <c r="R333" s="186">
        <v>1</v>
      </c>
      <c r="T333" s="188">
        <v>0.72422509999999996</v>
      </c>
      <c r="V333" s="188">
        <v>3.6782E-3</v>
      </c>
      <c r="X333" s="188">
        <v>0.36647200000000002</v>
      </c>
      <c r="Y333" s="188" t="s">
        <v>1712</v>
      </c>
      <c r="Z333" s="188" t="s">
        <v>1690</v>
      </c>
      <c r="AA333" s="188" t="s">
        <v>1877</v>
      </c>
      <c r="AE333" s="186" t="s">
        <v>1876</v>
      </c>
      <c r="AF333" s="186">
        <v>0</v>
      </c>
    </row>
    <row r="334" spans="1:32" x14ac:dyDescent="0.2">
      <c r="A334" s="186" t="s">
        <v>138</v>
      </c>
      <c r="B334" s="186">
        <v>56</v>
      </c>
      <c r="C334" s="186" t="s">
        <v>551</v>
      </c>
      <c r="D334" s="186" t="s">
        <v>552</v>
      </c>
      <c r="E334" s="186">
        <v>0.82399999999999995</v>
      </c>
      <c r="F334" s="188">
        <v>3328</v>
      </c>
      <c r="G334" s="188">
        <v>11.862</v>
      </c>
      <c r="J334" s="188" t="s">
        <v>754</v>
      </c>
      <c r="K334" s="186">
        <v>3</v>
      </c>
      <c r="L334" s="186">
        <v>11.2588778</v>
      </c>
      <c r="M334" s="186">
        <v>80.102000000000004</v>
      </c>
      <c r="Q334" s="188">
        <v>79.52</v>
      </c>
      <c r="R334" s="186">
        <v>0</v>
      </c>
      <c r="T334" s="188">
        <v>0.73281609999999997</v>
      </c>
      <c r="V334" s="188">
        <v>3.7217999999999999E-3</v>
      </c>
      <c r="X334" s="188">
        <v>0.37080299999999999</v>
      </c>
      <c r="Y334" s="188" t="s">
        <v>751</v>
      </c>
      <c r="Z334" s="188" t="s">
        <v>1697</v>
      </c>
      <c r="AA334" s="188" t="s">
        <v>1878</v>
      </c>
      <c r="AE334" s="186" t="s">
        <v>1876</v>
      </c>
      <c r="AF334" s="186">
        <v>0</v>
      </c>
    </row>
    <row r="335" spans="1:32" x14ac:dyDescent="0.2">
      <c r="A335" s="186" t="s">
        <v>138</v>
      </c>
      <c r="B335" s="186">
        <v>56</v>
      </c>
      <c r="C335" s="186" t="s">
        <v>551</v>
      </c>
      <c r="D335" s="186" t="s">
        <v>552</v>
      </c>
      <c r="E335" s="186">
        <v>0.82399999999999995</v>
      </c>
      <c r="H335" s="188">
        <v>851</v>
      </c>
      <c r="I335" s="188">
        <v>-33.380000000000003</v>
      </c>
      <c r="J335" s="188" t="s">
        <v>758</v>
      </c>
      <c r="K335" s="186">
        <v>4</v>
      </c>
      <c r="L335" s="186">
        <v>50.990766499999999</v>
      </c>
      <c r="M335" s="186">
        <v>23.105</v>
      </c>
      <c r="P335" s="188">
        <v>22.748999999999999</v>
      </c>
      <c r="R335" s="186">
        <v>0</v>
      </c>
      <c r="S335" s="188">
        <v>1.1471935</v>
      </c>
      <c r="U335" s="188">
        <v>1.0807000000000001E-2</v>
      </c>
      <c r="W335" s="188">
        <v>1.0691470000000001</v>
      </c>
      <c r="AB335" s="188" t="s">
        <v>809</v>
      </c>
      <c r="AC335" s="188" t="s">
        <v>835</v>
      </c>
      <c r="AD335" s="188" t="s">
        <v>1442</v>
      </c>
      <c r="AE335" s="186" t="s">
        <v>1876</v>
      </c>
      <c r="AF335" s="186">
        <v>95</v>
      </c>
    </row>
    <row r="336" spans="1:32" x14ac:dyDescent="0.2">
      <c r="A336" s="186" t="s">
        <v>138</v>
      </c>
      <c r="B336" s="186">
        <v>56</v>
      </c>
      <c r="C336" s="186" t="s">
        <v>551</v>
      </c>
      <c r="D336" s="186" t="s">
        <v>552</v>
      </c>
      <c r="E336" s="186">
        <v>0.82399999999999995</v>
      </c>
      <c r="H336" s="188">
        <v>5409</v>
      </c>
      <c r="I336" s="188">
        <v>-43.8</v>
      </c>
      <c r="K336" s="186">
        <v>5</v>
      </c>
      <c r="L336" s="186">
        <v>51.5332911</v>
      </c>
      <c r="M336" s="186">
        <v>101.06</v>
      </c>
      <c r="P336" s="188">
        <v>99.525999999999996</v>
      </c>
      <c r="R336" s="186">
        <v>1</v>
      </c>
      <c r="S336" s="188">
        <v>1.1344513000000001</v>
      </c>
      <c r="U336" s="188">
        <v>1.06905E-2</v>
      </c>
      <c r="W336" s="188">
        <v>1.0577430000000001</v>
      </c>
      <c r="AB336" s="188" t="s">
        <v>809</v>
      </c>
      <c r="AC336" s="188" t="s">
        <v>760</v>
      </c>
      <c r="AD336" s="188" t="s">
        <v>1008</v>
      </c>
      <c r="AE336" s="186" t="s">
        <v>1876</v>
      </c>
      <c r="AF336" s="186">
        <v>95</v>
      </c>
    </row>
    <row r="337" spans="1:32" x14ac:dyDescent="0.2">
      <c r="A337" s="186" t="s">
        <v>138</v>
      </c>
      <c r="B337" s="186">
        <v>56</v>
      </c>
      <c r="C337" s="186" t="s">
        <v>551</v>
      </c>
      <c r="D337" s="186" t="s">
        <v>552</v>
      </c>
      <c r="E337" s="186">
        <v>0.82399999999999995</v>
      </c>
      <c r="H337" s="188">
        <v>5404</v>
      </c>
      <c r="I337" s="188">
        <v>-44.021999999999998</v>
      </c>
      <c r="K337" s="186">
        <v>6</v>
      </c>
      <c r="L337" s="186">
        <v>51.356446099999999</v>
      </c>
      <c r="M337" s="186">
        <v>101.164</v>
      </c>
      <c r="P337" s="188">
        <v>99.63</v>
      </c>
      <c r="R337" s="186">
        <v>0</v>
      </c>
      <c r="S337" s="188">
        <v>1.1341987</v>
      </c>
      <c r="U337" s="188">
        <v>1.0688E-2</v>
      </c>
      <c r="W337" s="188">
        <v>1.0575000000000001</v>
      </c>
      <c r="AB337" s="188" t="s">
        <v>798</v>
      </c>
      <c r="AC337" s="188" t="s">
        <v>880</v>
      </c>
      <c r="AD337" s="188" t="s">
        <v>1186</v>
      </c>
      <c r="AE337" s="186" t="s">
        <v>1876</v>
      </c>
      <c r="AF337" s="186">
        <v>95</v>
      </c>
    </row>
    <row r="338" spans="1:32" x14ac:dyDescent="0.2">
      <c r="A338" s="186" t="s">
        <v>138</v>
      </c>
      <c r="B338" s="186">
        <v>57</v>
      </c>
      <c r="C338" s="186" t="s">
        <v>553</v>
      </c>
      <c r="D338" s="186" t="s">
        <v>554</v>
      </c>
      <c r="E338" s="186">
        <v>0.83699999999999997</v>
      </c>
      <c r="F338" s="188">
        <v>6400</v>
      </c>
      <c r="G338" s="188">
        <v>0.121</v>
      </c>
      <c r="K338" s="186">
        <v>1</v>
      </c>
      <c r="L338" s="186">
        <v>14.200747</v>
      </c>
      <c r="M338" s="186">
        <v>117.72499999999999</v>
      </c>
      <c r="Q338" s="188">
        <v>116.879</v>
      </c>
      <c r="R338" s="186">
        <v>0</v>
      </c>
      <c r="T338" s="188">
        <v>0.72430640000000002</v>
      </c>
      <c r="V338" s="188">
        <v>3.6786000000000002E-3</v>
      </c>
      <c r="X338" s="188">
        <v>0.36651600000000001</v>
      </c>
      <c r="Y338" s="188" t="s">
        <v>1696</v>
      </c>
      <c r="Z338" s="188" t="s">
        <v>752</v>
      </c>
      <c r="AA338" s="188" t="s">
        <v>1879</v>
      </c>
      <c r="AE338" s="186" t="s">
        <v>1880</v>
      </c>
      <c r="AF338" s="186">
        <v>0</v>
      </c>
    </row>
    <row r="339" spans="1:32" x14ac:dyDescent="0.2">
      <c r="A339" s="186" t="s">
        <v>138</v>
      </c>
      <c r="B339" s="186">
        <v>57</v>
      </c>
      <c r="C339" s="186" t="s">
        <v>553</v>
      </c>
      <c r="D339" s="186" t="s">
        <v>554</v>
      </c>
      <c r="E339" s="186">
        <v>0.83699999999999997</v>
      </c>
      <c r="F339" s="188">
        <v>6401</v>
      </c>
      <c r="G339" s="188">
        <v>0</v>
      </c>
      <c r="K339" s="186">
        <v>2</v>
      </c>
      <c r="L339" s="186">
        <v>14.2119751</v>
      </c>
      <c r="M339" s="186">
        <v>117.898</v>
      </c>
      <c r="Q339" s="188">
        <v>117.05</v>
      </c>
      <c r="R339" s="186">
        <v>1</v>
      </c>
      <c r="T339" s="188">
        <v>0.72421869999999999</v>
      </c>
      <c r="V339" s="188">
        <v>3.6782E-3</v>
      </c>
      <c r="X339" s="188">
        <v>0.36647200000000002</v>
      </c>
      <c r="Y339" s="188" t="s">
        <v>1723</v>
      </c>
      <c r="Z339" s="188" t="s">
        <v>1268</v>
      </c>
      <c r="AA339" s="188" t="s">
        <v>1881</v>
      </c>
      <c r="AE339" s="186" t="s">
        <v>1880</v>
      </c>
      <c r="AF339" s="186">
        <v>0</v>
      </c>
    </row>
    <row r="340" spans="1:32" x14ac:dyDescent="0.2">
      <c r="A340" s="186" t="s">
        <v>138</v>
      </c>
      <c r="B340" s="186">
        <v>57</v>
      </c>
      <c r="C340" s="186" t="s">
        <v>553</v>
      </c>
      <c r="D340" s="186" t="s">
        <v>554</v>
      </c>
      <c r="E340" s="186">
        <v>0.83699999999999997</v>
      </c>
      <c r="F340" s="188">
        <v>3801</v>
      </c>
      <c r="G340" s="188">
        <v>12.087999999999999</v>
      </c>
      <c r="J340" s="188" t="s">
        <v>754</v>
      </c>
      <c r="K340" s="186">
        <v>3</v>
      </c>
      <c r="L340" s="186">
        <v>12.160923800000001</v>
      </c>
      <c r="M340" s="186">
        <v>91.408000000000001</v>
      </c>
      <c r="Q340" s="188">
        <v>90.742999999999995</v>
      </c>
      <c r="R340" s="186">
        <v>0</v>
      </c>
      <c r="T340" s="188">
        <v>0.73297310000000004</v>
      </c>
      <c r="V340" s="188">
        <v>3.7226999999999998E-3</v>
      </c>
      <c r="X340" s="188">
        <v>0.37088599999999999</v>
      </c>
      <c r="Y340" s="188" t="s">
        <v>751</v>
      </c>
      <c r="Z340" s="188" t="s">
        <v>1277</v>
      </c>
      <c r="AA340" s="188" t="s">
        <v>1774</v>
      </c>
      <c r="AE340" s="186" t="s">
        <v>1880</v>
      </c>
      <c r="AF340" s="186">
        <v>0</v>
      </c>
    </row>
    <row r="341" spans="1:32" x14ac:dyDescent="0.2">
      <c r="A341" s="186" t="s">
        <v>138</v>
      </c>
      <c r="B341" s="186">
        <v>57</v>
      </c>
      <c r="C341" s="186" t="s">
        <v>553</v>
      </c>
      <c r="D341" s="186" t="s">
        <v>554</v>
      </c>
      <c r="E341" s="186">
        <v>0.83699999999999997</v>
      </c>
      <c r="H341" s="188">
        <v>831</v>
      </c>
      <c r="I341" s="188">
        <v>-29.962</v>
      </c>
      <c r="J341" s="188" t="s">
        <v>758</v>
      </c>
      <c r="K341" s="186">
        <v>4</v>
      </c>
      <c r="L341" s="186">
        <v>49.145366099999997</v>
      </c>
      <c r="M341" s="186">
        <v>22.481999999999999</v>
      </c>
      <c r="P341" s="188">
        <v>22.135000000000002</v>
      </c>
      <c r="R341" s="186">
        <v>0</v>
      </c>
      <c r="S341" s="188">
        <v>1.1509715</v>
      </c>
      <c r="U341" s="188">
        <v>1.0845199999999999E-2</v>
      </c>
      <c r="W341" s="188">
        <v>1.072886</v>
      </c>
      <c r="AB341" s="188" t="s">
        <v>809</v>
      </c>
      <c r="AC341" s="188" t="s">
        <v>835</v>
      </c>
      <c r="AD341" s="188" t="s">
        <v>1446</v>
      </c>
      <c r="AE341" s="186" t="s">
        <v>1880</v>
      </c>
      <c r="AF341" s="186">
        <v>95</v>
      </c>
    </row>
    <row r="342" spans="1:32" x14ac:dyDescent="0.2">
      <c r="A342" s="186" t="s">
        <v>138</v>
      </c>
      <c r="B342" s="186">
        <v>57</v>
      </c>
      <c r="C342" s="186" t="s">
        <v>553</v>
      </c>
      <c r="D342" s="186" t="s">
        <v>554</v>
      </c>
      <c r="E342" s="186">
        <v>0.83699999999999997</v>
      </c>
      <c r="H342" s="188">
        <v>5404</v>
      </c>
      <c r="I342" s="188">
        <v>-43.8</v>
      </c>
      <c r="K342" s="186">
        <v>5</v>
      </c>
      <c r="L342" s="186">
        <v>50.9360268</v>
      </c>
      <c r="M342" s="186">
        <v>100.938</v>
      </c>
      <c r="P342" s="188">
        <v>99.406000000000006</v>
      </c>
      <c r="R342" s="186">
        <v>1</v>
      </c>
      <c r="S342" s="188">
        <v>1.1344479999999999</v>
      </c>
      <c r="U342" s="188">
        <v>1.06905E-2</v>
      </c>
      <c r="W342" s="188">
        <v>1.0577430000000001</v>
      </c>
      <c r="AB342" s="188" t="s">
        <v>809</v>
      </c>
      <c r="AC342" s="188" t="s">
        <v>760</v>
      </c>
      <c r="AD342" s="188" t="s">
        <v>1008</v>
      </c>
      <c r="AE342" s="186" t="s">
        <v>1880</v>
      </c>
      <c r="AF342" s="186">
        <v>95</v>
      </c>
    </row>
    <row r="343" spans="1:32" x14ac:dyDescent="0.2">
      <c r="A343" s="186" t="s">
        <v>138</v>
      </c>
      <c r="B343" s="186">
        <v>57</v>
      </c>
      <c r="C343" s="186" t="s">
        <v>553</v>
      </c>
      <c r="D343" s="186" t="s">
        <v>554</v>
      </c>
      <c r="E343" s="186">
        <v>0.83699999999999997</v>
      </c>
      <c r="H343" s="188">
        <v>5399</v>
      </c>
      <c r="I343" s="188">
        <v>-44.039000000000001</v>
      </c>
      <c r="K343" s="186">
        <v>6</v>
      </c>
      <c r="L343" s="186">
        <v>50.521526399999999</v>
      </c>
      <c r="M343" s="186">
        <v>101.187</v>
      </c>
      <c r="P343" s="188">
        <v>99.652000000000001</v>
      </c>
      <c r="R343" s="186">
        <v>0</v>
      </c>
      <c r="S343" s="188">
        <v>1.1341756999999999</v>
      </c>
      <c r="U343" s="188">
        <v>1.0687800000000001E-2</v>
      </c>
      <c r="W343" s="188">
        <v>1.0574809999999999</v>
      </c>
      <c r="AB343" s="188" t="s">
        <v>798</v>
      </c>
      <c r="AC343" s="188" t="s">
        <v>880</v>
      </c>
      <c r="AD343" s="188" t="s">
        <v>1214</v>
      </c>
      <c r="AE343" s="186" t="s">
        <v>1880</v>
      </c>
      <c r="AF343" s="186">
        <v>95</v>
      </c>
    </row>
    <row r="344" spans="1:32" x14ac:dyDescent="0.2">
      <c r="A344" s="186" t="s">
        <v>138</v>
      </c>
      <c r="B344" s="186">
        <v>58</v>
      </c>
      <c r="C344" s="186" t="s">
        <v>555</v>
      </c>
      <c r="D344" s="186" t="s">
        <v>556</v>
      </c>
      <c r="E344" s="186">
        <v>0.83</v>
      </c>
      <c r="F344" s="188">
        <v>6393</v>
      </c>
      <c r="G344" s="188">
        <v>0.125</v>
      </c>
      <c r="K344" s="186">
        <v>1</v>
      </c>
      <c r="L344" s="186">
        <v>14.3140316</v>
      </c>
      <c r="M344" s="186">
        <v>117.627</v>
      </c>
      <c r="Q344" s="188">
        <v>116.78100000000001</v>
      </c>
      <c r="R344" s="186">
        <v>0</v>
      </c>
      <c r="T344" s="188">
        <v>0.72429129999999997</v>
      </c>
      <c r="V344" s="188">
        <v>3.6787E-3</v>
      </c>
      <c r="X344" s="188">
        <v>0.36651800000000001</v>
      </c>
      <c r="Y344" s="188" t="s">
        <v>1696</v>
      </c>
      <c r="Z344" s="188" t="s">
        <v>752</v>
      </c>
      <c r="AA344" s="188" t="s">
        <v>1882</v>
      </c>
      <c r="AE344" s="186" t="s">
        <v>1883</v>
      </c>
      <c r="AF344" s="186">
        <v>0</v>
      </c>
    </row>
    <row r="345" spans="1:32" x14ac:dyDescent="0.2">
      <c r="A345" s="186" t="s">
        <v>138</v>
      </c>
      <c r="B345" s="186">
        <v>58</v>
      </c>
      <c r="C345" s="186" t="s">
        <v>555</v>
      </c>
      <c r="D345" s="186" t="s">
        <v>556</v>
      </c>
      <c r="E345" s="186">
        <v>0.83</v>
      </c>
      <c r="F345" s="188">
        <v>6401</v>
      </c>
      <c r="G345" s="188">
        <v>0</v>
      </c>
      <c r="K345" s="186">
        <v>2</v>
      </c>
      <c r="L345" s="186">
        <v>14.3265741</v>
      </c>
      <c r="M345" s="186">
        <v>117.818</v>
      </c>
      <c r="Q345" s="188">
        <v>116.97</v>
      </c>
      <c r="R345" s="186">
        <v>1</v>
      </c>
      <c r="T345" s="188">
        <v>0.72420070000000003</v>
      </c>
      <c r="V345" s="188">
        <v>3.6782E-3</v>
      </c>
      <c r="X345" s="188">
        <v>0.36647200000000002</v>
      </c>
      <c r="Y345" s="188" t="s">
        <v>1712</v>
      </c>
      <c r="Z345" s="188" t="s">
        <v>1268</v>
      </c>
      <c r="AA345" s="188" t="s">
        <v>1884</v>
      </c>
      <c r="AE345" s="186" t="s">
        <v>1883</v>
      </c>
      <c r="AF345" s="186">
        <v>0</v>
      </c>
    </row>
    <row r="346" spans="1:32" x14ac:dyDescent="0.2">
      <c r="A346" s="186" t="s">
        <v>138</v>
      </c>
      <c r="B346" s="186">
        <v>58</v>
      </c>
      <c r="C346" s="186" t="s">
        <v>555</v>
      </c>
      <c r="D346" s="186" t="s">
        <v>556</v>
      </c>
      <c r="E346" s="186">
        <v>0.83</v>
      </c>
      <c r="F346" s="188">
        <v>3793</v>
      </c>
      <c r="G346" s="188">
        <v>11.284000000000001</v>
      </c>
      <c r="J346" s="188" t="s">
        <v>754</v>
      </c>
      <c r="K346" s="186">
        <v>3</v>
      </c>
      <c r="L346" s="186">
        <v>12.2489113</v>
      </c>
      <c r="M346" s="186">
        <v>91.247</v>
      </c>
      <c r="Q346" s="188">
        <v>90.584000000000003</v>
      </c>
      <c r="R346" s="186">
        <v>0</v>
      </c>
      <c r="T346" s="188">
        <v>0.73237280000000005</v>
      </c>
      <c r="V346" s="188">
        <v>3.7196999999999998E-3</v>
      </c>
      <c r="X346" s="188">
        <v>0.37059199999999998</v>
      </c>
      <c r="Y346" s="188" t="s">
        <v>751</v>
      </c>
      <c r="Z346" s="188" t="s">
        <v>1277</v>
      </c>
      <c r="AA346" s="188" t="s">
        <v>1034</v>
      </c>
      <c r="AE346" s="186" t="s">
        <v>1883</v>
      </c>
      <c r="AF346" s="186">
        <v>0</v>
      </c>
    </row>
    <row r="347" spans="1:32" x14ac:dyDescent="0.2">
      <c r="A347" s="186" t="s">
        <v>138</v>
      </c>
      <c r="B347" s="186">
        <v>58</v>
      </c>
      <c r="C347" s="186" t="s">
        <v>555</v>
      </c>
      <c r="D347" s="186" t="s">
        <v>556</v>
      </c>
      <c r="E347" s="186">
        <v>0.83</v>
      </c>
      <c r="H347" s="188">
        <v>830</v>
      </c>
      <c r="I347" s="188">
        <v>-31.856000000000002</v>
      </c>
      <c r="J347" s="188" t="s">
        <v>758</v>
      </c>
      <c r="K347" s="186">
        <v>4</v>
      </c>
      <c r="L347" s="186">
        <v>49.596858500000003</v>
      </c>
      <c r="M347" s="186">
        <v>22.504000000000001</v>
      </c>
      <c r="P347" s="188">
        <v>22.155999999999999</v>
      </c>
      <c r="R347" s="186">
        <v>0</v>
      </c>
      <c r="S347" s="188">
        <v>1.1488602000000001</v>
      </c>
      <c r="U347" s="188">
        <v>1.0824E-2</v>
      </c>
      <c r="W347" s="188">
        <v>1.0708139999999999</v>
      </c>
      <c r="AB347" s="188" t="s">
        <v>760</v>
      </c>
      <c r="AC347" s="188" t="s">
        <v>835</v>
      </c>
      <c r="AD347" s="188" t="s">
        <v>1451</v>
      </c>
      <c r="AE347" s="186" t="s">
        <v>1883</v>
      </c>
      <c r="AF347" s="186">
        <v>95</v>
      </c>
    </row>
    <row r="348" spans="1:32" x14ac:dyDescent="0.2">
      <c r="A348" s="186" t="s">
        <v>138</v>
      </c>
      <c r="B348" s="186">
        <v>58</v>
      </c>
      <c r="C348" s="186" t="s">
        <v>555</v>
      </c>
      <c r="D348" s="186" t="s">
        <v>556</v>
      </c>
      <c r="E348" s="186">
        <v>0.83</v>
      </c>
      <c r="H348" s="188">
        <v>5394</v>
      </c>
      <c r="I348" s="188">
        <v>-43.8</v>
      </c>
      <c r="K348" s="186">
        <v>5</v>
      </c>
      <c r="L348" s="186">
        <v>51.590332500000002</v>
      </c>
      <c r="M348" s="186">
        <v>100.803</v>
      </c>
      <c r="P348" s="188">
        <v>99.272999999999996</v>
      </c>
      <c r="R348" s="186">
        <v>1</v>
      </c>
      <c r="S348" s="188">
        <v>1.1344316999999999</v>
      </c>
      <c r="U348" s="188">
        <v>1.06905E-2</v>
      </c>
      <c r="W348" s="188">
        <v>1.0577430000000001</v>
      </c>
      <c r="AB348" s="188" t="s">
        <v>809</v>
      </c>
      <c r="AC348" s="188" t="s">
        <v>835</v>
      </c>
      <c r="AD348" s="188" t="s">
        <v>1008</v>
      </c>
      <c r="AE348" s="186" t="s">
        <v>1883</v>
      </c>
      <c r="AF348" s="186">
        <v>95</v>
      </c>
    </row>
    <row r="349" spans="1:32" x14ac:dyDescent="0.2">
      <c r="A349" s="186" t="s">
        <v>138</v>
      </c>
      <c r="B349" s="186">
        <v>58</v>
      </c>
      <c r="C349" s="186" t="s">
        <v>555</v>
      </c>
      <c r="D349" s="186" t="s">
        <v>556</v>
      </c>
      <c r="E349" s="186">
        <v>0.83</v>
      </c>
      <c r="H349" s="188">
        <v>5387</v>
      </c>
      <c r="I349" s="188">
        <v>-44.012999999999998</v>
      </c>
      <c r="K349" s="186">
        <v>6</v>
      </c>
      <c r="L349" s="186">
        <v>51.310270299999999</v>
      </c>
      <c r="M349" s="186">
        <v>100.971</v>
      </c>
      <c r="P349" s="188">
        <v>99.438999999999993</v>
      </c>
      <c r="R349" s="186">
        <v>0</v>
      </c>
      <c r="S349" s="188">
        <v>1.1341893999999999</v>
      </c>
      <c r="U349" s="188">
        <v>1.0688100000000001E-2</v>
      </c>
      <c r="W349" s="188">
        <v>1.05751</v>
      </c>
      <c r="AB349" s="188" t="s">
        <v>798</v>
      </c>
      <c r="AC349" s="188" t="s">
        <v>821</v>
      </c>
      <c r="AD349" s="188" t="s">
        <v>1214</v>
      </c>
      <c r="AE349" s="186" t="s">
        <v>1883</v>
      </c>
      <c r="AF349" s="186">
        <v>95</v>
      </c>
    </row>
    <row r="350" spans="1:32" x14ac:dyDescent="0.2">
      <c r="A350" s="186" t="s">
        <v>138</v>
      </c>
      <c r="B350" s="186">
        <v>59</v>
      </c>
      <c r="C350" s="186" t="s">
        <v>557</v>
      </c>
      <c r="D350" s="186" t="s">
        <v>558</v>
      </c>
      <c r="E350" s="186">
        <v>0.82</v>
      </c>
      <c r="F350" s="188">
        <v>6389</v>
      </c>
      <c r="G350" s="188">
        <v>0.12</v>
      </c>
      <c r="K350" s="186">
        <v>1</v>
      </c>
      <c r="L350" s="186">
        <v>14.486020099999999</v>
      </c>
      <c r="M350" s="186">
        <v>117.58799999999999</v>
      </c>
      <c r="Q350" s="188">
        <v>116.742</v>
      </c>
      <c r="R350" s="186">
        <v>0</v>
      </c>
      <c r="T350" s="188">
        <v>0.72429370000000004</v>
      </c>
      <c r="V350" s="188">
        <v>3.6786000000000002E-3</v>
      </c>
      <c r="X350" s="188">
        <v>0.36651600000000001</v>
      </c>
      <c r="Y350" s="188" t="s">
        <v>1637</v>
      </c>
      <c r="Z350" s="188" t="s">
        <v>1628</v>
      </c>
      <c r="AA350" s="188" t="s">
        <v>1885</v>
      </c>
      <c r="AE350" s="186" t="s">
        <v>1886</v>
      </c>
      <c r="AF350" s="186">
        <v>0</v>
      </c>
    </row>
    <row r="351" spans="1:32" x14ac:dyDescent="0.2">
      <c r="A351" s="186" t="s">
        <v>138</v>
      </c>
      <c r="B351" s="186">
        <v>59</v>
      </c>
      <c r="C351" s="186" t="s">
        <v>557</v>
      </c>
      <c r="D351" s="186" t="s">
        <v>558</v>
      </c>
      <c r="E351" s="186">
        <v>0.82</v>
      </c>
      <c r="F351" s="188">
        <v>6395</v>
      </c>
      <c r="G351" s="188">
        <v>0</v>
      </c>
      <c r="K351" s="186">
        <v>2</v>
      </c>
      <c r="L351" s="186">
        <v>14.498564500000001</v>
      </c>
      <c r="M351" s="186">
        <v>117.777</v>
      </c>
      <c r="Q351" s="188">
        <v>116.93</v>
      </c>
      <c r="R351" s="186">
        <v>1</v>
      </c>
      <c r="T351" s="188">
        <v>0.72420660000000003</v>
      </c>
      <c r="V351" s="188">
        <v>3.6782E-3</v>
      </c>
      <c r="X351" s="188">
        <v>0.36647200000000002</v>
      </c>
      <c r="Y351" s="188" t="s">
        <v>1723</v>
      </c>
      <c r="Z351" s="188" t="s">
        <v>1268</v>
      </c>
      <c r="AA351" s="188" t="s">
        <v>1197</v>
      </c>
      <c r="AE351" s="186" t="s">
        <v>1886</v>
      </c>
      <c r="AF351" s="186">
        <v>0</v>
      </c>
    </row>
    <row r="352" spans="1:32" x14ac:dyDescent="0.2">
      <c r="A352" s="186" t="s">
        <v>138</v>
      </c>
      <c r="B352" s="186">
        <v>59</v>
      </c>
      <c r="C352" s="186" t="s">
        <v>557</v>
      </c>
      <c r="D352" s="186" t="s">
        <v>558</v>
      </c>
      <c r="E352" s="186">
        <v>0.82</v>
      </c>
      <c r="F352" s="188">
        <v>3233</v>
      </c>
      <c r="G352" s="188">
        <v>11.987</v>
      </c>
      <c r="J352" s="188" t="s">
        <v>754</v>
      </c>
      <c r="K352" s="186">
        <v>3</v>
      </c>
      <c r="L352" s="186">
        <v>11.061225500000001</v>
      </c>
      <c r="M352" s="186">
        <v>77.67</v>
      </c>
      <c r="Q352" s="188">
        <v>77.105000000000004</v>
      </c>
      <c r="R352" s="186">
        <v>0</v>
      </c>
      <c r="T352" s="188">
        <v>0.73288779999999998</v>
      </c>
      <c r="V352" s="188">
        <v>3.7223E-3</v>
      </c>
      <c r="X352" s="188">
        <v>0.37084899999999998</v>
      </c>
      <c r="Y352" s="188" t="s">
        <v>751</v>
      </c>
      <c r="Z352" s="188" t="s">
        <v>1277</v>
      </c>
      <c r="AA352" s="188" t="s">
        <v>1887</v>
      </c>
      <c r="AE352" s="186" t="s">
        <v>1886</v>
      </c>
      <c r="AF352" s="186">
        <v>0</v>
      </c>
    </row>
    <row r="353" spans="1:32" x14ac:dyDescent="0.2">
      <c r="A353" s="186" t="s">
        <v>138</v>
      </c>
      <c r="B353" s="186">
        <v>59</v>
      </c>
      <c r="C353" s="186" t="s">
        <v>557</v>
      </c>
      <c r="D353" s="186" t="s">
        <v>558</v>
      </c>
      <c r="E353" s="186">
        <v>0.82</v>
      </c>
      <c r="H353" s="188">
        <v>906</v>
      </c>
      <c r="I353" s="188">
        <v>-33.734000000000002</v>
      </c>
      <c r="J353" s="188" t="s">
        <v>758</v>
      </c>
      <c r="K353" s="186">
        <v>4</v>
      </c>
      <c r="L353" s="186">
        <v>53.861818</v>
      </c>
      <c r="M353" s="186">
        <v>24.667999999999999</v>
      </c>
      <c r="P353" s="188">
        <v>24.288</v>
      </c>
      <c r="R353" s="186">
        <v>0</v>
      </c>
      <c r="S353" s="188">
        <v>1.1467877</v>
      </c>
      <c r="U353" s="188">
        <v>1.0803E-2</v>
      </c>
      <c r="W353" s="188">
        <v>1.068759</v>
      </c>
      <c r="AB353" s="188" t="s">
        <v>809</v>
      </c>
      <c r="AC353" s="188" t="s">
        <v>835</v>
      </c>
      <c r="AD353" s="188" t="s">
        <v>1446</v>
      </c>
      <c r="AE353" s="186" t="s">
        <v>1886</v>
      </c>
      <c r="AF353" s="186">
        <v>95</v>
      </c>
    </row>
    <row r="354" spans="1:32" x14ac:dyDescent="0.2">
      <c r="A354" s="186" t="s">
        <v>138</v>
      </c>
      <c r="B354" s="186">
        <v>59</v>
      </c>
      <c r="C354" s="186" t="s">
        <v>557</v>
      </c>
      <c r="D354" s="186" t="s">
        <v>558</v>
      </c>
      <c r="E354" s="186">
        <v>0.82</v>
      </c>
      <c r="H354" s="188">
        <v>5392</v>
      </c>
      <c r="I354" s="188">
        <v>-43.8</v>
      </c>
      <c r="K354" s="186">
        <v>5</v>
      </c>
      <c r="L354" s="186">
        <v>52.226408999999997</v>
      </c>
      <c r="M354" s="186">
        <v>100.79900000000001</v>
      </c>
      <c r="P354" s="188">
        <v>99.269000000000005</v>
      </c>
      <c r="R354" s="186">
        <v>1</v>
      </c>
      <c r="S354" s="188">
        <v>1.1344485</v>
      </c>
      <c r="U354" s="188">
        <v>1.06905E-2</v>
      </c>
      <c r="W354" s="188">
        <v>1.0577430000000001</v>
      </c>
      <c r="AB354" s="188" t="s">
        <v>809</v>
      </c>
      <c r="AC354" s="188" t="s">
        <v>835</v>
      </c>
      <c r="AD354" s="188" t="s">
        <v>1013</v>
      </c>
      <c r="AE354" s="186" t="s">
        <v>1886</v>
      </c>
      <c r="AF354" s="186">
        <v>95</v>
      </c>
    </row>
    <row r="355" spans="1:32" x14ac:dyDescent="0.2">
      <c r="A355" s="186" t="s">
        <v>138</v>
      </c>
      <c r="B355" s="186">
        <v>59</v>
      </c>
      <c r="C355" s="186" t="s">
        <v>557</v>
      </c>
      <c r="D355" s="186" t="s">
        <v>558</v>
      </c>
      <c r="E355" s="186">
        <v>0.82</v>
      </c>
      <c r="H355" s="188">
        <v>5393</v>
      </c>
      <c r="I355" s="188">
        <v>-44.02</v>
      </c>
      <c r="K355" s="186">
        <v>6</v>
      </c>
      <c r="L355" s="186">
        <v>51.742451699999997</v>
      </c>
      <c r="M355" s="186">
        <v>101.08499999999999</v>
      </c>
      <c r="P355" s="188">
        <v>99.551000000000002</v>
      </c>
      <c r="R355" s="186">
        <v>0</v>
      </c>
      <c r="S355" s="188">
        <v>1.1341984000000001</v>
      </c>
      <c r="U355" s="188">
        <v>1.0688E-2</v>
      </c>
      <c r="W355" s="188">
        <v>1.0575019999999999</v>
      </c>
      <c r="AB355" s="188" t="s">
        <v>798</v>
      </c>
      <c r="AC355" s="188" t="s">
        <v>821</v>
      </c>
      <c r="AD355" s="188" t="s">
        <v>1214</v>
      </c>
      <c r="AE355" s="186" t="s">
        <v>1886</v>
      </c>
      <c r="AF355" s="186">
        <v>95</v>
      </c>
    </row>
    <row r="356" spans="1:32" x14ac:dyDescent="0.2">
      <c r="A356" s="186" t="s">
        <v>138</v>
      </c>
      <c r="B356" s="186">
        <v>60</v>
      </c>
      <c r="C356" s="186" t="s">
        <v>557</v>
      </c>
      <c r="D356" s="186" t="s">
        <v>285</v>
      </c>
      <c r="E356" s="186">
        <v>0.83599999999999997</v>
      </c>
      <c r="F356" s="188">
        <v>6389</v>
      </c>
      <c r="G356" s="188">
        <v>0.1</v>
      </c>
      <c r="K356" s="186">
        <v>1</v>
      </c>
      <c r="L356" s="186">
        <v>14.212272799999999</v>
      </c>
      <c r="M356" s="186">
        <v>117.64100000000001</v>
      </c>
      <c r="Q356" s="188">
        <v>116.79600000000001</v>
      </c>
      <c r="R356" s="186">
        <v>0</v>
      </c>
      <c r="T356" s="188">
        <v>0.72430150000000004</v>
      </c>
      <c r="V356" s="188">
        <v>3.6786000000000002E-3</v>
      </c>
      <c r="X356" s="188">
        <v>0.366508</v>
      </c>
      <c r="Y356" s="188" t="s">
        <v>1637</v>
      </c>
      <c r="Z356" s="188" t="s">
        <v>1628</v>
      </c>
      <c r="AA356" s="188" t="s">
        <v>1433</v>
      </c>
      <c r="AE356" s="186" t="s">
        <v>1888</v>
      </c>
      <c r="AF356" s="186">
        <v>0</v>
      </c>
    </row>
    <row r="357" spans="1:32" x14ac:dyDescent="0.2">
      <c r="A357" s="186" t="s">
        <v>138</v>
      </c>
      <c r="B357" s="186">
        <v>60</v>
      </c>
      <c r="C357" s="186" t="s">
        <v>557</v>
      </c>
      <c r="D357" s="186" t="s">
        <v>285</v>
      </c>
      <c r="E357" s="186">
        <v>0.83599999999999997</v>
      </c>
      <c r="F357" s="188">
        <v>6396</v>
      </c>
      <c r="G357" s="188">
        <v>0</v>
      </c>
      <c r="K357" s="186">
        <v>2</v>
      </c>
      <c r="L357" s="186">
        <v>14.2178887</v>
      </c>
      <c r="M357" s="186">
        <v>117.72799999999999</v>
      </c>
      <c r="Q357" s="188">
        <v>116.881</v>
      </c>
      <c r="R357" s="186">
        <v>1</v>
      </c>
      <c r="T357" s="188">
        <v>0.72422929999999996</v>
      </c>
      <c r="V357" s="188">
        <v>3.6782E-3</v>
      </c>
      <c r="X357" s="188">
        <v>0.36647200000000002</v>
      </c>
      <c r="Y357" s="188" t="s">
        <v>1723</v>
      </c>
      <c r="Z357" s="188" t="s">
        <v>1268</v>
      </c>
      <c r="AA357" s="188" t="s">
        <v>1889</v>
      </c>
      <c r="AE357" s="186" t="s">
        <v>1888</v>
      </c>
      <c r="AF357" s="186">
        <v>0</v>
      </c>
    </row>
    <row r="358" spans="1:32" x14ac:dyDescent="0.2">
      <c r="A358" s="186" t="s">
        <v>138</v>
      </c>
      <c r="B358" s="186">
        <v>60</v>
      </c>
      <c r="C358" s="186" t="s">
        <v>557</v>
      </c>
      <c r="D358" s="186" t="s">
        <v>285</v>
      </c>
      <c r="E358" s="186">
        <v>0.83599999999999997</v>
      </c>
      <c r="F358" s="188">
        <v>3739</v>
      </c>
      <c r="G358" s="188">
        <v>12.051</v>
      </c>
      <c r="J358" s="188" t="s">
        <v>754</v>
      </c>
      <c r="K358" s="186">
        <v>3</v>
      </c>
      <c r="L358" s="186">
        <v>12.039086599999999</v>
      </c>
      <c r="M358" s="186">
        <v>89.905000000000001</v>
      </c>
      <c r="Q358" s="188">
        <v>89.251000000000005</v>
      </c>
      <c r="R358" s="186">
        <v>0</v>
      </c>
      <c r="T358" s="188">
        <v>0.73295730000000003</v>
      </c>
      <c r="V358" s="188">
        <v>3.7225000000000001E-3</v>
      </c>
      <c r="X358" s="188">
        <v>0.37087199999999998</v>
      </c>
      <c r="Y358" s="188" t="s">
        <v>751</v>
      </c>
      <c r="Z358" s="188" t="s">
        <v>1277</v>
      </c>
      <c r="AA358" s="188" t="s">
        <v>1890</v>
      </c>
      <c r="AE358" s="186" t="s">
        <v>1888</v>
      </c>
      <c r="AF358" s="186">
        <v>0</v>
      </c>
    </row>
    <row r="359" spans="1:32" x14ac:dyDescent="0.2">
      <c r="A359" s="186" t="s">
        <v>138</v>
      </c>
      <c r="B359" s="186">
        <v>60</v>
      </c>
      <c r="C359" s="186" t="s">
        <v>557</v>
      </c>
      <c r="D359" s="186" t="s">
        <v>285</v>
      </c>
      <c r="E359" s="186">
        <v>0.83599999999999997</v>
      </c>
      <c r="H359" s="188">
        <v>883</v>
      </c>
      <c r="I359" s="188">
        <v>-32.670999999999999</v>
      </c>
      <c r="J359" s="188" t="s">
        <v>758</v>
      </c>
      <c r="K359" s="186">
        <v>4</v>
      </c>
      <c r="L359" s="186">
        <v>51.803713100000003</v>
      </c>
      <c r="M359" s="186">
        <v>24.036000000000001</v>
      </c>
      <c r="P359" s="188">
        <v>23.664999999999999</v>
      </c>
      <c r="R359" s="186">
        <v>0</v>
      </c>
      <c r="S359" s="188">
        <v>1.1479922</v>
      </c>
      <c r="U359" s="188">
        <v>1.0814900000000001E-2</v>
      </c>
      <c r="W359" s="188">
        <v>1.069922</v>
      </c>
      <c r="AB359" s="188" t="s">
        <v>809</v>
      </c>
      <c r="AC359" s="188" t="s">
        <v>835</v>
      </c>
      <c r="AD359" s="188" t="s">
        <v>1459</v>
      </c>
      <c r="AE359" s="186" t="s">
        <v>1888</v>
      </c>
      <c r="AF359" s="186">
        <v>95</v>
      </c>
    </row>
    <row r="360" spans="1:32" x14ac:dyDescent="0.2">
      <c r="A360" s="186" t="s">
        <v>138</v>
      </c>
      <c r="B360" s="186">
        <v>60</v>
      </c>
      <c r="C360" s="186" t="s">
        <v>557</v>
      </c>
      <c r="D360" s="186" t="s">
        <v>285</v>
      </c>
      <c r="E360" s="186">
        <v>0.83599999999999997</v>
      </c>
      <c r="H360" s="188">
        <v>5391</v>
      </c>
      <c r="I360" s="188">
        <v>-43.8</v>
      </c>
      <c r="K360" s="186">
        <v>5</v>
      </c>
      <c r="L360" s="186">
        <v>51.109312099999997</v>
      </c>
      <c r="M360" s="186">
        <v>100.87</v>
      </c>
      <c r="P360" s="188">
        <v>99.338999999999999</v>
      </c>
      <c r="R360" s="186">
        <v>1</v>
      </c>
      <c r="S360" s="188">
        <v>1.1344704000000001</v>
      </c>
      <c r="U360" s="188">
        <v>1.06905E-2</v>
      </c>
      <c r="W360" s="188">
        <v>1.0577430000000001</v>
      </c>
      <c r="AB360" s="188" t="s">
        <v>809</v>
      </c>
      <c r="AC360" s="188" t="s">
        <v>835</v>
      </c>
      <c r="AD360" s="188" t="s">
        <v>1066</v>
      </c>
      <c r="AE360" s="186" t="s">
        <v>1888</v>
      </c>
      <c r="AF360" s="186">
        <v>95</v>
      </c>
    </row>
    <row r="361" spans="1:32" x14ac:dyDescent="0.2">
      <c r="A361" s="186" t="s">
        <v>138</v>
      </c>
      <c r="B361" s="186">
        <v>60</v>
      </c>
      <c r="C361" s="186" t="s">
        <v>557</v>
      </c>
      <c r="D361" s="186" t="s">
        <v>285</v>
      </c>
      <c r="E361" s="186">
        <v>0.83599999999999997</v>
      </c>
      <c r="H361" s="188">
        <v>5392</v>
      </c>
      <c r="I361" s="188">
        <v>-44.021000000000001</v>
      </c>
      <c r="K361" s="186">
        <v>6</v>
      </c>
      <c r="L361" s="186">
        <v>50.7989392</v>
      </c>
      <c r="M361" s="186">
        <v>101.057</v>
      </c>
      <c r="P361" s="188">
        <v>99.524000000000001</v>
      </c>
      <c r="R361" s="186">
        <v>0</v>
      </c>
      <c r="S361" s="188">
        <v>1.1342188</v>
      </c>
      <c r="U361" s="188">
        <v>1.0688E-2</v>
      </c>
      <c r="W361" s="188">
        <v>1.057501</v>
      </c>
      <c r="AB361" s="188" t="s">
        <v>798</v>
      </c>
      <c r="AC361" s="188" t="s">
        <v>821</v>
      </c>
      <c r="AD361" s="188" t="s">
        <v>1223</v>
      </c>
      <c r="AE361" s="186" t="s">
        <v>1888</v>
      </c>
      <c r="AF361" s="186">
        <v>95</v>
      </c>
    </row>
    <row r="362" spans="1:32" x14ac:dyDescent="0.2">
      <c r="A362" s="186" t="s">
        <v>138</v>
      </c>
      <c r="B362" s="186">
        <v>61</v>
      </c>
      <c r="C362" s="186" t="s">
        <v>559</v>
      </c>
      <c r="D362" s="186" t="s">
        <v>560</v>
      </c>
      <c r="E362" s="186">
        <v>0.84499999999999997</v>
      </c>
      <c r="F362" s="188">
        <v>6391</v>
      </c>
      <c r="G362" s="188">
        <v>0.11</v>
      </c>
      <c r="K362" s="186">
        <v>1</v>
      </c>
      <c r="L362" s="186">
        <v>14.060263600000001</v>
      </c>
      <c r="M362" s="186">
        <v>117.63200000000001</v>
      </c>
      <c r="Q362" s="188">
        <v>116.786</v>
      </c>
      <c r="R362" s="186">
        <v>0</v>
      </c>
      <c r="T362" s="188">
        <v>0.72429589999999999</v>
      </c>
      <c r="V362" s="188">
        <v>3.6786000000000002E-3</v>
      </c>
      <c r="X362" s="188">
        <v>0.366512</v>
      </c>
      <c r="Y362" s="188" t="s">
        <v>1637</v>
      </c>
      <c r="Z362" s="188" t="s">
        <v>1628</v>
      </c>
      <c r="AA362" s="188" t="s">
        <v>1891</v>
      </c>
      <c r="AE362" s="186" t="s">
        <v>1892</v>
      </c>
      <c r="AF362" s="186">
        <v>0</v>
      </c>
    </row>
    <row r="363" spans="1:32" x14ac:dyDescent="0.2">
      <c r="A363" s="186" t="s">
        <v>138</v>
      </c>
      <c r="B363" s="186">
        <v>61</v>
      </c>
      <c r="C363" s="186" t="s">
        <v>559</v>
      </c>
      <c r="D363" s="186" t="s">
        <v>560</v>
      </c>
      <c r="E363" s="186">
        <v>0.84499999999999997</v>
      </c>
      <c r="F363" s="188">
        <v>6395</v>
      </c>
      <c r="G363" s="188">
        <v>0</v>
      </c>
      <c r="K363" s="186">
        <v>2</v>
      </c>
      <c r="L363" s="186">
        <v>14.06611</v>
      </c>
      <c r="M363" s="186">
        <v>117.72199999999999</v>
      </c>
      <c r="Q363" s="188">
        <v>116.876</v>
      </c>
      <c r="R363" s="186">
        <v>1</v>
      </c>
      <c r="T363" s="188">
        <v>0.72421599999999997</v>
      </c>
      <c r="V363" s="188">
        <v>3.6782E-3</v>
      </c>
      <c r="X363" s="188">
        <v>0.36647200000000002</v>
      </c>
      <c r="Y363" s="188" t="s">
        <v>1723</v>
      </c>
      <c r="Z363" s="188" t="s">
        <v>1268</v>
      </c>
      <c r="AA363" s="188" t="s">
        <v>1893</v>
      </c>
      <c r="AE363" s="186" t="s">
        <v>1892</v>
      </c>
      <c r="AF363" s="186">
        <v>0</v>
      </c>
    </row>
    <row r="364" spans="1:32" x14ac:dyDescent="0.2">
      <c r="A364" s="186" t="s">
        <v>138</v>
      </c>
      <c r="B364" s="186">
        <v>61</v>
      </c>
      <c r="C364" s="186" t="s">
        <v>559</v>
      </c>
      <c r="D364" s="186" t="s">
        <v>560</v>
      </c>
      <c r="E364" s="186">
        <v>0.84499999999999997</v>
      </c>
      <c r="F364" s="188">
        <v>3927</v>
      </c>
      <c r="G364" s="188">
        <v>11.57</v>
      </c>
      <c r="J364" s="188" t="s">
        <v>754</v>
      </c>
      <c r="K364" s="186">
        <v>3</v>
      </c>
      <c r="L364" s="186">
        <v>12.3153734</v>
      </c>
      <c r="M364" s="186">
        <v>94.483999999999995</v>
      </c>
      <c r="Q364" s="188">
        <v>93.796999999999997</v>
      </c>
      <c r="R364" s="186">
        <v>0</v>
      </c>
      <c r="T364" s="188">
        <v>0.7325952</v>
      </c>
      <c r="V364" s="188">
        <v>3.7207999999999998E-3</v>
      </c>
      <c r="X364" s="188">
        <v>0.37069600000000003</v>
      </c>
      <c r="Y364" s="188" t="s">
        <v>751</v>
      </c>
      <c r="Z364" s="188" t="s">
        <v>1277</v>
      </c>
      <c r="AA364" s="188" t="s">
        <v>1894</v>
      </c>
      <c r="AE364" s="186" t="s">
        <v>1892</v>
      </c>
      <c r="AF364" s="186">
        <v>0</v>
      </c>
    </row>
    <row r="365" spans="1:32" x14ac:dyDescent="0.2">
      <c r="A365" s="186" t="s">
        <v>138</v>
      </c>
      <c r="B365" s="186">
        <v>61</v>
      </c>
      <c r="C365" s="186" t="s">
        <v>559</v>
      </c>
      <c r="D365" s="186" t="s">
        <v>560</v>
      </c>
      <c r="E365" s="186">
        <v>0.84499999999999997</v>
      </c>
      <c r="H365" s="188">
        <v>830</v>
      </c>
      <c r="I365" s="188">
        <v>-30.568000000000001</v>
      </c>
      <c r="J365" s="188" t="s">
        <v>758</v>
      </c>
      <c r="K365" s="186">
        <v>4</v>
      </c>
      <c r="L365" s="186">
        <v>48.722844000000002</v>
      </c>
      <c r="M365" s="186">
        <v>22.507000000000001</v>
      </c>
      <c r="P365" s="188">
        <v>22.16</v>
      </c>
      <c r="R365" s="186">
        <v>0</v>
      </c>
      <c r="S365" s="188">
        <v>1.1503300000000001</v>
      </c>
      <c r="U365" s="188">
        <v>1.08384E-2</v>
      </c>
      <c r="W365" s="188">
        <v>1.0722229999999999</v>
      </c>
      <c r="AB365" s="188" t="s">
        <v>760</v>
      </c>
      <c r="AC365" s="188" t="s">
        <v>835</v>
      </c>
      <c r="AD365" s="188" t="s">
        <v>1459</v>
      </c>
      <c r="AE365" s="186" t="s">
        <v>1892</v>
      </c>
      <c r="AF365" s="186">
        <v>95</v>
      </c>
    </row>
    <row r="366" spans="1:32" x14ac:dyDescent="0.2">
      <c r="A366" s="186" t="s">
        <v>138</v>
      </c>
      <c r="B366" s="186">
        <v>61</v>
      </c>
      <c r="C366" s="186" t="s">
        <v>559</v>
      </c>
      <c r="D366" s="186" t="s">
        <v>560</v>
      </c>
      <c r="E366" s="186">
        <v>0.84499999999999997</v>
      </c>
      <c r="H366" s="188">
        <v>5390</v>
      </c>
      <c r="I366" s="188">
        <v>-43.8</v>
      </c>
      <c r="K366" s="186">
        <v>5</v>
      </c>
      <c r="L366" s="186">
        <v>50.731845100000001</v>
      </c>
      <c r="M366" s="186">
        <v>100.768</v>
      </c>
      <c r="P366" s="188">
        <v>99.239000000000004</v>
      </c>
      <c r="R366" s="186">
        <v>1</v>
      </c>
      <c r="S366" s="188">
        <v>1.1344779</v>
      </c>
      <c r="U366" s="188">
        <v>1.06905E-2</v>
      </c>
      <c r="W366" s="188">
        <v>1.0577430000000001</v>
      </c>
      <c r="AB366" s="188" t="s">
        <v>809</v>
      </c>
      <c r="AC366" s="188" t="s">
        <v>760</v>
      </c>
      <c r="AD366" s="188" t="s">
        <v>1013</v>
      </c>
      <c r="AE366" s="186" t="s">
        <v>1892</v>
      </c>
      <c r="AF366" s="186">
        <v>95</v>
      </c>
    </row>
    <row r="367" spans="1:32" x14ac:dyDescent="0.2">
      <c r="A367" s="186" t="s">
        <v>138</v>
      </c>
      <c r="B367" s="186">
        <v>61</v>
      </c>
      <c r="C367" s="186" t="s">
        <v>559</v>
      </c>
      <c r="D367" s="186" t="s">
        <v>560</v>
      </c>
      <c r="E367" s="186">
        <v>0.84499999999999997</v>
      </c>
      <c r="H367" s="188">
        <v>5389</v>
      </c>
      <c r="I367" s="188">
        <v>-44.018000000000001</v>
      </c>
      <c r="K367" s="186">
        <v>6</v>
      </c>
      <c r="L367" s="186">
        <v>50.402106099999997</v>
      </c>
      <c r="M367" s="186">
        <v>100.96899999999999</v>
      </c>
      <c r="P367" s="188">
        <v>99.436999999999998</v>
      </c>
      <c r="R367" s="186">
        <v>0</v>
      </c>
      <c r="S367" s="188">
        <v>1.1342304999999999</v>
      </c>
      <c r="U367" s="188">
        <v>1.0688100000000001E-2</v>
      </c>
      <c r="W367" s="188">
        <v>1.0575049999999999</v>
      </c>
      <c r="AB367" s="188" t="s">
        <v>798</v>
      </c>
      <c r="AC367" s="188" t="s">
        <v>821</v>
      </c>
      <c r="AD367" s="188" t="s">
        <v>1223</v>
      </c>
      <c r="AE367" s="186" t="s">
        <v>1892</v>
      </c>
      <c r="AF367" s="186">
        <v>95</v>
      </c>
    </row>
    <row r="368" spans="1:32" x14ac:dyDescent="0.2">
      <c r="A368" s="186" t="s">
        <v>138</v>
      </c>
      <c r="B368" s="186">
        <v>62</v>
      </c>
      <c r="C368" s="186" t="s">
        <v>561</v>
      </c>
      <c r="D368" s="186" t="s">
        <v>562</v>
      </c>
      <c r="E368" s="186">
        <v>0.85</v>
      </c>
      <c r="F368" s="188">
        <v>6387</v>
      </c>
      <c r="G368" s="188">
        <v>0.121</v>
      </c>
      <c r="K368" s="186">
        <v>1</v>
      </c>
      <c r="L368" s="186">
        <v>13.978645999999999</v>
      </c>
      <c r="M368" s="186">
        <v>117.649</v>
      </c>
      <c r="Q368" s="188">
        <v>116.803</v>
      </c>
      <c r="R368" s="186">
        <v>0</v>
      </c>
      <c r="T368" s="188">
        <v>0.72430609999999995</v>
      </c>
      <c r="V368" s="188">
        <v>3.6786000000000002E-3</v>
      </c>
      <c r="X368" s="188">
        <v>0.36651600000000001</v>
      </c>
      <c r="Y368" s="188" t="s">
        <v>1696</v>
      </c>
      <c r="Z368" s="188" t="s">
        <v>1628</v>
      </c>
      <c r="AA368" s="188" t="s">
        <v>1128</v>
      </c>
      <c r="AE368" s="186" t="s">
        <v>1895</v>
      </c>
      <c r="AF368" s="186">
        <v>0</v>
      </c>
    </row>
    <row r="369" spans="1:32" x14ac:dyDescent="0.2">
      <c r="A369" s="186" t="s">
        <v>138</v>
      </c>
      <c r="B369" s="186">
        <v>62</v>
      </c>
      <c r="C369" s="186" t="s">
        <v>561</v>
      </c>
      <c r="D369" s="186" t="s">
        <v>562</v>
      </c>
      <c r="E369" s="186">
        <v>0.85</v>
      </c>
      <c r="F369" s="188">
        <v>6388</v>
      </c>
      <c r="G369" s="188">
        <v>0</v>
      </c>
      <c r="K369" s="186">
        <v>2</v>
      </c>
      <c r="L369" s="186">
        <v>13.9771813</v>
      </c>
      <c r="M369" s="186">
        <v>117.626</v>
      </c>
      <c r="Q369" s="188">
        <v>116.78</v>
      </c>
      <c r="R369" s="186">
        <v>1</v>
      </c>
      <c r="T369" s="188">
        <v>0.72421809999999998</v>
      </c>
      <c r="V369" s="188">
        <v>3.6782E-3</v>
      </c>
      <c r="X369" s="188">
        <v>0.36647200000000002</v>
      </c>
      <c r="Y369" s="188" t="s">
        <v>1712</v>
      </c>
      <c r="Z369" s="188" t="s">
        <v>1268</v>
      </c>
      <c r="AA369" s="188" t="s">
        <v>1896</v>
      </c>
      <c r="AE369" s="186" t="s">
        <v>1895</v>
      </c>
      <c r="AF369" s="186">
        <v>0</v>
      </c>
    </row>
    <row r="370" spans="1:32" x14ac:dyDescent="0.2">
      <c r="A370" s="186" t="s">
        <v>138</v>
      </c>
      <c r="B370" s="186">
        <v>62</v>
      </c>
      <c r="C370" s="186" t="s">
        <v>561</v>
      </c>
      <c r="D370" s="186" t="s">
        <v>562</v>
      </c>
      <c r="E370" s="186">
        <v>0.85</v>
      </c>
      <c r="F370" s="188">
        <v>3312</v>
      </c>
      <c r="G370" s="188">
        <v>11.1</v>
      </c>
      <c r="J370" s="188" t="s">
        <v>754</v>
      </c>
      <c r="K370" s="186">
        <v>3</v>
      </c>
      <c r="L370" s="186">
        <v>10.8596279</v>
      </c>
      <c r="M370" s="186">
        <v>79.55</v>
      </c>
      <c r="Q370" s="188">
        <v>78.971999999999994</v>
      </c>
      <c r="R370" s="186">
        <v>0</v>
      </c>
      <c r="T370" s="188">
        <v>0.73225689999999999</v>
      </c>
      <c r="V370" s="188">
        <v>3.7190000000000001E-3</v>
      </c>
      <c r="X370" s="188">
        <v>0.37052499999999999</v>
      </c>
      <c r="Y370" s="188" t="s">
        <v>1708</v>
      </c>
      <c r="Z370" s="188" t="s">
        <v>1277</v>
      </c>
      <c r="AA370" s="188" t="s">
        <v>1897</v>
      </c>
      <c r="AE370" s="186" t="s">
        <v>1895</v>
      </c>
      <c r="AF370" s="186">
        <v>0</v>
      </c>
    </row>
    <row r="371" spans="1:32" x14ac:dyDescent="0.2">
      <c r="A371" s="186" t="s">
        <v>138</v>
      </c>
      <c r="B371" s="186">
        <v>62</v>
      </c>
      <c r="C371" s="186" t="s">
        <v>561</v>
      </c>
      <c r="D371" s="186" t="s">
        <v>562</v>
      </c>
      <c r="E371" s="186">
        <v>0.85</v>
      </c>
      <c r="H371" s="188">
        <v>903</v>
      </c>
      <c r="I371" s="188">
        <v>-32.515999999999998</v>
      </c>
      <c r="J371" s="188" t="s">
        <v>758</v>
      </c>
      <c r="K371" s="186">
        <v>4</v>
      </c>
      <c r="L371" s="186">
        <v>51.846640899999997</v>
      </c>
      <c r="M371" s="186">
        <v>24.596</v>
      </c>
      <c r="P371" s="188">
        <v>24.216999999999999</v>
      </c>
      <c r="R371" s="186">
        <v>0</v>
      </c>
      <c r="S371" s="188">
        <v>1.1481843</v>
      </c>
      <c r="U371" s="188">
        <v>1.08167E-2</v>
      </c>
      <c r="W371" s="188">
        <v>1.070092</v>
      </c>
      <c r="AB371" s="188" t="s">
        <v>809</v>
      </c>
      <c r="AC371" s="188" t="s">
        <v>835</v>
      </c>
      <c r="AD371" s="188" t="s">
        <v>1451</v>
      </c>
      <c r="AE371" s="186" t="s">
        <v>1895</v>
      </c>
      <c r="AF371" s="186">
        <v>95</v>
      </c>
    </row>
    <row r="372" spans="1:32" x14ac:dyDescent="0.2">
      <c r="A372" s="186" t="s">
        <v>138</v>
      </c>
      <c r="B372" s="186">
        <v>62</v>
      </c>
      <c r="C372" s="186" t="s">
        <v>561</v>
      </c>
      <c r="D372" s="186" t="s">
        <v>562</v>
      </c>
      <c r="E372" s="186">
        <v>0.85</v>
      </c>
      <c r="H372" s="188">
        <v>5387</v>
      </c>
      <c r="I372" s="188">
        <v>-43.8</v>
      </c>
      <c r="K372" s="186">
        <v>5</v>
      </c>
      <c r="L372" s="186">
        <v>50.360546200000002</v>
      </c>
      <c r="M372" s="186">
        <v>100.813</v>
      </c>
      <c r="P372" s="188">
        <v>99.283000000000001</v>
      </c>
      <c r="R372" s="186">
        <v>1</v>
      </c>
      <c r="S372" s="188">
        <v>1.1344974000000001</v>
      </c>
      <c r="U372" s="188">
        <v>1.06905E-2</v>
      </c>
      <c r="W372" s="188">
        <v>1.0577430000000001</v>
      </c>
      <c r="AB372" s="188" t="s">
        <v>760</v>
      </c>
      <c r="AC372" s="188" t="s">
        <v>835</v>
      </c>
      <c r="AD372" s="188" t="s">
        <v>1066</v>
      </c>
      <c r="AE372" s="186" t="s">
        <v>1895</v>
      </c>
      <c r="AF372" s="186">
        <v>95</v>
      </c>
    </row>
    <row r="373" spans="1:32" x14ac:dyDescent="0.2">
      <c r="A373" s="186" t="s">
        <v>138</v>
      </c>
      <c r="B373" s="186">
        <v>62</v>
      </c>
      <c r="C373" s="186" t="s">
        <v>561</v>
      </c>
      <c r="D373" s="186" t="s">
        <v>562</v>
      </c>
      <c r="E373" s="186">
        <v>0.85</v>
      </c>
      <c r="H373" s="188">
        <v>5387</v>
      </c>
      <c r="I373" s="188">
        <v>-44.036999999999999</v>
      </c>
      <c r="K373" s="186">
        <v>6</v>
      </c>
      <c r="L373" s="186">
        <v>50.101610999999998</v>
      </c>
      <c r="M373" s="186">
        <v>100.97199999999999</v>
      </c>
      <c r="P373" s="188">
        <v>99.44</v>
      </c>
      <c r="R373" s="186">
        <v>0</v>
      </c>
      <c r="S373" s="188">
        <v>1.1342285999999999</v>
      </c>
      <c r="U373" s="188">
        <v>1.06879E-2</v>
      </c>
      <c r="W373" s="188">
        <v>1.0574840000000001</v>
      </c>
      <c r="AB373" s="188" t="s">
        <v>798</v>
      </c>
      <c r="AC373" s="188" t="s">
        <v>821</v>
      </c>
      <c r="AD373" s="188" t="s">
        <v>1437</v>
      </c>
      <c r="AE373" s="186" t="s">
        <v>1895</v>
      </c>
      <c r="AF373" s="186">
        <v>95</v>
      </c>
    </row>
    <row r="374" spans="1:32" x14ac:dyDescent="0.2">
      <c r="A374" s="186" t="s">
        <v>138</v>
      </c>
      <c r="B374" s="186">
        <v>63</v>
      </c>
      <c r="C374" s="186" t="s">
        <v>563</v>
      </c>
      <c r="D374" s="186" t="s">
        <v>564</v>
      </c>
      <c r="E374" s="186">
        <v>0.81</v>
      </c>
      <c r="F374" s="188">
        <v>6387</v>
      </c>
      <c r="G374" s="188">
        <v>0.127</v>
      </c>
      <c r="K374" s="186">
        <v>1</v>
      </c>
      <c r="L374" s="186">
        <v>14.668439100000001</v>
      </c>
      <c r="M374" s="186">
        <v>117.64100000000001</v>
      </c>
      <c r="Q374" s="188">
        <v>116.795</v>
      </c>
      <c r="R374" s="186">
        <v>0</v>
      </c>
      <c r="T374" s="188">
        <v>0.72431369999999995</v>
      </c>
      <c r="V374" s="188">
        <v>3.6787E-3</v>
      </c>
      <c r="X374" s="188">
        <v>0.36651800000000001</v>
      </c>
      <c r="Y374" s="188" t="s">
        <v>1637</v>
      </c>
      <c r="Z374" s="188" t="s">
        <v>1628</v>
      </c>
      <c r="AA374" s="188" t="s">
        <v>1728</v>
      </c>
      <c r="AE374" s="186" t="s">
        <v>1898</v>
      </c>
      <c r="AF374" s="186">
        <v>0</v>
      </c>
    </row>
    <row r="375" spans="1:32" x14ac:dyDescent="0.2">
      <c r="A375" s="186" t="s">
        <v>138</v>
      </c>
      <c r="B375" s="186">
        <v>63</v>
      </c>
      <c r="C375" s="186" t="s">
        <v>563</v>
      </c>
      <c r="D375" s="186" t="s">
        <v>564</v>
      </c>
      <c r="E375" s="186">
        <v>0.81</v>
      </c>
      <c r="F375" s="188">
        <v>6395</v>
      </c>
      <c r="G375" s="188">
        <v>0</v>
      </c>
      <c r="K375" s="186">
        <v>2</v>
      </c>
      <c r="L375" s="186">
        <v>14.671414199999999</v>
      </c>
      <c r="M375" s="186">
        <v>117.685</v>
      </c>
      <c r="Q375" s="188">
        <v>116.839</v>
      </c>
      <c r="R375" s="186">
        <v>1</v>
      </c>
      <c r="T375" s="188">
        <v>0.72422209999999998</v>
      </c>
      <c r="V375" s="188">
        <v>3.6782E-3</v>
      </c>
      <c r="X375" s="188">
        <v>0.36647200000000002</v>
      </c>
      <c r="Y375" s="188" t="s">
        <v>1723</v>
      </c>
      <c r="Z375" s="188" t="s">
        <v>1268</v>
      </c>
      <c r="AA375" s="188" t="s">
        <v>1540</v>
      </c>
      <c r="AE375" s="186" t="s">
        <v>1898</v>
      </c>
      <c r="AF375" s="186">
        <v>0</v>
      </c>
    </row>
    <row r="376" spans="1:32" x14ac:dyDescent="0.2">
      <c r="A376" s="186" t="s">
        <v>138</v>
      </c>
      <c r="B376" s="186">
        <v>63</v>
      </c>
      <c r="C376" s="186" t="s">
        <v>563</v>
      </c>
      <c r="D376" s="186" t="s">
        <v>564</v>
      </c>
      <c r="E376" s="186">
        <v>0.81</v>
      </c>
      <c r="F376" s="188">
        <v>3642</v>
      </c>
      <c r="G376" s="188">
        <v>13.238</v>
      </c>
      <c r="J376" s="188" t="s">
        <v>754</v>
      </c>
      <c r="K376" s="186">
        <v>3</v>
      </c>
      <c r="L376" s="186">
        <v>12.2179451</v>
      </c>
      <c r="M376" s="186">
        <v>87.73</v>
      </c>
      <c r="Q376" s="188">
        <v>87.090999999999994</v>
      </c>
      <c r="R376" s="186">
        <v>0</v>
      </c>
      <c r="T376" s="188">
        <v>0.73380900000000004</v>
      </c>
      <c r="V376" s="188">
        <v>3.7269E-3</v>
      </c>
      <c r="X376" s="188">
        <v>0.371305</v>
      </c>
      <c r="Y376" s="188" t="s">
        <v>1696</v>
      </c>
      <c r="Z376" s="188" t="s">
        <v>1277</v>
      </c>
      <c r="AA376" s="188" t="s">
        <v>1006</v>
      </c>
      <c r="AE376" s="186" t="s">
        <v>1898</v>
      </c>
      <c r="AF376" s="186">
        <v>0</v>
      </c>
    </row>
    <row r="377" spans="1:32" x14ac:dyDescent="0.2">
      <c r="A377" s="186" t="s">
        <v>138</v>
      </c>
      <c r="B377" s="186">
        <v>63</v>
      </c>
      <c r="C377" s="186" t="s">
        <v>563</v>
      </c>
      <c r="D377" s="186" t="s">
        <v>564</v>
      </c>
      <c r="E377" s="186">
        <v>0.81</v>
      </c>
      <c r="H377" s="188">
        <v>822</v>
      </c>
      <c r="I377" s="188">
        <v>-32.603000000000002</v>
      </c>
      <c r="J377" s="188" t="s">
        <v>758</v>
      </c>
      <c r="K377" s="186">
        <v>4</v>
      </c>
      <c r="L377" s="186">
        <v>50.3789132</v>
      </c>
      <c r="M377" s="186">
        <v>22.253</v>
      </c>
      <c r="P377" s="188">
        <v>21.91</v>
      </c>
      <c r="R377" s="186">
        <v>0</v>
      </c>
      <c r="S377" s="188">
        <v>1.1481007999999999</v>
      </c>
      <c r="U377" s="188">
        <v>1.0815699999999999E-2</v>
      </c>
      <c r="W377" s="188">
        <v>1.0699970000000001</v>
      </c>
      <c r="AB377" s="188" t="s">
        <v>760</v>
      </c>
      <c r="AC377" s="188" t="s">
        <v>835</v>
      </c>
      <c r="AD377" s="188" t="s">
        <v>1474</v>
      </c>
      <c r="AE377" s="186" t="s">
        <v>1898</v>
      </c>
      <c r="AF377" s="186">
        <v>95</v>
      </c>
    </row>
    <row r="378" spans="1:32" x14ac:dyDescent="0.2">
      <c r="A378" s="186" t="s">
        <v>138</v>
      </c>
      <c r="B378" s="186">
        <v>63</v>
      </c>
      <c r="C378" s="186" t="s">
        <v>563</v>
      </c>
      <c r="D378" s="186" t="s">
        <v>564</v>
      </c>
      <c r="E378" s="186">
        <v>0.81</v>
      </c>
      <c r="H378" s="188">
        <v>5385</v>
      </c>
      <c r="I378" s="188">
        <v>-43.8</v>
      </c>
      <c r="K378" s="186">
        <v>5</v>
      </c>
      <c r="L378" s="186">
        <v>52.932253199999998</v>
      </c>
      <c r="M378" s="186">
        <v>100.76300000000001</v>
      </c>
      <c r="P378" s="188">
        <v>99.233999999999995</v>
      </c>
      <c r="R378" s="186">
        <v>1</v>
      </c>
      <c r="S378" s="188">
        <v>1.1344922</v>
      </c>
      <c r="U378" s="188">
        <v>1.06905E-2</v>
      </c>
      <c r="W378" s="188">
        <v>1.0577430000000001</v>
      </c>
      <c r="AB378" s="188" t="s">
        <v>809</v>
      </c>
      <c r="AC378" s="188" t="s">
        <v>835</v>
      </c>
      <c r="AD378" s="188" t="s">
        <v>1066</v>
      </c>
      <c r="AE378" s="186" t="s">
        <v>1898</v>
      </c>
      <c r="AF378" s="186">
        <v>95</v>
      </c>
    </row>
    <row r="379" spans="1:32" x14ac:dyDescent="0.2">
      <c r="A379" s="186" t="s">
        <v>138</v>
      </c>
      <c r="B379" s="186">
        <v>63</v>
      </c>
      <c r="C379" s="186" t="s">
        <v>563</v>
      </c>
      <c r="D379" s="186" t="s">
        <v>564</v>
      </c>
      <c r="E379" s="186">
        <v>0.81</v>
      </c>
      <c r="H379" s="188">
        <v>5394</v>
      </c>
      <c r="I379" s="188">
        <v>-44.003999999999998</v>
      </c>
      <c r="K379" s="186">
        <v>6</v>
      </c>
      <c r="L379" s="186">
        <v>52.408185799999998</v>
      </c>
      <c r="M379" s="186">
        <v>101.069</v>
      </c>
      <c r="P379" s="188">
        <v>99.536000000000001</v>
      </c>
      <c r="R379" s="186">
        <v>0</v>
      </c>
      <c r="S379" s="188">
        <v>1.1342608999999999</v>
      </c>
      <c r="U379" s="188">
        <v>1.06882E-2</v>
      </c>
      <c r="W379" s="188">
        <v>1.05752</v>
      </c>
      <c r="AB379" s="188" t="s">
        <v>798</v>
      </c>
      <c r="AC379" s="188" t="s">
        <v>880</v>
      </c>
      <c r="AD379" s="188" t="s">
        <v>1223</v>
      </c>
      <c r="AE379" s="186" t="s">
        <v>1898</v>
      </c>
      <c r="AF379" s="186">
        <v>95</v>
      </c>
    </row>
    <row r="380" spans="1:32" x14ac:dyDescent="0.2">
      <c r="A380" s="186" t="s">
        <v>138</v>
      </c>
      <c r="B380" s="186">
        <v>64</v>
      </c>
      <c r="C380" s="186" t="s">
        <v>152</v>
      </c>
      <c r="D380" s="186" t="s">
        <v>700</v>
      </c>
      <c r="E380" s="186">
        <v>0.81299999999999994</v>
      </c>
      <c r="F380" s="188">
        <v>6391</v>
      </c>
      <c r="G380" s="188">
        <v>0.14099999999999999</v>
      </c>
      <c r="K380" s="186">
        <v>1</v>
      </c>
      <c r="L380" s="186">
        <v>14.609407600000001</v>
      </c>
      <c r="M380" s="186">
        <v>117.568</v>
      </c>
      <c r="Q380" s="188">
        <v>116.723</v>
      </c>
      <c r="R380" s="186">
        <v>0</v>
      </c>
      <c r="T380" s="188">
        <v>0.72432200000000002</v>
      </c>
      <c r="V380" s="188">
        <v>3.6787E-3</v>
      </c>
      <c r="X380" s="188">
        <v>0.36652299999999999</v>
      </c>
      <c r="Y380" s="188" t="s">
        <v>1696</v>
      </c>
      <c r="Z380" s="188" t="s">
        <v>752</v>
      </c>
      <c r="AA380" s="188" t="s">
        <v>1899</v>
      </c>
      <c r="AE380" s="186" t="s">
        <v>1900</v>
      </c>
      <c r="AF380" s="186">
        <v>0</v>
      </c>
    </row>
    <row r="381" spans="1:32" x14ac:dyDescent="0.2">
      <c r="A381" s="186" t="s">
        <v>138</v>
      </c>
      <c r="B381" s="186">
        <v>64</v>
      </c>
      <c r="C381" s="186" t="s">
        <v>152</v>
      </c>
      <c r="D381" s="186" t="s">
        <v>700</v>
      </c>
      <c r="E381" s="186">
        <v>0.81299999999999994</v>
      </c>
      <c r="F381" s="188">
        <v>6391</v>
      </c>
      <c r="G381" s="188">
        <v>0</v>
      </c>
      <c r="K381" s="186">
        <v>2</v>
      </c>
      <c r="L381" s="186">
        <v>14.6161829</v>
      </c>
      <c r="M381" s="186">
        <v>117.669</v>
      </c>
      <c r="Q381" s="188">
        <v>116.82299999999999</v>
      </c>
      <c r="R381" s="186">
        <v>1</v>
      </c>
      <c r="T381" s="188">
        <v>0.72421999999999997</v>
      </c>
      <c r="V381" s="188">
        <v>3.6782E-3</v>
      </c>
      <c r="X381" s="188">
        <v>0.36647200000000002</v>
      </c>
      <c r="Y381" s="188" t="s">
        <v>1712</v>
      </c>
      <c r="Z381" s="188" t="s">
        <v>1268</v>
      </c>
      <c r="AA381" s="188" t="s">
        <v>1463</v>
      </c>
      <c r="AE381" s="186" t="s">
        <v>1900</v>
      </c>
      <c r="AF381" s="186">
        <v>0</v>
      </c>
    </row>
    <row r="382" spans="1:32" x14ac:dyDescent="0.2">
      <c r="A382" s="186" t="s">
        <v>138</v>
      </c>
      <c r="B382" s="186">
        <v>64</v>
      </c>
      <c r="C382" s="186" t="s">
        <v>152</v>
      </c>
      <c r="D382" s="186" t="s">
        <v>700</v>
      </c>
      <c r="E382" s="186">
        <v>0.81299999999999994</v>
      </c>
      <c r="F382" s="188">
        <v>2426</v>
      </c>
      <c r="G382" s="188">
        <v>-2.8969999999999998</v>
      </c>
      <c r="J382" s="188" t="s">
        <v>754</v>
      </c>
      <c r="K382" s="186">
        <v>3</v>
      </c>
      <c r="L382" s="186">
        <v>8.9467911000000004</v>
      </c>
      <c r="M382" s="186">
        <v>58.494</v>
      </c>
      <c r="Q382" s="188">
        <v>58.075000000000003</v>
      </c>
      <c r="R382" s="186">
        <v>0</v>
      </c>
      <c r="T382" s="188">
        <v>0.72212189999999998</v>
      </c>
      <c r="V382" s="188">
        <v>3.6675000000000002E-3</v>
      </c>
      <c r="X382" s="188">
        <v>0.36541400000000002</v>
      </c>
      <c r="Y382" s="188" t="s">
        <v>1708</v>
      </c>
      <c r="Z382" s="188" t="s">
        <v>1697</v>
      </c>
      <c r="AA382" s="188" t="s">
        <v>1901</v>
      </c>
      <c r="AE382" s="186" t="s">
        <v>1900</v>
      </c>
      <c r="AF382" s="186">
        <v>0</v>
      </c>
    </row>
    <row r="383" spans="1:32" x14ac:dyDescent="0.2">
      <c r="A383" s="186" t="s">
        <v>138</v>
      </c>
      <c r="B383" s="186">
        <v>64</v>
      </c>
      <c r="C383" s="186" t="s">
        <v>152</v>
      </c>
      <c r="D383" s="186" t="s">
        <v>700</v>
      </c>
      <c r="E383" s="186">
        <v>0.81299999999999994</v>
      </c>
      <c r="H383" s="188">
        <v>689</v>
      </c>
      <c r="I383" s="188">
        <v>-29.809000000000001</v>
      </c>
      <c r="J383" s="188" t="s">
        <v>758</v>
      </c>
      <c r="K383" s="186">
        <v>4</v>
      </c>
      <c r="L383" s="186">
        <v>43.130098400000001</v>
      </c>
      <c r="M383" s="186">
        <v>18.433</v>
      </c>
      <c r="P383" s="188">
        <v>18.148</v>
      </c>
      <c r="R383" s="186">
        <v>0</v>
      </c>
      <c r="S383" s="188">
        <v>1.1512627</v>
      </c>
      <c r="U383" s="188">
        <v>1.08469E-2</v>
      </c>
      <c r="W383" s="188">
        <v>1.073054</v>
      </c>
      <c r="AB383" s="188" t="s">
        <v>809</v>
      </c>
      <c r="AC383" s="188" t="s">
        <v>835</v>
      </c>
      <c r="AD383" s="188" t="s">
        <v>1451</v>
      </c>
      <c r="AE383" s="186" t="s">
        <v>1900</v>
      </c>
      <c r="AF383" s="186">
        <v>95</v>
      </c>
    </row>
    <row r="384" spans="1:32" x14ac:dyDescent="0.2">
      <c r="A384" s="186" t="s">
        <v>138</v>
      </c>
      <c r="B384" s="186">
        <v>64</v>
      </c>
      <c r="C384" s="186" t="s">
        <v>152</v>
      </c>
      <c r="D384" s="186" t="s">
        <v>700</v>
      </c>
      <c r="E384" s="186">
        <v>0.81299999999999994</v>
      </c>
      <c r="H384" s="188">
        <v>5391</v>
      </c>
      <c r="I384" s="188">
        <v>-43.8</v>
      </c>
      <c r="K384" s="186">
        <v>5</v>
      </c>
      <c r="L384" s="186">
        <v>52.675567000000001</v>
      </c>
      <c r="M384" s="186">
        <v>100.79900000000001</v>
      </c>
      <c r="P384" s="188">
        <v>99.27</v>
      </c>
      <c r="R384" s="186">
        <v>1</v>
      </c>
      <c r="S384" s="188">
        <v>1.1345406</v>
      </c>
      <c r="U384" s="188">
        <v>1.06905E-2</v>
      </c>
      <c r="W384" s="188">
        <v>1.0577430000000001</v>
      </c>
      <c r="AB384" s="188" t="s">
        <v>809</v>
      </c>
      <c r="AC384" s="188" t="s">
        <v>760</v>
      </c>
      <c r="AD384" s="188" t="s">
        <v>1013</v>
      </c>
      <c r="AE384" s="186" t="s">
        <v>1900</v>
      </c>
      <c r="AF384" s="186">
        <v>95</v>
      </c>
    </row>
    <row r="385" spans="1:32" x14ac:dyDescent="0.2">
      <c r="A385" s="186" t="s">
        <v>138</v>
      </c>
      <c r="B385" s="186">
        <v>64</v>
      </c>
      <c r="C385" s="186" t="s">
        <v>152</v>
      </c>
      <c r="D385" s="186" t="s">
        <v>700</v>
      </c>
      <c r="E385" s="186">
        <v>0.81299999999999994</v>
      </c>
      <c r="H385" s="188">
        <v>5380</v>
      </c>
      <c r="I385" s="188">
        <v>-44.026000000000003</v>
      </c>
      <c r="K385" s="186">
        <v>6</v>
      </c>
      <c r="L385" s="186">
        <v>52.318990700000001</v>
      </c>
      <c r="M385" s="186">
        <v>101.008</v>
      </c>
      <c r="P385" s="188">
        <v>99.475999999999999</v>
      </c>
      <c r="R385" s="186">
        <v>0</v>
      </c>
      <c r="S385" s="188">
        <v>1.1342839</v>
      </c>
      <c r="U385" s="188">
        <v>1.0688E-2</v>
      </c>
      <c r="W385" s="188">
        <v>1.057496</v>
      </c>
      <c r="AB385" s="188" t="s">
        <v>798</v>
      </c>
      <c r="AC385" s="188" t="s">
        <v>880</v>
      </c>
      <c r="AD385" s="188" t="s">
        <v>1214</v>
      </c>
      <c r="AE385" s="186" t="s">
        <v>1900</v>
      </c>
      <c r="AF385" s="186">
        <v>95</v>
      </c>
    </row>
    <row r="386" spans="1:32" x14ac:dyDescent="0.2">
      <c r="A386" s="186" t="s">
        <v>138</v>
      </c>
      <c r="B386" s="186">
        <v>65</v>
      </c>
      <c r="C386" s="186" t="s">
        <v>153</v>
      </c>
      <c r="D386" s="186" t="s">
        <v>700</v>
      </c>
      <c r="E386" s="186">
        <v>0.77700000000000002</v>
      </c>
      <c r="F386" s="188">
        <v>6384</v>
      </c>
      <c r="G386" s="188">
        <v>0.108</v>
      </c>
      <c r="K386" s="186">
        <v>1</v>
      </c>
      <c r="L386" s="186">
        <v>15.280959299999999</v>
      </c>
      <c r="M386" s="186">
        <v>117.492</v>
      </c>
      <c r="Q386" s="188">
        <v>116.64700000000001</v>
      </c>
      <c r="R386" s="186">
        <v>0</v>
      </c>
      <c r="T386" s="188">
        <v>0.72431290000000004</v>
      </c>
      <c r="V386" s="188">
        <v>3.6786000000000002E-3</v>
      </c>
      <c r="X386" s="188">
        <v>0.36651099999999998</v>
      </c>
      <c r="Y386" s="188" t="s">
        <v>1708</v>
      </c>
      <c r="Z386" s="188" t="s">
        <v>1519</v>
      </c>
      <c r="AA386" s="188" t="s">
        <v>1902</v>
      </c>
      <c r="AE386" s="186" t="s">
        <v>1903</v>
      </c>
      <c r="AF386" s="186">
        <v>0</v>
      </c>
    </row>
    <row r="387" spans="1:32" x14ac:dyDescent="0.2">
      <c r="A387" s="186" t="s">
        <v>138</v>
      </c>
      <c r="B387" s="186">
        <v>65</v>
      </c>
      <c r="C387" s="186" t="s">
        <v>153</v>
      </c>
      <c r="D387" s="186" t="s">
        <v>700</v>
      </c>
      <c r="E387" s="186">
        <v>0.77700000000000002</v>
      </c>
      <c r="F387" s="188">
        <v>6390</v>
      </c>
      <c r="G387" s="188">
        <v>0</v>
      </c>
      <c r="K387" s="186">
        <v>2</v>
      </c>
      <c r="L387" s="186">
        <v>15.289228400000001</v>
      </c>
      <c r="M387" s="186">
        <v>117.61</v>
      </c>
      <c r="Q387" s="188">
        <v>116.764</v>
      </c>
      <c r="R387" s="186">
        <v>1</v>
      </c>
      <c r="T387" s="188">
        <v>0.72423499999999996</v>
      </c>
      <c r="V387" s="188">
        <v>3.6782E-3</v>
      </c>
      <c r="X387" s="188">
        <v>0.36647200000000002</v>
      </c>
      <c r="Y387" s="188" t="s">
        <v>1701</v>
      </c>
      <c r="Z387" s="188" t="s">
        <v>1678</v>
      </c>
      <c r="AA387" s="188" t="s">
        <v>1904</v>
      </c>
      <c r="AE387" s="186" t="s">
        <v>1903</v>
      </c>
      <c r="AF387" s="186">
        <v>0</v>
      </c>
    </row>
    <row r="388" spans="1:32" x14ac:dyDescent="0.2">
      <c r="A388" s="186" t="s">
        <v>138</v>
      </c>
      <c r="B388" s="186">
        <v>65</v>
      </c>
      <c r="C388" s="186" t="s">
        <v>153</v>
      </c>
      <c r="D388" s="186" t="s">
        <v>700</v>
      </c>
      <c r="E388" s="186">
        <v>0.77700000000000002</v>
      </c>
      <c r="F388" s="188">
        <v>2310</v>
      </c>
      <c r="G388" s="188">
        <v>-2.8580000000000001</v>
      </c>
      <c r="J388" s="188" t="s">
        <v>754</v>
      </c>
      <c r="K388" s="186">
        <v>3</v>
      </c>
      <c r="L388" s="186">
        <v>9.0248966999999993</v>
      </c>
      <c r="M388" s="186">
        <v>55.938000000000002</v>
      </c>
      <c r="Q388" s="188">
        <v>55.536999999999999</v>
      </c>
      <c r="R388" s="186">
        <v>0</v>
      </c>
      <c r="T388" s="188">
        <v>0.72216480000000005</v>
      </c>
      <c r="V388" s="188">
        <v>3.6676999999999999E-3</v>
      </c>
      <c r="X388" s="188">
        <v>0.36542799999999998</v>
      </c>
      <c r="Y388" s="188" t="s">
        <v>1689</v>
      </c>
      <c r="Z388" s="188" t="s">
        <v>1697</v>
      </c>
      <c r="AA388" s="188" t="s">
        <v>1890</v>
      </c>
      <c r="AE388" s="186" t="s">
        <v>1903</v>
      </c>
      <c r="AF388" s="186">
        <v>0</v>
      </c>
    </row>
    <row r="389" spans="1:32" x14ac:dyDescent="0.2">
      <c r="A389" s="186" t="s">
        <v>138</v>
      </c>
      <c r="B389" s="186">
        <v>65</v>
      </c>
      <c r="C389" s="186" t="s">
        <v>153</v>
      </c>
      <c r="D389" s="186" t="s">
        <v>700</v>
      </c>
      <c r="E389" s="186">
        <v>0.77700000000000002</v>
      </c>
      <c r="H389" s="188">
        <v>654</v>
      </c>
      <c r="I389" s="188">
        <v>-29.890999999999998</v>
      </c>
      <c r="J389" s="188" t="s">
        <v>758</v>
      </c>
      <c r="K389" s="186">
        <v>4</v>
      </c>
      <c r="L389" s="186">
        <v>43.253519699999998</v>
      </c>
      <c r="M389" s="186">
        <v>17.515999999999998</v>
      </c>
      <c r="P389" s="188">
        <v>17.245000000000001</v>
      </c>
      <c r="R389" s="186">
        <v>0</v>
      </c>
      <c r="S389" s="188">
        <v>1.1511674999999999</v>
      </c>
      <c r="U389" s="188">
        <v>1.0846E-2</v>
      </c>
      <c r="W389" s="188">
        <v>1.0729630000000001</v>
      </c>
      <c r="AB389" s="188" t="s">
        <v>760</v>
      </c>
      <c r="AC389" s="188" t="s">
        <v>1236</v>
      </c>
      <c r="AD389" s="188" t="s">
        <v>1451</v>
      </c>
      <c r="AE389" s="186" t="s">
        <v>1903</v>
      </c>
      <c r="AF389" s="186">
        <v>95</v>
      </c>
    </row>
    <row r="390" spans="1:32" x14ac:dyDescent="0.2">
      <c r="A390" s="186" t="s">
        <v>138</v>
      </c>
      <c r="B390" s="186">
        <v>65</v>
      </c>
      <c r="C390" s="186" t="s">
        <v>153</v>
      </c>
      <c r="D390" s="186" t="s">
        <v>700</v>
      </c>
      <c r="E390" s="186">
        <v>0.77700000000000002</v>
      </c>
      <c r="H390" s="188">
        <v>5390</v>
      </c>
      <c r="I390" s="188">
        <v>-43.8</v>
      </c>
      <c r="K390" s="186">
        <v>5</v>
      </c>
      <c r="L390" s="186">
        <v>55.258655300000001</v>
      </c>
      <c r="M390" s="186">
        <v>100.71899999999999</v>
      </c>
      <c r="P390" s="188">
        <v>99.191000000000003</v>
      </c>
      <c r="R390" s="186">
        <v>1</v>
      </c>
      <c r="S390" s="188">
        <v>1.1345257</v>
      </c>
      <c r="U390" s="188">
        <v>1.06905E-2</v>
      </c>
      <c r="W390" s="188">
        <v>1.0577430000000001</v>
      </c>
      <c r="AB390" s="188" t="s">
        <v>759</v>
      </c>
      <c r="AC390" s="188" t="s">
        <v>760</v>
      </c>
      <c r="AD390" s="188" t="s">
        <v>1008</v>
      </c>
      <c r="AE390" s="186" t="s">
        <v>1903</v>
      </c>
      <c r="AF390" s="186">
        <v>95</v>
      </c>
    </row>
    <row r="391" spans="1:32" x14ac:dyDescent="0.2">
      <c r="A391" s="186" t="s">
        <v>138</v>
      </c>
      <c r="B391" s="186">
        <v>65</v>
      </c>
      <c r="C391" s="186" t="s">
        <v>153</v>
      </c>
      <c r="D391" s="186" t="s">
        <v>700</v>
      </c>
      <c r="E391" s="186">
        <v>0.77700000000000002</v>
      </c>
      <c r="H391" s="188">
        <v>5383</v>
      </c>
      <c r="I391" s="188">
        <v>-44.021000000000001</v>
      </c>
      <c r="K391" s="186">
        <v>6</v>
      </c>
      <c r="L391" s="186">
        <v>54.731780499999999</v>
      </c>
      <c r="M391" s="186">
        <v>101.015</v>
      </c>
      <c r="P391" s="188">
        <v>99.481999999999999</v>
      </c>
      <c r="R391" s="186">
        <v>0</v>
      </c>
      <c r="S391" s="188">
        <v>1.1342738000000001</v>
      </c>
      <c r="U391" s="188">
        <v>1.0688E-2</v>
      </c>
      <c r="W391" s="188">
        <v>1.057501</v>
      </c>
      <c r="AB391" s="188" t="s">
        <v>798</v>
      </c>
      <c r="AC391" s="188" t="s">
        <v>880</v>
      </c>
      <c r="AD391" s="188" t="s">
        <v>1214</v>
      </c>
      <c r="AE391" s="186" t="s">
        <v>1903</v>
      </c>
      <c r="AF391" s="186">
        <v>95</v>
      </c>
    </row>
    <row r="392" spans="1:32" x14ac:dyDescent="0.2">
      <c r="A392" s="186" t="s">
        <v>138</v>
      </c>
      <c r="B392" s="186">
        <v>66</v>
      </c>
      <c r="C392" s="186" t="s">
        <v>160</v>
      </c>
      <c r="D392" s="186" t="s">
        <v>701</v>
      </c>
      <c r="E392" s="186">
        <v>0.76600000000000001</v>
      </c>
      <c r="F392" s="188">
        <v>6387</v>
      </c>
      <c r="G392" s="188">
        <v>0.10299999999999999</v>
      </c>
      <c r="K392" s="186">
        <v>1</v>
      </c>
      <c r="L392" s="186">
        <v>15.5076252</v>
      </c>
      <c r="M392" s="186">
        <v>117.593</v>
      </c>
      <c r="Q392" s="188">
        <v>116.748</v>
      </c>
      <c r="R392" s="186">
        <v>0</v>
      </c>
      <c r="T392" s="188">
        <v>0.7243077</v>
      </c>
      <c r="V392" s="188">
        <v>3.6786000000000002E-3</v>
      </c>
      <c r="X392" s="188">
        <v>0.36651</v>
      </c>
      <c r="Y392" s="188" t="s">
        <v>1708</v>
      </c>
      <c r="Z392" s="188" t="s">
        <v>1277</v>
      </c>
      <c r="AA392" s="188" t="s">
        <v>831</v>
      </c>
      <c r="AE392" s="186" t="s">
        <v>1905</v>
      </c>
      <c r="AF392" s="186">
        <v>0</v>
      </c>
    </row>
    <row r="393" spans="1:32" x14ac:dyDescent="0.2">
      <c r="A393" s="186" t="s">
        <v>138</v>
      </c>
      <c r="B393" s="186">
        <v>66</v>
      </c>
      <c r="C393" s="186" t="s">
        <v>160</v>
      </c>
      <c r="D393" s="186" t="s">
        <v>701</v>
      </c>
      <c r="E393" s="186">
        <v>0.76600000000000001</v>
      </c>
      <c r="F393" s="188">
        <v>6388</v>
      </c>
      <c r="G393" s="188">
        <v>0</v>
      </c>
      <c r="K393" s="186">
        <v>2</v>
      </c>
      <c r="L393" s="186">
        <v>15.5135237</v>
      </c>
      <c r="M393" s="186">
        <v>117.676</v>
      </c>
      <c r="Q393" s="188">
        <v>116.83</v>
      </c>
      <c r="R393" s="186">
        <v>1</v>
      </c>
      <c r="T393" s="188">
        <v>0.72423340000000003</v>
      </c>
      <c r="V393" s="188">
        <v>3.6782E-3</v>
      </c>
      <c r="X393" s="188">
        <v>0.36647200000000002</v>
      </c>
      <c r="Y393" s="188" t="s">
        <v>1718</v>
      </c>
      <c r="Z393" s="188" t="s">
        <v>1678</v>
      </c>
      <c r="AA393" s="188" t="s">
        <v>1218</v>
      </c>
      <c r="AE393" s="186" t="s">
        <v>1905</v>
      </c>
      <c r="AF393" s="186">
        <v>0</v>
      </c>
    </row>
    <row r="394" spans="1:32" x14ac:dyDescent="0.2">
      <c r="A394" s="186" t="s">
        <v>138</v>
      </c>
      <c r="B394" s="186">
        <v>66</v>
      </c>
      <c r="C394" s="186" t="s">
        <v>160</v>
      </c>
      <c r="D394" s="186" t="s">
        <v>701</v>
      </c>
      <c r="E394" s="186">
        <v>0.76600000000000001</v>
      </c>
      <c r="F394" s="188">
        <v>2463</v>
      </c>
      <c r="G394" s="188">
        <v>29.66</v>
      </c>
      <c r="J394" s="188" t="s">
        <v>754</v>
      </c>
      <c r="K394" s="186">
        <v>3</v>
      </c>
      <c r="L394" s="186">
        <v>9.6518616000000002</v>
      </c>
      <c r="M394" s="186">
        <v>59.680999999999997</v>
      </c>
      <c r="Q394" s="188">
        <v>59.238999999999997</v>
      </c>
      <c r="R394" s="186">
        <v>0</v>
      </c>
      <c r="T394" s="188">
        <v>0.74571399999999999</v>
      </c>
      <c r="V394" s="188">
        <v>3.7873E-3</v>
      </c>
      <c r="X394" s="188">
        <v>0.377301</v>
      </c>
      <c r="Y394" s="188" t="s">
        <v>1689</v>
      </c>
      <c r="Z394" s="188" t="s">
        <v>1714</v>
      </c>
      <c r="AA394" s="188" t="s">
        <v>1811</v>
      </c>
      <c r="AE394" s="186" t="s">
        <v>1905</v>
      </c>
      <c r="AF394" s="186">
        <v>0</v>
      </c>
    </row>
    <row r="395" spans="1:32" x14ac:dyDescent="0.2">
      <c r="A395" s="186" t="s">
        <v>138</v>
      </c>
      <c r="B395" s="186">
        <v>66</v>
      </c>
      <c r="C395" s="186" t="s">
        <v>160</v>
      </c>
      <c r="D395" s="186" t="s">
        <v>701</v>
      </c>
      <c r="E395" s="186">
        <v>0.76600000000000001</v>
      </c>
      <c r="H395" s="188">
        <v>699</v>
      </c>
      <c r="I395" s="188">
        <v>22.280999999999999</v>
      </c>
      <c r="J395" s="188" t="s">
        <v>758</v>
      </c>
      <c r="K395" s="186">
        <v>4</v>
      </c>
      <c r="L395" s="186">
        <v>46.5228684</v>
      </c>
      <c r="M395" s="186">
        <v>18.797999999999998</v>
      </c>
      <c r="P395" s="188">
        <v>18.497</v>
      </c>
      <c r="R395" s="186">
        <v>0</v>
      </c>
      <c r="S395" s="188">
        <v>1.2087547000000001</v>
      </c>
      <c r="U395" s="188">
        <v>1.14293E-2</v>
      </c>
      <c r="W395" s="188">
        <v>1.130015</v>
      </c>
      <c r="AB395" s="188" t="s">
        <v>809</v>
      </c>
      <c r="AC395" s="188" t="s">
        <v>835</v>
      </c>
      <c r="AD395" s="188" t="s">
        <v>1446</v>
      </c>
      <c r="AE395" s="186" t="s">
        <v>1905</v>
      </c>
      <c r="AF395" s="186">
        <v>95</v>
      </c>
    </row>
    <row r="396" spans="1:32" x14ac:dyDescent="0.2">
      <c r="A396" s="186" t="s">
        <v>138</v>
      </c>
      <c r="B396" s="186">
        <v>66</v>
      </c>
      <c r="C396" s="186" t="s">
        <v>160</v>
      </c>
      <c r="D396" s="186" t="s">
        <v>701</v>
      </c>
      <c r="E396" s="186">
        <v>0.76600000000000001</v>
      </c>
      <c r="H396" s="188">
        <v>5387</v>
      </c>
      <c r="I396" s="188">
        <v>-43.8</v>
      </c>
      <c r="K396" s="186">
        <v>5</v>
      </c>
      <c r="L396" s="186">
        <v>56.026992200000002</v>
      </c>
      <c r="M396" s="186">
        <v>100.733</v>
      </c>
      <c r="P396" s="188">
        <v>99.203999999999994</v>
      </c>
      <c r="R396" s="186">
        <v>1</v>
      </c>
      <c r="S396" s="188">
        <v>1.1345624000000001</v>
      </c>
      <c r="U396" s="188">
        <v>1.06905E-2</v>
      </c>
      <c r="W396" s="188">
        <v>1.0577430000000001</v>
      </c>
      <c r="AB396" s="188" t="s">
        <v>809</v>
      </c>
      <c r="AC396" s="188" t="s">
        <v>760</v>
      </c>
      <c r="AD396" s="188" t="s">
        <v>1013</v>
      </c>
      <c r="AE396" s="186" t="s">
        <v>1905</v>
      </c>
      <c r="AF396" s="186">
        <v>95</v>
      </c>
    </row>
    <row r="397" spans="1:32" x14ac:dyDescent="0.2">
      <c r="A397" s="186" t="s">
        <v>138</v>
      </c>
      <c r="B397" s="186">
        <v>66</v>
      </c>
      <c r="C397" s="186" t="s">
        <v>160</v>
      </c>
      <c r="D397" s="186" t="s">
        <v>701</v>
      </c>
      <c r="E397" s="186">
        <v>0.76600000000000001</v>
      </c>
      <c r="H397" s="188">
        <v>5394</v>
      </c>
      <c r="I397" s="188">
        <v>-44.03</v>
      </c>
      <c r="K397" s="186">
        <v>6</v>
      </c>
      <c r="L397" s="186">
        <v>55.515824299999998</v>
      </c>
      <c r="M397" s="186">
        <v>101.01600000000001</v>
      </c>
      <c r="P397" s="188">
        <v>99.483000000000004</v>
      </c>
      <c r="R397" s="186">
        <v>0</v>
      </c>
      <c r="S397" s="188">
        <v>1.1343008000000001</v>
      </c>
      <c r="U397" s="188">
        <v>1.06879E-2</v>
      </c>
      <c r="W397" s="188">
        <v>1.057491</v>
      </c>
      <c r="AB397" s="188" t="s">
        <v>798</v>
      </c>
      <c r="AC397" s="188" t="s">
        <v>880</v>
      </c>
      <c r="AD397" s="188" t="s">
        <v>1214</v>
      </c>
      <c r="AE397" s="186" t="s">
        <v>1905</v>
      </c>
      <c r="AF397" s="186">
        <v>95</v>
      </c>
    </row>
    <row r="398" spans="1:32" x14ac:dyDescent="0.2">
      <c r="A398" s="186" t="s">
        <v>138</v>
      </c>
      <c r="B398" s="186">
        <v>67</v>
      </c>
      <c r="C398" s="186" t="s">
        <v>161</v>
      </c>
      <c r="D398" s="186" t="s">
        <v>701</v>
      </c>
      <c r="E398" s="186">
        <v>0.75700000000000001</v>
      </c>
      <c r="F398" s="188">
        <v>6384</v>
      </c>
      <c r="G398" s="188">
        <v>9.2999999999999999E-2</v>
      </c>
      <c r="K398" s="186">
        <v>1</v>
      </c>
      <c r="L398" s="186">
        <v>15.6874945</v>
      </c>
      <c r="M398" s="186">
        <v>117.53100000000001</v>
      </c>
      <c r="Q398" s="188">
        <v>116.68600000000001</v>
      </c>
      <c r="R398" s="186">
        <v>0</v>
      </c>
      <c r="T398" s="188">
        <v>0.7243214</v>
      </c>
      <c r="V398" s="188">
        <v>3.6784999999999999E-3</v>
      </c>
      <c r="X398" s="188">
        <v>0.366506</v>
      </c>
      <c r="Y398" s="188" t="s">
        <v>1708</v>
      </c>
      <c r="Z398" s="188" t="s">
        <v>1519</v>
      </c>
      <c r="AA398" s="188" t="s">
        <v>1906</v>
      </c>
      <c r="AE398" s="186" t="s">
        <v>1907</v>
      </c>
      <c r="AF398" s="186">
        <v>0</v>
      </c>
    </row>
    <row r="399" spans="1:32" x14ac:dyDescent="0.2">
      <c r="A399" s="186" t="s">
        <v>138</v>
      </c>
      <c r="B399" s="186">
        <v>67</v>
      </c>
      <c r="C399" s="186" t="s">
        <v>161</v>
      </c>
      <c r="D399" s="186" t="s">
        <v>701</v>
      </c>
      <c r="E399" s="186">
        <v>0.75700000000000001</v>
      </c>
      <c r="F399" s="188">
        <v>6389</v>
      </c>
      <c r="G399" s="188">
        <v>0</v>
      </c>
      <c r="K399" s="186">
        <v>2</v>
      </c>
      <c r="L399" s="186">
        <v>15.697737099999999</v>
      </c>
      <c r="M399" s="186">
        <v>117.673</v>
      </c>
      <c r="Q399" s="188">
        <v>116.827</v>
      </c>
      <c r="R399" s="186">
        <v>1</v>
      </c>
      <c r="T399" s="188">
        <v>0.72425399999999995</v>
      </c>
      <c r="V399" s="188">
        <v>3.6782E-3</v>
      </c>
      <c r="X399" s="188">
        <v>0.36647200000000002</v>
      </c>
      <c r="Y399" s="188" t="s">
        <v>1701</v>
      </c>
      <c r="Z399" s="188" t="s">
        <v>1678</v>
      </c>
      <c r="AA399" s="188" t="s">
        <v>1908</v>
      </c>
      <c r="AE399" s="186" t="s">
        <v>1907</v>
      </c>
      <c r="AF399" s="186">
        <v>0</v>
      </c>
    </row>
    <row r="400" spans="1:32" x14ac:dyDescent="0.2">
      <c r="A400" s="186" t="s">
        <v>138</v>
      </c>
      <c r="B400" s="186">
        <v>67</v>
      </c>
      <c r="C400" s="186" t="s">
        <v>161</v>
      </c>
      <c r="D400" s="186" t="s">
        <v>701</v>
      </c>
      <c r="E400" s="186">
        <v>0.75700000000000001</v>
      </c>
      <c r="F400" s="188">
        <v>2434</v>
      </c>
      <c r="G400" s="188">
        <v>29.59</v>
      </c>
      <c r="J400" s="188" t="s">
        <v>754</v>
      </c>
      <c r="K400" s="186">
        <v>3</v>
      </c>
      <c r="L400" s="186">
        <v>9.6574266000000009</v>
      </c>
      <c r="M400" s="186">
        <v>58.86</v>
      </c>
      <c r="Q400" s="188">
        <v>58.423999999999999</v>
      </c>
      <c r="R400" s="186">
        <v>0</v>
      </c>
      <c r="T400" s="188">
        <v>0.74568480000000004</v>
      </c>
      <c r="V400" s="188">
        <v>3.787E-3</v>
      </c>
      <c r="X400" s="188">
        <v>0.37727500000000003</v>
      </c>
      <c r="Y400" s="188" t="s">
        <v>1689</v>
      </c>
      <c r="Z400" s="188" t="s">
        <v>1714</v>
      </c>
      <c r="AA400" s="188" t="s">
        <v>1909</v>
      </c>
      <c r="AE400" s="186" t="s">
        <v>1907</v>
      </c>
      <c r="AF400" s="186">
        <v>0</v>
      </c>
    </row>
    <row r="401" spans="1:32" x14ac:dyDescent="0.2">
      <c r="A401" s="186" t="s">
        <v>138</v>
      </c>
      <c r="B401" s="186">
        <v>67</v>
      </c>
      <c r="C401" s="186" t="s">
        <v>161</v>
      </c>
      <c r="D401" s="186" t="s">
        <v>701</v>
      </c>
      <c r="E401" s="186">
        <v>0.75700000000000001</v>
      </c>
      <c r="H401" s="188">
        <v>691</v>
      </c>
      <c r="I401" s="188">
        <v>22.318999999999999</v>
      </c>
      <c r="J401" s="188" t="s">
        <v>758</v>
      </c>
      <c r="K401" s="186">
        <v>4</v>
      </c>
      <c r="L401" s="186">
        <v>46.590338000000003</v>
      </c>
      <c r="M401" s="186">
        <v>18.562999999999999</v>
      </c>
      <c r="P401" s="188">
        <v>18.265999999999998</v>
      </c>
      <c r="R401" s="186">
        <v>0</v>
      </c>
      <c r="S401" s="188">
        <v>1.2087886000000001</v>
      </c>
      <c r="U401" s="188">
        <v>1.1429699999999999E-2</v>
      </c>
      <c r="W401" s="188">
        <v>1.1300570000000001</v>
      </c>
      <c r="AB401" s="188" t="s">
        <v>809</v>
      </c>
      <c r="AC401" s="188" t="s">
        <v>835</v>
      </c>
      <c r="AD401" s="188" t="s">
        <v>1446</v>
      </c>
      <c r="AE401" s="186" t="s">
        <v>1907</v>
      </c>
      <c r="AF401" s="186">
        <v>95</v>
      </c>
    </row>
    <row r="402" spans="1:32" x14ac:dyDescent="0.2">
      <c r="A402" s="186" t="s">
        <v>138</v>
      </c>
      <c r="B402" s="186">
        <v>67</v>
      </c>
      <c r="C402" s="186" t="s">
        <v>161</v>
      </c>
      <c r="D402" s="186" t="s">
        <v>701</v>
      </c>
      <c r="E402" s="186">
        <v>0.75700000000000001</v>
      </c>
      <c r="H402" s="188">
        <v>5392</v>
      </c>
      <c r="I402" s="188">
        <v>-43.8</v>
      </c>
      <c r="K402" s="186">
        <v>5</v>
      </c>
      <c r="L402" s="186">
        <v>56.627100300000002</v>
      </c>
      <c r="M402" s="186">
        <v>100.76900000000001</v>
      </c>
      <c r="P402" s="188">
        <v>99.24</v>
      </c>
      <c r="R402" s="186">
        <v>1</v>
      </c>
      <c r="S402" s="188">
        <v>1.1345704999999999</v>
      </c>
      <c r="U402" s="188">
        <v>1.06905E-2</v>
      </c>
      <c r="W402" s="188">
        <v>1.0577430000000001</v>
      </c>
      <c r="AB402" s="188" t="s">
        <v>809</v>
      </c>
      <c r="AC402" s="188" t="s">
        <v>760</v>
      </c>
      <c r="AD402" s="188" t="s">
        <v>1008</v>
      </c>
      <c r="AE402" s="186" t="s">
        <v>1907</v>
      </c>
      <c r="AF402" s="186">
        <v>95</v>
      </c>
    </row>
    <row r="403" spans="1:32" x14ac:dyDescent="0.2">
      <c r="A403" s="186" t="s">
        <v>138</v>
      </c>
      <c r="B403" s="186">
        <v>67</v>
      </c>
      <c r="C403" s="186" t="s">
        <v>161</v>
      </c>
      <c r="D403" s="186" t="s">
        <v>701</v>
      </c>
      <c r="E403" s="186">
        <v>0.75700000000000001</v>
      </c>
      <c r="H403" s="188">
        <v>5396</v>
      </c>
      <c r="I403" s="188">
        <v>-44.042000000000002</v>
      </c>
      <c r="K403" s="186">
        <v>6</v>
      </c>
      <c r="L403" s="186">
        <v>56.034479699999999</v>
      </c>
      <c r="M403" s="186">
        <v>101.092</v>
      </c>
      <c r="P403" s="188">
        <v>99.558999999999997</v>
      </c>
      <c r="R403" s="186">
        <v>0</v>
      </c>
      <c r="S403" s="188">
        <v>1.1342973999999999</v>
      </c>
      <c r="U403" s="188">
        <v>1.0687800000000001E-2</v>
      </c>
      <c r="W403" s="188">
        <v>1.0574779999999999</v>
      </c>
      <c r="AB403" s="188" t="s">
        <v>798</v>
      </c>
      <c r="AC403" s="188" t="s">
        <v>880</v>
      </c>
      <c r="AD403" s="188" t="s">
        <v>1186</v>
      </c>
      <c r="AE403" s="186" t="s">
        <v>1907</v>
      </c>
      <c r="AF403" s="186">
        <v>95</v>
      </c>
    </row>
    <row r="404" spans="1:32" x14ac:dyDescent="0.2">
      <c r="A404" s="186" t="s">
        <v>138</v>
      </c>
      <c r="B404" s="186">
        <v>68</v>
      </c>
      <c r="C404" s="186" t="s">
        <v>169</v>
      </c>
      <c r="D404" s="186" t="s">
        <v>697</v>
      </c>
      <c r="E404" s="186">
        <v>0.77100000000000002</v>
      </c>
      <c r="F404" s="188">
        <v>6388</v>
      </c>
      <c r="G404" s="188">
        <v>0.113</v>
      </c>
      <c r="K404" s="186">
        <v>1</v>
      </c>
      <c r="L404" s="186">
        <v>15.409484900000001</v>
      </c>
      <c r="M404" s="186">
        <v>117.628</v>
      </c>
      <c r="Q404" s="188">
        <v>116.782</v>
      </c>
      <c r="R404" s="186">
        <v>0</v>
      </c>
      <c r="T404" s="188">
        <v>0.72432059999999998</v>
      </c>
      <c r="V404" s="188">
        <v>3.6786000000000002E-3</v>
      </c>
      <c r="X404" s="188">
        <v>0.36651299999999998</v>
      </c>
      <c r="Y404" s="188" t="s">
        <v>1708</v>
      </c>
      <c r="Z404" s="188" t="s">
        <v>1519</v>
      </c>
      <c r="AA404" s="188" t="s">
        <v>1910</v>
      </c>
      <c r="AE404" s="186" t="s">
        <v>1911</v>
      </c>
      <c r="AF404" s="186">
        <v>0</v>
      </c>
    </row>
    <row r="405" spans="1:32" x14ac:dyDescent="0.2">
      <c r="A405" s="186" t="s">
        <v>138</v>
      </c>
      <c r="B405" s="186">
        <v>68</v>
      </c>
      <c r="C405" s="186" t="s">
        <v>169</v>
      </c>
      <c r="D405" s="186" t="s">
        <v>697</v>
      </c>
      <c r="E405" s="186">
        <v>0.77100000000000002</v>
      </c>
      <c r="F405" s="188">
        <v>6393</v>
      </c>
      <c r="G405" s="188">
        <v>0</v>
      </c>
      <c r="K405" s="186">
        <v>2</v>
      </c>
      <c r="L405" s="186">
        <v>15.4109871</v>
      </c>
      <c r="M405" s="186">
        <v>117.649</v>
      </c>
      <c r="Q405" s="188">
        <v>116.803</v>
      </c>
      <c r="R405" s="186">
        <v>1</v>
      </c>
      <c r="T405" s="188">
        <v>0.72423899999999997</v>
      </c>
      <c r="V405" s="188">
        <v>3.6782E-3</v>
      </c>
      <c r="X405" s="188">
        <v>0.36647200000000002</v>
      </c>
      <c r="Y405" s="188" t="s">
        <v>1718</v>
      </c>
      <c r="Z405" s="188" t="s">
        <v>1678</v>
      </c>
      <c r="AA405" s="188" t="s">
        <v>1912</v>
      </c>
      <c r="AE405" s="186" t="s">
        <v>1911</v>
      </c>
      <c r="AF405" s="186">
        <v>0</v>
      </c>
    </row>
    <row r="406" spans="1:32" x14ac:dyDescent="0.2">
      <c r="A406" s="186" t="s">
        <v>138</v>
      </c>
      <c r="B406" s="186">
        <v>68</v>
      </c>
      <c r="C406" s="186" t="s">
        <v>169</v>
      </c>
      <c r="D406" s="186" t="s">
        <v>697</v>
      </c>
      <c r="E406" s="186">
        <v>0.77100000000000002</v>
      </c>
      <c r="F406" s="188">
        <v>3149</v>
      </c>
      <c r="G406" s="188">
        <v>8.5039999999999996</v>
      </c>
      <c r="J406" s="188" t="s">
        <v>754</v>
      </c>
      <c r="K406" s="186">
        <v>3</v>
      </c>
      <c r="L406" s="186">
        <v>11.5505295</v>
      </c>
      <c r="M406" s="186">
        <v>75.772999999999996</v>
      </c>
      <c r="Q406" s="188">
        <v>75.224000000000004</v>
      </c>
      <c r="R406" s="186">
        <v>0</v>
      </c>
      <c r="T406" s="188">
        <v>0.73039770000000004</v>
      </c>
      <c r="V406" s="188">
        <v>3.7095000000000001E-3</v>
      </c>
      <c r="X406" s="188">
        <v>0.36957699999999999</v>
      </c>
      <c r="Y406" s="188" t="s">
        <v>1689</v>
      </c>
      <c r="Z406" s="188" t="s">
        <v>1714</v>
      </c>
      <c r="AA406" s="188" t="s">
        <v>1913</v>
      </c>
      <c r="AE406" s="186" t="s">
        <v>1911</v>
      </c>
      <c r="AF406" s="186">
        <v>0</v>
      </c>
    </row>
    <row r="407" spans="1:32" x14ac:dyDescent="0.2">
      <c r="A407" s="186" t="s">
        <v>138</v>
      </c>
      <c r="B407" s="186">
        <v>68</v>
      </c>
      <c r="C407" s="186" t="s">
        <v>169</v>
      </c>
      <c r="D407" s="186" t="s">
        <v>697</v>
      </c>
      <c r="E407" s="186">
        <v>0.77100000000000002</v>
      </c>
      <c r="H407" s="188">
        <v>798</v>
      </c>
      <c r="I407" s="188">
        <v>-19.47</v>
      </c>
      <c r="J407" s="188" t="s">
        <v>758</v>
      </c>
      <c r="K407" s="186">
        <v>4</v>
      </c>
      <c r="L407" s="186">
        <v>51.630289500000003</v>
      </c>
      <c r="M407" s="186">
        <v>21.562000000000001</v>
      </c>
      <c r="P407" s="188">
        <v>21.225999999999999</v>
      </c>
      <c r="R407" s="186">
        <v>0</v>
      </c>
      <c r="S407" s="188">
        <v>1.1626487999999999</v>
      </c>
      <c r="U407" s="188">
        <v>1.09625E-2</v>
      </c>
      <c r="W407" s="188">
        <v>1.084365</v>
      </c>
      <c r="AB407" s="188" t="s">
        <v>809</v>
      </c>
      <c r="AC407" s="188" t="s">
        <v>835</v>
      </c>
      <c r="AD407" s="188" t="s">
        <v>1451</v>
      </c>
      <c r="AE407" s="186" t="s">
        <v>1911</v>
      </c>
      <c r="AF407" s="186">
        <v>95</v>
      </c>
    </row>
    <row r="408" spans="1:32" x14ac:dyDescent="0.2">
      <c r="A408" s="186" t="s">
        <v>138</v>
      </c>
      <c r="B408" s="186">
        <v>68</v>
      </c>
      <c r="C408" s="186" t="s">
        <v>169</v>
      </c>
      <c r="D408" s="186" t="s">
        <v>697</v>
      </c>
      <c r="E408" s="186">
        <v>0.77100000000000002</v>
      </c>
      <c r="H408" s="188">
        <v>5385</v>
      </c>
      <c r="I408" s="188">
        <v>-43.8</v>
      </c>
      <c r="K408" s="186">
        <v>5</v>
      </c>
      <c r="L408" s="186">
        <v>55.562774599999997</v>
      </c>
      <c r="M408" s="186">
        <v>100.789</v>
      </c>
      <c r="P408" s="188">
        <v>99.26</v>
      </c>
      <c r="R408" s="186">
        <v>1</v>
      </c>
      <c r="S408" s="188">
        <v>1.1345605000000001</v>
      </c>
      <c r="U408" s="188">
        <v>1.06905E-2</v>
      </c>
      <c r="W408" s="188">
        <v>1.0577430000000001</v>
      </c>
      <c r="AB408" s="188" t="s">
        <v>809</v>
      </c>
      <c r="AC408" s="188" t="s">
        <v>760</v>
      </c>
      <c r="AD408" s="188" t="s">
        <v>1066</v>
      </c>
      <c r="AE408" s="186" t="s">
        <v>1911</v>
      </c>
      <c r="AF408" s="186">
        <v>95</v>
      </c>
    </row>
    <row r="409" spans="1:32" x14ac:dyDescent="0.2">
      <c r="A409" s="186" t="s">
        <v>138</v>
      </c>
      <c r="B409" s="186">
        <v>68</v>
      </c>
      <c r="C409" s="186" t="s">
        <v>169</v>
      </c>
      <c r="D409" s="186" t="s">
        <v>697</v>
      </c>
      <c r="E409" s="186">
        <v>0.77100000000000002</v>
      </c>
      <c r="H409" s="188">
        <v>5384</v>
      </c>
      <c r="I409" s="188">
        <v>-44.006</v>
      </c>
      <c r="K409" s="186">
        <v>6</v>
      </c>
      <c r="L409" s="186">
        <v>55.300227200000002</v>
      </c>
      <c r="M409" s="186">
        <v>100.935</v>
      </c>
      <c r="P409" s="188">
        <v>99.403999999999996</v>
      </c>
      <c r="R409" s="186">
        <v>0</v>
      </c>
      <c r="S409" s="188">
        <v>1.1343269</v>
      </c>
      <c r="U409" s="188">
        <v>1.06882E-2</v>
      </c>
      <c r="W409" s="188">
        <v>1.057517</v>
      </c>
      <c r="AB409" s="188" t="s">
        <v>798</v>
      </c>
      <c r="AC409" s="188" t="s">
        <v>880</v>
      </c>
      <c r="AD409" s="188" t="s">
        <v>1214</v>
      </c>
      <c r="AE409" s="186" t="s">
        <v>1911</v>
      </c>
      <c r="AF409" s="186">
        <v>95</v>
      </c>
    </row>
    <row r="410" spans="1:32" x14ac:dyDescent="0.2">
      <c r="A410" s="186" t="s">
        <v>138</v>
      </c>
      <c r="B410" s="186">
        <v>69</v>
      </c>
      <c r="C410" s="186" t="s">
        <v>170</v>
      </c>
      <c r="D410" s="186" t="s">
        <v>697</v>
      </c>
      <c r="E410" s="186">
        <v>0.76500000000000001</v>
      </c>
      <c r="F410" s="188">
        <v>6388</v>
      </c>
      <c r="G410" s="188">
        <v>9.6000000000000002E-2</v>
      </c>
      <c r="K410" s="186">
        <v>1</v>
      </c>
      <c r="L410" s="186">
        <v>15.5237427</v>
      </c>
      <c r="M410" s="186">
        <v>117.535</v>
      </c>
      <c r="Q410" s="188">
        <v>116.69</v>
      </c>
      <c r="R410" s="186">
        <v>0</v>
      </c>
      <c r="T410" s="188">
        <v>0.7243193</v>
      </c>
      <c r="V410" s="188">
        <v>3.6786000000000002E-3</v>
      </c>
      <c r="X410" s="188">
        <v>0.36650700000000003</v>
      </c>
      <c r="Y410" s="188" t="s">
        <v>1696</v>
      </c>
      <c r="Z410" s="188" t="s">
        <v>752</v>
      </c>
      <c r="AA410" s="188" t="s">
        <v>1914</v>
      </c>
      <c r="AE410" s="186" t="s">
        <v>1915</v>
      </c>
      <c r="AF410" s="186">
        <v>0</v>
      </c>
    </row>
    <row r="411" spans="1:32" x14ac:dyDescent="0.2">
      <c r="A411" s="186" t="s">
        <v>138</v>
      </c>
      <c r="B411" s="186">
        <v>69</v>
      </c>
      <c r="C411" s="186" t="s">
        <v>170</v>
      </c>
      <c r="D411" s="186" t="s">
        <v>697</v>
      </c>
      <c r="E411" s="186">
        <v>0.76500000000000001</v>
      </c>
      <c r="F411" s="188">
        <v>6390</v>
      </c>
      <c r="G411" s="188">
        <v>0</v>
      </c>
      <c r="K411" s="186">
        <v>2</v>
      </c>
      <c r="L411" s="186">
        <v>15.532173200000001</v>
      </c>
      <c r="M411" s="186">
        <v>117.65300000000001</v>
      </c>
      <c r="Q411" s="188">
        <v>116.807</v>
      </c>
      <c r="R411" s="186">
        <v>1</v>
      </c>
      <c r="T411" s="188">
        <v>0.72424949999999999</v>
      </c>
      <c r="V411" s="188">
        <v>3.6782E-3</v>
      </c>
      <c r="X411" s="188">
        <v>0.36647200000000002</v>
      </c>
      <c r="Y411" s="188" t="s">
        <v>1712</v>
      </c>
      <c r="Z411" s="188" t="s">
        <v>1690</v>
      </c>
      <c r="AA411" s="188" t="s">
        <v>1916</v>
      </c>
      <c r="AE411" s="186" t="s">
        <v>1915</v>
      </c>
      <c r="AF411" s="186">
        <v>0</v>
      </c>
    </row>
    <row r="412" spans="1:32" x14ac:dyDescent="0.2">
      <c r="A412" s="186" t="s">
        <v>138</v>
      </c>
      <c r="B412" s="186">
        <v>69</v>
      </c>
      <c r="C412" s="186" t="s">
        <v>170</v>
      </c>
      <c r="D412" s="186" t="s">
        <v>697</v>
      </c>
      <c r="E412" s="186">
        <v>0.76500000000000001</v>
      </c>
      <c r="F412" s="188">
        <v>3126</v>
      </c>
      <c r="G412" s="188">
        <v>8.4770000000000003</v>
      </c>
      <c r="J412" s="188" t="s">
        <v>754</v>
      </c>
      <c r="K412" s="186">
        <v>3</v>
      </c>
      <c r="L412" s="186">
        <v>11.582236200000001</v>
      </c>
      <c r="M412" s="186">
        <v>75.260000000000005</v>
      </c>
      <c r="Q412" s="188">
        <v>74.715000000000003</v>
      </c>
      <c r="R412" s="186">
        <v>0</v>
      </c>
      <c r="T412" s="188">
        <v>0.73038919999999996</v>
      </c>
      <c r="V412" s="188">
        <v>3.7093999999999999E-3</v>
      </c>
      <c r="X412" s="188">
        <v>0.36956699999999998</v>
      </c>
      <c r="Y412" s="188" t="s">
        <v>1708</v>
      </c>
      <c r="Z412" s="188" t="s">
        <v>1697</v>
      </c>
      <c r="AA412" s="188" t="s">
        <v>1047</v>
      </c>
      <c r="AE412" s="186" t="s">
        <v>1915</v>
      </c>
      <c r="AF412" s="186">
        <v>0</v>
      </c>
    </row>
    <row r="413" spans="1:32" x14ac:dyDescent="0.2">
      <c r="A413" s="186" t="s">
        <v>138</v>
      </c>
      <c r="B413" s="186">
        <v>69</v>
      </c>
      <c r="C413" s="186" t="s">
        <v>170</v>
      </c>
      <c r="D413" s="186" t="s">
        <v>697</v>
      </c>
      <c r="E413" s="186">
        <v>0.76500000000000001</v>
      </c>
      <c r="H413" s="188">
        <v>790</v>
      </c>
      <c r="I413" s="188">
        <v>-19.398</v>
      </c>
      <c r="J413" s="188" t="s">
        <v>758</v>
      </c>
      <c r="K413" s="186">
        <v>4</v>
      </c>
      <c r="L413" s="186">
        <v>51.640279</v>
      </c>
      <c r="M413" s="186">
        <v>21.355</v>
      </c>
      <c r="P413" s="188">
        <v>21.023</v>
      </c>
      <c r="R413" s="186">
        <v>0</v>
      </c>
      <c r="S413" s="188">
        <v>1.1627333</v>
      </c>
      <c r="U413" s="188">
        <v>1.09633E-2</v>
      </c>
      <c r="W413" s="188">
        <v>1.084443</v>
      </c>
      <c r="AB413" s="188" t="s">
        <v>760</v>
      </c>
      <c r="AC413" s="188" t="s">
        <v>835</v>
      </c>
      <c r="AD413" s="188" t="s">
        <v>1451</v>
      </c>
      <c r="AE413" s="186" t="s">
        <v>1915</v>
      </c>
      <c r="AF413" s="186">
        <v>95</v>
      </c>
    </row>
    <row r="414" spans="1:32" x14ac:dyDescent="0.2">
      <c r="A414" s="186" t="s">
        <v>138</v>
      </c>
      <c r="B414" s="186">
        <v>69</v>
      </c>
      <c r="C414" s="186" t="s">
        <v>170</v>
      </c>
      <c r="D414" s="186" t="s">
        <v>697</v>
      </c>
      <c r="E414" s="186">
        <v>0.76500000000000001</v>
      </c>
      <c r="H414" s="188">
        <v>5398</v>
      </c>
      <c r="I414" s="188">
        <v>-43.8</v>
      </c>
      <c r="K414" s="186">
        <v>5</v>
      </c>
      <c r="L414" s="186">
        <v>55.808706800000003</v>
      </c>
      <c r="M414" s="186">
        <v>100.89400000000001</v>
      </c>
      <c r="P414" s="188">
        <v>99.363</v>
      </c>
      <c r="R414" s="186">
        <v>1</v>
      </c>
      <c r="S414" s="188">
        <v>1.1345501</v>
      </c>
      <c r="U414" s="188">
        <v>1.06905E-2</v>
      </c>
      <c r="W414" s="188">
        <v>1.0577430000000001</v>
      </c>
      <c r="AB414" s="188" t="s">
        <v>809</v>
      </c>
      <c r="AC414" s="188" t="s">
        <v>835</v>
      </c>
      <c r="AD414" s="188" t="s">
        <v>1066</v>
      </c>
      <c r="AE414" s="186" t="s">
        <v>1915</v>
      </c>
      <c r="AF414" s="186">
        <v>95</v>
      </c>
    </row>
    <row r="415" spans="1:32" x14ac:dyDescent="0.2">
      <c r="A415" s="186" t="s">
        <v>138</v>
      </c>
      <c r="B415" s="186">
        <v>69</v>
      </c>
      <c r="C415" s="186" t="s">
        <v>170</v>
      </c>
      <c r="D415" s="186" t="s">
        <v>697</v>
      </c>
      <c r="E415" s="186">
        <v>0.76500000000000001</v>
      </c>
      <c r="H415" s="188">
        <v>5391</v>
      </c>
      <c r="I415" s="188">
        <v>-43.996000000000002</v>
      </c>
      <c r="K415" s="186">
        <v>6</v>
      </c>
      <c r="L415" s="186">
        <v>55.634255899999999</v>
      </c>
      <c r="M415" s="186">
        <v>100.99</v>
      </c>
      <c r="P415" s="188">
        <v>99.457999999999998</v>
      </c>
      <c r="R415" s="186">
        <v>0</v>
      </c>
      <c r="S415" s="188">
        <v>1.1343266999999999</v>
      </c>
      <c r="U415" s="188">
        <v>1.06883E-2</v>
      </c>
      <c r="W415" s="188">
        <v>1.057528</v>
      </c>
      <c r="AB415" s="188" t="s">
        <v>798</v>
      </c>
      <c r="AC415" s="188" t="s">
        <v>821</v>
      </c>
      <c r="AD415" s="188" t="s">
        <v>1223</v>
      </c>
      <c r="AE415" s="186" t="s">
        <v>1915</v>
      </c>
      <c r="AF415" s="186">
        <v>95</v>
      </c>
    </row>
    <row r="416" spans="1:32" x14ac:dyDescent="0.2">
      <c r="A416" s="186" t="s">
        <v>138</v>
      </c>
      <c r="B416" s="186">
        <v>70</v>
      </c>
      <c r="C416" s="186" t="s">
        <v>565</v>
      </c>
      <c r="D416" s="186" t="s">
        <v>566</v>
      </c>
      <c r="E416" s="186">
        <v>0.80800000000000005</v>
      </c>
      <c r="F416" s="188">
        <v>6387</v>
      </c>
      <c r="G416" s="188">
        <v>8.5999999999999993E-2</v>
      </c>
      <c r="K416" s="186">
        <v>1</v>
      </c>
      <c r="L416" s="186">
        <v>14.6961782</v>
      </c>
      <c r="M416" s="186">
        <v>117.514</v>
      </c>
      <c r="Q416" s="188">
        <v>116.669</v>
      </c>
      <c r="R416" s="186">
        <v>0</v>
      </c>
      <c r="T416" s="188">
        <v>0.72431199999999996</v>
      </c>
      <c r="V416" s="188">
        <v>3.6784999999999999E-3</v>
      </c>
      <c r="X416" s="188">
        <v>0.36650300000000002</v>
      </c>
      <c r="Y416" s="188" t="s">
        <v>751</v>
      </c>
      <c r="Z416" s="188" t="s">
        <v>752</v>
      </c>
      <c r="AA416" s="188" t="s">
        <v>1917</v>
      </c>
      <c r="AE416" s="186" t="s">
        <v>1918</v>
      </c>
      <c r="AF416" s="186">
        <v>0</v>
      </c>
    </row>
    <row r="417" spans="1:32" x14ac:dyDescent="0.2">
      <c r="A417" s="186" t="s">
        <v>138</v>
      </c>
      <c r="B417" s="186">
        <v>70</v>
      </c>
      <c r="C417" s="186" t="s">
        <v>565</v>
      </c>
      <c r="D417" s="186" t="s">
        <v>566</v>
      </c>
      <c r="E417" s="186">
        <v>0.80800000000000005</v>
      </c>
      <c r="F417" s="188">
        <v>6383</v>
      </c>
      <c r="G417" s="188">
        <v>0</v>
      </c>
      <c r="K417" s="186">
        <v>2</v>
      </c>
      <c r="L417" s="186">
        <v>14.698718599999999</v>
      </c>
      <c r="M417" s="186">
        <v>117.55200000000001</v>
      </c>
      <c r="Q417" s="188">
        <v>116.70699999999999</v>
      </c>
      <c r="R417" s="186">
        <v>1</v>
      </c>
      <c r="T417" s="188">
        <v>0.72424980000000005</v>
      </c>
      <c r="V417" s="188">
        <v>3.6782E-3</v>
      </c>
      <c r="X417" s="188">
        <v>0.36647200000000002</v>
      </c>
      <c r="Y417" s="188" t="s">
        <v>1701</v>
      </c>
      <c r="Z417" s="188" t="s">
        <v>1690</v>
      </c>
      <c r="AA417" s="188" t="s">
        <v>1904</v>
      </c>
      <c r="AE417" s="186" t="s">
        <v>1918</v>
      </c>
      <c r="AF417" s="186">
        <v>0</v>
      </c>
    </row>
    <row r="418" spans="1:32" x14ac:dyDescent="0.2">
      <c r="A418" s="186" t="s">
        <v>138</v>
      </c>
      <c r="B418" s="186">
        <v>70</v>
      </c>
      <c r="C418" s="186" t="s">
        <v>565</v>
      </c>
      <c r="D418" s="186" t="s">
        <v>566</v>
      </c>
      <c r="E418" s="186">
        <v>0.80800000000000005</v>
      </c>
      <c r="F418" s="188">
        <v>3525</v>
      </c>
      <c r="G418" s="188">
        <v>12.036</v>
      </c>
      <c r="J418" s="188" t="s">
        <v>754</v>
      </c>
      <c r="K418" s="186">
        <v>3</v>
      </c>
      <c r="L418" s="186">
        <v>11.957864199999999</v>
      </c>
      <c r="M418" s="186">
        <v>84.772999999999996</v>
      </c>
      <c r="Q418" s="188">
        <v>84.156000000000006</v>
      </c>
      <c r="R418" s="186">
        <v>0</v>
      </c>
      <c r="T418" s="188">
        <v>0.73296709999999998</v>
      </c>
      <c r="V418" s="188">
        <v>3.7225000000000001E-3</v>
      </c>
      <c r="X418" s="188">
        <v>0.370867</v>
      </c>
      <c r="Y418" s="188" t="s">
        <v>1708</v>
      </c>
      <c r="Z418" s="188" t="s">
        <v>1697</v>
      </c>
      <c r="AA418" s="188" t="s">
        <v>997</v>
      </c>
      <c r="AE418" s="186" t="s">
        <v>1918</v>
      </c>
      <c r="AF418" s="186">
        <v>0</v>
      </c>
    </row>
    <row r="419" spans="1:32" x14ac:dyDescent="0.2">
      <c r="A419" s="186" t="s">
        <v>138</v>
      </c>
      <c r="B419" s="186">
        <v>70</v>
      </c>
      <c r="C419" s="186" t="s">
        <v>565</v>
      </c>
      <c r="D419" s="186" t="s">
        <v>566</v>
      </c>
      <c r="E419" s="186">
        <v>0.80800000000000005</v>
      </c>
      <c r="H419" s="188">
        <v>817</v>
      </c>
      <c r="I419" s="188">
        <v>-29.733000000000001</v>
      </c>
      <c r="J419" s="188" t="s">
        <v>758</v>
      </c>
      <c r="K419" s="186">
        <v>4</v>
      </c>
      <c r="L419" s="186">
        <v>50.228582899999999</v>
      </c>
      <c r="M419" s="186">
        <v>22.097999999999999</v>
      </c>
      <c r="P419" s="188">
        <v>21.757000000000001</v>
      </c>
      <c r="R419" s="186">
        <v>0</v>
      </c>
      <c r="S419" s="188">
        <v>1.1513310999999999</v>
      </c>
      <c r="U419" s="188">
        <v>1.0847799999999999E-2</v>
      </c>
      <c r="W419" s="188">
        <v>1.073137</v>
      </c>
      <c r="AB419" s="188" t="s">
        <v>809</v>
      </c>
      <c r="AC419" s="188" t="s">
        <v>835</v>
      </c>
      <c r="AD419" s="188" t="s">
        <v>1474</v>
      </c>
      <c r="AE419" s="186" t="s">
        <v>1918</v>
      </c>
      <c r="AF419" s="186">
        <v>95</v>
      </c>
    </row>
    <row r="420" spans="1:32" x14ac:dyDescent="0.2">
      <c r="A420" s="186" t="s">
        <v>138</v>
      </c>
      <c r="B420" s="186">
        <v>70</v>
      </c>
      <c r="C420" s="186" t="s">
        <v>565</v>
      </c>
      <c r="D420" s="186" t="s">
        <v>566</v>
      </c>
      <c r="E420" s="186">
        <v>0.80800000000000005</v>
      </c>
      <c r="H420" s="188">
        <v>5384</v>
      </c>
      <c r="I420" s="188">
        <v>-43.8</v>
      </c>
      <c r="K420" s="186">
        <v>5</v>
      </c>
      <c r="L420" s="186">
        <v>53.129431799999999</v>
      </c>
      <c r="M420" s="186">
        <v>100.724</v>
      </c>
      <c r="P420" s="188">
        <v>99.195999999999998</v>
      </c>
      <c r="R420" s="186">
        <v>1</v>
      </c>
      <c r="S420" s="188">
        <v>1.1345574</v>
      </c>
      <c r="U420" s="188">
        <v>1.06905E-2</v>
      </c>
      <c r="W420" s="188">
        <v>1.0577430000000001</v>
      </c>
      <c r="AB420" s="188" t="s">
        <v>809</v>
      </c>
      <c r="AC420" s="188" t="s">
        <v>835</v>
      </c>
      <c r="AD420" s="188" t="s">
        <v>1018</v>
      </c>
      <c r="AE420" s="186" t="s">
        <v>1918</v>
      </c>
      <c r="AF420" s="186">
        <v>95</v>
      </c>
    </row>
    <row r="421" spans="1:32" x14ac:dyDescent="0.2">
      <c r="A421" s="186" t="s">
        <v>138</v>
      </c>
      <c r="B421" s="186">
        <v>70</v>
      </c>
      <c r="C421" s="186" t="s">
        <v>565</v>
      </c>
      <c r="D421" s="186" t="s">
        <v>566</v>
      </c>
      <c r="E421" s="186">
        <v>0.80800000000000005</v>
      </c>
      <c r="H421" s="188">
        <v>5388</v>
      </c>
      <c r="I421" s="188">
        <v>-44.012</v>
      </c>
      <c r="K421" s="186">
        <v>6</v>
      </c>
      <c r="L421" s="186">
        <v>52.861473699999998</v>
      </c>
      <c r="M421" s="186">
        <v>100.881</v>
      </c>
      <c r="P421" s="188">
        <v>99.35</v>
      </c>
      <c r="R421" s="186">
        <v>0</v>
      </c>
      <c r="S421" s="188">
        <v>1.1343156000000001</v>
      </c>
      <c r="U421" s="188">
        <v>1.0688100000000001E-2</v>
      </c>
      <c r="W421" s="188">
        <v>1.0575110000000001</v>
      </c>
      <c r="AB421" s="188" t="s">
        <v>798</v>
      </c>
      <c r="AC421" s="188" t="s">
        <v>821</v>
      </c>
      <c r="AD421" s="188" t="s">
        <v>1437</v>
      </c>
      <c r="AE421" s="186" t="s">
        <v>1918</v>
      </c>
      <c r="AF421" s="186">
        <v>95</v>
      </c>
    </row>
    <row r="422" spans="1:32" x14ac:dyDescent="0.2">
      <c r="A422" s="186" t="s">
        <v>138</v>
      </c>
      <c r="B422" s="186">
        <v>71</v>
      </c>
      <c r="C422" s="186" t="s">
        <v>567</v>
      </c>
      <c r="D422" s="186" t="s">
        <v>568</v>
      </c>
      <c r="E422" s="186">
        <v>0.80100000000000005</v>
      </c>
      <c r="F422" s="188">
        <v>6384</v>
      </c>
      <c r="G422" s="188">
        <v>0.10100000000000001</v>
      </c>
      <c r="K422" s="186">
        <v>1</v>
      </c>
      <c r="L422" s="186">
        <v>14.832696</v>
      </c>
      <c r="M422" s="186">
        <v>117.633</v>
      </c>
      <c r="Q422" s="188">
        <v>116.78700000000001</v>
      </c>
      <c r="R422" s="186">
        <v>0</v>
      </c>
      <c r="T422" s="188">
        <v>0.72432289999999999</v>
      </c>
      <c r="V422" s="188">
        <v>3.6786000000000002E-3</v>
      </c>
      <c r="X422" s="188">
        <v>0.36650899999999997</v>
      </c>
      <c r="Y422" s="188" t="s">
        <v>1696</v>
      </c>
      <c r="Z422" s="188" t="s">
        <v>752</v>
      </c>
      <c r="AA422" s="188" t="s">
        <v>876</v>
      </c>
      <c r="AE422" s="186" t="s">
        <v>1919</v>
      </c>
      <c r="AF422" s="186">
        <v>0</v>
      </c>
    </row>
    <row r="423" spans="1:32" x14ac:dyDescent="0.2">
      <c r="A423" s="186" t="s">
        <v>138</v>
      </c>
      <c r="B423" s="186">
        <v>71</v>
      </c>
      <c r="C423" s="186" t="s">
        <v>567</v>
      </c>
      <c r="D423" s="186" t="s">
        <v>568</v>
      </c>
      <c r="E423" s="186">
        <v>0.80100000000000005</v>
      </c>
      <c r="F423" s="188">
        <v>6388</v>
      </c>
      <c r="G423" s="188">
        <v>0</v>
      </c>
      <c r="K423" s="186">
        <v>2</v>
      </c>
      <c r="L423" s="186">
        <v>14.8303951</v>
      </c>
      <c r="M423" s="186">
        <v>117.599</v>
      </c>
      <c r="Q423" s="188">
        <v>116.753</v>
      </c>
      <c r="R423" s="186">
        <v>1</v>
      </c>
      <c r="T423" s="188">
        <v>0.7242497</v>
      </c>
      <c r="V423" s="188">
        <v>3.6782E-3</v>
      </c>
      <c r="X423" s="188">
        <v>0.36647200000000002</v>
      </c>
      <c r="Y423" s="188" t="s">
        <v>1712</v>
      </c>
      <c r="Z423" s="188" t="s">
        <v>1690</v>
      </c>
      <c r="AA423" s="188" t="s">
        <v>1920</v>
      </c>
      <c r="AE423" s="186" t="s">
        <v>1919</v>
      </c>
      <c r="AF423" s="186">
        <v>0</v>
      </c>
    </row>
    <row r="424" spans="1:32" x14ac:dyDescent="0.2">
      <c r="A424" s="186" t="s">
        <v>138</v>
      </c>
      <c r="B424" s="186">
        <v>71</v>
      </c>
      <c r="C424" s="186" t="s">
        <v>567</v>
      </c>
      <c r="D424" s="186" t="s">
        <v>568</v>
      </c>
      <c r="E424" s="186">
        <v>0.80100000000000005</v>
      </c>
      <c r="F424" s="188">
        <v>3042</v>
      </c>
      <c r="G424" s="188">
        <v>12.167999999999999</v>
      </c>
      <c r="J424" s="188" t="s">
        <v>754</v>
      </c>
      <c r="K424" s="186">
        <v>3</v>
      </c>
      <c r="L424" s="186">
        <v>10.817895099999999</v>
      </c>
      <c r="M424" s="186">
        <v>73.063000000000002</v>
      </c>
      <c r="Q424" s="188">
        <v>72.531999999999996</v>
      </c>
      <c r="R424" s="186">
        <v>0</v>
      </c>
      <c r="T424" s="188">
        <v>0.7330622</v>
      </c>
      <c r="V424" s="188">
        <v>3.7230000000000002E-3</v>
      </c>
      <c r="X424" s="188">
        <v>0.37091499999999999</v>
      </c>
      <c r="Y424" s="188" t="s">
        <v>1708</v>
      </c>
      <c r="Z424" s="188" t="s">
        <v>1697</v>
      </c>
      <c r="AA424" s="188" t="s">
        <v>1921</v>
      </c>
      <c r="AE424" s="186" t="s">
        <v>1919</v>
      </c>
      <c r="AF424" s="186">
        <v>0</v>
      </c>
    </row>
    <row r="425" spans="1:32" x14ac:dyDescent="0.2">
      <c r="A425" s="186" t="s">
        <v>138</v>
      </c>
      <c r="B425" s="186">
        <v>71</v>
      </c>
      <c r="C425" s="186" t="s">
        <v>567</v>
      </c>
      <c r="D425" s="186" t="s">
        <v>568</v>
      </c>
      <c r="E425" s="186">
        <v>0.80100000000000005</v>
      </c>
      <c r="H425" s="188">
        <v>875</v>
      </c>
      <c r="I425" s="188">
        <v>-32.421999999999997</v>
      </c>
      <c r="J425" s="188" t="s">
        <v>758</v>
      </c>
      <c r="K425" s="186">
        <v>4</v>
      </c>
      <c r="L425" s="186">
        <v>53.645325</v>
      </c>
      <c r="M425" s="186">
        <v>23.79</v>
      </c>
      <c r="P425" s="188">
        <v>23.422999999999998</v>
      </c>
      <c r="R425" s="186">
        <v>0</v>
      </c>
      <c r="S425" s="188">
        <v>1.1483819</v>
      </c>
      <c r="U425" s="188">
        <v>1.08177E-2</v>
      </c>
      <c r="W425" s="188">
        <v>1.0701940000000001</v>
      </c>
      <c r="AB425" s="188" t="s">
        <v>809</v>
      </c>
      <c r="AC425" s="188" t="s">
        <v>835</v>
      </c>
      <c r="AD425" s="188" t="s">
        <v>1459</v>
      </c>
      <c r="AE425" s="186" t="s">
        <v>1919</v>
      </c>
      <c r="AF425" s="186">
        <v>95</v>
      </c>
    </row>
    <row r="426" spans="1:32" x14ac:dyDescent="0.2">
      <c r="A426" s="186" t="s">
        <v>138</v>
      </c>
      <c r="B426" s="186">
        <v>71</v>
      </c>
      <c r="C426" s="186" t="s">
        <v>567</v>
      </c>
      <c r="D426" s="186" t="s">
        <v>568</v>
      </c>
      <c r="E426" s="186">
        <v>0.80100000000000005</v>
      </c>
      <c r="H426" s="188">
        <v>5392</v>
      </c>
      <c r="I426" s="188">
        <v>-43.8</v>
      </c>
      <c r="K426" s="186">
        <v>5</v>
      </c>
      <c r="L426" s="186">
        <v>53.570694699999997</v>
      </c>
      <c r="M426" s="186">
        <v>100.738</v>
      </c>
      <c r="P426" s="188">
        <v>99.209000000000003</v>
      </c>
      <c r="R426" s="186">
        <v>1</v>
      </c>
      <c r="S426" s="188">
        <v>1.1345824</v>
      </c>
      <c r="U426" s="188">
        <v>1.06905E-2</v>
      </c>
      <c r="W426" s="188">
        <v>1.0577430000000001</v>
      </c>
      <c r="AB426" s="188" t="s">
        <v>809</v>
      </c>
      <c r="AC426" s="188" t="s">
        <v>835</v>
      </c>
      <c r="AD426" s="188" t="s">
        <v>1018</v>
      </c>
      <c r="AE426" s="186" t="s">
        <v>1919</v>
      </c>
      <c r="AF426" s="186">
        <v>95</v>
      </c>
    </row>
    <row r="427" spans="1:32" x14ac:dyDescent="0.2">
      <c r="A427" s="186" t="s">
        <v>138</v>
      </c>
      <c r="B427" s="186">
        <v>71</v>
      </c>
      <c r="C427" s="186" t="s">
        <v>567</v>
      </c>
      <c r="D427" s="186" t="s">
        <v>568</v>
      </c>
      <c r="E427" s="186">
        <v>0.80100000000000005</v>
      </c>
      <c r="H427" s="188">
        <v>5384</v>
      </c>
      <c r="I427" s="188">
        <v>-44.021999999999998</v>
      </c>
      <c r="K427" s="186">
        <v>6</v>
      </c>
      <c r="L427" s="186">
        <v>53.292720099999997</v>
      </c>
      <c r="M427" s="186">
        <v>100.899</v>
      </c>
      <c r="P427" s="188">
        <v>99.367999999999995</v>
      </c>
      <c r="R427" s="186">
        <v>0</v>
      </c>
      <c r="S427" s="188">
        <v>1.1343304000000001</v>
      </c>
      <c r="U427" s="188">
        <v>1.0688E-2</v>
      </c>
      <c r="W427" s="188">
        <v>1.0575000000000001</v>
      </c>
      <c r="AB427" s="188" t="s">
        <v>798</v>
      </c>
      <c r="AC427" s="188" t="s">
        <v>821</v>
      </c>
      <c r="AD427" s="188" t="s">
        <v>1437</v>
      </c>
      <c r="AE427" s="186" t="s">
        <v>1919</v>
      </c>
      <c r="AF427" s="186">
        <v>95</v>
      </c>
    </row>
    <row r="428" spans="1:32" x14ac:dyDescent="0.2">
      <c r="A428" s="186" t="s">
        <v>138</v>
      </c>
      <c r="B428" s="186">
        <v>72</v>
      </c>
      <c r="C428" s="186" t="s">
        <v>569</v>
      </c>
      <c r="D428" s="186" t="s">
        <v>570</v>
      </c>
      <c r="E428" s="186">
        <v>0.81499999999999995</v>
      </c>
      <c r="F428" s="188">
        <v>6388</v>
      </c>
      <c r="G428" s="188">
        <v>9.0999999999999998E-2</v>
      </c>
      <c r="K428" s="186">
        <v>1</v>
      </c>
      <c r="L428" s="186">
        <v>14.577661000000001</v>
      </c>
      <c r="M428" s="186">
        <v>117.629</v>
      </c>
      <c r="Q428" s="188">
        <v>116.783</v>
      </c>
      <c r="R428" s="186">
        <v>0</v>
      </c>
      <c r="T428" s="188">
        <v>0.72432439999999998</v>
      </c>
      <c r="V428" s="188">
        <v>3.6784999999999999E-3</v>
      </c>
      <c r="X428" s="188">
        <v>0.36650500000000003</v>
      </c>
      <c r="Y428" s="188" t="s">
        <v>1696</v>
      </c>
      <c r="Z428" s="188" t="s">
        <v>752</v>
      </c>
      <c r="AA428" s="188" t="s">
        <v>1922</v>
      </c>
      <c r="AE428" s="186" t="s">
        <v>1923</v>
      </c>
      <c r="AF428" s="186">
        <v>0</v>
      </c>
    </row>
    <row r="429" spans="1:32" x14ac:dyDescent="0.2">
      <c r="A429" s="186" t="s">
        <v>138</v>
      </c>
      <c r="B429" s="186">
        <v>72</v>
      </c>
      <c r="C429" s="186" t="s">
        <v>569</v>
      </c>
      <c r="D429" s="186" t="s">
        <v>570</v>
      </c>
      <c r="E429" s="186">
        <v>0.81499999999999995</v>
      </c>
      <c r="F429" s="188">
        <v>6390</v>
      </c>
      <c r="G429" s="188">
        <v>0</v>
      </c>
      <c r="K429" s="186">
        <v>2</v>
      </c>
      <c r="L429" s="186">
        <v>14.5757493</v>
      </c>
      <c r="M429" s="186">
        <v>117.601</v>
      </c>
      <c r="Q429" s="188">
        <v>116.755</v>
      </c>
      <c r="R429" s="186">
        <v>1</v>
      </c>
      <c r="T429" s="188">
        <v>0.72425859999999997</v>
      </c>
      <c r="V429" s="188">
        <v>3.6782E-3</v>
      </c>
      <c r="X429" s="188">
        <v>0.36647200000000002</v>
      </c>
      <c r="Y429" s="188" t="s">
        <v>1712</v>
      </c>
      <c r="Z429" s="188" t="s">
        <v>1268</v>
      </c>
      <c r="AA429" s="188" t="s">
        <v>1924</v>
      </c>
      <c r="AE429" s="186" t="s">
        <v>1923</v>
      </c>
      <c r="AF429" s="186">
        <v>0</v>
      </c>
    </row>
    <row r="430" spans="1:32" x14ac:dyDescent="0.2">
      <c r="A430" s="186" t="s">
        <v>138</v>
      </c>
      <c r="B430" s="186">
        <v>72</v>
      </c>
      <c r="C430" s="186" t="s">
        <v>569</v>
      </c>
      <c r="D430" s="186" t="s">
        <v>570</v>
      </c>
      <c r="E430" s="186">
        <v>0.81499999999999995</v>
      </c>
      <c r="F430" s="188">
        <v>3420</v>
      </c>
      <c r="G430" s="188">
        <v>11.486000000000001</v>
      </c>
      <c r="J430" s="188" t="s">
        <v>754</v>
      </c>
      <c r="K430" s="186">
        <v>3</v>
      </c>
      <c r="L430" s="186">
        <v>11.6020127</v>
      </c>
      <c r="M430" s="186">
        <v>82.242000000000004</v>
      </c>
      <c r="Q430" s="188">
        <v>81.644000000000005</v>
      </c>
      <c r="R430" s="186">
        <v>0</v>
      </c>
      <c r="T430" s="188">
        <v>0.73257760000000005</v>
      </c>
      <c r="V430" s="188">
        <v>3.7204E-3</v>
      </c>
      <c r="X430" s="188">
        <v>0.370666</v>
      </c>
      <c r="Y430" s="188" t="s">
        <v>1708</v>
      </c>
      <c r="Z430" s="188" t="s">
        <v>1277</v>
      </c>
      <c r="AA430" s="188" t="s">
        <v>1925</v>
      </c>
      <c r="AE430" s="186" t="s">
        <v>1923</v>
      </c>
      <c r="AF430" s="186">
        <v>0</v>
      </c>
    </row>
    <row r="431" spans="1:32" x14ac:dyDescent="0.2">
      <c r="A431" s="186" t="s">
        <v>138</v>
      </c>
      <c r="B431" s="186">
        <v>72</v>
      </c>
      <c r="C431" s="186" t="s">
        <v>569</v>
      </c>
      <c r="D431" s="186" t="s">
        <v>570</v>
      </c>
      <c r="E431" s="186">
        <v>0.81499999999999995</v>
      </c>
      <c r="H431" s="188">
        <v>845</v>
      </c>
      <c r="I431" s="188">
        <v>-32.886000000000003</v>
      </c>
      <c r="J431" s="188" t="s">
        <v>758</v>
      </c>
      <c r="K431" s="186">
        <v>4</v>
      </c>
      <c r="L431" s="186">
        <v>51.221209799999997</v>
      </c>
      <c r="M431" s="186">
        <v>22.913</v>
      </c>
      <c r="P431" s="188">
        <v>22.559000000000001</v>
      </c>
      <c r="R431" s="186">
        <v>0</v>
      </c>
      <c r="S431" s="188">
        <v>1.1478676000000001</v>
      </c>
      <c r="U431" s="188">
        <v>1.0812499999999999E-2</v>
      </c>
      <c r="W431" s="188">
        <v>1.0696870000000001</v>
      </c>
      <c r="AB431" s="188" t="s">
        <v>760</v>
      </c>
      <c r="AC431" s="188" t="s">
        <v>835</v>
      </c>
      <c r="AD431" s="188" t="s">
        <v>1474</v>
      </c>
      <c r="AE431" s="186" t="s">
        <v>1923</v>
      </c>
      <c r="AF431" s="186">
        <v>95</v>
      </c>
    </row>
    <row r="432" spans="1:32" x14ac:dyDescent="0.2">
      <c r="A432" s="186" t="s">
        <v>138</v>
      </c>
      <c r="B432" s="186">
        <v>72</v>
      </c>
      <c r="C432" s="186" t="s">
        <v>569</v>
      </c>
      <c r="D432" s="186" t="s">
        <v>570</v>
      </c>
      <c r="E432" s="186">
        <v>0.81499999999999995</v>
      </c>
      <c r="H432" s="188">
        <v>5388</v>
      </c>
      <c r="I432" s="188">
        <v>-43.8</v>
      </c>
      <c r="K432" s="186">
        <v>5</v>
      </c>
      <c r="L432" s="186">
        <v>52.511093600000002</v>
      </c>
      <c r="M432" s="186">
        <v>100.82</v>
      </c>
      <c r="P432" s="188">
        <v>99.29</v>
      </c>
      <c r="R432" s="186">
        <v>1</v>
      </c>
      <c r="S432" s="188">
        <v>1.1345679</v>
      </c>
      <c r="U432" s="188">
        <v>1.06905E-2</v>
      </c>
      <c r="W432" s="188">
        <v>1.0577430000000001</v>
      </c>
      <c r="AB432" s="188" t="s">
        <v>809</v>
      </c>
      <c r="AC432" s="188" t="s">
        <v>835</v>
      </c>
      <c r="AD432" s="188" t="s">
        <v>1018</v>
      </c>
      <c r="AE432" s="186" t="s">
        <v>1923</v>
      </c>
      <c r="AF432" s="186">
        <v>95</v>
      </c>
    </row>
    <row r="433" spans="1:32" x14ac:dyDescent="0.2">
      <c r="A433" s="186" t="s">
        <v>138</v>
      </c>
      <c r="B433" s="186">
        <v>72</v>
      </c>
      <c r="C433" s="186" t="s">
        <v>569</v>
      </c>
      <c r="D433" s="186" t="s">
        <v>570</v>
      </c>
      <c r="E433" s="186">
        <v>0.81499999999999995</v>
      </c>
      <c r="H433" s="188">
        <v>5387</v>
      </c>
      <c r="I433" s="188">
        <v>-43.991</v>
      </c>
      <c r="K433" s="186">
        <v>6</v>
      </c>
      <c r="L433" s="186">
        <v>52.172146300000001</v>
      </c>
      <c r="M433" s="186">
        <v>101.01900000000001</v>
      </c>
      <c r="P433" s="188">
        <v>99.486000000000004</v>
      </c>
      <c r="R433" s="186">
        <v>0</v>
      </c>
      <c r="S433" s="188">
        <v>1.13435</v>
      </c>
      <c r="U433" s="188">
        <v>1.0688400000000001E-2</v>
      </c>
      <c r="W433" s="188">
        <v>1.057534</v>
      </c>
      <c r="AB433" s="188" t="s">
        <v>798</v>
      </c>
      <c r="AC433" s="188" t="s">
        <v>821</v>
      </c>
      <c r="AD433" s="188" t="s">
        <v>1437</v>
      </c>
      <c r="AE433" s="186" t="s">
        <v>1923</v>
      </c>
      <c r="AF433" s="186">
        <v>95</v>
      </c>
    </row>
    <row r="434" spans="1:32" x14ac:dyDescent="0.2">
      <c r="A434" s="186" t="s">
        <v>138</v>
      </c>
      <c r="B434" s="186">
        <v>73</v>
      </c>
      <c r="C434" s="186" t="s">
        <v>571</v>
      </c>
      <c r="D434" s="186" t="s">
        <v>572</v>
      </c>
      <c r="E434" s="186">
        <v>0.80500000000000005</v>
      </c>
      <c r="F434" s="188">
        <v>6389</v>
      </c>
      <c r="G434" s="188">
        <v>0.11</v>
      </c>
      <c r="K434" s="186">
        <v>1</v>
      </c>
      <c r="L434" s="186">
        <v>14.7521124</v>
      </c>
      <c r="M434" s="186">
        <v>117.53100000000001</v>
      </c>
      <c r="Q434" s="188">
        <v>116.68600000000001</v>
      </c>
      <c r="R434" s="186">
        <v>0</v>
      </c>
      <c r="T434" s="188">
        <v>0.72434790000000004</v>
      </c>
      <c r="V434" s="188">
        <v>3.6786000000000002E-3</v>
      </c>
      <c r="X434" s="188">
        <v>0.366512</v>
      </c>
      <c r="Y434" s="188" t="s">
        <v>1696</v>
      </c>
      <c r="Z434" s="188" t="s">
        <v>752</v>
      </c>
      <c r="AA434" s="188" t="s">
        <v>1926</v>
      </c>
      <c r="AE434" s="186" t="s">
        <v>1927</v>
      </c>
      <c r="AF434" s="186">
        <v>0</v>
      </c>
    </row>
    <row r="435" spans="1:32" x14ac:dyDescent="0.2">
      <c r="A435" s="186" t="s">
        <v>138</v>
      </c>
      <c r="B435" s="186">
        <v>73</v>
      </c>
      <c r="C435" s="186" t="s">
        <v>571</v>
      </c>
      <c r="D435" s="186" t="s">
        <v>572</v>
      </c>
      <c r="E435" s="186">
        <v>0.80500000000000005</v>
      </c>
      <c r="F435" s="188">
        <v>6393</v>
      </c>
      <c r="G435" s="188">
        <v>0</v>
      </c>
      <c r="K435" s="186">
        <v>2</v>
      </c>
      <c r="L435" s="186">
        <v>14.7596551</v>
      </c>
      <c r="M435" s="186">
        <v>117.643</v>
      </c>
      <c r="Q435" s="188">
        <v>116.797</v>
      </c>
      <c r="R435" s="186">
        <v>1</v>
      </c>
      <c r="T435" s="188">
        <v>0.72426820000000003</v>
      </c>
      <c r="V435" s="188">
        <v>3.6782E-3</v>
      </c>
      <c r="X435" s="188">
        <v>0.36647200000000002</v>
      </c>
      <c r="Y435" s="188" t="s">
        <v>1712</v>
      </c>
      <c r="Z435" s="188" t="s">
        <v>1690</v>
      </c>
      <c r="AA435" s="188" t="s">
        <v>1928</v>
      </c>
      <c r="AE435" s="186" t="s">
        <v>1927</v>
      </c>
      <c r="AF435" s="186">
        <v>0</v>
      </c>
    </row>
    <row r="436" spans="1:32" x14ac:dyDescent="0.2">
      <c r="A436" s="186" t="s">
        <v>138</v>
      </c>
      <c r="B436" s="186">
        <v>73</v>
      </c>
      <c r="C436" s="186" t="s">
        <v>571</v>
      </c>
      <c r="D436" s="186" t="s">
        <v>572</v>
      </c>
      <c r="E436" s="186">
        <v>0.80500000000000005</v>
      </c>
      <c r="F436" s="188">
        <v>3737</v>
      </c>
      <c r="G436" s="188">
        <v>10.734</v>
      </c>
      <c r="J436" s="188" t="s">
        <v>754</v>
      </c>
      <c r="K436" s="186">
        <v>3</v>
      </c>
      <c r="L436" s="186">
        <v>12.4948017</v>
      </c>
      <c r="M436" s="186">
        <v>89.822000000000003</v>
      </c>
      <c r="Q436" s="188">
        <v>89.168999999999997</v>
      </c>
      <c r="R436" s="186">
        <v>0</v>
      </c>
      <c r="T436" s="188">
        <v>0.73204270000000005</v>
      </c>
      <c r="V436" s="188">
        <v>3.7177E-3</v>
      </c>
      <c r="X436" s="188">
        <v>0.37039100000000003</v>
      </c>
      <c r="Y436" s="188" t="s">
        <v>751</v>
      </c>
      <c r="Z436" s="188" t="s">
        <v>1277</v>
      </c>
      <c r="AA436" s="188" t="s">
        <v>1929</v>
      </c>
      <c r="AE436" s="186" t="s">
        <v>1927</v>
      </c>
      <c r="AF436" s="186">
        <v>0</v>
      </c>
    </row>
    <row r="437" spans="1:32" x14ac:dyDescent="0.2">
      <c r="A437" s="186" t="s">
        <v>138</v>
      </c>
      <c r="B437" s="186">
        <v>73</v>
      </c>
      <c r="C437" s="186" t="s">
        <v>571</v>
      </c>
      <c r="D437" s="186" t="s">
        <v>572</v>
      </c>
      <c r="E437" s="186">
        <v>0.80500000000000005</v>
      </c>
      <c r="H437" s="188">
        <v>798</v>
      </c>
      <c r="I437" s="188">
        <v>-30.795999999999999</v>
      </c>
      <c r="J437" s="188" t="s">
        <v>758</v>
      </c>
      <c r="K437" s="186">
        <v>4</v>
      </c>
      <c r="L437" s="186">
        <v>49.447205199999999</v>
      </c>
      <c r="M437" s="186">
        <v>21.561</v>
      </c>
      <c r="P437" s="188">
        <v>21.228000000000002</v>
      </c>
      <c r="R437" s="186">
        <v>0</v>
      </c>
      <c r="S437" s="188">
        <v>1.150207</v>
      </c>
      <c r="U437" s="188">
        <v>1.0835900000000001E-2</v>
      </c>
      <c r="W437" s="188">
        <v>1.071974</v>
      </c>
      <c r="AB437" s="188" t="s">
        <v>760</v>
      </c>
      <c r="AC437" s="188" t="s">
        <v>835</v>
      </c>
      <c r="AD437" s="188" t="s">
        <v>1490</v>
      </c>
      <c r="AE437" s="186" t="s">
        <v>1927</v>
      </c>
      <c r="AF437" s="186">
        <v>95</v>
      </c>
    </row>
    <row r="438" spans="1:32" x14ac:dyDescent="0.2">
      <c r="A438" s="186" t="s">
        <v>138</v>
      </c>
      <c r="B438" s="186">
        <v>73</v>
      </c>
      <c r="C438" s="186" t="s">
        <v>571</v>
      </c>
      <c r="D438" s="186" t="s">
        <v>572</v>
      </c>
      <c r="E438" s="186">
        <v>0.80500000000000005</v>
      </c>
      <c r="H438" s="188">
        <v>5392</v>
      </c>
      <c r="I438" s="188">
        <v>-43.8</v>
      </c>
      <c r="K438" s="186">
        <v>5</v>
      </c>
      <c r="L438" s="186">
        <v>53.112062999999999</v>
      </c>
      <c r="M438" s="186">
        <v>100.85</v>
      </c>
      <c r="P438" s="188">
        <v>99.319000000000003</v>
      </c>
      <c r="R438" s="186">
        <v>1</v>
      </c>
      <c r="S438" s="188">
        <v>1.1345886000000001</v>
      </c>
      <c r="U438" s="188">
        <v>1.06905E-2</v>
      </c>
      <c r="W438" s="188">
        <v>1.0577430000000001</v>
      </c>
      <c r="AB438" s="188" t="s">
        <v>809</v>
      </c>
      <c r="AC438" s="188" t="s">
        <v>835</v>
      </c>
      <c r="AD438" s="188" t="s">
        <v>1018</v>
      </c>
      <c r="AE438" s="186" t="s">
        <v>1927</v>
      </c>
      <c r="AF438" s="186">
        <v>95</v>
      </c>
    </row>
    <row r="439" spans="1:32" x14ac:dyDescent="0.2">
      <c r="A439" s="186" t="s">
        <v>138</v>
      </c>
      <c r="B439" s="186">
        <v>73</v>
      </c>
      <c r="C439" s="186" t="s">
        <v>571</v>
      </c>
      <c r="D439" s="186" t="s">
        <v>572</v>
      </c>
      <c r="E439" s="186">
        <v>0.80500000000000005</v>
      </c>
      <c r="H439" s="188">
        <v>5387</v>
      </c>
      <c r="I439" s="188">
        <v>-44.018000000000001</v>
      </c>
      <c r="K439" s="186">
        <v>6</v>
      </c>
      <c r="L439" s="186">
        <v>52.9626357</v>
      </c>
      <c r="M439" s="186">
        <v>100.937</v>
      </c>
      <c r="P439" s="188">
        <v>99.405000000000001</v>
      </c>
      <c r="R439" s="186">
        <v>0</v>
      </c>
      <c r="S439" s="188">
        <v>1.1343411999999999</v>
      </c>
      <c r="U439" s="188">
        <v>1.0688100000000001E-2</v>
      </c>
      <c r="W439" s="188">
        <v>1.057504</v>
      </c>
      <c r="AB439" s="188" t="s">
        <v>798</v>
      </c>
      <c r="AC439" s="188" t="s">
        <v>821</v>
      </c>
      <c r="AD439" s="188" t="s">
        <v>1437</v>
      </c>
      <c r="AE439" s="186" t="s">
        <v>1927</v>
      </c>
      <c r="AF439" s="186">
        <v>95</v>
      </c>
    </row>
    <row r="440" spans="1:32" x14ac:dyDescent="0.2">
      <c r="A440" s="186" t="s">
        <v>138</v>
      </c>
      <c r="B440" s="186">
        <v>74</v>
      </c>
      <c r="C440" s="186" t="s">
        <v>573</v>
      </c>
      <c r="D440" s="186" t="s">
        <v>574</v>
      </c>
      <c r="E440" s="186">
        <v>0.84799999999999998</v>
      </c>
      <c r="F440" s="188">
        <v>6389</v>
      </c>
      <c r="G440" s="188">
        <v>0.107</v>
      </c>
      <c r="K440" s="186">
        <v>1</v>
      </c>
      <c r="L440" s="186">
        <v>14.001030999999999</v>
      </c>
      <c r="M440" s="186">
        <v>117.48399999999999</v>
      </c>
      <c r="Q440" s="188">
        <v>116.639</v>
      </c>
      <c r="R440" s="186">
        <v>0</v>
      </c>
      <c r="T440" s="188">
        <v>0.72433959999999997</v>
      </c>
      <c r="V440" s="188">
        <v>3.6786000000000002E-3</v>
      </c>
      <c r="X440" s="188">
        <v>0.36651099999999998</v>
      </c>
      <c r="Y440" s="188" t="s">
        <v>1696</v>
      </c>
      <c r="Z440" s="188" t="s">
        <v>752</v>
      </c>
      <c r="AA440" s="188" t="s">
        <v>1930</v>
      </c>
      <c r="AE440" s="186" t="s">
        <v>1931</v>
      </c>
      <c r="AF440" s="186">
        <v>0</v>
      </c>
    </row>
    <row r="441" spans="1:32" x14ac:dyDescent="0.2">
      <c r="A441" s="186" t="s">
        <v>138</v>
      </c>
      <c r="B441" s="186">
        <v>74</v>
      </c>
      <c r="C441" s="186" t="s">
        <v>573</v>
      </c>
      <c r="D441" s="186" t="s">
        <v>574</v>
      </c>
      <c r="E441" s="186">
        <v>0.84799999999999998</v>
      </c>
      <c r="F441" s="188">
        <v>6392</v>
      </c>
      <c r="G441" s="188">
        <v>0</v>
      </c>
      <c r="K441" s="186">
        <v>2</v>
      </c>
      <c r="L441" s="186">
        <v>14.0067228</v>
      </c>
      <c r="M441" s="186">
        <v>117.57299999999999</v>
      </c>
      <c r="Q441" s="188">
        <v>116.727</v>
      </c>
      <c r="R441" s="186">
        <v>1</v>
      </c>
      <c r="T441" s="188">
        <v>0.72426210000000002</v>
      </c>
      <c r="V441" s="188">
        <v>3.6782E-3</v>
      </c>
      <c r="X441" s="188">
        <v>0.36647200000000002</v>
      </c>
      <c r="Y441" s="188" t="s">
        <v>1712</v>
      </c>
      <c r="Z441" s="188" t="s">
        <v>1690</v>
      </c>
      <c r="AA441" s="188" t="s">
        <v>1932</v>
      </c>
      <c r="AE441" s="186" t="s">
        <v>1931</v>
      </c>
      <c r="AF441" s="186">
        <v>0</v>
      </c>
    </row>
    <row r="442" spans="1:32" x14ac:dyDescent="0.2">
      <c r="A442" s="186" t="s">
        <v>138</v>
      </c>
      <c r="B442" s="186">
        <v>74</v>
      </c>
      <c r="C442" s="186" t="s">
        <v>573</v>
      </c>
      <c r="D442" s="186" t="s">
        <v>574</v>
      </c>
      <c r="E442" s="186">
        <v>0.84799999999999998</v>
      </c>
      <c r="F442" s="188">
        <v>3610</v>
      </c>
      <c r="G442" s="188">
        <v>10.47</v>
      </c>
      <c r="J442" s="188" t="s">
        <v>754</v>
      </c>
      <c r="K442" s="186">
        <v>3</v>
      </c>
      <c r="L442" s="186">
        <v>11.586114800000001</v>
      </c>
      <c r="M442" s="186">
        <v>86.819000000000003</v>
      </c>
      <c r="Q442" s="188">
        <v>86.188999999999993</v>
      </c>
      <c r="R442" s="186">
        <v>0</v>
      </c>
      <c r="T442" s="188">
        <v>0.73184539999999998</v>
      </c>
      <c r="V442" s="188">
        <v>3.7166999999999999E-3</v>
      </c>
      <c r="X442" s="188">
        <v>0.37029499999999999</v>
      </c>
      <c r="Y442" s="188" t="s">
        <v>1708</v>
      </c>
      <c r="Z442" s="188" t="s">
        <v>1697</v>
      </c>
      <c r="AA442" s="188" t="s">
        <v>1933</v>
      </c>
      <c r="AE442" s="186" t="s">
        <v>1931</v>
      </c>
      <c r="AF442" s="186">
        <v>0</v>
      </c>
    </row>
    <row r="443" spans="1:32" x14ac:dyDescent="0.2">
      <c r="A443" s="186" t="s">
        <v>138</v>
      </c>
      <c r="B443" s="186">
        <v>74</v>
      </c>
      <c r="C443" s="186" t="s">
        <v>573</v>
      </c>
      <c r="D443" s="186" t="s">
        <v>574</v>
      </c>
      <c r="E443" s="186">
        <v>0.84799999999999998</v>
      </c>
      <c r="H443" s="188">
        <v>840</v>
      </c>
      <c r="I443" s="188">
        <v>-32.021000000000001</v>
      </c>
      <c r="J443" s="188" t="s">
        <v>758</v>
      </c>
      <c r="K443" s="186">
        <v>4</v>
      </c>
      <c r="L443" s="186">
        <v>48.973950600000002</v>
      </c>
      <c r="M443" s="186">
        <v>22.76</v>
      </c>
      <c r="P443" s="188">
        <v>22.408999999999999</v>
      </c>
      <c r="R443" s="186">
        <v>0</v>
      </c>
      <c r="S443" s="188">
        <v>1.1488394</v>
      </c>
      <c r="U443" s="188">
        <v>1.0822200000000001E-2</v>
      </c>
      <c r="W443" s="188">
        <v>1.0706329999999999</v>
      </c>
      <c r="AB443" s="188" t="s">
        <v>760</v>
      </c>
      <c r="AC443" s="188" t="s">
        <v>835</v>
      </c>
      <c r="AD443" s="188" t="s">
        <v>1490</v>
      </c>
      <c r="AE443" s="186" t="s">
        <v>1931</v>
      </c>
      <c r="AF443" s="186">
        <v>95</v>
      </c>
    </row>
    <row r="444" spans="1:32" x14ac:dyDescent="0.2">
      <c r="A444" s="186" t="s">
        <v>138</v>
      </c>
      <c r="B444" s="186">
        <v>74</v>
      </c>
      <c r="C444" s="186" t="s">
        <v>573</v>
      </c>
      <c r="D444" s="186" t="s">
        <v>574</v>
      </c>
      <c r="E444" s="186">
        <v>0.84799999999999998</v>
      </c>
      <c r="H444" s="188">
        <v>5384</v>
      </c>
      <c r="I444" s="188">
        <v>-43.8</v>
      </c>
      <c r="K444" s="186">
        <v>5</v>
      </c>
      <c r="L444" s="186">
        <v>50.605905300000003</v>
      </c>
      <c r="M444" s="186">
        <v>100.735</v>
      </c>
      <c r="P444" s="188">
        <v>99.206000000000003</v>
      </c>
      <c r="R444" s="186">
        <v>1</v>
      </c>
      <c r="S444" s="188">
        <v>1.1345878</v>
      </c>
      <c r="U444" s="188">
        <v>1.06905E-2</v>
      </c>
      <c r="W444" s="188">
        <v>1.0577430000000001</v>
      </c>
      <c r="AB444" s="188" t="s">
        <v>809</v>
      </c>
      <c r="AC444" s="188" t="s">
        <v>835</v>
      </c>
      <c r="AD444" s="188" t="s">
        <v>1039</v>
      </c>
      <c r="AE444" s="186" t="s">
        <v>1931</v>
      </c>
      <c r="AF444" s="186">
        <v>95</v>
      </c>
    </row>
    <row r="445" spans="1:32" x14ac:dyDescent="0.2">
      <c r="A445" s="186" t="s">
        <v>138</v>
      </c>
      <c r="B445" s="186">
        <v>74</v>
      </c>
      <c r="C445" s="186" t="s">
        <v>573</v>
      </c>
      <c r="D445" s="186" t="s">
        <v>574</v>
      </c>
      <c r="E445" s="186">
        <v>0.84799999999999998</v>
      </c>
      <c r="H445" s="188">
        <v>5383</v>
      </c>
      <c r="I445" s="188">
        <v>-44.015000000000001</v>
      </c>
      <c r="K445" s="186">
        <v>6</v>
      </c>
      <c r="L445" s="186">
        <v>50.2990523</v>
      </c>
      <c r="M445" s="186">
        <v>100.923</v>
      </c>
      <c r="P445" s="188">
        <v>99.391999999999996</v>
      </c>
      <c r="R445" s="186">
        <v>0</v>
      </c>
      <c r="S445" s="188">
        <v>1.1343424</v>
      </c>
      <c r="U445" s="188">
        <v>1.0688100000000001E-2</v>
      </c>
      <c r="W445" s="188">
        <v>1.057507</v>
      </c>
      <c r="AB445" s="188" t="s">
        <v>798</v>
      </c>
      <c r="AC445" s="188" t="s">
        <v>821</v>
      </c>
      <c r="AD445" s="188" t="s">
        <v>1442</v>
      </c>
      <c r="AE445" s="186" t="s">
        <v>1931</v>
      </c>
      <c r="AF445" s="186">
        <v>95</v>
      </c>
    </row>
    <row r="446" spans="1:32" x14ac:dyDescent="0.2">
      <c r="A446" s="186" t="s">
        <v>138</v>
      </c>
      <c r="B446" s="186">
        <v>75</v>
      </c>
      <c r="C446" s="186" t="s">
        <v>575</v>
      </c>
      <c r="D446" s="186" t="s">
        <v>576</v>
      </c>
      <c r="E446" s="186">
        <v>0.83</v>
      </c>
      <c r="F446" s="188">
        <v>6385</v>
      </c>
      <c r="G446" s="188">
        <v>0.127</v>
      </c>
      <c r="K446" s="186">
        <v>1</v>
      </c>
      <c r="L446" s="186">
        <v>14.303817199999999</v>
      </c>
      <c r="M446" s="186">
        <v>117.471</v>
      </c>
      <c r="Q446" s="188">
        <v>116.627</v>
      </c>
      <c r="R446" s="186">
        <v>0</v>
      </c>
      <c r="T446" s="188">
        <v>0.72433829999999999</v>
      </c>
      <c r="V446" s="188">
        <v>3.6787E-3</v>
      </c>
      <c r="X446" s="188">
        <v>0.36651899999999998</v>
      </c>
      <c r="Y446" s="188" t="s">
        <v>1637</v>
      </c>
      <c r="Z446" s="188" t="s">
        <v>752</v>
      </c>
      <c r="AA446" s="188" t="s">
        <v>1934</v>
      </c>
      <c r="AE446" s="186" t="s">
        <v>1935</v>
      </c>
      <c r="AF446" s="186">
        <v>0</v>
      </c>
    </row>
    <row r="447" spans="1:32" x14ac:dyDescent="0.2">
      <c r="A447" s="186" t="s">
        <v>138</v>
      </c>
      <c r="B447" s="186">
        <v>75</v>
      </c>
      <c r="C447" s="186" t="s">
        <v>575</v>
      </c>
      <c r="D447" s="186" t="s">
        <v>576</v>
      </c>
      <c r="E447" s="186">
        <v>0.83</v>
      </c>
      <c r="F447" s="188">
        <v>6379</v>
      </c>
      <c r="G447" s="188">
        <v>0</v>
      </c>
      <c r="K447" s="186">
        <v>2</v>
      </c>
      <c r="L447" s="186">
        <v>14.3038501</v>
      </c>
      <c r="M447" s="186">
        <v>117.47199999999999</v>
      </c>
      <c r="Q447" s="188">
        <v>116.627</v>
      </c>
      <c r="R447" s="186">
        <v>1</v>
      </c>
      <c r="T447" s="188">
        <v>0.72424619999999995</v>
      </c>
      <c r="V447" s="188">
        <v>3.6782E-3</v>
      </c>
      <c r="X447" s="188">
        <v>0.36647200000000002</v>
      </c>
      <c r="Y447" s="188" t="s">
        <v>1712</v>
      </c>
      <c r="Z447" s="188" t="s">
        <v>1268</v>
      </c>
      <c r="AA447" s="188" t="s">
        <v>1105</v>
      </c>
      <c r="AE447" s="186" t="s">
        <v>1935</v>
      </c>
      <c r="AF447" s="186">
        <v>0</v>
      </c>
    </row>
    <row r="448" spans="1:32" x14ac:dyDescent="0.2">
      <c r="A448" s="186" t="s">
        <v>138</v>
      </c>
      <c r="B448" s="186">
        <v>75</v>
      </c>
      <c r="C448" s="186" t="s">
        <v>575</v>
      </c>
      <c r="D448" s="186" t="s">
        <v>576</v>
      </c>
      <c r="E448" s="186">
        <v>0.83</v>
      </c>
      <c r="F448" s="188">
        <v>3535</v>
      </c>
      <c r="G448" s="188">
        <v>12.036</v>
      </c>
      <c r="J448" s="188" t="s">
        <v>754</v>
      </c>
      <c r="K448" s="186">
        <v>3</v>
      </c>
      <c r="L448" s="186">
        <v>11.6599033</v>
      </c>
      <c r="M448" s="186">
        <v>84.968999999999994</v>
      </c>
      <c r="Q448" s="188">
        <v>84.350999999999999</v>
      </c>
      <c r="R448" s="186">
        <v>0</v>
      </c>
      <c r="T448" s="188">
        <v>0.73296309999999998</v>
      </c>
      <c r="V448" s="188">
        <v>3.7225000000000001E-3</v>
      </c>
      <c r="X448" s="188">
        <v>0.37086599999999997</v>
      </c>
      <c r="Y448" s="188" t="s">
        <v>751</v>
      </c>
      <c r="Z448" s="188" t="s">
        <v>1697</v>
      </c>
      <c r="AA448" s="188" t="s">
        <v>1094</v>
      </c>
      <c r="AE448" s="186" t="s">
        <v>1935</v>
      </c>
      <c r="AF448" s="186">
        <v>0</v>
      </c>
    </row>
    <row r="449" spans="1:32" x14ac:dyDescent="0.2">
      <c r="A449" s="186" t="s">
        <v>138</v>
      </c>
      <c r="B449" s="186">
        <v>75</v>
      </c>
      <c r="C449" s="186" t="s">
        <v>575</v>
      </c>
      <c r="D449" s="186" t="s">
        <v>576</v>
      </c>
      <c r="E449" s="186">
        <v>0.83</v>
      </c>
      <c r="H449" s="188">
        <v>851</v>
      </c>
      <c r="I449" s="188">
        <v>-32.26</v>
      </c>
      <c r="J449" s="188" t="s">
        <v>758</v>
      </c>
      <c r="K449" s="186">
        <v>4</v>
      </c>
      <c r="L449" s="186">
        <v>50.6404365</v>
      </c>
      <c r="M449" s="186">
        <v>23.116</v>
      </c>
      <c r="P449" s="188">
        <v>22.759</v>
      </c>
      <c r="R449" s="186">
        <v>0</v>
      </c>
      <c r="S449" s="188">
        <v>1.1485852000000001</v>
      </c>
      <c r="U449" s="188">
        <v>1.0819499999999999E-2</v>
      </c>
      <c r="W449" s="188">
        <v>1.0703720000000001</v>
      </c>
      <c r="AB449" s="188" t="s">
        <v>760</v>
      </c>
      <c r="AC449" s="188" t="s">
        <v>835</v>
      </c>
      <c r="AD449" s="188" t="s">
        <v>1490</v>
      </c>
      <c r="AE449" s="186" t="s">
        <v>1935</v>
      </c>
      <c r="AF449" s="186">
        <v>95</v>
      </c>
    </row>
    <row r="450" spans="1:32" x14ac:dyDescent="0.2">
      <c r="A450" s="186" t="s">
        <v>138</v>
      </c>
      <c r="B450" s="186">
        <v>75</v>
      </c>
      <c r="C450" s="186" t="s">
        <v>575</v>
      </c>
      <c r="D450" s="186" t="s">
        <v>576</v>
      </c>
      <c r="E450" s="186">
        <v>0.83</v>
      </c>
      <c r="H450" s="188">
        <v>5385</v>
      </c>
      <c r="I450" s="188">
        <v>-43.8</v>
      </c>
      <c r="K450" s="186">
        <v>5</v>
      </c>
      <c r="L450" s="186">
        <v>51.644216999999998</v>
      </c>
      <c r="M450" s="186">
        <v>100.771</v>
      </c>
      <c r="P450" s="188">
        <v>99.241</v>
      </c>
      <c r="R450" s="186">
        <v>1</v>
      </c>
      <c r="S450" s="188">
        <v>1.1345932000000001</v>
      </c>
      <c r="U450" s="188">
        <v>1.06905E-2</v>
      </c>
      <c r="W450" s="188">
        <v>1.0577430000000001</v>
      </c>
      <c r="AB450" s="188" t="s">
        <v>760</v>
      </c>
      <c r="AC450" s="188" t="s">
        <v>835</v>
      </c>
      <c r="AD450" s="188" t="s">
        <v>1039</v>
      </c>
      <c r="AE450" s="186" t="s">
        <v>1935</v>
      </c>
      <c r="AF450" s="186">
        <v>95</v>
      </c>
    </row>
    <row r="451" spans="1:32" x14ac:dyDescent="0.2">
      <c r="A451" s="186" t="s">
        <v>138</v>
      </c>
      <c r="B451" s="186">
        <v>75</v>
      </c>
      <c r="C451" s="186" t="s">
        <v>575</v>
      </c>
      <c r="D451" s="186" t="s">
        <v>576</v>
      </c>
      <c r="E451" s="186">
        <v>0.83</v>
      </c>
      <c r="H451" s="188">
        <v>5379</v>
      </c>
      <c r="I451" s="188">
        <v>-44.029000000000003</v>
      </c>
      <c r="K451" s="186">
        <v>6</v>
      </c>
      <c r="L451" s="186">
        <v>51.567805</v>
      </c>
      <c r="M451" s="186">
        <v>100.81699999999999</v>
      </c>
      <c r="P451" s="188">
        <v>99.287000000000006</v>
      </c>
      <c r="R451" s="186">
        <v>0</v>
      </c>
      <c r="S451" s="188">
        <v>1.1343341</v>
      </c>
      <c r="U451" s="188">
        <v>1.06879E-2</v>
      </c>
      <c r="W451" s="188">
        <v>1.0574920000000001</v>
      </c>
      <c r="AB451" s="188" t="s">
        <v>798</v>
      </c>
      <c r="AC451" s="188" t="s">
        <v>821</v>
      </c>
      <c r="AD451" s="188" t="s">
        <v>1442</v>
      </c>
      <c r="AE451" s="186" t="s">
        <v>1935</v>
      </c>
      <c r="AF451" s="186">
        <v>95</v>
      </c>
    </row>
    <row r="452" spans="1:32" x14ac:dyDescent="0.2">
      <c r="A452" s="186" t="s">
        <v>138</v>
      </c>
      <c r="B452" s="186">
        <v>76</v>
      </c>
      <c r="C452" s="186" t="s">
        <v>577</v>
      </c>
      <c r="D452" s="186" t="s">
        <v>578</v>
      </c>
      <c r="E452" s="186">
        <v>0.84499999999999997</v>
      </c>
      <c r="F452" s="188">
        <v>6380</v>
      </c>
      <c r="G452" s="188">
        <v>0.105</v>
      </c>
      <c r="K452" s="186">
        <v>1</v>
      </c>
      <c r="L452" s="186">
        <v>14.0402951</v>
      </c>
      <c r="M452" s="186">
        <v>117.32299999999999</v>
      </c>
      <c r="Q452" s="188">
        <v>116.479</v>
      </c>
      <c r="R452" s="186">
        <v>0</v>
      </c>
      <c r="T452" s="188">
        <v>0.72432940000000001</v>
      </c>
      <c r="V452" s="188">
        <v>3.6786000000000002E-3</v>
      </c>
      <c r="X452" s="188">
        <v>0.36651</v>
      </c>
      <c r="Y452" s="188" t="s">
        <v>1696</v>
      </c>
      <c r="Z452" s="188" t="s">
        <v>752</v>
      </c>
      <c r="AA452" s="188" t="s">
        <v>1106</v>
      </c>
      <c r="AE452" s="186" t="s">
        <v>1936</v>
      </c>
      <c r="AF452" s="186">
        <v>0</v>
      </c>
    </row>
    <row r="453" spans="1:32" x14ac:dyDescent="0.2">
      <c r="A453" s="186" t="s">
        <v>138</v>
      </c>
      <c r="B453" s="186">
        <v>76</v>
      </c>
      <c r="C453" s="186" t="s">
        <v>577</v>
      </c>
      <c r="D453" s="186" t="s">
        <v>578</v>
      </c>
      <c r="E453" s="186">
        <v>0.84499999999999997</v>
      </c>
      <c r="F453" s="188">
        <v>6381</v>
      </c>
      <c r="G453" s="188">
        <v>0</v>
      </c>
      <c r="K453" s="186">
        <v>2</v>
      </c>
      <c r="L453" s="186">
        <v>14.0503882</v>
      </c>
      <c r="M453" s="186">
        <v>117.479</v>
      </c>
      <c r="Q453" s="188">
        <v>116.634</v>
      </c>
      <c r="R453" s="186">
        <v>1</v>
      </c>
      <c r="T453" s="188">
        <v>0.72425349999999999</v>
      </c>
      <c r="V453" s="188">
        <v>3.6782E-3</v>
      </c>
      <c r="X453" s="188">
        <v>0.36647200000000002</v>
      </c>
      <c r="Y453" s="188" t="s">
        <v>1712</v>
      </c>
      <c r="Z453" s="188" t="s">
        <v>1690</v>
      </c>
      <c r="AA453" s="188" t="s">
        <v>1605</v>
      </c>
      <c r="AE453" s="186" t="s">
        <v>1936</v>
      </c>
      <c r="AF453" s="186">
        <v>0</v>
      </c>
    </row>
    <row r="454" spans="1:32" x14ac:dyDescent="0.2">
      <c r="A454" s="186" t="s">
        <v>138</v>
      </c>
      <c r="B454" s="186">
        <v>76</v>
      </c>
      <c r="C454" s="186" t="s">
        <v>577</v>
      </c>
      <c r="D454" s="186" t="s">
        <v>578</v>
      </c>
      <c r="E454" s="186">
        <v>0.84499999999999997</v>
      </c>
      <c r="F454" s="188">
        <v>3770</v>
      </c>
      <c r="G454" s="188">
        <v>11.855</v>
      </c>
      <c r="J454" s="188" t="s">
        <v>754</v>
      </c>
      <c r="K454" s="186">
        <v>3</v>
      </c>
      <c r="L454" s="186">
        <v>11.971423700000001</v>
      </c>
      <c r="M454" s="186">
        <v>90.576999999999998</v>
      </c>
      <c r="Q454" s="188">
        <v>89.918000000000006</v>
      </c>
      <c r="R454" s="186">
        <v>0</v>
      </c>
      <c r="T454" s="188">
        <v>0.73283969999999998</v>
      </c>
      <c r="V454" s="188">
        <v>3.7217999999999999E-3</v>
      </c>
      <c r="X454" s="188">
        <v>0.37080099999999999</v>
      </c>
      <c r="Y454" s="188" t="s">
        <v>751</v>
      </c>
      <c r="Z454" s="188" t="s">
        <v>1277</v>
      </c>
      <c r="AA454" s="188" t="s">
        <v>1937</v>
      </c>
      <c r="AE454" s="186" t="s">
        <v>1936</v>
      </c>
      <c r="AF454" s="186">
        <v>0</v>
      </c>
    </row>
    <row r="455" spans="1:32" x14ac:dyDescent="0.2">
      <c r="A455" s="186" t="s">
        <v>138</v>
      </c>
      <c r="B455" s="186">
        <v>76</v>
      </c>
      <c r="C455" s="186" t="s">
        <v>577</v>
      </c>
      <c r="D455" s="186" t="s">
        <v>578</v>
      </c>
      <c r="E455" s="186">
        <v>0.84499999999999997</v>
      </c>
      <c r="H455" s="188">
        <v>867</v>
      </c>
      <c r="I455" s="188">
        <v>-32.323999999999998</v>
      </c>
      <c r="J455" s="188" t="s">
        <v>758</v>
      </c>
      <c r="K455" s="186">
        <v>4</v>
      </c>
      <c r="L455" s="186">
        <v>50.501070300000002</v>
      </c>
      <c r="M455" s="186">
        <v>23.576000000000001</v>
      </c>
      <c r="P455" s="188">
        <v>23.212</v>
      </c>
      <c r="R455" s="186">
        <v>0</v>
      </c>
      <c r="S455" s="188">
        <v>1.1485154</v>
      </c>
      <c r="U455" s="188">
        <v>1.08188E-2</v>
      </c>
      <c r="W455" s="188">
        <v>1.0703020000000001</v>
      </c>
      <c r="AB455" s="188" t="s">
        <v>809</v>
      </c>
      <c r="AC455" s="188" t="s">
        <v>835</v>
      </c>
      <c r="AD455" s="188" t="s">
        <v>1490</v>
      </c>
      <c r="AE455" s="186" t="s">
        <v>1936</v>
      </c>
      <c r="AF455" s="186">
        <v>95</v>
      </c>
    </row>
    <row r="456" spans="1:32" x14ac:dyDescent="0.2">
      <c r="A456" s="186" t="s">
        <v>138</v>
      </c>
      <c r="B456" s="186">
        <v>76</v>
      </c>
      <c r="C456" s="186" t="s">
        <v>577</v>
      </c>
      <c r="D456" s="186" t="s">
        <v>578</v>
      </c>
      <c r="E456" s="186">
        <v>0.84499999999999997</v>
      </c>
      <c r="H456" s="188">
        <v>5376</v>
      </c>
      <c r="I456" s="188">
        <v>-43.8</v>
      </c>
      <c r="K456" s="186">
        <v>5</v>
      </c>
      <c r="L456" s="186">
        <v>50.989358000000003</v>
      </c>
      <c r="M456" s="186">
        <v>100.61</v>
      </c>
      <c r="P456" s="188">
        <v>99.082999999999998</v>
      </c>
      <c r="R456" s="186">
        <v>1</v>
      </c>
      <c r="S456" s="188">
        <v>1.1346000000000001</v>
      </c>
      <c r="U456" s="188">
        <v>1.06905E-2</v>
      </c>
      <c r="W456" s="188">
        <v>1.0577430000000001</v>
      </c>
      <c r="AB456" s="188" t="s">
        <v>760</v>
      </c>
      <c r="AC456" s="188" t="s">
        <v>835</v>
      </c>
      <c r="AD456" s="188" t="s">
        <v>1044</v>
      </c>
      <c r="AE456" s="186" t="s">
        <v>1936</v>
      </c>
      <c r="AF456" s="186">
        <v>95</v>
      </c>
    </row>
    <row r="457" spans="1:32" x14ac:dyDescent="0.2">
      <c r="A457" s="186" t="s">
        <v>138</v>
      </c>
      <c r="B457" s="186">
        <v>76</v>
      </c>
      <c r="C457" s="186" t="s">
        <v>577</v>
      </c>
      <c r="D457" s="186" t="s">
        <v>578</v>
      </c>
      <c r="E457" s="186">
        <v>0.84499999999999997</v>
      </c>
      <c r="H457" s="188">
        <v>5383</v>
      </c>
      <c r="I457" s="188">
        <v>-44.018999999999998</v>
      </c>
      <c r="K457" s="186">
        <v>6</v>
      </c>
      <c r="L457" s="186">
        <v>50.5456352</v>
      </c>
      <c r="M457" s="186">
        <v>100.88200000000001</v>
      </c>
      <c r="P457" s="188">
        <v>99.350999999999999</v>
      </c>
      <c r="R457" s="186">
        <v>0</v>
      </c>
      <c r="S457" s="188">
        <v>1.1343504</v>
      </c>
      <c r="U457" s="188">
        <v>1.0688100000000001E-2</v>
      </c>
      <c r="W457" s="188">
        <v>1.0575030000000001</v>
      </c>
      <c r="AB457" s="188" t="s">
        <v>798</v>
      </c>
      <c r="AC457" s="188" t="s">
        <v>821</v>
      </c>
      <c r="AD457" s="188" t="s">
        <v>1446</v>
      </c>
      <c r="AE457" s="186" t="s">
        <v>1936</v>
      </c>
      <c r="AF457" s="186">
        <v>95</v>
      </c>
    </row>
    <row r="458" spans="1:32" x14ac:dyDescent="0.2">
      <c r="A458" s="186" t="s">
        <v>138</v>
      </c>
      <c r="B458" s="186">
        <v>77</v>
      </c>
      <c r="C458" s="186" t="s">
        <v>579</v>
      </c>
      <c r="D458" s="186" t="s">
        <v>580</v>
      </c>
      <c r="E458" s="186">
        <v>0.82599999999999996</v>
      </c>
      <c r="F458" s="188">
        <v>6385</v>
      </c>
      <c r="G458" s="188">
        <v>0.121</v>
      </c>
      <c r="K458" s="186">
        <v>1</v>
      </c>
      <c r="L458" s="186">
        <v>14.366622400000001</v>
      </c>
      <c r="M458" s="186">
        <v>117.374</v>
      </c>
      <c r="Q458" s="188">
        <v>116.53</v>
      </c>
      <c r="R458" s="186">
        <v>0</v>
      </c>
      <c r="T458" s="188">
        <v>0.72433899999999996</v>
      </c>
      <c r="V458" s="188">
        <v>3.6786000000000002E-3</v>
      </c>
      <c r="X458" s="188">
        <v>0.36651600000000001</v>
      </c>
      <c r="Y458" s="188" t="s">
        <v>1637</v>
      </c>
      <c r="Z458" s="188" t="s">
        <v>1628</v>
      </c>
      <c r="AA458" s="188" t="s">
        <v>1938</v>
      </c>
      <c r="AE458" s="186" t="s">
        <v>1939</v>
      </c>
      <c r="AF458" s="186">
        <v>0</v>
      </c>
    </row>
    <row r="459" spans="1:32" x14ac:dyDescent="0.2">
      <c r="A459" s="186" t="s">
        <v>138</v>
      </c>
      <c r="B459" s="186">
        <v>77</v>
      </c>
      <c r="C459" s="186" t="s">
        <v>579</v>
      </c>
      <c r="D459" s="186" t="s">
        <v>580</v>
      </c>
      <c r="E459" s="186">
        <v>0.82599999999999996</v>
      </c>
      <c r="F459" s="188">
        <v>6383</v>
      </c>
      <c r="G459" s="188">
        <v>0</v>
      </c>
      <c r="K459" s="186">
        <v>2</v>
      </c>
      <c r="L459" s="186">
        <v>14.3722089</v>
      </c>
      <c r="M459" s="186">
        <v>117.458</v>
      </c>
      <c r="Q459" s="188">
        <v>116.614</v>
      </c>
      <c r="R459" s="186">
        <v>1</v>
      </c>
      <c r="T459" s="188">
        <v>0.7242516</v>
      </c>
      <c r="V459" s="188">
        <v>3.6782E-3</v>
      </c>
      <c r="X459" s="188">
        <v>0.36647200000000002</v>
      </c>
      <c r="Y459" s="188" t="s">
        <v>1723</v>
      </c>
      <c r="Z459" s="188" t="s">
        <v>1268</v>
      </c>
      <c r="AA459" s="188" t="s">
        <v>1940</v>
      </c>
      <c r="AE459" s="186" t="s">
        <v>1939</v>
      </c>
      <c r="AF459" s="186">
        <v>0</v>
      </c>
    </row>
    <row r="460" spans="1:32" x14ac:dyDescent="0.2">
      <c r="A460" s="186" t="s">
        <v>138</v>
      </c>
      <c r="B460" s="186">
        <v>77</v>
      </c>
      <c r="C460" s="186" t="s">
        <v>579</v>
      </c>
      <c r="D460" s="186" t="s">
        <v>580</v>
      </c>
      <c r="E460" s="186">
        <v>0.82599999999999996</v>
      </c>
      <c r="F460" s="188">
        <v>3642</v>
      </c>
      <c r="G460" s="188">
        <v>12.351000000000001</v>
      </c>
      <c r="J460" s="188" t="s">
        <v>754</v>
      </c>
      <c r="K460" s="186">
        <v>3</v>
      </c>
      <c r="L460" s="186">
        <v>11.965595199999999</v>
      </c>
      <c r="M460" s="186">
        <v>87.563999999999993</v>
      </c>
      <c r="Q460" s="188">
        <v>86.927000000000007</v>
      </c>
      <c r="R460" s="186">
        <v>0</v>
      </c>
      <c r="T460" s="188">
        <v>0.73319690000000004</v>
      </c>
      <c r="V460" s="188">
        <v>3.7236000000000001E-3</v>
      </c>
      <c r="X460" s="188">
        <v>0.37098199999999998</v>
      </c>
      <c r="Y460" s="188" t="s">
        <v>751</v>
      </c>
      <c r="Z460" s="188" t="s">
        <v>1277</v>
      </c>
      <c r="AA460" s="188" t="s">
        <v>1445</v>
      </c>
      <c r="AE460" s="186" t="s">
        <v>1939</v>
      </c>
      <c r="AF460" s="186">
        <v>0</v>
      </c>
    </row>
    <row r="461" spans="1:32" x14ac:dyDescent="0.2">
      <c r="A461" s="186" t="s">
        <v>138</v>
      </c>
      <c r="B461" s="186">
        <v>77</v>
      </c>
      <c r="C461" s="186" t="s">
        <v>579</v>
      </c>
      <c r="D461" s="186" t="s">
        <v>580</v>
      </c>
      <c r="E461" s="186">
        <v>0.82599999999999996</v>
      </c>
      <c r="H461" s="188">
        <v>845</v>
      </c>
      <c r="I461" s="188">
        <v>-32.25</v>
      </c>
      <c r="J461" s="188" t="s">
        <v>758</v>
      </c>
      <c r="K461" s="186">
        <v>4</v>
      </c>
      <c r="L461" s="186">
        <v>50.498557099999999</v>
      </c>
      <c r="M461" s="186">
        <v>22.888999999999999</v>
      </c>
      <c r="P461" s="188">
        <v>22.536000000000001</v>
      </c>
      <c r="R461" s="186">
        <v>0</v>
      </c>
      <c r="S461" s="188">
        <v>1.1486015000000001</v>
      </c>
      <c r="U461" s="188">
        <v>1.08196E-2</v>
      </c>
      <c r="W461" s="188">
        <v>1.0703830000000001</v>
      </c>
      <c r="AB461" s="188" t="s">
        <v>760</v>
      </c>
      <c r="AC461" s="188" t="s">
        <v>835</v>
      </c>
      <c r="AD461" s="188" t="s">
        <v>1502</v>
      </c>
      <c r="AE461" s="186" t="s">
        <v>1939</v>
      </c>
      <c r="AF461" s="186">
        <v>95</v>
      </c>
    </row>
    <row r="462" spans="1:32" x14ac:dyDescent="0.2">
      <c r="A462" s="186" t="s">
        <v>138</v>
      </c>
      <c r="B462" s="186">
        <v>77</v>
      </c>
      <c r="C462" s="186" t="s">
        <v>579</v>
      </c>
      <c r="D462" s="186" t="s">
        <v>580</v>
      </c>
      <c r="E462" s="186">
        <v>0.82599999999999996</v>
      </c>
      <c r="H462" s="188">
        <v>5385</v>
      </c>
      <c r="I462" s="188">
        <v>-43.8</v>
      </c>
      <c r="K462" s="186">
        <v>5</v>
      </c>
      <c r="L462" s="186">
        <v>52.176909899999998</v>
      </c>
      <c r="M462" s="186">
        <v>100.601</v>
      </c>
      <c r="P462" s="188">
        <v>99.075000000000003</v>
      </c>
      <c r="R462" s="186">
        <v>1</v>
      </c>
      <c r="S462" s="188">
        <v>1.1346039999999999</v>
      </c>
      <c r="U462" s="188">
        <v>1.06905E-2</v>
      </c>
      <c r="W462" s="188">
        <v>1.0577430000000001</v>
      </c>
      <c r="AB462" s="188" t="s">
        <v>809</v>
      </c>
      <c r="AC462" s="188" t="s">
        <v>835</v>
      </c>
      <c r="AD462" s="188" t="s">
        <v>1039</v>
      </c>
      <c r="AE462" s="186" t="s">
        <v>1939</v>
      </c>
      <c r="AF462" s="186">
        <v>95</v>
      </c>
    </row>
    <row r="463" spans="1:32" x14ac:dyDescent="0.2">
      <c r="A463" s="186" t="s">
        <v>138</v>
      </c>
      <c r="B463" s="186">
        <v>77</v>
      </c>
      <c r="C463" s="186" t="s">
        <v>579</v>
      </c>
      <c r="D463" s="186" t="s">
        <v>580</v>
      </c>
      <c r="E463" s="186">
        <v>0.82599999999999996</v>
      </c>
      <c r="H463" s="188">
        <v>5381</v>
      </c>
      <c r="I463" s="188">
        <v>-44.006</v>
      </c>
      <c r="K463" s="186">
        <v>6</v>
      </c>
      <c r="L463" s="186">
        <v>51.824356799999997</v>
      </c>
      <c r="M463" s="186">
        <v>100.812</v>
      </c>
      <c r="P463" s="188">
        <v>99.283000000000001</v>
      </c>
      <c r="R463" s="186">
        <v>0</v>
      </c>
      <c r="S463" s="188">
        <v>1.1343684000000001</v>
      </c>
      <c r="U463" s="188">
        <v>1.06882E-2</v>
      </c>
      <c r="W463" s="188">
        <v>1.057517</v>
      </c>
      <c r="AB463" s="188" t="s">
        <v>798</v>
      </c>
      <c r="AC463" s="188" t="s">
        <v>821</v>
      </c>
      <c r="AD463" s="188" t="s">
        <v>1446</v>
      </c>
      <c r="AE463" s="186" t="s">
        <v>1939</v>
      </c>
      <c r="AF463" s="186">
        <v>95</v>
      </c>
    </row>
    <row r="464" spans="1:32" x14ac:dyDescent="0.2">
      <c r="A464" s="186" t="s">
        <v>138</v>
      </c>
      <c r="B464" s="186">
        <v>78</v>
      </c>
      <c r="C464" s="186" t="s">
        <v>581</v>
      </c>
      <c r="D464" s="186" t="s">
        <v>582</v>
      </c>
      <c r="E464" s="186">
        <v>0.84499999999999997</v>
      </c>
      <c r="F464" s="188">
        <v>6370</v>
      </c>
      <c r="G464" s="188">
        <v>0.111</v>
      </c>
      <c r="K464" s="186">
        <v>1</v>
      </c>
      <c r="L464" s="186">
        <v>14.041753699999999</v>
      </c>
      <c r="M464" s="186">
        <v>117.346</v>
      </c>
      <c r="Q464" s="188">
        <v>116.502</v>
      </c>
      <c r="R464" s="186">
        <v>0</v>
      </c>
      <c r="T464" s="188">
        <v>0.72434460000000001</v>
      </c>
      <c r="V464" s="188">
        <v>3.6786000000000002E-3</v>
      </c>
      <c r="X464" s="188">
        <v>0.36651299999999998</v>
      </c>
      <c r="Y464" s="188" t="s">
        <v>1696</v>
      </c>
      <c r="Z464" s="188" t="s">
        <v>752</v>
      </c>
      <c r="AA464" s="188" t="s">
        <v>1938</v>
      </c>
      <c r="AE464" s="186" t="s">
        <v>1941</v>
      </c>
      <c r="AF464" s="186">
        <v>0</v>
      </c>
    </row>
    <row r="465" spans="1:32" x14ac:dyDescent="0.2">
      <c r="A465" s="186" t="s">
        <v>138</v>
      </c>
      <c r="B465" s="186">
        <v>78</v>
      </c>
      <c r="C465" s="186" t="s">
        <v>581</v>
      </c>
      <c r="D465" s="186" t="s">
        <v>582</v>
      </c>
      <c r="E465" s="186">
        <v>0.84499999999999997</v>
      </c>
      <c r="F465" s="188">
        <v>6370</v>
      </c>
      <c r="G465" s="188">
        <v>0</v>
      </c>
      <c r="K465" s="186">
        <v>2</v>
      </c>
      <c r="L465" s="186">
        <v>14.041394499999999</v>
      </c>
      <c r="M465" s="186">
        <v>117.34</v>
      </c>
      <c r="Q465" s="188">
        <v>116.496</v>
      </c>
      <c r="R465" s="186">
        <v>1</v>
      </c>
      <c r="T465" s="188">
        <v>0.72426400000000002</v>
      </c>
      <c r="V465" s="188">
        <v>3.6782E-3</v>
      </c>
      <c r="X465" s="188">
        <v>0.36647200000000002</v>
      </c>
      <c r="Y465" s="188" t="s">
        <v>1712</v>
      </c>
      <c r="Z465" s="188" t="s">
        <v>1690</v>
      </c>
      <c r="AA465" s="188" t="s">
        <v>1942</v>
      </c>
      <c r="AE465" s="186" t="s">
        <v>1941</v>
      </c>
      <c r="AF465" s="186">
        <v>0</v>
      </c>
    </row>
    <row r="466" spans="1:32" x14ac:dyDescent="0.2">
      <c r="A466" s="186" t="s">
        <v>138</v>
      </c>
      <c r="B466" s="186">
        <v>78</v>
      </c>
      <c r="C466" s="186" t="s">
        <v>581</v>
      </c>
      <c r="D466" s="186" t="s">
        <v>582</v>
      </c>
      <c r="E466" s="186">
        <v>0.84499999999999997</v>
      </c>
      <c r="F466" s="188">
        <v>3824</v>
      </c>
      <c r="G466" s="188">
        <v>10.523</v>
      </c>
      <c r="J466" s="188" t="s">
        <v>754</v>
      </c>
      <c r="K466" s="186">
        <v>3</v>
      </c>
      <c r="L466" s="186">
        <v>12.0835689</v>
      </c>
      <c r="M466" s="186">
        <v>91.832999999999998</v>
      </c>
      <c r="Q466" s="188">
        <v>91.165999999999997</v>
      </c>
      <c r="R466" s="186">
        <v>0</v>
      </c>
      <c r="T466" s="188">
        <v>0.73188509999999996</v>
      </c>
      <c r="V466" s="188">
        <v>3.7169E-3</v>
      </c>
      <c r="X466" s="188">
        <v>0.37031399999999998</v>
      </c>
      <c r="Y466" s="188" t="s">
        <v>1708</v>
      </c>
      <c r="Z466" s="188" t="s">
        <v>1697</v>
      </c>
      <c r="AA466" s="188" t="s">
        <v>1445</v>
      </c>
      <c r="AE466" s="186" t="s">
        <v>1941</v>
      </c>
      <c r="AF466" s="186">
        <v>0</v>
      </c>
    </row>
    <row r="467" spans="1:32" x14ac:dyDescent="0.2">
      <c r="A467" s="186" t="s">
        <v>138</v>
      </c>
      <c r="B467" s="186">
        <v>78</v>
      </c>
      <c r="C467" s="186" t="s">
        <v>581</v>
      </c>
      <c r="D467" s="186" t="s">
        <v>582</v>
      </c>
      <c r="E467" s="186">
        <v>0.84499999999999997</v>
      </c>
      <c r="H467" s="188">
        <v>812</v>
      </c>
      <c r="I467" s="188">
        <v>-30.995000000000001</v>
      </c>
      <c r="J467" s="188" t="s">
        <v>758</v>
      </c>
      <c r="K467" s="186">
        <v>4</v>
      </c>
      <c r="L467" s="186">
        <v>47.798737899999999</v>
      </c>
      <c r="M467" s="186">
        <v>21.963000000000001</v>
      </c>
      <c r="P467" s="188">
        <v>21.623999999999999</v>
      </c>
      <c r="R467" s="186">
        <v>0</v>
      </c>
      <c r="S467" s="188">
        <v>1.1500005</v>
      </c>
      <c r="U467" s="188">
        <v>1.08337E-2</v>
      </c>
      <c r="W467" s="188">
        <v>1.0717559999999999</v>
      </c>
      <c r="AB467" s="188" t="s">
        <v>760</v>
      </c>
      <c r="AC467" s="188" t="s">
        <v>835</v>
      </c>
      <c r="AD467" s="188" t="s">
        <v>1502</v>
      </c>
      <c r="AE467" s="186" t="s">
        <v>1941</v>
      </c>
      <c r="AF467" s="186">
        <v>95</v>
      </c>
    </row>
    <row r="468" spans="1:32" x14ac:dyDescent="0.2">
      <c r="A468" s="186" t="s">
        <v>138</v>
      </c>
      <c r="B468" s="186">
        <v>78</v>
      </c>
      <c r="C468" s="186" t="s">
        <v>581</v>
      </c>
      <c r="D468" s="186" t="s">
        <v>582</v>
      </c>
      <c r="E468" s="186">
        <v>0.84499999999999997</v>
      </c>
      <c r="H468" s="188">
        <v>5381</v>
      </c>
      <c r="I468" s="188">
        <v>-43.8</v>
      </c>
      <c r="K468" s="186">
        <v>5</v>
      </c>
      <c r="L468" s="186">
        <v>51.033312700000003</v>
      </c>
      <c r="M468" s="186">
        <v>100.583</v>
      </c>
      <c r="P468" s="188">
        <v>99.057000000000002</v>
      </c>
      <c r="R468" s="186">
        <v>1</v>
      </c>
      <c r="S468" s="188">
        <v>1.1346045</v>
      </c>
      <c r="U468" s="188">
        <v>1.06905E-2</v>
      </c>
      <c r="W468" s="188">
        <v>1.0577430000000001</v>
      </c>
      <c r="AB468" s="188" t="s">
        <v>809</v>
      </c>
      <c r="AC468" s="188" t="s">
        <v>835</v>
      </c>
      <c r="AD468" s="188" t="s">
        <v>1044</v>
      </c>
      <c r="AE468" s="186" t="s">
        <v>1941</v>
      </c>
      <c r="AF468" s="186">
        <v>95</v>
      </c>
    </row>
    <row r="469" spans="1:32" x14ac:dyDescent="0.2">
      <c r="A469" s="186" t="s">
        <v>138</v>
      </c>
      <c r="B469" s="186">
        <v>78</v>
      </c>
      <c r="C469" s="186" t="s">
        <v>581</v>
      </c>
      <c r="D469" s="186" t="s">
        <v>582</v>
      </c>
      <c r="E469" s="186">
        <v>0.84499999999999997</v>
      </c>
      <c r="H469" s="188">
        <v>5378</v>
      </c>
      <c r="I469" s="188">
        <v>-44.024000000000001</v>
      </c>
      <c r="K469" s="186">
        <v>6</v>
      </c>
      <c r="L469" s="186">
        <v>50.694057100000002</v>
      </c>
      <c r="M469" s="186">
        <v>100.791</v>
      </c>
      <c r="P469" s="188">
        <v>99.262</v>
      </c>
      <c r="R469" s="186">
        <v>0</v>
      </c>
      <c r="S469" s="188">
        <v>1.1343509000000001</v>
      </c>
      <c r="U469" s="188">
        <v>1.0688E-2</v>
      </c>
      <c r="W469" s="188">
        <v>1.057498</v>
      </c>
      <c r="AB469" s="188" t="s">
        <v>798</v>
      </c>
      <c r="AC469" s="188" t="s">
        <v>821</v>
      </c>
      <c r="AD469" s="188" t="s">
        <v>1442</v>
      </c>
      <c r="AE469" s="186" t="s">
        <v>1941</v>
      </c>
      <c r="AF469" s="186">
        <v>95</v>
      </c>
    </row>
    <row r="470" spans="1:32" x14ac:dyDescent="0.2">
      <c r="A470" s="186" t="s">
        <v>138</v>
      </c>
      <c r="B470" s="186">
        <v>79</v>
      </c>
      <c r="C470" s="186" t="s">
        <v>583</v>
      </c>
      <c r="D470" s="186" t="s">
        <v>584</v>
      </c>
      <c r="E470" s="186">
        <v>0.84799999999999998</v>
      </c>
      <c r="F470" s="188">
        <v>6368</v>
      </c>
      <c r="G470" s="188">
        <v>0.10199999999999999</v>
      </c>
      <c r="K470" s="186">
        <v>1</v>
      </c>
      <c r="L470" s="186">
        <v>13.981082499999999</v>
      </c>
      <c r="M470" s="186">
        <v>117.176</v>
      </c>
      <c r="Q470" s="188">
        <v>116.333</v>
      </c>
      <c r="R470" s="186">
        <v>0</v>
      </c>
      <c r="T470" s="188">
        <v>0.72433440000000004</v>
      </c>
      <c r="V470" s="188">
        <v>3.6786000000000002E-3</v>
      </c>
      <c r="X470" s="188">
        <v>0.36650899999999997</v>
      </c>
      <c r="Y470" s="188" t="s">
        <v>1696</v>
      </c>
      <c r="Z470" s="188" t="s">
        <v>752</v>
      </c>
      <c r="AA470" s="188" t="s">
        <v>1142</v>
      </c>
      <c r="AE470" s="186" t="s">
        <v>1943</v>
      </c>
      <c r="AF470" s="186">
        <v>0</v>
      </c>
    </row>
    <row r="471" spans="1:32" x14ac:dyDescent="0.2">
      <c r="A471" s="186" t="s">
        <v>138</v>
      </c>
      <c r="B471" s="186">
        <v>79</v>
      </c>
      <c r="C471" s="186" t="s">
        <v>583</v>
      </c>
      <c r="D471" s="186" t="s">
        <v>584</v>
      </c>
      <c r="E471" s="186">
        <v>0.84799999999999998</v>
      </c>
      <c r="F471" s="188">
        <v>6377</v>
      </c>
      <c r="G471" s="188">
        <v>0</v>
      </c>
      <c r="K471" s="186">
        <v>2</v>
      </c>
      <c r="L471" s="186">
        <v>13.990906300000001</v>
      </c>
      <c r="M471" s="186">
        <v>117.327</v>
      </c>
      <c r="Q471" s="188">
        <v>116.48399999999999</v>
      </c>
      <c r="R471" s="186">
        <v>1</v>
      </c>
      <c r="T471" s="188">
        <v>0.72426069999999998</v>
      </c>
      <c r="V471" s="188">
        <v>3.6782E-3</v>
      </c>
      <c r="X471" s="188">
        <v>0.36647200000000002</v>
      </c>
      <c r="Y471" s="188" t="s">
        <v>1712</v>
      </c>
      <c r="Z471" s="188" t="s">
        <v>1690</v>
      </c>
      <c r="AA471" s="188" t="s">
        <v>1485</v>
      </c>
      <c r="AE471" s="186" t="s">
        <v>1943</v>
      </c>
      <c r="AF471" s="186">
        <v>0</v>
      </c>
    </row>
    <row r="472" spans="1:32" x14ac:dyDescent="0.2">
      <c r="A472" s="186" t="s">
        <v>138</v>
      </c>
      <c r="B472" s="186">
        <v>79</v>
      </c>
      <c r="C472" s="186" t="s">
        <v>583</v>
      </c>
      <c r="D472" s="186" t="s">
        <v>584</v>
      </c>
      <c r="E472" s="186">
        <v>0.84799999999999998</v>
      </c>
      <c r="F472" s="188">
        <v>3465</v>
      </c>
      <c r="G472" s="188">
        <v>11.878</v>
      </c>
      <c r="J472" s="188" t="s">
        <v>754</v>
      </c>
      <c r="K472" s="186">
        <v>3</v>
      </c>
      <c r="L472" s="186">
        <v>11.2367369</v>
      </c>
      <c r="M472" s="186">
        <v>83.132000000000005</v>
      </c>
      <c r="Q472" s="188">
        <v>82.527000000000001</v>
      </c>
      <c r="R472" s="186">
        <v>0</v>
      </c>
      <c r="T472" s="188">
        <v>0.73286379999999995</v>
      </c>
      <c r="V472" s="188">
        <v>3.7219000000000002E-3</v>
      </c>
      <c r="X472" s="188">
        <v>0.370809</v>
      </c>
      <c r="Y472" s="188" t="s">
        <v>1708</v>
      </c>
      <c r="Z472" s="188" t="s">
        <v>1697</v>
      </c>
      <c r="AA472" s="188" t="s">
        <v>1141</v>
      </c>
      <c r="AE472" s="186" t="s">
        <v>1943</v>
      </c>
      <c r="AF472" s="186">
        <v>0</v>
      </c>
    </row>
    <row r="473" spans="1:32" x14ac:dyDescent="0.2">
      <c r="A473" s="186" t="s">
        <v>138</v>
      </c>
      <c r="B473" s="186">
        <v>79</v>
      </c>
      <c r="C473" s="186" t="s">
        <v>583</v>
      </c>
      <c r="D473" s="186" t="s">
        <v>584</v>
      </c>
      <c r="E473" s="186">
        <v>0.84799999999999998</v>
      </c>
      <c r="H473" s="188">
        <v>908</v>
      </c>
      <c r="I473" s="188">
        <v>-33.069000000000003</v>
      </c>
      <c r="J473" s="188" t="s">
        <v>758</v>
      </c>
      <c r="K473" s="186">
        <v>4</v>
      </c>
      <c r="L473" s="186">
        <v>52.213509899999998</v>
      </c>
      <c r="M473" s="186">
        <v>24.75</v>
      </c>
      <c r="P473" s="188">
        <v>24.367999999999999</v>
      </c>
      <c r="R473" s="186">
        <v>0</v>
      </c>
      <c r="S473" s="188">
        <v>1.1477021999999999</v>
      </c>
      <c r="U473" s="188">
        <v>1.0810500000000001E-2</v>
      </c>
      <c r="W473" s="188">
        <v>1.0694870000000001</v>
      </c>
      <c r="AB473" s="188" t="s">
        <v>760</v>
      </c>
      <c r="AC473" s="188" t="s">
        <v>835</v>
      </c>
      <c r="AD473" s="188" t="s">
        <v>1502</v>
      </c>
      <c r="AE473" s="186" t="s">
        <v>1943</v>
      </c>
      <c r="AF473" s="186">
        <v>95</v>
      </c>
    </row>
    <row r="474" spans="1:32" x14ac:dyDescent="0.2">
      <c r="A474" s="186" t="s">
        <v>138</v>
      </c>
      <c r="B474" s="186">
        <v>79</v>
      </c>
      <c r="C474" s="186" t="s">
        <v>583</v>
      </c>
      <c r="D474" s="186" t="s">
        <v>584</v>
      </c>
      <c r="E474" s="186">
        <v>0.84799999999999998</v>
      </c>
      <c r="H474" s="188">
        <v>5382</v>
      </c>
      <c r="I474" s="188">
        <v>-43.8</v>
      </c>
      <c r="K474" s="186">
        <v>5</v>
      </c>
      <c r="L474" s="186">
        <v>50.8831925</v>
      </c>
      <c r="M474" s="186">
        <v>100.56399999999999</v>
      </c>
      <c r="P474" s="188">
        <v>99.037999999999997</v>
      </c>
      <c r="R474" s="186">
        <v>1</v>
      </c>
      <c r="S474" s="188">
        <v>1.1346197</v>
      </c>
      <c r="U474" s="188">
        <v>1.06905E-2</v>
      </c>
      <c r="W474" s="188">
        <v>1.0577430000000001</v>
      </c>
      <c r="AB474" s="188" t="s">
        <v>760</v>
      </c>
      <c r="AC474" s="188" t="s">
        <v>835</v>
      </c>
      <c r="AD474" s="188" t="s">
        <v>1044</v>
      </c>
      <c r="AE474" s="186" t="s">
        <v>1943</v>
      </c>
      <c r="AF474" s="186">
        <v>95</v>
      </c>
    </row>
    <row r="475" spans="1:32" x14ac:dyDescent="0.2">
      <c r="A475" s="186" t="s">
        <v>138</v>
      </c>
      <c r="B475" s="186">
        <v>79</v>
      </c>
      <c r="C475" s="186" t="s">
        <v>583</v>
      </c>
      <c r="D475" s="186" t="s">
        <v>584</v>
      </c>
      <c r="E475" s="186">
        <v>0.84799999999999998</v>
      </c>
      <c r="H475" s="188">
        <v>5375</v>
      </c>
      <c r="I475" s="188">
        <v>-44.011000000000003</v>
      </c>
      <c r="K475" s="186">
        <v>6</v>
      </c>
      <c r="L475" s="186">
        <v>50.508022699999998</v>
      </c>
      <c r="M475" s="186">
        <v>100.795</v>
      </c>
      <c r="P475" s="188">
        <v>99.266000000000005</v>
      </c>
      <c r="R475" s="186">
        <v>0</v>
      </c>
      <c r="S475" s="188">
        <v>1.1343787000000001</v>
      </c>
      <c r="U475" s="188">
        <v>1.0688100000000001E-2</v>
      </c>
      <c r="W475" s="188">
        <v>1.057512</v>
      </c>
      <c r="AB475" s="188" t="s">
        <v>765</v>
      </c>
      <c r="AC475" s="188" t="s">
        <v>821</v>
      </c>
      <c r="AD475" s="188" t="s">
        <v>1446</v>
      </c>
      <c r="AE475" s="186" t="s">
        <v>1943</v>
      </c>
      <c r="AF475" s="186">
        <v>95</v>
      </c>
    </row>
    <row r="476" spans="1:32" x14ac:dyDescent="0.2">
      <c r="A476" s="186" t="s">
        <v>138</v>
      </c>
      <c r="B476" s="186">
        <v>80</v>
      </c>
      <c r="C476" s="186" t="s">
        <v>585</v>
      </c>
      <c r="D476" s="186" t="s">
        <v>586</v>
      </c>
      <c r="E476" s="186">
        <v>0.83299999999999996</v>
      </c>
      <c r="F476" s="188">
        <v>6377</v>
      </c>
      <c r="G476" s="188">
        <v>9.4E-2</v>
      </c>
      <c r="K476" s="186">
        <v>1</v>
      </c>
      <c r="L476" s="186">
        <v>14.2385962</v>
      </c>
      <c r="M476" s="186">
        <v>117.26300000000001</v>
      </c>
      <c r="Q476" s="188">
        <v>116.42</v>
      </c>
      <c r="R476" s="186">
        <v>0</v>
      </c>
      <c r="T476" s="188">
        <v>0.72433590000000003</v>
      </c>
      <c r="V476" s="188">
        <v>3.6784999999999999E-3</v>
      </c>
      <c r="X476" s="188">
        <v>0.366506</v>
      </c>
      <c r="Y476" s="188" t="s">
        <v>1696</v>
      </c>
      <c r="Z476" s="188" t="s">
        <v>752</v>
      </c>
      <c r="AA476" s="188" t="s">
        <v>1142</v>
      </c>
      <c r="AE476" s="186" t="s">
        <v>1944</v>
      </c>
      <c r="AF476" s="186">
        <v>0</v>
      </c>
    </row>
    <row r="477" spans="1:32" x14ac:dyDescent="0.2">
      <c r="A477" s="186" t="s">
        <v>138</v>
      </c>
      <c r="B477" s="186">
        <v>80</v>
      </c>
      <c r="C477" s="186" t="s">
        <v>585</v>
      </c>
      <c r="D477" s="186" t="s">
        <v>586</v>
      </c>
      <c r="E477" s="186">
        <v>0.83299999999999996</v>
      </c>
      <c r="F477" s="188">
        <v>6379</v>
      </c>
      <c r="G477" s="188">
        <v>0</v>
      </c>
      <c r="K477" s="186">
        <v>2</v>
      </c>
      <c r="L477" s="186">
        <v>14.2480201</v>
      </c>
      <c r="M477" s="186">
        <v>117.40600000000001</v>
      </c>
      <c r="Q477" s="188">
        <v>116.562</v>
      </c>
      <c r="R477" s="186">
        <v>1</v>
      </c>
      <c r="T477" s="188">
        <v>0.72426809999999997</v>
      </c>
      <c r="V477" s="188">
        <v>3.6782E-3</v>
      </c>
      <c r="X477" s="188">
        <v>0.36647200000000002</v>
      </c>
      <c r="Y477" s="188" t="s">
        <v>1712</v>
      </c>
      <c r="Z477" s="188" t="s">
        <v>1268</v>
      </c>
      <c r="AA477" s="188" t="s">
        <v>1140</v>
      </c>
      <c r="AE477" s="186" t="s">
        <v>1944</v>
      </c>
      <c r="AF477" s="186">
        <v>0</v>
      </c>
    </row>
    <row r="478" spans="1:32" x14ac:dyDescent="0.2">
      <c r="A478" s="186" t="s">
        <v>138</v>
      </c>
      <c r="B478" s="186">
        <v>80</v>
      </c>
      <c r="C478" s="186" t="s">
        <v>585</v>
      </c>
      <c r="D478" s="186" t="s">
        <v>586</v>
      </c>
      <c r="E478" s="186">
        <v>0.83299999999999996</v>
      </c>
      <c r="F478" s="188">
        <v>3778</v>
      </c>
      <c r="G478" s="188">
        <v>11.932</v>
      </c>
      <c r="J478" s="188" t="s">
        <v>754</v>
      </c>
      <c r="K478" s="186">
        <v>3</v>
      </c>
      <c r="L478" s="186">
        <v>12.172039099999999</v>
      </c>
      <c r="M478" s="186">
        <v>90.885999999999996</v>
      </c>
      <c r="Q478" s="188">
        <v>90.224999999999994</v>
      </c>
      <c r="R478" s="186">
        <v>0</v>
      </c>
      <c r="T478" s="188">
        <v>0.73291019999999996</v>
      </c>
      <c r="V478" s="188">
        <v>3.7220999999999999E-3</v>
      </c>
      <c r="X478" s="188">
        <v>0.37082900000000002</v>
      </c>
      <c r="Y478" s="188" t="s">
        <v>1708</v>
      </c>
      <c r="Z478" s="188" t="s">
        <v>1277</v>
      </c>
      <c r="AA478" s="188" t="s">
        <v>1945</v>
      </c>
      <c r="AE478" s="186" t="s">
        <v>1944</v>
      </c>
      <c r="AF478" s="186">
        <v>0</v>
      </c>
    </row>
    <row r="479" spans="1:32" x14ac:dyDescent="0.2">
      <c r="A479" s="186" t="s">
        <v>138</v>
      </c>
      <c r="B479" s="186">
        <v>80</v>
      </c>
      <c r="C479" s="186" t="s">
        <v>585</v>
      </c>
      <c r="D479" s="186" t="s">
        <v>586</v>
      </c>
      <c r="E479" s="186">
        <v>0.83299999999999996</v>
      </c>
      <c r="H479" s="188">
        <v>824</v>
      </c>
      <c r="I479" s="188">
        <v>-31.12</v>
      </c>
      <c r="J479" s="188" t="s">
        <v>758</v>
      </c>
      <c r="K479" s="186">
        <v>4</v>
      </c>
      <c r="L479" s="186">
        <v>49.130775</v>
      </c>
      <c r="M479" s="186">
        <v>22.335999999999999</v>
      </c>
      <c r="P479" s="188">
        <v>21.991</v>
      </c>
      <c r="R479" s="186">
        <v>0</v>
      </c>
      <c r="S479" s="188">
        <v>1.1498527000000001</v>
      </c>
      <c r="U479" s="188">
        <v>1.08323E-2</v>
      </c>
      <c r="W479" s="188">
        <v>1.0716190000000001</v>
      </c>
      <c r="AB479" s="188" t="s">
        <v>760</v>
      </c>
      <c r="AC479" s="188" t="s">
        <v>835</v>
      </c>
      <c r="AD479" s="188" t="s">
        <v>1502</v>
      </c>
      <c r="AE479" s="186" t="s">
        <v>1944</v>
      </c>
      <c r="AF479" s="186">
        <v>95</v>
      </c>
    </row>
    <row r="480" spans="1:32" x14ac:dyDescent="0.2">
      <c r="A480" s="186" t="s">
        <v>138</v>
      </c>
      <c r="B480" s="186">
        <v>80</v>
      </c>
      <c r="C480" s="186" t="s">
        <v>585</v>
      </c>
      <c r="D480" s="186" t="s">
        <v>586</v>
      </c>
      <c r="E480" s="186">
        <v>0.83299999999999996</v>
      </c>
      <c r="H480" s="188">
        <v>5388</v>
      </c>
      <c r="I480" s="188">
        <v>-43.8</v>
      </c>
      <c r="K480" s="186">
        <v>5</v>
      </c>
      <c r="L480" s="186">
        <v>51.734812099999999</v>
      </c>
      <c r="M480" s="186">
        <v>100.604</v>
      </c>
      <c r="P480" s="188">
        <v>99.076999999999998</v>
      </c>
      <c r="R480" s="186">
        <v>1</v>
      </c>
      <c r="S480" s="188">
        <v>1.1345951000000001</v>
      </c>
      <c r="U480" s="188">
        <v>1.06905E-2</v>
      </c>
      <c r="W480" s="188">
        <v>1.0577430000000001</v>
      </c>
      <c r="AB480" s="188" t="s">
        <v>809</v>
      </c>
      <c r="AC480" s="188" t="s">
        <v>835</v>
      </c>
      <c r="AD480" s="188" t="s">
        <v>1044</v>
      </c>
      <c r="AE480" s="186" t="s">
        <v>1944</v>
      </c>
      <c r="AF480" s="186">
        <v>95</v>
      </c>
    </row>
    <row r="481" spans="1:32" x14ac:dyDescent="0.2">
      <c r="A481" s="186" t="s">
        <v>138</v>
      </c>
      <c r="B481" s="186">
        <v>80</v>
      </c>
      <c r="C481" s="186" t="s">
        <v>585</v>
      </c>
      <c r="D481" s="186" t="s">
        <v>586</v>
      </c>
      <c r="E481" s="186">
        <v>0.83299999999999996</v>
      </c>
      <c r="H481" s="188">
        <v>5373</v>
      </c>
      <c r="I481" s="188">
        <v>-44.01</v>
      </c>
      <c r="K481" s="186">
        <v>6</v>
      </c>
      <c r="L481" s="186">
        <v>51.4655889</v>
      </c>
      <c r="M481" s="186">
        <v>100.76600000000001</v>
      </c>
      <c r="P481" s="188">
        <v>99.236999999999995</v>
      </c>
      <c r="R481" s="186">
        <v>0</v>
      </c>
      <c r="S481" s="188">
        <v>1.1343577</v>
      </c>
      <c r="U481" s="188">
        <v>1.06882E-2</v>
      </c>
      <c r="W481" s="188">
        <v>1.0575129999999999</v>
      </c>
      <c r="AB481" s="188" t="s">
        <v>798</v>
      </c>
      <c r="AC481" s="188" t="s">
        <v>821</v>
      </c>
      <c r="AD481" s="188" t="s">
        <v>1446</v>
      </c>
      <c r="AE481" s="186" t="s">
        <v>1944</v>
      </c>
      <c r="AF481" s="186">
        <v>95</v>
      </c>
    </row>
    <row r="482" spans="1:32" x14ac:dyDescent="0.2">
      <c r="A482" s="186" t="s">
        <v>138</v>
      </c>
      <c r="B482" s="186">
        <v>81</v>
      </c>
      <c r="C482" s="186" t="s">
        <v>587</v>
      </c>
      <c r="D482" s="186" t="s">
        <v>588</v>
      </c>
      <c r="E482" s="186">
        <v>0.84299999999999997</v>
      </c>
      <c r="F482" s="188">
        <v>6369</v>
      </c>
      <c r="G482" s="188">
        <v>0.11</v>
      </c>
      <c r="K482" s="186">
        <v>1</v>
      </c>
      <c r="L482" s="186">
        <v>14.0680725</v>
      </c>
      <c r="M482" s="186">
        <v>117.238</v>
      </c>
      <c r="Q482" s="188">
        <v>116.395</v>
      </c>
      <c r="R482" s="186">
        <v>0</v>
      </c>
      <c r="T482" s="188">
        <v>0.72433559999999997</v>
      </c>
      <c r="V482" s="188">
        <v>3.6786000000000002E-3</v>
      </c>
      <c r="X482" s="188">
        <v>0.366512</v>
      </c>
      <c r="Y482" s="188" t="s">
        <v>1696</v>
      </c>
      <c r="Z482" s="188" t="s">
        <v>752</v>
      </c>
      <c r="AA482" s="188" t="s">
        <v>1946</v>
      </c>
      <c r="AE482" s="186" t="s">
        <v>1947</v>
      </c>
      <c r="AF482" s="186">
        <v>0</v>
      </c>
    </row>
    <row r="483" spans="1:32" x14ac:dyDescent="0.2">
      <c r="A483" s="186" t="s">
        <v>138</v>
      </c>
      <c r="B483" s="186">
        <v>81</v>
      </c>
      <c r="C483" s="186" t="s">
        <v>587</v>
      </c>
      <c r="D483" s="186" t="s">
        <v>588</v>
      </c>
      <c r="E483" s="186">
        <v>0.84299999999999997</v>
      </c>
      <c r="F483" s="188">
        <v>6376</v>
      </c>
      <c r="G483" s="188">
        <v>0</v>
      </c>
      <c r="K483" s="186">
        <v>2</v>
      </c>
      <c r="L483" s="186">
        <v>14.076407700000001</v>
      </c>
      <c r="M483" s="186">
        <v>117.366</v>
      </c>
      <c r="Q483" s="188">
        <v>116.52200000000001</v>
      </c>
      <c r="R483" s="186">
        <v>1</v>
      </c>
      <c r="T483" s="188">
        <v>0.7242556</v>
      </c>
      <c r="V483" s="188">
        <v>3.6782E-3</v>
      </c>
      <c r="X483" s="188">
        <v>0.36647200000000002</v>
      </c>
      <c r="Y483" s="188" t="s">
        <v>1712</v>
      </c>
      <c r="Z483" s="188" t="s">
        <v>1690</v>
      </c>
      <c r="AA483" s="188" t="s">
        <v>1489</v>
      </c>
      <c r="AE483" s="186" t="s">
        <v>1947</v>
      </c>
      <c r="AF483" s="186">
        <v>0</v>
      </c>
    </row>
    <row r="484" spans="1:32" x14ac:dyDescent="0.2">
      <c r="A484" s="186" t="s">
        <v>138</v>
      </c>
      <c r="B484" s="186">
        <v>81</v>
      </c>
      <c r="C484" s="186" t="s">
        <v>587</v>
      </c>
      <c r="D484" s="186" t="s">
        <v>588</v>
      </c>
      <c r="E484" s="186">
        <v>0.84299999999999997</v>
      </c>
      <c r="F484" s="188">
        <v>3974</v>
      </c>
      <c r="G484" s="188">
        <v>12.231999999999999</v>
      </c>
      <c r="J484" s="188" t="s">
        <v>754</v>
      </c>
      <c r="K484" s="186">
        <v>3</v>
      </c>
      <c r="L484" s="186">
        <v>12.432675</v>
      </c>
      <c r="M484" s="186">
        <v>95.509</v>
      </c>
      <c r="Q484" s="188">
        <v>94.813999999999993</v>
      </c>
      <c r="R484" s="186">
        <v>0</v>
      </c>
      <c r="T484" s="188">
        <v>0.73311459999999995</v>
      </c>
      <c r="V484" s="188">
        <v>3.7231999999999999E-3</v>
      </c>
      <c r="X484" s="188">
        <v>0.37093799999999999</v>
      </c>
      <c r="Y484" s="188" t="s">
        <v>751</v>
      </c>
      <c r="Z484" s="188" t="s">
        <v>1697</v>
      </c>
      <c r="AA484" s="188" t="s">
        <v>1948</v>
      </c>
      <c r="AE484" s="186" t="s">
        <v>1947</v>
      </c>
      <c r="AF484" s="186">
        <v>0</v>
      </c>
    </row>
    <row r="485" spans="1:32" x14ac:dyDescent="0.2">
      <c r="A485" s="186" t="s">
        <v>138</v>
      </c>
      <c r="B485" s="186">
        <v>81</v>
      </c>
      <c r="C485" s="186" t="s">
        <v>587</v>
      </c>
      <c r="D485" s="186" t="s">
        <v>588</v>
      </c>
      <c r="E485" s="186">
        <v>0.84299999999999997</v>
      </c>
      <c r="H485" s="188">
        <v>845</v>
      </c>
      <c r="I485" s="188">
        <v>-31.869</v>
      </c>
      <c r="J485" s="188" t="s">
        <v>758</v>
      </c>
      <c r="K485" s="186">
        <v>4</v>
      </c>
      <c r="L485" s="186">
        <v>49.515144300000003</v>
      </c>
      <c r="M485" s="186">
        <v>22.91</v>
      </c>
      <c r="P485" s="188">
        <v>22.556000000000001</v>
      </c>
      <c r="R485" s="186">
        <v>0</v>
      </c>
      <c r="S485" s="188">
        <v>1.1490431000000001</v>
      </c>
      <c r="U485" s="188">
        <v>1.0823899999999999E-2</v>
      </c>
      <c r="W485" s="188">
        <v>1.0708</v>
      </c>
      <c r="AB485" s="188" t="s">
        <v>760</v>
      </c>
      <c r="AC485" s="188" t="s">
        <v>835</v>
      </c>
      <c r="AD485" s="188" t="s">
        <v>1548</v>
      </c>
      <c r="AE485" s="186" t="s">
        <v>1947</v>
      </c>
      <c r="AF485" s="186">
        <v>95</v>
      </c>
    </row>
    <row r="486" spans="1:32" x14ac:dyDescent="0.2">
      <c r="A486" s="186" t="s">
        <v>138</v>
      </c>
      <c r="B486" s="186">
        <v>81</v>
      </c>
      <c r="C486" s="186" t="s">
        <v>587</v>
      </c>
      <c r="D486" s="186" t="s">
        <v>588</v>
      </c>
      <c r="E486" s="186">
        <v>0.84299999999999997</v>
      </c>
      <c r="H486" s="188">
        <v>5385</v>
      </c>
      <c r="I486" s="188">
        <v>-43.8</v>
      </c>
      <c r="K486" s="186">
        <v>5</v>
      </c>
      <c r="L486" s="186">
        <v>50.947428199999997</v>
      </c>
      <c r="M486" s="186">
        <v>100.71</v>
      </c>
      <c r="P486" s="188">
        <v>99.180999999999997</v>
      </c>
      <c r="R486" s="186">
        <v>1</v>
      </c>
      <c r="S486" s="188">
        <v>1.1346183999999999</v>
      </c>
      <c r="U486" s="188">
        <v>1.06905E-2</v>
      </c>
      <c r="W486" s="188">
        <v>1.0577430000000001</v>
      </c>
      <c r="AB486" s="188" t="s">
        <v>760</v>
      </c>
      <c r="AC486" s="188" t="s">
        <v>835</v>
      </c>
      <c r="AD486" s="188" t="s">
        <v>1044</v>
      </c>
      <c r="AE486" s="186" t="s">
        <v>1947</v>
      </c>
      <c r="AF486" s="186">
        <v>95</v>
      </c>
    </row>
    <row r="487" spans="1:32" x14ac:dyDescent="0.2">
      <c r="A487" s="186" t="s">
        <v>138</v>
      </c>
      <c r="B487" s="186">
        <v>81</v>
      </c>
      <c r="C487" s="186" t="s">
        <v>587</v>
      </c>
      <c r="D487" s="186" t="s">
        <v>588</v>
      </c>
      <c r="E487" s="186">
        <v>0.84299999999999997</v>
      </c>
      <c r="H487" s="188">
        <v>5374</v>
      </c>
      <c r="I487" s="188">
        <v>-44.03</v>
      </c>
      <c r="K487" s="186">
        <v>6</v>
      </c>
      <c r="L487" s="186">
        <v>50.775352499999997</v>
      </c>
      <c r="M487" s="186">
        <v>100.815</v>
      </c>
      <c r="P487" s="188">
        <v>99.284999999999997</v>
      </c>
      <c r="R487" s="186">
        <v>0</v>
      </c>
      <c r="S487" s="188">
        <v>1.1343573</v>
      </c>
      <c r="U487" s="188">
        <v>1.06879E-2</v>
      </c>
      <c r="W487" s="188">
        <v>1.057491</v>
      </c>
      <c r="AB487" s="188" t="s">
        <v>798</v>
      </c>
      <c r="AC487" s="188" t="s">
        <v>821</v>
      </c>
      <c r="AD487" s="188" t="s">
        <v>1446</v>
      </c>
      <c r="AE487" s="186" t="s">
        <v>1947</v>
      </c>
      <c r="AF487" s="186">
        <v>95</v>
      </c>
    </row>
    <row r="488" spans="1:32" x14ac:dyDescent="0.2">
      <c r="A488" s="186" t="s">
        <v>138</v>
      </c>
      <c r="B488" s="186">
        <v>82</v>
      </c>
      <c r="C488" s="186" t="s">
        <v>589</v>
      </c>
      <c r="D488" s="186" t="s">
        <v>590</v>
      </c>
      <c r="E488" s="186">
        <v>0.81799999999999995</v>
      </c>
      <c r="F488" s="188">
        <v>6377</v>
      </c>
      <c r="G488" s="188">
        <v>0.111</v>
      </c>
      <c r="K488" s="186">
        <v>1</v>
      </c>
      <c r="L488" s="186">
        <v>14.5040285</v>
      </c>
      <c r="M488" s="186">
        <v>117.328</v>
      </c>
      <c r="Q488" s="188">
        <v>116.48399999999999</v>
      </c>
      <c r="R488" s="186">
        <v>0</v>
      </c>
      <c r="T488" s="188">
        <v>0.7243233</v>
      </c>
      <c r="V488" s="188">
        <v>3.6786000000000002E-3</v>
      </c>
      <c r="X488" s="188">
        <v>0.36651299999999998</v>
      </c>
      <c r="Y488" s="188" t="s">
        <v>1696</v>
      </c>
      <c r="Z488" s="188" t="s">
        <v>752</v>
      </c>
      <c r="AA488" s="188" t="s">
        <v>1152</v>
      </c>
      <c r="AE488" s="186" t="s">
        <v>1949</v>
      </c>
      <c r="AF488" s="186">
        <v>0</v>
      </c>
    </row>
    <row r="489" spans="1:32" x14ac:dyDescent="0.2">
      <c r="A489" s="186" t="s">
        <v>138</v>
      </c>
      <c r="B489" s="186">
        <v>82</v>
      </c>
      <c r="C489" s="186" t="s">
        <v>589</v>
      </c>
      <c r="D489" s="186" t="s">
        <v>590</v>
      </c>
      <c r="E489" s="186">
        <v>0.81799999999999995</v>
      </c>
      <c r="F489" s="188">
        <v>6373</v>
      </c>
      <c r="G489" s="188">
        <v>0</v>
      </c>
      <c r="K489" s="186">
        <v>2</v>
      </c>
      <c r="L489" s="186">
        <v>14.506062699999999</v>
      </c>
      <c r="M489" s="186">
        <v>117.358</v>
      </c>
      <c r="Q489" s="188">
        <v>116.514</v>
      </c>
      <c r="R489" s="186">
        <v>1</v>
      </c>
      <c r="T489" s="188">
        <v>0.72424279999999996</v>
      </c>
      <c r="V489" s="188">
        <v>3.6782E-3</v>
      </c>
      <c r="X489" s="188">
        <v>0.36647200000000002</v>
      </c>
      <c r="Y489" s="188" t="s">
        <v>1712</v>
      </c>
      <c r="Z489" s="188" t="s">
        <v>1268</v>
      </c>
      <c r="AA489" s="188" t="s">
        <v>1950</v>
      </c>
      <c r="AE489" s="186" t="s">
        <v>1949</v>
      </c>
      <c r="AF489" s="186">
        <v>0</v>
      </c>
    </row>
    <row r="490" spans="1:32" x14ac:dyDescent="0.2">
      <c r="A490" s="186" t="s">
        <v>138</v>
      </c>
      <c r="B490" s="186">
        <v>82</v>
      </c>
      <c r="C490" s="186" t="s">
        <v>589</v>
      </c>
      <c r="D490" s="186" t="s">
        <v>590</v>
      </c>
      <c r="E490" s="186">
        <v>0.81799999999999995</v>
      </c>
      <c r="F490" s="188">
        <v>3464</v>
      </c>
      <c r="G490" s="188">
        <v>12.680999999999999</v>
      </c>
      <c r="J490" s="188" t="s">
        <v>754</v>
      </c>
      <c r="K490" s="186">
        <v>3</v>
      </c>
      <c r="L490" s="186">
        <v>11.6587687</v>
      </c>
      <c r="M490" s="186">
        <v>83.230999999999995</v>
      </c>
      <c r="Q490" s="188">
        <v>82.625</v>
      </c>
      <c r="R490" s="186">
        <v>0</v>
      </c>
      <c r="T490" s="188">
        <v>0.73342700000000005</v>
      </c>
      <c r="V490" s="188">
        <v>3.7247999999999999E-3</v>
      </c>
      <c r="X490" s="188">
        <v>0.37110199999999999</v>
      </c>
      <c r="Y490" s="188" t="s">
        <v>1708</v>
      </c>
      <c r="Z490" s="188" t="s">
        <v>1697</v>
      </c>
      <c r="AA490" s="188" t="s">
        <v>1951</v>
      </c>
      <c r="AE490" s="186" t="s">
        <v>1949</v>
      </c>
      <c r="AF490" s="186">
        <v>0</v>
      </c>
    </row>
    <row r="491" spans="1:32" x14ac:dyDescent="0.2">
      <c r="A491" s="186" t="s">
        <v>138</v>
      </c>
      <c r="B491" s="186">
        <v>82</v>
      </c>
      <c r="C491" s="186" t="s">
        <v>589</v>
      </c>
      <c r="D491" s="186" t="s">
        <v>590</v>
      </c>
      <c r="E491" s="186">
        <v>0.81799999999999995</v>
      </c>
      <c r="H491" s="188">
        <v>841</v>
      </c>
      <c r="I491" s="188">
        <v>-32.939</v>
      </c>
      <c r="J491" s="188" t="s">
        <v>758</v>
      </c>
      <c r="K491" s="186">
        <v>4</v>
      </c>
      <c r="L491" s="186">
        <v>50.819930100000001</v>
      </c>
      <c r="M491" s="186">
        <v>22.789000000000001</v>
      </c>
      <c r="P491" s="188">
        <v>22.437000000000001</v>
      </c>
      <c r="R491" s="186">
        <v>0</v>
      </c>
      <c r="S491" s="188">
        <v>1.1478432000000001</v>
      </c>
      <c r="U491" s="188">
        <v>1.0811899999999999E-2</v>
      </c>
      <c r="W491" s="188">
        <v>1.0696289999999999</v>
      </c>
      <c r="AB491" s="188" t="s">
        <v>760</v>
      </c>
      <c r="AC491" s="188" t="s">
        <v>835</v>
      </c>
      <c r="AD491" s="188" t="s">
        <v>1502</v>
      </c>
      <c r="AE491" s="186" t="s">
        <v>1949</v>
      </c>
      <c r="AF491" s="186">
        <v>95</v>
      </c>
    </row>
    <row r="492" spans="1:32" x14ac:dyDescent="0.2">
      <c r="A492" s="186" t="s">
        <v>138</v>
      </c>
      <c r="B492" s="186">
        <v>82</v>
      </c>
      <c r="C492" s="186" t="s">
        <v>589</v>
      </c>
      <c r="D492" s="186" t="s">
        <v>590</v>
      </c>
      <c r="E492" s="186">
        <v>0.81799999999999995</v>
      </c>
      <c r="H492" s="188">
        <v>5389</v>
      </c>
      <c r="I492" s="188">
        <v>-43.8</v>
      </c>
      <c r="K492" s="186">
        <v>5</v>
      </c>
      <c r="L492" s="186">
        <v>52.541139800000003</v>
      </c>
      <c r="M492" s="186">
        <v>100.688</v>
      </c>
      <c r="P492" s="188">
        <v>99.16</v>
      </c>
      <c r="R492" s="186">
        <v>1</v>
      </c>
      <c r="S492" s="188">
        <v>1.1345984</v>
      </c>
      <c r="U492" s="188">
        <v>1.06905E-2</v>
      </c>
      <c r="W492" s="188">
        <v>1.0577430000000001</v>
      </c>
      <c r="AB492" s="188" t="s">
        <v>760</v>
      </c>
      <c r="AC492" s="188" t="s">
        <v>835</v>
      </c>
      <c r="AD492" s="188" t="s">
        <v>1044</v>
      </c>
      <c r="AE492" s="186" t="s">
        <v>1949</v>
      </c>
      <c r="AF492" s="186">
        <v>95</v>
      </c>
    </row>
    <row r="493" spans="1:32" x14ac:dyDescent="0.2">
      <c r="A493" s="186" t="s">
        <v>138</v>
      </c>
      <c r="B493" s="186">
        <v>82</v>
      </c>
      <c r="C493" s="186" t="s">
        <v>589</v>
      </c>
      <c r="D493" s="186" t="s">
        <v>590</v>
      </c>
      <c r="E493" s="186">
        <v>0.81799999999999995</v>
      </c>
      <c r="H493" s="188">
        <v>5383</v>
      </c>
      <c r="I493" s="188">
        <v>-44.015999999999998</v>
      </c>
      <c r="K493" s="186">
        <v>6</v>
      </c>
      <c r="L493" s="186">
        <v>52.358694200000002</v>
      </c>
      <c r="M493" s="186">
        <v>100.79600000000001</v>
      </c>
      <c r="P493" s="188">
        <v>99.266999999999996</v>
      </c>
      <c r="R493" s="186">
        <v>0</v>
      </c>
      <c r="S493" s="188">
        <v>1.1343517999999999</v>
      </c>
      <c r="U493" s="188">
        <v>1.0688100000000001E-2</v>
      </c>
      <c r="W493" s="188">
        <v>1.057507</v>
      </c>
      <c r="AB493" s="188" t="s">
        <v>798</v>
      </c>
      <c r="AC493" s="188" t="s">
        <v>821</v>
      </c>
      <c r="AD493" s="188" t="s">
        <v>1446</v>
      </c>
      <c r="AE493" s="186" t="s">
        <v>1949</v>
      </c>
      <c r="AF493" s="186">
        <v>95</v>
      </c>
    </row>
    <row r="494" spans="1:32" x14ac:dyDescent="0.2">
      <c r="A494" s="186" t="s">
        <v>164</v>
      </c>
      <c r="B494" s="186">
        <v>83</v>
      </c>
      <c r="C494" s="186" t="s">
        <v>591</v>
      </c>
      <c r="D494" s="186" t="s">
        <v>592</v>
      </c>
      <c r="E494" s="186">
        <v>0.80300000000000005</v>
      </c>
      <c r="F494" s="188">
        <v>6370</v>
      </c>
      <c r="G494" s="188">
        <v>0.11600000000000001</v>
      </c>
      <c r="K494" s="186">
        <v>1</v>
      </c>
      <c r="L494" s="186">
        <v>14.7787624</v>
      </c>
      <c r="M494" s="186">
        <v>117.383</v>
      </c>
      <c r="Q494" s="188">
        <v>116.539</v>
      </c>
      <c r="R494" s="186">
        <v>0</v>
      </c>
      <c r="T494" s="188">
        <v>0.72434140000000002</v>
      </c>
      <c r="V494" s="188">
        <v>3.6786000000000002E-3</v>
      </c>
      <c r="X494" s="188">
        <v>0.36651400000000001</v>
      </c>
      <c r="Y494" s="188" t="s">
        <v>1696</v>
      </c>
      <c r="Z494" s="188" t="s">
        <v>752</v>
      </c>
      <c r="AA494" s="188" t="s">
        <v>1147</v>
      </c>
      <c r="AE494" s="186" t="s">
        <v>1952</v>
      </c>
      <c r="AF494" s="186">
        <v>0</v>
      </c>
    </row>
    <row r="495" spans="1:32" x14ac:dyDescent="0.2">
      <c r="A495" s="186" t="s">
        <v>164</v>
      </c>
      <c r="B495" s="186">
        <v>83</v>
      </c>
      <c r="C495" s="186" t="s">
        <v>591</v>
      </c>
      <c r="D495" s="186" t="s">
        <v>592</v>
      </c>
      <c r="E495" s="186">
        <v>0.80300000000000005</v>
      </c>
      <c r="F495" s="188">
        <v>6382</v>
      </c>
      <c r="G495" s="188">
        <v>0</v>
      </c>
      <c r="K495" s="186">
        <v>2</v>
      </c>
      <c r="L495" s="186">
        <v>14.7823224</v>
      </c>
      <c r="M495" s="186">
        <v>117.435</v>
      </c>
      <c r="Q495" s="188">
        <v>116.59099999999999</v>
      </c>
      <c r="R495" s="186">
        <v>1</v>
      </c>
      <c r="T495" s="188">
        <v>0.7242577</v>
      </c>
      <c r="V495" s="188">
        <v>3.6782E-3</v>
      </c>
      <c r="X495" s="188">
        <v>0.36647200000000002</v>
      </c>
      <c r="Y495" s="188" t="s">
        <v>1712</v>
      </c>
      <c r="Z495" s="188" t="s">
        <v>1268</v>
      </c>
      <c r="AA495" s="188" t="s">
        <v>1953</v>
      </c>
      <c r="AE495" s="186" t="s">
        <v>1952</v>
      </c>
      <c r="AF495" s="186">
        <v>0</v>
      </c>
    </row>
    <row r="496" spans="1:32" x14ac:dyDescent="0.2">
      <c r="A496" s="186" t="s">
        <v>164</v>
      </c>
      <c r="B496" s="186">
        <v>83</v>
      </c>
      <c r="C496" s="186" t="s">
        <v>591</v>
      </c>
      <c r="D496" s="186" t="s">
        <v>592</v>
      </c>
      <c r="E496" s="186">
        <v>0.80300000000000005</v>
      </c>
      <c r="F496" s="188">
        <v>3549</v>
      </c>
      <c r="G496" s="188">
        <v>12.029</v>
      </c>
      <c r="J496" s="188" t="s">
        <v>754</v>
      </c>
      <c r="K496" s="186">
        <v>3</v>
      </c>
      <c r="L496" s="186">
        <v>12.1169969</v>
      </c>
      <c r="M496" s="186">
        <v>85.620999999999995</v>
      </c>
      <c r="Q496" s="188">
        <v>84.998000000000005</v>
      </c>
      <c r="R496" s="186">
        <v>0</v>
      </c>
      <c r="T496" s="188">
        <v>0.7329696</v>
      </c>
      <c r="V496" s="188">
        <v>3.7223999999999998E-3</v>
      </c>
      <c r="X496" s="188">
        <v>0.37086400000000003</v>
      </c>
      <c r="Y496" s="188" t="s">
        <v>751</v>
      </c>
      <c r="Z496" s="188" t="s">
        <v>1277</v>
      </c>
      <c r="AA496" s="188" t="s">
        <v>1954</v>
      </c>
      <c r="AE496" s="186" t="s">
        <v>1952</v>
      </c>
      <c r="AF496" s="186">
        <v>0</v>
      </c>
    </row>
    <row r="497" spans="1:32" x14ac:dyDescent="0.2">
      <c r="A497" s="186" t="s">
        <v>164</v>
      </c>
      <c r="B497" s="186">
        <v>83</v>
      </c>
      <c r="C497" s="186" t="s">
        <v>591</v>
      </c>
      <c r="D497" s="186" t="s">
        <v>592</v>
      </c>
      <c r="E497" s="186">
        <v>0.80300000000000005</v>
      </c>
      <c r="H497" s="188">
        <v>819</v>
      </c>
      <c r="I497" s="188">
        <v>-31.108000000000001</v>
      </c>
      <c r="J497" s="188" t="s">
        <v>758</v>
      </c>
      <c r="K497" s="186">
        <v>4</v>
      </c>
      <c r="L497" s="186">
        <v>50.660491999999998</v>
      </c>
      <c r="M497" s="186">
        <v>22.164999999999999</v>
      </c>
      <c r="P497" s="188">
        <v>21.823</v>
      </c>
      <c r="R497" s="186">
        <v>0</v>
      </c>
      <c r="S497" s="188">
        <v>1.1498891</v>
      </c>
      <c r="U497" s="188">
        <v>1.0832400000000001E-2</v>
      </c>
      <c r="W497" s="188">
        <v>1.0716319999999999</v>
      </c>
      <c r="AB497" s="188" t="s">
        <v>760</v>
      </c>
      <c r="AC497" s="188" t="s">
        <v>835</v>
      </c>
      <c r="AD497" s="188" t="s">
        <v>1502</v>
      </c>
      <c r="AE497" s="186" t="s">
        <v>1952</v>
      </c>
      <c r="AF497" s="186">
        <v>95</v>
      </c>
    </row>
    <row r="498" spans="1:32" x14ac:dyDescent="0.2">
      <c r="A498" s="186" t="s">
        <v>164</v>
      </c>
      <c r="B498" s="186">
        <v>83</v>
      </c>
      <c r="C498" s="186" t="s">
        <v>591</v>
      </c>
      <c r="D498" s="186" t="s">
        <v>592</v>
      </c>
      <c r="E498" s="186">
        <v>0.80300000000000005</v>
      </c>
      <c r="H498" s="188">
        <v>5380</v>
      </c>
      <c r="I498" s="188">
        <v>-43.8</v>
      </c>
      <c r="K498" s="186">
        <v>5</v>
      </c>
      <c r="L498" s="186">
        <v>53.620727600000002</v>
      </c>
      <c r="M498" s="186">
        <v>100.631</v>
      </c>
      <c r="P498" s="188">
        <v>99.103999999999999</v>
      </c>
      <c r="R498" s="186">
        <v>1</v>
      </c>
      <c r="S498" s="188">
        <v>1.1346172000000001</v>
      </c>
      <c r="U498" s="188">
        <v>1.06905E-2</v>
      </c>
      <c r="W498" s="188">
        <v>1.0577430000000001</v>
      </c>
      <c r="AB498" s="188" t="s">
        <v>760</v>
      </c>
      <c r="AC498" s="188" t="s">
        <v>835</v>
      </c>
      <c r="AD498" s="188" t="s">
        <v>1044</v>
      </c>
      <c r="AE498" s="186" t="s">
        <v>1952</v>
      </c>
      <c r="AF498" s="186">
        <v>95</v>
      </c>
    </row>
    <row r="499" spans="1:32" x14ac:dyDescent="0.2">
      <c r="A499" s="186" t="s">
        <v>164</v>
      </c>
      <c r="B499" s="186">
        <v>83</v>
      </c>
      <c r="C499" s="186" t="s">
        <v>591</v>
      </c>
      <c r="D499" s="186" t="s">
        <v>592</v>
      </c>
      <c r="E499" s="186">
        <v>0.80300000000000005</v>
      </c>
      <c r="H499" s="188">
        <v>5381</v>
      </c>
      <c r="I499" s="188">
        <v>-44.014000000000003</v>
      </c>
      <c r="K499" s="186">
        <v>6</v>
      </c>
      <c r="L499" s="186">
        <v>53.1006097</v>
      </c>
      <c r="M499" s="186">
        <v>100.93300000000001</v>
      </c>
      <c r="P499" s="188">
        <v>99.402000000000001</v>
      </c>
      <c r="R499" s="186">
        <v>0</v>
      </c>
      <c r="S499" s="188">
        <v>1.1343733</v>
      </c>
      <c r="U499" s="188">
        <v>1.0688100000000001E-2</v>
      </c>
      <c r="W499" s="188">
        <v>1.0575079999999999</v>
      </c>
      <c r="AB499" s="188" t="s">
        <v>798</v>
      </c>
      <c r="AC499" s="188" t="s">
        <v>821</v>
      </c>
      <c r="AD499" s="188" t="s">
        <v>1446</v>
      </c>
      <c r="AE499" s="186" t="s">
        <v>1952</v>
      </c>
      <c r="AF499" s="186">
        <v>95</v>
      </c>
    </row>
    <row r="500" spans="1:32" x14ac:dyDescent="0.2">
      <c r="A500" s="186" t="s">
        <v>164</v>
      </c>
      <c r="B500" s="186">
        <v>84</v>
      </c>
      <c r="C500" s="186" t="s">
        <v>593</v>
      </c>
      <c r="D500" s="186" t="s">
        <v>594</v>
      </c>
      <c r="E500" s="186">
        <v>0.84299999999999997</v>
      </c>
      <c r="F500" s="188">
        <v>6376</v>
      </c>
      <c r="G500" s="188">
        <v>0.11799999999999999</v>
      </c>
      <c r="K500" s="186">
        <v>1</v>
      </c>
      <c r="L500" s="186">
        <v>14.0802309</v>
      </c>
      <c r="M500" s="186">
        <v>117.425</v>
      </c>
      <c r="Q500" s="188">
        <v>116.581</v>
      </c>
      <c r="R500" s="186">
        <v>0</v>
      </c>
      <c r="T500" s="188">
        <v>0.72433919999999996</v>
      </c>
      <c r="V500" s="188">
        <v>3.6786000000000002E-3</v>
      </c>
      <c r="X500" s="188">
        <v>0.36651499999999998</v>
      </c>
      <c r="Y500" s="188" t="s">
        <v>1696</v>
      </c>
      <c r="Z500" s="188" t="s">
        <v>752</v>
      </c>
      <c r="AA500" s="188" t="s">
        <v>1955</v>
      </c>
      <c r="AE500" s="186" t="s">
        <v>1956</v>
      </c>
      <c r="AF500" s="186">
        <v>0</v>
      </c>
    </row>
    <row r="501" spans="1:32" x14ac:dyDescent="0.2">
      <c r="A501" s="186" t="s">
        <v>164</v>
      </c>
      <c r="B501" s="186">
        <v>84</v>
      </c>
      <c r="C501" s="186" t="s">
        <v>593</v>
      </c>
      <c r="D501" s="186" t="s">
        <v>594</v>
      </c>
      <c r="E501" s="186">
        <v>0.84299999999999997</v>
      </c>
      <c r="F501" s="188">
        <v>6384</v>
      </c>
      <c r="G501" s="188">
        <v>0</v>
      </c>
      <c r="K501" s="186">
        <v>2</v>
      </c>
      <c r="L501" s="186">
        <v>14.084376600000001</v>
      </c>
      <c r="M501" s="186">
        <v>117.489</v>
      </c>
      <c r="Q501" s="188">
        <v>116.64400000000001</v>
      </c>
      <c r="R501" s="186">
        <v>1</v>
      </c>
      <c r="T501" s="188">
        <v>0.72425340000000005</v>
      </c>
      <c r="V501" s="188">
        <v>3.6782E-3</v>
      </c>
      <c r="X501" s="188">
        <v>0.36647200000000002</v>
      </c>
      <c r="Y501" s="188" t="s">
        <v>1712</v>
      </c>
      <c r="Z501" s="188" t="s">
        <v>1690</v>
      </c>
      <c r="AA501" s="188" t="s">
        <v>1957</v>
      </c>
      <c r="AE501" s="186" t="s">
        <v>1956</v>
      </c>
      <c r="AF501" s="186">
        <v>0</v>
      </c>
    </row>
    <row r="502" spans="1:32" x14ac:dyDescent="0.2">
      <c r="A502" s="186" t="s">
        <v>164</v>
      </c>
      <c r="B502" s="186">
        <v>84</v>
      </c>
      <c r="C502" s="186" t="s">
        <v>593</v>
      </c>
      <c r="D502" s="186" t="s">
        <v>594</v>
      </c>
      <c r="E502" s="186">
        <v>0.84299999999999997</v>
      </c>
      <c r="F502" s="188">
        <v>3949</v>
      </c>
      <c r="G502" s="188">
        <v>11.651</v>
      </c>
      <c r="J502" s="188" t="s">
        <v>754</v>
      </c>
      <c r="K502" s="186">
        <v>3</v>
      </c>
      <c r="L502" s="186">
        <v>12.3651982</v>
      </c>
      <c r="M502" s="186">
        <v>94.722999999999999</v>
      </c>
      <c r="Q502" s="188">
        <v>94.034000000000006</v>
      </c>
      <c r="R502" s="186">
        <v>0</v>
      </c>
      <c r="T502" s="188">
        <v>0.73269189999999995</v>
      </c>
      <c r="V502" s="188">
        <v>3.7211000000000002E-3</v>
      </c>
      <c r="X502" s="188">
        <v>0.370726</v>
      </c>
      <c r="Y502" s="188" t="s">
        <v>1708</v>
      </c>
      <c r="Z502" s="188" t="s">
        <v>1697</v>
      </c>
      <c r="AA502" s="188" t="s">
        <v>1958</v>
      </c>
      <c r="AE502" s="186" t="s">
        <v>1956</v>
      </c>
      <c r="AF502" s="186">
        <v>0</v>
      </c>
    </row>
    <row r="503" spans="1:32" x14ac:dyDescent="0.2">
      <c r="A503" s="186" t="s">
        <v>164</v>
      </c>
      <c r="B503" s="186">
        <v>84</v>
      </c>
      <c r="C503" s="186" t="s">
        <v>593</v>
      </c>
      <c r="D503" s="186" t="s">
        <v>594</v>
      </c>
      <c r="E503" s="186">
        <v>0.84299999999999997</v>
      </c>
      <c r="H503" s="188">
        <v>859</v>
      </c>
      <c r="I503" s="188">
        <v>-31.100999999999999</v>
      </c>
      <c r="J503" s="188" t="s">
        <v>758</v>
      </c>
      <c r="K503" s="186">
        <v>4</v>
      </c>
      <c r="L503" s="186">
        <v>50.168264499999999</v>
      </c>
      <c r="M503" s="186">
        <v>23.302</v>
      </c>
      <c r="P503" s="188">
        <v>22.942</v>
      </c>
      <c r="R503" s="186">
        <v>0</v>
      </c>
      <c r="S503" s="188">
        <v>1.1498759000000001</v>
      </c>
      <c r="U503" s="188">
        <v>1.08325E-2</v>
      </c>
      <c r="W503" s="188">
        <v>1.0716399999999999</v>
      </c>
      <c r="AB503" s="188" t="s">
        <v>760</v>
      </c>
      <c r="AC503" s="188" t="s">
        <v>835</v>
      </c>
      <c r="AD503" s="188" t="s">
        <v>1548</v>
      </c>
      <c r="AE503" s="186" t="s">
        <v>1956</v>
      </c>
      <c r="AF503" s="186">
        <v>95</v>
      </c>
    </row>
    <row r="504" spans="1:32" x14ac:dyDescent="0.2">
      <c r="A504" s="186" t="s">
        <v>164</v>
      </c>
      <c r="B504" s="186">
        <v>84</v>
      </c>
      <c r="C504" s="186" t="s">
        <v>593</v>
      </c>
      <c r="D504" s="186" t="s">
        <v>594</v>
      </c>
      <c r="E504" s="186">
        <v>0.84299999999999997</v>
      </c>
      <c r="H504" s="188">
        <v>5380</v>
      </c>
      <c r="I504" s="188">
        <v>-43.8</v>
      </c>
      <c r="K504" s="186">
        <v>5</v>
      </c>
      <c r="L504" s="186">
        <v>51.082158800000002</v>
      </c>
      <c r="M504" s="186">
        <v>100.627</v>
      </c>
      <c r="P504" s="188">
        <v>99.1</v>
      </c>
      <c r="R504" s="186">
        <v>1</v>
      </c>
      <c r="S504" s="188">
        <v>1.1346058000000001</v>
      </c>
      <c r="U504" s="188">
        <v>1.06905E-2</v>
      </c>
      <c r="W504" s="188">
        <v>1.0577430000000001</v>
      </c>
      <c r="AB504" s="188" t="s">
        <v>760</v>
      </c>
      <c r="AC504" s="188" t="s">
        <v>835</v>
      </c>
      <c r="AD504" s="188" t="s">
        <v>1044</v>
      </c>
      <c r="AE504" s="186" t="s">
        <v>1956</v>
      </c>
      <c r="AF504" s="186">
        <v>95</v>
      </c>
    </row>
    <row r="505" spans="1:32" x14ac:dyDescent="0.2">
      <c r="A505" s="186" t="s">
        <v>164</v>
      </c>
      <c r="B505" s="186">
        <v>84</v>
      </c>
      <c r="C505" s="186" t="s">
        <v>593</v>
      </c>
      <c r="D505" s="186" t="s">
        <v>594</v>
      </c>
      <c r="E505" s="186">
        <v>0.84299999999999997</v>
      </c>
      <c r="H505" s="188">
        <v>5371</v>
      </c>
      <c r="I505" s="188">
        <v>-44.012999999999998</v>
      </c>
      <c r="K505" s="186">
        <v>6</v>
      </c>
      <c r="L505" s="186">
        <v>50.852955700000003</v>
      </c>
      <c r="M505" s="186">
        <v>100.768</v>
      </c>
      <c r="P505" s="188">
        <v>99.239000000000004</v>
      </c>
      <c r="R505" s="186">
        <v>0</v>
      </c>
      <c r="S505" s="188">
        <v>1.1343607</v>
      </c>
      <c r="U505" s="188">
        <v>1.0688100000000001E-2</v>
      </c>
      <c r="W505" s="188">
        <v>1.057509</v>
      </c>
      <c r="AB505" s="188" t="s">
        <v>798</v>
      </c>
      <c r="AC505" s="188" t="s">
        <v>821</v>
      </c>
      <c r="AD505" s="188" t="s">
        <v>1446</v>
      </c>
      <c r="AE505" s="186" t="s">
        <v>1956</v>
      </c>
      <c r="AF505" s="186">
        <v>95</v>
      </c>
    </row>
    <row r="506" spans="1:32" x14ac:dyDescent="0.2">
      <c r="A506" s="186" t="s">
        <v>164</v>
      </c>
      <c r="B506" s="186">
        <v>85</v>
      </c>
      <c r="C506" s="186" t="s">
        <v>595</v>
      </c>
      <c r="D506" s="186" t="s">
        <v>596</v>
      </c>
      <c r="E506" s="186">
        <v>0.83099999999999996</v>
      </c>
      <c r="F506" s="188">
        <v>6371</v>
      </c>
      <c r="G506" s="188">
        <v>0.106</v>
      </c>
      <c r="K506" s="186">
        <v>1</v>
      </c>
      <c r="L506" s="186">
        <v>14.270997700000001</v>
      </c>
      <c r="M506" s="186">
        <v>117.235</v>
      </c>
      <c r="Q506" s="188">
        <v>116.392</v>
      </c>
      <c r="R506" s="186">
        <v>0</v>
      </c>
      <c r="T506" s="188">
        <v>0.72433360000000002</v>
      </c>
      <c r="V506" s="188">
        <v>3.6786000000000002E-3</v>
      </c>
      <c r="X506" s="188">
        <v>0.36651099999999998</v>
      </c>
      <c r="Y506" s="188" t="s">
        <v>1696</v>
      </c>
      <c r="Z506" s="188" t="s">
        <v>752</v>
      </c>
      <c r="AA506" s="188" t="s">
        <v>1959</v>
      </c>
      <c r="AE506" s="186" t="s">
        <v>1960</v>
      </c>
      <c r="AF506" s="186">
        <v>0</v>
      </c>
    </row>
    <row r="507" spans="1:32" x14ac:dyDescent="0.2">
      <c r="A507" s="186" t="s">
        <v>164</v>
      </c>
      <c r="B507" s="186">
        <v>85</v>
      </c>
      <c r="C507" s="186" t="s">
        <v>595</v>
      </c>
      <c r="D507" s="186" t="s">
        <v>596</v>
      </c>
      <c r="E507" s="186">
        <v>0.83099999999999996</v>
      </c>
      <c r="F507" s="188">
        <v>6376</v>
      </c>
      <c r="G507" s="188">
        <v>0</v>
      </c>
      <c r="K507" s="186">
        <v>2</v>
      </c>
      <c r="L507" s="186">
        <v>14.280431</v>
      </c>
      <c r="M507" s="186">
        <v>117.378</v>
      </c>
      <c r="Q507" s="188">
        <v>116.53400000000001</v>
      </c>
      <c r="R507" s="186">
        <v>1</v>
      </c>
      <c r="T507" s="188">
        <v>0.72425700000000004</v>
      </c>
      <c r="V507" s="188">
        <v>3.6782E-3</v>
      </c>
      <c r="X507" s="188">
        <v>0.36647200000000002</v>
      </c>
      <c r="Y507" s="188" t="s">
        <v>1723</v>
      </c>
      <c r="Z507" s="188" t="s">
        <v>1268</v>
      </c>
      <c r="AA507" s="188" t="s">
        <v>1961</v>
      </c>
      <c r="AE507" s="186" t="s">
        <v>1960</v>
      </c>
      <c r="AF507" s="186">
        <v>0</v>
      </c>
    </row>
    <row r="508" spans="1:32" x14ac:dyDescent="0.2">
      <c r="A508" s="186" t="s">
        <v>164</v>
      </c>
      <c r="B508" s="186">
        <v>85</v>
      </c>
      <c r="C508" s="186" t="s">
        <v>595</v>
      </c>
      <c r="D508" s="186" t="s">
        <v>596</v>
      </c>
      <c r="E508" s="186">
        <v>0.83099999999999996</v>
      </c>
      <c r="F508" s="188">
        <v>3664</v>
      </c>
      <c r="G508" s="188">
        <v>9.2720000000000002</v>
      </c>
      <c r="J508" s="188" t="s">
        <v>754</v>
      </c>
      <c r="K508" s="186">
        <v>3</v>
      </c>
      <c r="L508" s="186">
        <v>11.939327</v>
      </c>
      <c r="M508" s="186">
        <v>88.051000000000002</v>
      </c>
      <c r="Q508" s="188">
        <v>87.412000000000006</v>
      </c>
      <c r="R508" s="186">
        <v>0</v>
      </c>
      <c r="T508" s="188">
        <v>0.73097210000000001</v>
      </c>
      <c r="V508" s="188">
        <v>3.7123E-3</v>
      </c>
      <c r="X508" s="188">
        <v>0.36985699999999999</v>
      </c>
      <c r="Y508" s="188" t="s">
        <v>751</v>
      </c>
      <c r="Z508" s="188" t="s">
        <v>1277</v>
      </c>
      <c r="AA508" s="188" t="s">
        <v>1175</v>
      </c>
      <c r="AE508" s="186" t="s">
        <v>1960</v>
      </c>
      <c r="AF508" s="186">
        <v>0</v>
      </c>
    </row>
    <row r="509" spans="1:32" x14ac:dyDescent="0.2">
      <c r="A509" s="186" t="s">
        <v>164</v>
      </c>
      <c r="B509" s="186">
        <v>85</v>
      </c>
      <c r="C509" s="186" t="s">
        <v>595</v>
      </c>
      <c r="D509" s="186" t="s">
        <v>596</v>
      </c>
      <c r="E509" s="186">
        <v>0.83099999999999996</v>
      </c>
      <c r="H509" s="188">
        <v>829</v>
      </c>
      <c r="I509" s="188">
        <v>-30.327999999999999</v>
      </c>
      <c r="J509" s="188" t="s">
        <v>758</v>
      </c>
      <c r="K509" s="186">
        <v>4</v>
      </c>
      <c r="L509" s="186">
        <v>49.488529300000003</v>
      </c>
      <c r="M509" s="186">
        <v>22.475000000000001</v>
      </c>
      <c r="P509" s="188">
        <v>22.128</v>
      </c>
      <c r="R509" s="186">
        <v>0</v>
      </c>
      <c r="S509" s="188">
        <v>1.1507418</v>
      </c>
      <c r="U509" s="188">
        <v>1.0841099999999999E-2</v>
      </c>
      <c r="W509" s="188">
        <v>1.0724860000000001</v>
      </c>
      <c r="AB509" s="188" t="s">
        <v>760</v>
      </c>
      <c r="AC509" s="188" t="s">
        <v>835</v>
      </c>
      <c r="AD509" s="188" t="s">
        <v>1502</v>
      </c>
      <c r="AE509" s="186" t="s">
        <v>1960</v>
      </c>
      <c r="AF509" s="186">
        <v>95</v>
      </c>
    </row>
    <row r="510" spans="1:32" x14ac:dyDescent="0.2">
      <c r="A510" s="186" t="s">
        <v>164</v>
      </c>
      <c r="B510" s="186">
        <v>85</v>
      </c>
      <c r="C510" s="186" t="s">
        <v>595</v>
      </c>
      <c r="D510" s="186" t="s">
        <v>596</v>
      </c>
      <c r="E510" s="186">
        <v>0.83099999999999996</v>
      </c>
      <c r="H510" s="188">
        <v>5382</v>
      </c>
      <c r="I510" s="188">
        <v>-43.8</v>
      </c>
      <c r="K510" s="186">
        <v>5</v>
      </c>
      <c r="L510" s="186">
        <v>51.912205800000002</v>
      </c>
      <c r="M510" s="186">
        <v>100.572</v>
      </c>
      <c r="P510" s="188">
        <v>99.045000000000002</v>
      </c>
      <c r="R510" s="186">
        <v>1</v>
      </c>
      <c r="S510" s="188">
        <v>1.1345997999999999</v>
      </c>
      <c r="U510" s="188">
        <v>1.06905E-2</v>
      </c>
      <c r="W510" s="188">
        <v>1.0577430000000001</v>
      </c>
      <c r="AB510" s="188" t="s">
        <v>809</v>
      </c>
      <c r="AC510" s="188" t="s">
        <v>835</v>
      </c>
      <c r="AD510" s="188" t="s">
        <v>1065</v>
      </c>
      <c r="AE510" s="186" t="s">
        <v>1960</v>
      </c>
      <c r="AF510" s="186">
        <v>95</v>
      </c>
    </row>
    <row r="511" spans="1:32" x14ac:dyDescent="0.2">
      <c r="A511" s="186" t="s">
        <v>164</v>
      </c>
      <c r="B511" s="186">
        <v>85</v>
      </c>
      <c r="C511" s="186" t="s">
        <v>595</v>
      </c>
      <c r="D511" s="186" t="s">
        <v>596</v>
      </c>
      <c r="E511" s="186">
        <v>0.83099999999999996</v>
      </c>
      <c r="H511" s="188">
        <v>5367</v>
      </c>
      <c r="I511" s="188">
        <v>-44.008000000000003</v>
      </c>
      <c r="K511" s="186">
        <v>6</v>
      </c>
      <c r="L511" s="186">
        <v>51.535762599999998</v>
      </c>
      <c r="M511" s="186">
        <v>100.79900000000001</v>
      </c>
      <c r="P511" s="188">
        <v>99.269000000000005</v>
      </c>
      <c r="R511" s="186">
        <v>0</v>
      </c>
      <c r="S511" s="188">
        <v>1.1343639999999999</v>
      </c>
      <c r="U511" s="188">
        <v>1.06882E-2</v>
      </c>
      <c r="W511" s="188">
        <v>1.057515</v>
      </c>
      <c r="AB511" s="188" t="s">
        <v>798</v>
      </c>
      <c r="AC511" s="188" t="s">
        <v>821</v>
      </c>
      <c r="AD511" s="188" t="s">
        <v>1451</v>
      </c>
      <c r="AE511" s="186" t="s">
        <v>1960</v>
      </c>
      <c r="AF511" s="186">
        <v>95</v>
      </c>
    </row>
    <row r="512" spans="1:32" x14ac:dyDescent="0.2">
      <c r="A512" s="186" t="s">
        <v>164</v>
      </c>
      <c r="B512" s="186">
        <v>86</v>
      </c>
      <c r="C512" s="186" t="s">
        <v>597</v>
      </c>
      <c r="D512" s="186" t="s">
        <v>598</v>
      </c>
      <c r="E512" s="186">
        <v>0.81399999999999995</v>
      </c>
      <c r="F512" s="188">
        <v>6366</v>
      </c>
      <c r="G512" s="188">
        <v>0.122</v>
      </c>
      <c r="K512" s="186">
        <v>1</v>
      </c>
      <c r="L512" s="186">
        <v>14.5657715</v>
      </c>
      <c r="M512" s="186">
        <v>117.18600000000001</v>
      </c>
      <c r="Q512" s="188">
        <v>116.343</v>
      </c>
      <c r="R512" s="186">
        <v>0</v>
      </c>
      <c r="T512" s="188">
        <v>0.72434200000000004</v>
      </c>
      <c r="V512" s="188">
        <v>3.6786000000000002E-3</v>
      </c>
      <c r="X512" s="188">
        <v>0.36651699999999998</v>
      </c>
      <c r="Y512" s="188" t="s">
        <v>1696</v>
      </c>
      <c r="Z512" s="188" t="s">
        <v>752</v>
      </c>
      <c r="AA512" s="188" t="s">
        <v>1176</v>
      </c>
      <c r="AE512" s="186" t="s">
        <v>1962</v>
      </c>
      <c r="AF512" s="186">
        <v>0</v>
      </c>
    </row>
    <row r="513" spans="1:32" x14ac:dyDescent="0.2">
      <c r="A513" s="186" t="s">
        <v>164</v>
      </c>
      <c r="B513" s="186">
        <v>86</v>
      </c>
      <c r="C513" s="186" t="s">
        <v>597</v>
      </c>
      <c r="D513" s="186" t="s">
        <v>598</v>
      </c>
      <c r="E513" s="186">
        <v>0.81399999999999995</v>
      </c>
      <c r="F513" s="188">
        <v>6361</v>
      </c>
      <c r="G513" s="188">
        <v>0</v>
      </c>
      <c r="K513" s="186">
        <v>2</v>
      </c>
      <c r="L513" s="186">
        <v>14.569730099999999</v>
      </c>
      <c r="M513" s="186">
        <v>117.245</v>
      </c>
      <c r="Q513" s="188">
        <v>116.402</v>
      </c>
      <c r="R513" s="186">
        <v>1</v>
      </c>
      <c r="T513" s="188">
        <v>0.72425360000000005</v>
      </c>
      <c r="V513" s="188">
        <v>3.6782E-3</v>
      </c>
      <c r="X513" s="188">
        <v>0.36647200000000002</v>
      </c>
      <c r="Y513" s="188" t="s">
        <v>1712</v>
      </c>
      <c r="Z513" s="188" t="s">
        <v>1690</v>
      </c>
      <c r="AA513" s="188" t="s">
        <v>1963</v>
      </c>
      <c r="AE513" s="186" t="s">
        <v>1962</v>
      </c>
      <c r="AF513" s="186">
        <v>0</v>
      </c>
    </row>
    <row r="514" spans="1:32" x14ac:dyDescent="0.2">
      <c r="A514" s="186" t="s">
        <v>164</v>
      </c>
      <c r="B514" s="186">
        <v>86</v>
      </c>
      <c r="C514" s="186" t="s">
        <v>597</v>
      </c>
      <c r="D514" s="186" t="s">
        <v>598</v>
      </c>
      <c r="E514" s="186">
        <v>0.81399999999999995</v>
      </c>
      <c r="F514" s="188">
        <v>2726</v>
      </c>
      <c r="G514" s="188">
        <v>11.121</v>
      </c>
      <c r="J514" s="188" t="s">
        <v>754</v>
      </c>
      <c r="K514" s="186">
        <v>3</v>
      </c>
      <c r="L514" s="186">
        <v>9.7687228000000008</v>
      </c>
      <c r="M514" s="186">
        <v>65.375</v>
      </c>
      <c r="Q514" s="188">
        <v>64.900000000000006</v>
      </c>
      <c r="R514" s="186">
        <v>0</v>
      </c>
      <c r="T514" s="188">
        <v>0.73230819999999996</v>
      </c>
      <c r="V514" s="188">
        <v>3.7190999999999999E-3</v>
      </c>
      <c r="X514" s="188">
        <v>0.370533</v>
      </c>
      <c r="Y514" s="188" t="s">
        <v>1708</v>
      </c>
      <c r="Z514" s="188" t="s">
        <v>1697</v>
      </c>
      <c r="AA514" s="188" t="s">
        <v>1945</v>
      </c>
      <c r="AE514" s="186" t="s">
        <v>1962</v>
      </c>
      <c r="AF514" s="186">
        <v>0</v>
      </c>
    </row>
    <row r="515" spans="1:32" x14ac:dyDescent="0.2">
      <c r="A515" s="186" t="s">
        <v>164</v>
      </c>
      <c r="B515" s="186">
        <v>86</v>
      </c>
      <c r="C515" s="186" t="s">
        <v>597</v>
      </c>
      <c r="D515" s="186" t="s">
        <v>598</v>
      </c>
      <c r="E515" s="186">
        <v>0.81399999999999995</v>
      </c>
      <c r="H515" s="188">
        <v>940</v>
      </c>
      <c r="I515" s="188">
        <v>-34.145000000000003</v>
      </c>
      <c r="J515" s="188" t="s">
        <v>758</v>
      </c>
      <c r="K515" s="186">
        <v>4</v>
      </c>
      <c r="L515" s="186">
        <v>55.940335300000001</v>
      </c>
      <c r="M515" s="186">
        <v>25.696999999999999</v>
      </c>
      <c r="P515" s="188">
        <v>25.300999999999998</v>
      </c>
      <c r="R515" s="186">
        <v>0</v>
      </c>
      <c r="S515" s="188">
        <v>1.1464760000000001</v>
      </c>
      <c r="U515" s="188">
        <v>1.0798500000000001E-2</v>
      </c>
      <c r="W515" s="188">
        <v>1.068309</v>
      </c>
      <c r="AB515" s="188" t="s">
        <v>760</v>
      </c>
      <c r="AC515" s="188" t="s">
        <v>835</v>
      </c>
      <c r="AD515" s="188" t="s">
        <v>1502</v>
      </c>
      <c r="AE515" s="186" t="s">
        <v>1962</v>
      </c>
      <c r="AF515" s="186">
        <v>95</v>
      </c>
    </row>
    <row r="516" spans="1:32" x14ac:dyDescent="0.2">
      <c r="A516" s="186" t="s">
        <v>164</v>
      </c>
      <c r="B516" s="186">
        <v>86</v>
      </c>
      <c r="C516" s="186" t="s">
        <v>597</v>
      </c>
      <c r="D516" s="186" t="s">
        <v>598</v>
      </c>
      <c r="E516" s="186">
        <v>0.81399999999999995</v>
      </c>
      <c r="H516" s="188">
        <v>5377</v>
      </c>
      <c r="I516" s="188">
        <v>-43.8</v>
      </c>
      <c r="K516" s="186">
        <v>5</v>
      </c>
      <c r="L516" s="186">
        <v>53.142786800000003</v>
      </c>
      <c r="M516" s="186">
        <v>100.485</v>
      </c>
      <c r="P516" s="188">
        <v>98.96</v>
      </c>
      <c r="R516" s="186">
        <v>1</v>
      </c>
      <c r="S516" s="188">
        <v>1.1345824</v>
      </c>
      <c r="U516" s="188">
        <v>1.06905E-2</v>
      </c>
      <c r="W516" s="188">
        <v>1.0577430000000001</v>
      </c>
      <c r="AB516" s="188" t="s">
        <v>760</v>
      </c>
      <c r="AC516" s="188" t="s">
        <v>835</v>
      </c>
      <c r="AD516" s="188" t="s">
        <v>1044</v>
      </c>
      <c r="AE516" s="186" t="s">
        <v>1962</v>
      </c>
      <c r="AF516" s="186">
        <v>95</v>
      </c>
    </row>
    <row r="517" spans="1:32" x14ac:dyDescent="0.2">
      <c r="A517" s="186" t="s">
        <v>164</v>
      </c>
      <c r="B517" s="186">
        <v>86</v>
      </c>
      <c r="C517" s="186" t="s">
        <v>597</v>
      </c>
      <c r="D517" s="186" t="s">
        <v>598</v>
      </c>
      <c r="E517" s="186">
        <v>0.81399999999999995</v>
      </c>
      <c r="H517" s="188">
        <v>5386</v>
      </c>
      <c r="I517" s="188">
        <v>-44.02</v>
      </c>
      <c r="K517" s="186">
        <v>6</v>
      </c>
      <c r="L517" s="186">
        <v>52.525657199999998</v>
      </c>
      <c r="M517" s="186">
        <v>100.849</v>
      </c>
      <c r="P517" s="188">
        <v>99.319000000000003</v>
      </c>
      <c r="R517" s="186">
        <v>0</v>
      </c>
      <c r="S517" s="188">
        <v>1.1343334</v>
      </c>
      <c r="U517" s="188">
        <v>1.0688100000000001E-2</v>
      </c>
      <c r="W517" s="188">
        <v>1.0575030000000001</v>
      </c>
      <c r="AB517" s="188" t="s">
        <v>765</v>
      </c>
      <c r="AC517" s="188" t="s">
        <v>821</v>
      </c>
      <c r="AD517" s="188" t="s">
        <v>1446</v>
      </c>
      <c r="AE517" s="186" t="s">
        <v>1962</v>
      </c>
      <c r="AF517" s="186">
        <v>95</v>
      </c>
    </row>
    <row r="518" spans="1:32" x14ac:dyDescent="0.2">
      <c r="A518" s="186" t="s">
        <v>164</v>
      </c>
      <c r="B518" s="186">
        <v>87</v>
      </c>
      <c r="C518" s="186" t="s">
        <v>599</v>
      </c>
      <c r="D518" s="186" t="s">
        <v>600</v>
      </c>
      <c r="E518" s="186">
        <v>0.80200000000000005</v>
      </c>
      <c r="F518" s="188">
        <v>6369</v>
      </c>
      <c r="G518" s="188">
        <v>9.1999999999999998E-2</v>
      </c>
      <c r="K518" s="186">
        <v>1</v>
      </c>
      <c r="L518" s="186">
        <v>14.784624300000001</v>
      </c>
      <c r="M518" s="186">
        <v>117.199</v>
      </c>
      <c r="Q518" s="188">
        <v>116.357</v>
      </c>
      <c r="R518" s="186">
        <v>0</v>
      </c>
      <c r="T518" s="188">
        <v>0.72433670000000006</v>
      </c>
      <c r="V518" s="188">
        <v>3.6784999999999999E-3</v>
      </c>
      <c r="X518" s="188">
        <v>0.366506</v>
      </c>
      <c r="Y518" s="188" t="s">
        <v>1696</v>
      </c>
      <c r="Z518" s="188" t="s">
        <v>752</v>
      </c>
      <c r="AA518" s="188" t="s">
        <v>1964</v>
      </c>
      <c r="AE518" s="186" t="s">
        <v>1965</v>
      </c>
      <c r="AF518" s="186">
        <v>0</v>
      </c>
    </row>
    <row r="519" spans="1:32" x14ac:dyDescent="0.2">
      <c r="A519" s="186" t="s">
        <v>164</v>
      </c>
      <c r="B519" s="186">
        <v>87</v>
      </c>
      <c r="C519" s="186" t="s">
        <v>599</v>
      </c>
      <c r="D519" s="186" t="s">
        <v>600</v>
      </c>
      <c r="E519" s="186">
        <v>0.80200000000000005</v>
      </c>
      <c r="F519" s="188">
        <v>6364</v>
      </c>
      <c r="G519" s="188">
        <v>0</v>
      </c>
      <c r="K519" s="186">
        <v>2</v>
      </c>
      <c r="L519" s="186">
        <v>14.793338800000001</v>
      </c>
      <c r="M519" s="186">
        <v>117.327</v>
      </c>
      <c r="Q519" s="188">
        <v>116.483</v>
      </c>
      <c r="R519" s="186">
        <v>1</v>
      </c>
      <c r="T519" s="188">
        <v>0.72426999999999997</v>
      </c>
      <c r="V519" s="188">
        <v>3.6782E-3</v>
      </c>
      <c r="X519" s="188">
        <v>0.36647200000000002</v>
      </c>
      <c r="Y519" s="188" t="s">
        <v>1712</v>
      </c>
      <c r="Z519" s="188" t="s">
        <v>1690</v>
      </c>
      <c r="AA519" s="188" t="s">
        <v>1966</v>
      </c>
      <c r="AE519" s="186" t="s">
        <v>1965</v>
      </c>
      <c r="AF519" s="186">
        <v>0</v>
      </c>
    </row>
    <row r="520" spans="1:32" x14ac:dyDescent="0.2">
      <c r="A520" s="186" t="s">
        <v>164</v>
      </c>
      <c r="B520" s="186">
        <v>87</v>
      </c>
      <c r="C520" s="186" t="s">
        <v>599</v>
      </c>
      <c r="D520" s="186" t="s">
        <v>600</v>
      </c>
      <c r="E520" s="186">
        <v>0.80200000000000005</v>
      </c>
      <c r="F520" s="188">
        <v>3589</v>
      </c>
      <c r="G520" s="188">
        <v>12.201000000000001</v>
      </c>
      <c r="J520" s="188" t="s">
        <v>754</v>
      </c>
      <c r="K520" s="186">
        <v>3</v>
      </c>
      <c r="L520" s="186">
        <v>12.214881500000001</v>
      </c>
      <c r="M520" s="186">
        <v>86.456000000000003</v>
      </c>
      <c r="Q520" s="188">
        <v>85.826999999999998</v>
      </c>
      <c r="R520" s="186">
        <v>0</v>
      </c>
      <c r="T520" s="188">
        <v>0.73310710000000001</v>
      </c>
      <c r="V520" s="188">
        <v>3.7231E-3</v>
      </c>
      <c r="X520" s="188">
        <v>0.37092700000000001</v>
      </c>
      <c r="Y520" s="188" t="s">
        <v>751</v>
      </c>
      <c r="Z520" s="188" t="s">
        <v>1277</v>
      </c>
      <c r="AA520" s="188" t="s">
        <v>1241</v>
      </c>
      <c r="AE520" s="186" t="s">
        <v>1965</v>
      </c>
      <c r="AF520" s="186">
        <v>0</v>
      </c>
    </row>
    <row r="521" spans="1:32" x14ac:dyDescent="0.2">
      <c r="A521" s="186" t="s">
        <v>164</v>
      </c>
      <c r="B521" s="186">
        <v>87</v>
      </c>
      <c r="C521" s="186" t="s">
        <v>599</v>
      </c>
      <c r="D521" s="186" t="s">
        <v>600</v>
      </c>
      <c r="E521" s="186">
        <v>0.80200000000000005</v>
      </c>
      <c r="H521" s="188">
        <v>801</v>
      </c>
      <c r="I521" s="188">
        <v>-32.235999999999997</v>
      </c>
      <c r="J521" s="188" t="s">
        <v>758</v>
      </c>
      <c r="K521" s="186">
        <v>4</v>
      </c>
      <c r="L521" s="186">
        <v>49.910780799999998</v>
      </c>
      <c r="M521" s="186">
        <v>21.713999999999999</v>
      </c>
      <c r="P521" s="188">
        <v>21.379000000000001</v>
      </c>
      <c r="R521" s="186">
        <v>0</v>
      </c>
      <c r="S521" s="188">
        <v>1.1486668</v>
      </c>
      <c r="U521" s="188">
        <v>1.0819799999999999E-2</v>
      </c>
      <c r="W521" s="188">
        <v>1.070398</v>
      </c>
      <c r="AB521" s="188" t="s">
        <v>760</v>
      </c>
      <c r="AC521" s="188" t="s">
        <v>1236</v>
      </c>
      <c r="AD521" s="188" t="s">
        <v>1585</v>
      </c>
      <c r="AE521" s="186" t="s">
        <v>1965</v>
      </c>
      <c r="AF521" s="186">
        <v>95</v>
      </c>
    </row>
    <row r="522" spans="1:32" x14ac:dyDescent="0.2">
      <c r="A522" s="186" t="s">
        <v>164</v>
      </c>
      <c r="B522" s="186">
        <v>87</v>
      </c>
      <c r="C522" s="186" t="s">
        <v>599</v>
      </c>
      <c r="D522" s="186" t="s">
        <v>600</v>
      </c>
      <c r="E522" s="186">
        <v>0.80200000000000005</v>
      </c>
      <c r="H522" s="188">
        <v>5375</v>
      </c>
      <c r="I522" s="188">
        <v>-43.8</v>
      </c>
      <c r="K522" s="186">
        <v>5</v>
      </c>
      <c r="L522" s="186">
        <v>54.037805300000002</v>
      </c>
      <c r="M522" s="186">
        <v>100.426</v>
      </c>
      <c r="P522" s="188">
        <v>98.902000000000001</v>
      </c>
      <c r="R522" s="186">
        <v>1</v>
      </c>
      <c r="S522" s="188">
        <v>1.1346328000000001</v>
      </c>
      <c r="U522" s="188">
        <v>1.06905E-2</v>
      </c>
      <c r="W522" s="188">
        <v>1.0577430000000001</v>
      </c>
      <c r="AB522" s="188" t="s">
        <v>809</v>
      </c>
      <c r="AC522" s="188" t="s">
        <v>835</v>
      </c>
      <c r="AD522" s="188" t="s">
        <v>1044</v>
      </c>
      <c r="AE522" s="186" t="s">
        <v>1965</v>
      </c>
      <c r="AF522" s="186">
        <v>95</v>
      </c>
    </row>
    <row r="523" spans="1:32" x14ac:dyDescent="0.2">
      <c r="A523" s="186" t="s">
        <v>164</v>
      </c>
      <c r="B523" s="186">
        <v>87</v>
      </c>
      <c r="C523" s="186" t="s">
        <v>599</v>
      </c>
      <c r="D523" s="186" t="s">
        <v>600</v>
      </c>
      <c r="E523" s="186">
        <v>0.80200000000000005</v>
      </c>
      <c r="H523" s="188">
        <v>5369</v>
      </c>
      <c r="I523" s="188">
        <v>-44.036000000000001</v>
      </c>
      <c r="K523" s="186">
        <v>6</v>
      </c>
      <c r="L523" s="186">
        <v>53.716433100000003</v>
      </c>
      <c r="M523" s="186">
        <v>100.614</v>
      </c>
      <c r="P523" s="188">
        <v>99.087999999999994</v>
      </c>
      <c r="R523" s="186">
        <v>0</v>
      </c>
      <c r="S523" s="188">
        <v>1.1343664</v>
      </c>
      <c r="U523" s="188">
        <v>1.06879E-2</v>
      </c>
      <c r="W523" s="188">
        <v>1.057485</v>
      </c>
      <c r="AB523" s="188" t="s">
        <v>798</v>
      </c>
      <c r="AC523" s="188" t="s">
        <v>821</v>
      </c>
      <c r="AD523" s="188" t="s">
        <v>1451</v>
      </c>
      <c r="AE523" s="186" t="s">
        <v>1965</v>
      </c>
      <c r="AF523" s="186">
        <v>95</v>
      </c>
    </row>
    <row r="524" spans="1:32" x14ac:dyDescent="0.2">
      <c r="A524" s="186" t="s">
        <v>164</v>
      </c>
      <c r="B524" s="186">
        <v>88</v>
      </c>
      <c r="C524" s="186" t="s">
        <v>601</v>
      </c>
      <c r="D524" s="186" t="s">
        <v>602</v>
      </c>
      <c r="E524" s="186">
        <v>0.82499999999999996</v>
      </c>
      <c r="F524" s="188">
        <v>6357</v>
      </c>
      <c r="G524" s="188">
        <v>0.108</v>
      </c>
      <c r="K524" s="186">
        <v>1</v>
      </c>
      <c r="L524" s="186">
        <v>14.3682452</v>
      </c>
      <c r="M524" s="186">
        <v>117.136</v>
      </c>
      <c r="Q524" s="188">
        <v>116.294</v>
      </c>
      <c r="R524" s="186">
        <v>0</v>
      </c>
      <c r="T524" s="188">
        <v>0.72434390000000004</v>
      </c>
      <c r="V524" s="188">
        <v>3.6786000000000002E-3</v>
      </c>
      <c r="X524" s="188">
        <v>0.366512</v>
      </c>
      <c r="Y524" s="188" t="s">
        <v>751</v>
      </c>
      <c r="Z524" s="188" t="s">
        <v>1519</v>
      </c>
      <c r="AA524" s="188" t="s">
        <v>1242</v>
      </c>
      <c r="AE524" s="186" t="s">
        <v>1967</v>
      </c>
      <c r="AF524" s="186">
        <v>0</v>
      </c>
    </row>
    <row r="525" spans="1:32" x14ac:dyDescent="0.2">
      <c r="A525" s="186" t="s">
        <v>164</v>
      </c>
      <c r="B525" s="186">
        <v>88</v>
      </c>
      <c r="C525" s="186" t="s">
        <v>601</v>
      </c>
      <c r="D525" s="186" t="s">
        <v>602</v>
      </c>
      <c r="E525" s="186">
        <v>0.82499999999999996</v>
      </c>
      <c r="F525" s="188">
        <v>6363</v>
      </c>
      <c r="G525" s="188">
        <v>0</v>
      </c>
      <c r="K525" s="186">
        <v>2</v>
      </c>
      <c r="L525" s="186">
        <v>14.3704234</v>
      </c>
      <c r="M525" s="186">
        <v>117.169</v>
      </c>
      <c r="Q525" s="188">
        <v>116.32599999999999</v>
      </c>
      <c r="R525" s="186">
        <v>1</v>
      </c>
      <c r="T525" s="188">
        <v>0.7242653</v>
      </c>
      <c r="V525" s="188">
        <v>3.6782E-3</v>
      </c>
      <c r="X525" s="188">
        <v>0.36647200000000002</v>
      </c>
      <c r="Y525" s="188" t="s">
        <v>1701</v>
      </c>
      <c r="Z525" s="188" t="s">
        <v>1690</v>
      </c>
      <c r="AA525" s="188" t="s">
        <v>1953</v>
      </c>
      <c r="AE525" s="186" t="s">
        <v>1967</v>
      </c>
      <c r="AF525" s="186">
        <v>0</v>
      </c>
    </row>
    <row r="526" spans="1:32" x14ac:dyDescent="0.2">
      <c r="A526" s="186" t="s">
        <v>164</v>
      </c>
      <c r="B526" s="186">
        <v>88</v>
      </c>
      <c r="C526" s="186" t="s">
        <v>601</v>
      </c>
      <c r="D526" s="186" t="s">
        <v>602</v>
      </c>
      <c r="E526" s="186">
        <v>0.82499999999999996</v>
      </c>
      <c r="F526" s="188">
        <v>3726</v>
      </c>
      <c r="G526" s="188">
        <v>11.63</v>
      </c>
      <c r="J526" s="188" t="s">
        <v>754</v>
      </c>
      <c r="K526" s="186">
        <v>3</v>
      </c>
      <c r="L526" s="186">
        <v>12.16647</v>
      </c>
      <c r="M526" s="186">
        <v>89.548000000000002</v>
      </c>
      <c r="Q526" s="188">
        <v>88.897000000000006</v>
      </c>
      <c r="R526" s="186">
        <v>0</v>
      </c>
      <c r="T526" s="188">
        <v>0.73268880000000003</v>
      </c>
      <c r="V526" s="188">
        <v>3.7209999999999999E-3</v>
      </c>
      <c r="X526" s="188">
        <v>0.37071799999999999</v>
      </c>
      <c r="Y526" s="188" t="s">
        <v>1689</v>
      </c>
      <c r="Z526" s="188" t="s">
        <v>1697</v>
      </c>
      <c r="AA526" s="188" t="s">
        <v>1968</v>
      </c>
      <c r="AE526" s="186" t="s">
        <v>1967</v>
      </c>
      <c r="AF526" s="186">
        <v>0</v>
      </c>
    </row>
    <row r="527" spans="1:32" x14ac:dyDescent="0.2">
      <c r="A527" s="186" t="s">
        <v>164</v>
      </c>
      <c r="B527" s="186">
        <v>88</v>
      </c>
      <c r="C527" s="186" t="s">
        <v>601</v>
      </c>
      <c r="D527" s="186" t="s">
        <v>602</v>
      </c>
      <c r="E527" s="186">
        <v>0.82499999999999996</v>
      </c>
      <c r="H527" s="188">
        <v>830</v>
      </c>
      <c r="I527" s="188">
        <v>-32.44</v>
      </c>
      <c r="J527" s="188" t="s">
        <v>758</v>
      </c>
      <c r="K527" s="186">
        <v>4</v>
      </c>
      <c r="L527" s="186">
        <v>49.848489600000001</v>
      </c>
      <c r="M527" s="186">
        <v>22.475000000000001</v>
      </c>
      <c r="P527" s="188">
        <v>22.129000000000001</v>
      </c>
      <c r="R527" s="186">
        <v>0</v>
      </c>
      <c r="S527" s="188">
        <v>1.1484368</v>
      </c>
      <c r="U527" s="188">
        <v>1.0817500000000001E-2</v>
      </c>
      <c r="W527" s="188">
        <v>1.0701750000000001</v>
      </c>
      <c r="AB527" s="188" t="s">
        <v>760</v>
      </c>
      <c r="AC527" s="188" t="s">
        <v>835</v>
      </c>
      <c r="AD527" s="188" t="s">
        <v>1548</v>
      </c>
      <c r="AE527" s="186" t="s">
        <v>1967</v>
      </c>
      <c r="AF527" s="186">
        <v>95</v>
      </c>
    </row>
    <row r="528" spans="1:32" x14ac:dyDescent="0.2">
      <c r="A528" s="186" t="s">
        <v>164</v>
      </c>
      <c r="B528" s="186">
        <v>88</v>
      </c>
      <c r="C528" s="186" t="s">
        <v>601</v>
      </c>
      <c r="D528" s="186" t="s">
        <v>602</v>
      </c>
      <c r="E528" s="186">
        <v>0.82499999999999996</v>
      </c>
      <c r="H528" s="188">
        <v>5366</v>
      </c>
      <c r="I528" s="188">
        <v>-43.8</v>
      </c>
      <c r="K528" s="186">
        <v>5</v>
      </c>
      <c r="L528" s="186">
        <v>52.5477974</v>
      </c>
      <c r="M528" s="186">
        <v>100.417</v>
      </c>
      <c r="P528" s="188">
        <v>98.893000000000001</v>
      </c>
      <c r="R528" s="186">
        <v>1</v>
      </c>
      <c r="S528" s="188">
        <v>1.1346356</v>
      </c>
      <c r="U528" s="188">
        <v>1.06905E-2</v>
      </c>
      <c r="W528" s="188">
        <v>1.0577430000000001</v>
      </c>
      <c r="AB528" s="188" t="s">
        <v>809</v>
      </c>
      <c r="AC528" s="188" t="s">
        <v>835</v>
      </c>
      <c r="AD528" s="188" t="s">
        <v>1065</v>
      </c>
      <c r="AE528" s="186" t="s">
        <v>1967</v>
      </c>
      <c r="AF528" s="186">
        <v>95</v>
      </c>
    </row>
    <row r="529" spans="1:32" x14ac:dyDescent="0.2">
      <c r="A529" s="186" t="s">
        <v>164</v>
      </c>
      <c r="B529" s="186">
        <v>88</v>
      </c>
      <c r="C529" s="186" t="s">
        <v>601</v>
      </c>
      <c r="D529" s="186" t="s">
        <v>602</v>
      </c>
      <c r="E529" s="186">
        <v>0.82499999999999996</v>
      </c>
      <c r="H529" s="188">
        <v>5356</v>
      </c>
      <c r="I529" s="188">
        <v>-44.027999999999999</v>
      </c>
      <c r="K529" s="186">
        <v>6</v>
      </c>
      <c r="L529" s="186">
        <v>52.351595600000003</v>
      </c>
      <c r="M529" s="186">
        <v>100.535</v>
      </c>
      <c r="P529" s="188">
        <v>99.009</v>
      </c>
      <c r="R529" s="186">
        <v>0</v>
      </c>
      <c r="S529" s="188">
        <v>1.1343774</v>
      </c>
      <c r="U529" s="188">
        <v>1.0688E-2</v>
      </c>
      <c r="W529" s="188">
        <v>1.0574939999999999</v>
      </c>
      <c r="AB529" s="188" t="s">
        <v>798</v>
      </c>
      <c r="AC529" s="188" t="s">
        <v>821</v>
      </c>
      <c r="AD529" s="188" t="s">
        <v>1451</v>
      </c>
      <c r="AE529" s="186" t="s">
        <v>1967</v>
      </c>
      <c r="AF529" s="186">
        <v>95</v>
      </c>
    </row>
    <row r="530" spans="1:32" x14ac:dyDescent="0.2">
      <c r="A530" s="186" t="s">
        <v>164</v>
      </c>
      <c r="B530" s="186">
        <v>89</v>
      </c>
      <c r="C530" s="186" t="s">
        <v>603</v>
      </c>
      <c r="D530" s="186" t="s">
        <v>604</v>
      </c>
      <c r="E530" s="186">
        <v>0.83099999999999996</v>
      </c>
      <c r="F530" s="188">
        <v>6361</v>
      </c>
      <c r="G530" s="188">
        <v>9.2999999999999999E-2</v>
      </c>
      <c r="K530" s="186">
        <v>1</v>
      </c>
      <c r="L530" s="186">
        <v>14.253052800000001</v>
      </c>
      <c r="M530" s="186">
        <v>116.96299999999999</v>
      </c>
      <c r="Q530" s="188">
        <v>116.122</v>
      </c>
      <c r="R530" s="186">
        <v>0</v>
      </c>
      <c r="T530" s="188">
        <v>0.72433369999999997</v>
      </c>
      <c r="V530" s="188">
        <v>3.6784999999999999E-3</v>
      </c>
      <c r="X530" s="188">
        <v>0.366506</v>
      </c>
      <c r="Y530" s="188" t="s">
        <v>751</v>
      </c>
      <c r="Z530" s="188" t="s">
        <v>1519</v>
      </c>
      <c r="AA530" s="188" t="s">
        <v>1152</v>
      </c>
      <c r="AE530" s="186" t="s">
        <v>1969</v>
      </c>
      <c r="AF530" s="186">
        <v>0</v>
      </c>
    </row>
    <row r="531" spans="1:32" x14ac:dyDescent="0.2">
      <c r="A531" s="186" t="s">
        <v>164</v>
      </c>
      <c r="B531" s="186">
        <v>89</v>
      </c>
      <c r="C531" s="186" t="s">
        <v>603</v>
      </c>
      <c r="D531" s="186" t="s">
        <v>604</v>
      </c>
      <c r="E531" s="186">
        <v>0.83099999999999996</v>
      </c>
      <c r="F531" s="188">
        <v>6357</v>
      </c>
      <c r="G531" s="188">
        <v>0</v>
      </c>
      <c r="K531" s="186">
        <v>2</v>
      </c>
      <c r="L531" s="186">
        <v>14.2612649</v>
      </c>
      <c r="M531" s="186">
        <v>117.087</v>
      </c>
      <c r="Q531" s="188">
        <v>116.245</v>
      </c>
      <c r="R531" s="186">
        <v>1</v>
      </c>
      <c r="T531" s="188">
        <v>0.72426610000000002</v>
      </c>
      <c r="V531" s="188">
        <v>3.6782E-3</v>
      </c>
      <c r="X531" s="188">
        <v>0.36647200000000002</v>
      </c>
      <c r="Y531" s="188" t="s">
        <v>1701</v>
      </c>
      <c r="Z531" s="188" t="s">
        <v>1690</v>
      </c>
      <c r="AA531" s="188" t="s">
        <v>1970</v>
      </c>
      <c r="AE531" s="186" t="s">
        <v>1969</v>
      </c>
      <c r="AF531" s="186">
        <v>0</v>
      </c>
    </row>
    <row r="532" spans="1:32" x14ac:dyDescent="0.2">
      <c r="A532" s="186" t="s">
        <v>164</v>
      </c>
      <c r="B532" s="186">
        <v>89</v>
      </c>
      <c r="C532" s="186" t="s">
        <v>603</v>
      </c>
      <c r="D532" s="186" t="s">
        <v>604</v>
      </c>
      <c r="E532" s="186">
        <v>0.83099999999999996</v>
      </c>
      <c r="F532" s="188">
        <v>3450</v>
      </c>
      <c r="G532" s="188">
        <v>11.06</v>
      </c>
      <c r="J532" s="188" t="s">
        <v>754</v>
      </c>
      <c r="K532" s="186">
        <v>3</v>
      </c>
      <c r="L532" s="186">
        <v>11.441212800000001</v>
      </c>
      <c r="M532" s="186">
        <v>82.873999999999995</v>
      </c>
      <c r="Q532" s="188">
        <v>82.272000000000006</v>
      </c>
      <c r="R532" s="186">
        <v>0</v>
      </c>
      <c r="T532" s="188">
        <v>0.73227660000000006</v>
      </c>
      <c r="V532" s="188">
        <v>3.7188999999999998E-3</v>
      </c>
      <c r="X532" s="188">
        <v>0.37051000000000001</v>
      </c>
      <c r="Y532" s="188" t="s">
        <v>1689</v>
      </c>
      <c r="Z532" s="188" t="s">
        <v>1697</v>
      </c>
      <c r="AA532" s="188" t="s">
        <v>1155</v>
      </c>
      <c r="AE532" s="186" t="s">
        <v>1969</v>
      </c>
      <c r="AF532" s="186">
        <v>0</v>
      </c>
    </row>
    <row r="533" spans="1:32" x14ac:dyDescent="0.2">
      <c r="A533" s="186" t="s">
        <v>164</v>
      </c>
      <c r="B533" s="186">
        <v>89</v>
      </c>
      <c r="C533" s="186" t="s">
        <v>603</v>
      </c>
      <c r="D533" s="186" t="s">
        <v>604</v>
      </c>
      <c r="E533" s="186">
        <v>0.83099999999999996</v>
      </c>
      <c r="H533" s="188">
        <v>887</v>
      </c>
      <c r="I533" s="188">
        <v>-31.805</v>
      </c>
      <c r="J533" s="188" t="s">
        <v>758</v>
      </c>
      <c r="K533" s="186">
        <v>4</v>
      </c>
      <c r="L533" s="186">
        <v>52.3414602</v>
      </c>
      <c r="M533" s="186">
        <v>24.172999999999998</v>
      </c>
      <c r="P533" s="188">
        <v>23.8</v>
      </c>
      <c r="R533" s="186">
        <v>0</v>
      </c>
      <c r="S533" s="188">
        <v>1.1490977</v>
      </c>
      <c r="U533" s="188">
        <v>1.08246E-2</v>
      </c>
      <c r="W533" s="188">
        <v>1.0708690000000001</v>
      </c>
      <c r="AB533" s="188" t="s">
        <v>760</v>
      </c>
      <c r="AC533" s="188" t="s">
        <v>835</v>
      </c>
      <c r="AD533" s="188" t="s">
        <v>1548</v>
      </c>
      <c r="AE533" s="186" t="s">
        <v>1969</v>
      </c>
      <c r="AF533" s="186">
        <v>95</v>
      </c>
    </row>
    <row r="534" spans="1:32" x14ac:dyDescent="0.2">
      <c r="A534" s="186" t="s">
        <v>164</v>
      </c>
      <c r="B534" s="186">
        <v>89</v>
      </c>
      <c r="C534" s="186" t="s">
        <v>603</v>
      </c>
      <c r="D534" s="186" t="s">
        <v>604</v>
      </c>
      <c r="E534" s="186">
        <v>0.83099999999999996</v>
      </c>
      <c r="H534" s="188">
        <v>5371</v>
      </c>
      <c r="I534" s="188">
        <v>-43.8</v>
      </c>
      <c r="K534" s="186">
        <v>5</v>
      </c>
      <c r="L534" s="186">
        <v>52.302070499999999</v>
      </c>
      <c r="M534" s="186">
        <v>100.33499999999999</v>
      </c>
      <c r="P534" s="188">
        <v>98.813000000000002</v>
      </c>
      <c r="R534" s="186">
        <v>1</v>
      </c>
      <c r="S534" s="188">
        <v>1.1346174</v>
      </c>
      <c r="U534" s="188">
        <v>1.06905E-2</v>
      </c>
      <c r="W534" s="188">
        <v>1.0577430000000001</v>
      </c>
      <c r="AB534" s="188" t="s">
        <v>760</v>
      </c>
      <c r="AC534" s="188" t="s">
        <v>835</v>
      </c>
      <c r="AD534" s="188" t="s">
        <v>1044</v>
      </c>
      <c r="AE534" s="186" t="s">
        <v>1969</v>
      </c>
      <c r="AF534" s="186">
        <v>95</v>
      </c>
    </row>
    <row r="535" spans="1:32" x14ac:dyDescent="0.2">
      <c r="A535" s="186" t="s">
        <v>164</v>
      </c>
      <c r="B535" s="186">
        <v>89</v>
      </c>
      <c r="C535" s="186" t="s">
        <v>603</v>
      </c>
      <c r="D535" s="186" t="s">
        <v>604</v>
      </c>
      <c r="E535" s="186">
        <v>0.83099999999999996</v>
      </c>
      <c r="H535" s="188">
        <v>5363</v>
      </c>
      <c r="I535" s="188">
        <v>-44.005000000000003</v>
      </c>
      <c r="K535" s="186">
        <v>6</v>
      </c>
      <c r="L535" s="186">
        <v>51.746429300000003</v>
      </c>
      <c r="M535" s="186">
        <v>100.672</v>
      </c>
      <c r="P535" s="188">
        <v>99.144000000000005</v>
      </c>
      <c r="R535" s="186">
        <v>0</v>
      </c>
      <c r="S535" s="188">
        <v>1.1343821000000001</v>
      </c>
      <c r="U535" s="188">
        <v>1.06882E-2</v>
      </c>
      <c r="W535" s="188">
        <v>1.057518</v>
      </c>
      <c r="AB535" s="188" t="s">
        <v>798</v>
      </c>
      <c r="AC535" s="188" t="s">
        <v>821</v>
      </c>
      <c r="AD535" s="188" t="s">
        <v>1451</v>
      </c>
      <c r="AE535" s="186" t="s">
        <v>1969</v>
      </c>
      <c r="AF535" s="186">
        <v>95</v>
      </c>
    </row>
    <row r="536" spans="1:32" x14ac:dyDescent="0.2">
      <c r="A536" s="186" t="s">
        <v>164</v>
      </c>
      <c r="B536" s="186">
        <v>90</v>
      </c>
      <c r="C536" s="186" t="s">
        <v>605</v>
      </c>
      <c r="D536" s="186" t="s">
        <v>606</v>
      </c>
      <c r="E536" s="186">
        <v>0.81</v>
      </c>
      <c r="F536" s="188">
        <v>6358</v>
      </c>
      <c r="G536" s="188">
        <v>0.108</v>
      </c>
      <c r="K536" s="186">
        <v>1</v>
      </c>
      <c r="L536" s="186">
        <v>14.6218916</v>
      </c>
      <c r="M536" s="186">
        <v>116.953</v>
      </c>
      <c r="Q536" s="188">
        <v>116.11199999999999</v>
      </c>
      <c r="R536" s="186">
        <v>0</v>
      </c>
      <c r="T536" s="188">
        <v>0.72433840000000005</v>
      </c>
      <c r="V536" s="188">
        <v>3.6786000000000002E-3</v>
      </c>
      <c r="X536" s="188">
        <v>0.36651099999999998</v>
      </c>
      <c r="Y536" s="188" t="s">
        <v>751</v>
      </c>
      <c r="Z536" s="188" t="s">
        <v>1519</v>
      </c>
      <c r="AA536" s="188" t="s">
        <v>893</v>
      </c>
      <c r="AE536" s="186" t="s">
        <v>1971</v>
      </c>
      <c r="AF536" s="186">
        <v>0</v>
      </c>
    </row>
    <row r="537" spans="1:32" x14ac:dyDescent="0.2">
      <c r="A537" s="186" t="s">
        <v>164</v>
      </c>
      <c r="B537" s="186">
        <v>90</v>
      </c>
      <c r="C537" s="186" t="s">
        <v>605</v>
      </c>
      <c r="D537" s="186" t="s">
        <v>606</v>
      </c>
      <c r="E537" s="186">
        <v>0.81</v>
      </c>
      <c r="F537" s="188">
        <v>6360</v>
      </c>
      <c r="G537" s="188">
        <v>0</v>
      </c>
      <c r="K537" s="186">
        <v>2</v>
      </c>
      <c r="L537" s="186">
        <v>14.630361300000001</v>
      </c>
      <c r="M537" s="186">
        <v>117.078</v>
      </c>
      <c r="Q537" s="188">
        <v>116.236</v>
      </c>
      <c r="R537" s="186">
        <v>1</v>
      </c>
      <c r="T537" s="188">
        <v>0.72426040000000003</v>
      </c>
      <c r="V537" s="188">
        <v>3.6782E-3</v>
      </c>
      <c r="X537" s="188">
        <v>0.36647200000000002</v>
      </c>
      <c r="Y537" s="188" t="s">
        <v>1701</v>
      </c>
      <c r="Z537" s="188" t="s">
        <v>1678</v>
      </c>
      <c r="AA537" s="188" t="s">
        <v>1972</v>
      </c>
      <c r="AE537" s="186" t="s">
        <v>1971</v>
      </c>
      <c r="AF537" s="186">
        <v>0</v>
      </c>
    </row>
    <row r="538" spans="1:32" x14ac:dyDescent="0.2">
      <c r="A538" s="186" t="s">
        <v>164</v>
      </c>
      <c r="B538" s="186">
        <v>90</v>
      </c>
      <c r="C538" s="186" t="s">
        <v>605</v>
      </c>
      <c r="D538" s="186" t="s">
        <v>606</v>
      </c>
      <c r="E538" s="186">
        <v>0.81</v>
      </c>
      <c r="F538" s="188">
        <v>3555</v>
      </c>
      <c r="G538" s="188">
        <v>13.058999999999999</v>
      </c>
      <c r="J538" s="188" t="s">
        <v>754</v>
      </c>
      <c r="K538" s="186">
        <v>3</v>
      </c>
      <c r="L538" s="186">
        <v>11.996824399999999</v>
      </c>
      <c r="M538" s="186">
        <v>85.465000000000003</v>
      </c>
      <c r="Q538" s="188">
        <v>84.841999999999999</v>
      </c>
      <c r="R538" s="186">
        <v>0</v>
      </c>
      <c r="T538" s="188">
        <v>0.73371819999999999</v>
      </c>
      <c r="V538" s="188">
        <v>3.7261999999999998E-3</v>
      </c>
      <c r="X538" s="188">
        <v>0.37124000000000001</v>
      </c>
      <c r="Y538" s="188" t="s">
        <v>1689</v>
      </c>
      <c r="Z538" s="188" t="s">
        <v>1697</v>
      </c>
      <c r="AA538" s="188" t="s">
        <v>1241</v>
      </c>
      <c r="AE538" s="186" t="s">
        <v>1971</v>
      </c>
      <c r="AF538" s="186">
        <v>0</v>
      </c>
    </row>
    <row r="539" spans="1:32" x14ac:dyDescent="0.2">
      <c r="A539" s="186" t="s">
        <v>164</v>
      </c>
      <c r="B539" s="186">
        <v>90</v>
      </c>
      <c r="C539" s="186" t="s">
        <v>605</v>
      </c>
      <c r="D539" s="186" t="s">
        <v>606</v>
      </c>
      <c r="E539" s="186">
        <v>0.81</v>
      </c>
      <c r="H539" s="188">
        <v>819</v>
      </c>
      <c r="I539" s="188">
        <v>-32.344000000000001</v>
      </c>
      <c r="J539" s="188" t="s">
        <v>758</v>
      </c>
      <c r="K539" s="186">
        <v>4</v>
      </c>
      <c r="L539" s="186">
        <v>50.281033999999998</v>
      </c>
      <c r="M539" s="186">
        <v>22.198</v>
      </c>
      <c r="P539" s="188">
        <v>21.855</v>
      </c>
      <c r="R539" s="186">
        <v>0</v>
      </c>
      <c r="S539" s="188">
        <v>1.148549</v>
      </c>
      <c r="U539" s="188">
        <v>1.0818599999999999E-2</v>
      </c>
      <c r="W539" s="188">
        <v>1.0702799999999999</v>
      </c>
      <c r="AB539" s="188" t="s">
        <v>760</v>
      </c>
      <c r="AC539" s="188" t="s">
        <v>835</v>
      </c>
      <c r="AD539" s="188" t="s">
        <v>1548</v>
      </c>
      <c r="AE539" s="186" t="s">
        <v>1971</v>
      </c>
      <c r="AF539" s="186">
        <v>95</v>
      </c>
    </row>
    <row r="540" spans="1:32" x14ac:dyDescent="0.2">
      <c r="A540" s="186" t="s">
        <v>164</v>
      </c>
      <c r="B540" s="186">
        <v>90</v>
      </c>
      <c r="C540" s="186" t="s">
        <v>605</v>
      </c>
      <c r="D540" s="186" t="s">
        <v>606</v>
      </c>
      <c r="E540" s="186">
        <v>0.81</v>
      </c>
      <c r="H540" s="188">
        <v>5358</v>
      </c>
      <c r="I540" s="188">
        <v>-43.8</v>
      </c>
      <c r="K540" s="186">
        <v>5</v>
      </c>
      <c r="L540" s="186">
        <v>53.6295468</v>
      </c>
      <c r="M540" s="186">
        <v>100.352</v>
      </c>
      <c r="P540" s="188">
        <v>98.828999999999994</v>
      </c>
      <c r="R540" s="186">
        <v>1</v>
      </c>
      <c r="S540" s="188">
        <v>1.1346369999999999</v>
      </c>
      <c r="U540" s="188">
        <v>1.06905E-2</v>
      </c>
      <c r="W540" s="188">
        <v>1.0577430000000001</v>
      </c>
      <c r="AB540" s="188" t="s">
        <v>809</v>
      </c>
      <c r="AC540" s="188" t="s">
        <v>835</v>
      </c>
      <c r="AD540" s="188" t="s">
        <v>1065</v>
      </c>
      <c r="AE540" s="186" t="s">
        <v>1971</v>
      </c>
      <c r="AF540" s="186">
        <v>95</v>
      </c>
    </row>
    <row r="541" spans="1:32" x14ac:dyDescent="0.2">
      <c r="A541" s="186" t="s">
        <v>164</v>
      </c>
      <c r="B541" s="186">
        <v>90</v>
      </c>
      <c r="C541" s="186" t="s">
        <v>605</v>
      </c>
      <c r="D541" s="186" t="s">
        <v>606</v>
      </c>
      <c r="E541" s="186">
        <v>0.81</v>
      </c>
      <c r="H541" s="188">
        <v>5361</v>
      </c>
      <c r="I541" s="188">
        <v>-44.036000000000001</v>
      </c>
      <c r="K541" s="186">
        <v>6</v>
      </c>
      <c r="L541" s="186">
        <v>53.260015699999997</v>
      </c>
      <c r="M541" s="186">
        <v>100.571</v>
      </c>
      <c r="P541" s="188">
        <v>99.045000000000002</v>
      </c>
      <c r="R541" s="186">
        <v>0</v>
      </c>
      <c r="S541" s="188">
        <v>1.1343694</v>
      </c>
      <c r="U541" s="188">
        <v>1.06879E-2</v>
      </c>
      <c r="W541" s="188">
        <v>1.0574840000000001</v>
      </c>
      <c r="AB541" s="188" t="s">
        <v>798</v>
      </c>
      <c r="AC541" s="188" t="s">
        <v>821</v>
      </c>
      <c r="AD541" s="188" t="s">
        <v>1451</v>
      </c>
      <c r="AE541" s="186" t="s">
        <v>1971</v>
      </c>
      <c r="AF541" s="186">
        <v>95</v>
      </c>
    </row>
    <row r="542" spans="1:32" x14ac:dyDescent="0.2">
      <c r="A542" s="186" t="s">
        <v>164</v>
      </c>
      <c r="B542" s="186">
        <v>91</v>
      </c>
      <c r="C542" s="186" t="s">
        <v>607</v>
      </c>
      <c r="D542" s="186" t="s">
        <v>608</v>
      </c>
      <c r="E542" s="186">
        <v>0.83699999999999997</v>
      </c>
      <c r="F542" s="188">
        <v>6353</v>
      </c>
      <c r="G542" s="188">
        <v>0.13100000000000001</v>
      </c>
      <c r="K542" s="186">
        <v>1</v>
      </c>
      <c r="L542" s="186">
        <v>14.1516483</v>
      </c>
      <c r="M542" s="186">
        <v>116.97499999999999</v>
      </c>
      <c r="Q542" s="188">
        <v>116.134</v>
      </c>
      <c r="R542" s="186">
        <v>0</v>
      </c>
      <c r="T542" s="188">
        <v>0.72434379999999998</v>
      </c>
      <c r="V542" s="188">
        <v>3.6787E-3</v>
      </c>
      <c r="X542" s="188">
        <v>0.36652000000000001</v>
      </c>
      <c r="Y542" s="188" t="s">
        <v>1708</v>
      </c>
      <c r="Z542" s="188" t="s">
        <v>1519</v>
      </c>
      <c r="AA542" s="188" t="s">
        <v>1973</v>
      </c>
      <c r="AE542" s="186" t="s">
        <v>1974</v>
      </c>
      <c r="AF542" s="186">
        <v>0</v>
      </c>
    </row>
    <row r="543" spans="1:32" x14ac:dyDescent="0.2">
      <c r="A543" s="186" t="s">
        <v>164</v>
      </c>
      <c r="B543" s="186">
        <v>91</v>
      </c>
      <c r="C543" s="186" t="s">
        <v>607</v>
      </c>
      <c r="D543" s="186" t="s">
        <v>608</v>
      </c>
      <c r="E543" s="186">
        <v>0.83699999999999997</v>
      </c>
      <c r="F543" s="188">
        <v>6355</v>
      </c>
      <c r="G543" s="188">
        <v>0</v>
      </c>
      <c r="K543" s="186">
        <v>2</v>
      </c>
      <c r="L543" s="186">
        <v>14.149394300000001</v>
      </c>
      <c r="M543" s="186">
        <v>116.941</v>
      </c>
      <c r="Q543" s="188">
        <v>116.1</v>
      </c>
      <c r="R543" s="186">
        <v>1</v>
      </c>
      <c r="T543" s="188">
        <v>0.72424889999999997</v>
      </c>
      <c r="V543" s="188">
        <v>3.6782E-3</v>
      </c>
      <c r="X543" s="188">
        <v>0.36647200000000002</v>
      </c>
      <c r="Y543" s="188" t="s">
        <v>1718</v>
      </c>
      <c r="Z543" s="188" t="s">
        <v>1678</v>
      </c>
      <c r="AA543" s="188" t="s">
        <v>1970</v>
      </c>
      <c r="AE543" s="186" t="s">
        <v>1974</v>
      </c>
      <c r="AF543" s="186">
        <v>0</v>
      </c>
    </row>
    <row r="544" spans="1:32" x14ac:dyDescent="0.2">
      <c r="A544" s="186" t="s">
        <v>164</v>
      </c>
      <c r="B544" s="186">
        <v>91</v>
      </c>
      <c r="C544" s="186" t="s">
        <v>607</v>
      </c>
      <c r="D544" s="186" t="s">
        <v>608</v>
      </c>
      <c r="E544" s="186">
        <v>0.83699999999999997</v>
      </c>
      <c r="F544" s="188">
        <v>3640</v>
      </c>
      <c r="G544" s="188">
        <v>13.358000000000001</v>
      </c>
      <c r="J544" s="188" t="s">
        <v>754</v>
      </c>
      <c r="K544" s="186">
        <v>3</v>
      </c>
      <c r="L544" s="186">
        <v>11.7821105</v>
      </c>
      <c r="M544" s="186">
        <v>87.284000000000006</v>
      </c>
      <c r="Q544" s="188">
        <v>86.647999999999996</v>
      </c>
      <c r="R544" s="186">
        <v>0</v>
      </c>
      <c r="T544" s="188">
        <v>0.73392369999999996</v>
      </c>
      <c r="V544" s="188">
        <v>3.7272999999999998E-3</v>
      </c>
      <c r="X544" s="188">
        <v>0.37134899999999998</v>
      </c>
      <c r="Y544" s="188" t="s">
        <v>1689</v>
      </c>
      <c r="Z544" s="188" t="s">
        <v>1714</v>
      </c>
      <c r="AA544" s="188" t="s">
        <v>1958</v>
      </c>
      <c r="AE544" s="186" t="s">
        <v>1974</v>
      </c>
      <c r="AF544" s="186">
        <v>0</v>
      </c>
    </row>
    <row r="545" spans="1:32" x14ac:dyDescent="0.2">
      <c r="A545" s="186" t="s">
        <v>164</v>
      </c>
      <c r="B545" s="186">
        <v>91</v>
      </c>
      <c r="C545" s="186" t="s">
        <v>607</v>
      </c>
      <c r="D545" s="186" t="s">
        <v>608</v>
      </c>
      <c r="E545" s="186">
        <v>0.83699999999999997</v>
      </c>
      <c r="H545" s="188">
        <v>848</v>
      </c>
      <c r="I545" s="188">
        <v>-32.148000000000003</v>
      </c>
      <c r="J545" s="188" t="s">
        <v>758</v>
      </c>
      <c r="K545" s="186">
        <v>4</v>
      </c>
      <c r="L545" s="186">
        <v>49.970195500000003</v>
      </c>
      <c r="M545" s="186">
        <v>22.969000000000001</v>
      </c>
      <c r="P545" s="188">
        <v>22.614999999999998</v>
      </c>
      <c r="R545" s="186">
        <v>0</v>
      </c>
      <c r="S545" s="188">
        <v>1.1487457999999999</v>
      </c>
      <c r="U545" s="188">
        <v>1.08208E-2</v>
      </c>
      <c r="W545" s="188">
        <v>1.0704940000000001</v>
      </c>
      <c r="AB545" s="188" t="s">
        <v>760</v>
      </c>
      <c r="AC545" s="188" t="s">
        <v>835</v>
      </c>
      <c r="AD545" s="188" t="s">
        <v>1548</v>
      </c>
      <c r="AE545" s="186" t="s">
        <v>1974</v>
      </c>
      <c r="AF545" s="186">
        <v>95</v>
      </c>
    </row>
    <row r="546" spans="1:32" x14ac:dyDescent="0.2">
      <c r="A546" s="186" t="s">
        <v>164</v>
      </c>
      <c r="B546" s="186">
        <v>91</v>
      </c>
      <c r="C546" s="186" t="s">
        <v>607</v>
      </c>
      <c r="D546" s="186" t="s">
        <v>608</v>
      </c>
      <c r="E546" s="186">
        <v>0.83699999999999997</v>
      </c>
      <c r="H546" s="188">
        <v>5366</v>
      </c>
      <c r="I546" s="188">
        <v>-43.8</v>
      </c>
      <c r="K546" s="186">
        <v>5</v>
      </c>
      <c r="L546" s="186">
        <v>51.8904687</v>
      </c>
      <c r="M546" s="186">
        <v>100.358</v>
      </c>
      <c r="P546" s="188">
        <v>98.834999999999994</v>
      </c>
      <c r="R546" s="186">
        <v>1</v>
      </c>
      <c r="S546" s="188">
        <v>1.1346281</v>
      </c>
      <c r="U546" s="188">
        <v>1.06905E-2</v>
      </c>
      <c r="W546" s="188">
        <v>1.0577430000000001</v>
      </c>
      <c r="AB546" s="188" t="s">
        <v>760</v>
      </c>
      <c r="AC546" s="188" t="s">
        <v>835</v>
      </c>
      <c r="AD546" s="188" t="s">
        <v>1065</v>
      </c>
      <c r="AE546" s="186" t="s">
        <v>1974</v>
      </c>
      <c r="AF546" s="186">
        <v>95</v>
      </c>
    </row>
    <row r="547" spans="1:32" x14ac:dyDescent="0.2">
      <c r="A547" s="186" t="s">
        <v>164</v>
      </c>
      <c r="B547" s="186">
        <v>91</v>
      </c>
      <c r="C547" s="186" t="s">
        <v>607</v>
      </c>
      <c r="D547" s="186" t="s">
        <v>608</v>
      </c>
      <c r="E547" s="186">
        <v>0.83699999999999997</v>
      </c>
      <c r="H547" s="188">
        <v>5358</v>
      </c>
      <c r="I547" s="188">
        <v>-44.021999999999998</v>
      </c>
      <c r="K547" s="186">
        <v>6</v>
      </c>
      <c r="L547" s="186">
        <v>51.645939300000002</v>
      </c>
      <c r="M547" s="186">
        <v>100.50700000000001</v>
      </c>
      <c r="P547" s="188">
        <v>98.981999999999999</v>
      </c>
      <c r="R547" s="186">
        <v>0</v>
      </c>
      <c r="S547" s="188">
        <v>1.1343752</v>
      </c>
      <c r="U547" s="188">
        <v>1.0688E-2</v>
      </c>
      <c r="W547" s="188">
        <v>1.0575000000000001</v>
      </c>
      <c r="AB547" s="188" t="s">
        <v>798</v>
      </c>
      <c r="AC547" s="188" t="s">
        <v>821</v>
      </c>
      <c r="AD547" s="188" t="s">
        <v>1451</v>
      </c>
      <c r="AE547" s="186" t="s">
        <v>1974</v>
      </c>
      <c r="AF547" s="186">
        <v>95</v>
      </c>
    </row>
    <row r="548" spans="1:32" x14ac:dyDescent="0.2">
      <c r="A548" s="186" t="s">
        <v>164</v>
      </c>
      <c r="B548" s="186">
        <v>92</v>
      </c>
      <c r="C548" s="186" t="s">
        <v>609</v>
      </c>
      <c r="D548" s="186" t="s">
        <v>610</v>
      </c>
      <c r="E548" s="186">
        <v>0.83599999999999997</v>
      </c>
      <c r="F548" s="188">
        <v>6346</v>
      </c>
      <c r="G548" s="188">
        <v>0.113</v>
      </c>
      <c r="K548" s="186">
        <v>1</v>
      </c>
      <c r="L548" s="186">
        <v>14.159275299999999</v>
      </c>
      <c r="M548" s="186">
        <v>116.834</v>
      </c>
      <c r="Q548" s="188">
        <v>115.994</v>
      </c>
      <c r="R548" s="186">
        <v>0</v>
      </c>
      <c r="T548" s="188">
        <v>0.72434080000000001</v>
      </c>
      <c r="V548" s="188">
        <v>3.6786000000000002E-3</v>
      </c>
      <c r="X548" s="188">
        <v>0.36651299999999998</v>
      </c>
      <c r="Y548" s="188" t="s">
        <v>1708</v>
      </c>
      <c r="Z548" s="188" t="s">
        <v>1519</v>
      </c>
      <c r="AA548" s="188" t="s">
        <v>1975</v>
      </c>
      <c r="AE548" s="186" t="s">
        <v>1976</v>
      </c>
      <c r="AF548" s="186">
        <v>0</v>
      </c>
    </row>
    <row r="549" spans="1:32" x14ac:dyDescent="0.2">
      <c r="A549" s="186" t="s">
        <v>164</v>
      </c>
      <c r="B549" s="186">
        <v>92</v>
      </c>
      <c r="C549" s="186" t="s">
        <v>609</v>
      </c>
      <c r="D549" s="186" t="s">
        <v>610</v>
      </c>
      <c r="E549" s="186">
        <v>0.83599999999999997</v>
      </c>
      <c r="F549" s="188">
        <v>6356</v>
      </c>
      <c r="G549" s="188">
        <v>0</v>
      </c>
      <c r="K549" s="186">
        <v>2</v>
      </c>
      <c r="L549" s="186">
        <v>14.1662552</v>
      </c>
      <c r="M549" s="186">
        <v>116.94</v>
      </c>
      <c r="Q549" s="188">
        <v>116.099</v>
      </c>
      <c r="R549" s="186">
        <v>1</v>
      </c>
      <c r="T549" s="188">
        <v>0.72425890000000004</v>
      </c>
      <c r="V549" s="188">
        <v>3.6782E-3</v>
      </c>
      <c r="X549" s="188">
        <v>0.36647200000000002</v>
      </c>
      <c r="Y549" s="188" t="s">
        <v>1718</v>
      </c>
      <c r="Z549" s="188" t="s">
        <v>1678</v>
      </c>
      <c r="AA549" s="188" t="s">
        <v>1977</v>
      </c>
      <c r="AE549" s="186" t="s">
        <v>1976</v>
      </c>
      <c r="AF549" s="186">
        <v>0</v>
      </c>
    </row>
    <row r="550" spans="1:32" x14ac:dyDescent="0.2">
      <c r="A550" s="186" t="s">
        <v>164</v>
      </c>
      <c r="B550" s="186">
        <v>92</v>
      </c>
      <c r="C550" s="186" t="s">
        <v>609</v>
      </c>
      <c r="D550" s="186" t="s">
        <v>610</v>
      </c>
      <c r="E550" s="186">
        <v>0.83599999999999997</v>
      </c>
      <c r="F550" s="188">
        <v>3737</v>
      </c>
      <c r="G550" s="188">
        <v>12.013999999999999</v>
      </c>
      <c r="J550" s="188" t="s">
        <v>754</v>
      </c>
      <c r="K550" s="186">
        <v>3</v>
      </c>
      <c r="L550" s="186">
        <v>12.0169412</v>
      </c>
      <c r="M550" s="186">
        <v>89.662999999999997</v>
      </c>
      <c r="Q550" s="188">
        <v>89.010999999999996</v>
      </c>
      <c r="R550" s="186">
        <v>0</v>
      </c>
      <c r="T550" s="188">
        <v>0.73296039999999996</v>
      </c>
      <c r="V550" s="188">
        <v>3.7223999999999998E-3</v>
      </c>
      <c r="X550" s="188">
        <v>0.37085899999999999</v>
      </c>
      <c r="Y550" s="188" t="s">
        <v>1684</v>
      </c>
      <c r="Z550" s="188" t="s">
        <v>1714</v>
      </c>
      <c r="AA550" s="188" t="s">
        <v>1978</v>
      </c>
      <c r="AE550" s="186" t="s">
        <v>1976</v>
      </c>
      <c r="AF550" s="186">
        <v>0</v>
      </c>
    </row>
    <row r="551" spans="1:32" x14ac:dyDescent="0.2">
      <c r="A551" s="186" t="s">
        <v>164</v>
      </c>
      <c r="B551" s="186">
        <v>92</v>
      </c>
      <c r="C551" s="186" t="s">
        <v>609</v>
      </c>
      <c r="D551" s="186" t="s">
        <v>610</v>
      </c>
      <c r="E551" s="186">
        <v>0.83599999999999997</v>
      </c>
      <c r="H551" s="188">
        <v>844</v>
      </c>
      <c r="I551" s="188">
        <v>-32.393999999999998</v>
      </c>
      <c r="J551" s="188" t="s">
        <v>758</v>
      </c>
      <c r="K551" s="186">
        <v>4</v>
      </c>
      <c r="L551" s="186">
        <v>49.880297400000003</v>
      </c>
      <c r="M551" s="186">
        <v>22.88</v>
      </c>
      <c r="P551" s="188">
        <v>22.527000000000001</v>
      </c>
      <c r="R551" s="186">
        <v>0</v>
      </c>
      <c r="S551" s="188">
        <v>1.1484732</v>
      </c>
      <c r="U551" s="188">
        <v>1.0817999999999999E-2</v>
      </c>
      <c r="W551" s="188">
        <v>1.070225</v>
      </c>
      <c r="AB551" s="188" t="s">
        <v>760</v>
      </c>
      <c r="AC551" s="188" t="s">
        <v>835</v>
      </c>
      <c r="AD551" s="188" t="s">
        <v>1585</v>
      </c>
      <c r="AE551" s="186" t="s">
        <v>1976</v>
      </c>
      <c r="AF551" s="186">
        <v>95</v>
      </c>
    </row>
    <row r="552" spans="1:32" x14ac:dyDescent="0.2">
      <c r="A552" s="186" t="s">
        <v>164</v>
      </c>
      <c r="B552" s="186">
        <v>92</v>
      </c>
      <c r="C552" s="186" t="s">
        <v>609</v>
      </c>
      <c r="D552" s="186" t="s">
        <v>610</v>
      </c>
      <c r="E552" s="186">
        <v>0.83599999999999997</v>
      </c>
      <c r="H552" s="188">
        <v>5369</v>
      </c>
      <c r="I552" s="188">
        <v>-43.8</v>
      </c>
      <c r="K552" s="186">
        <v>5</v>
      </c>
      <c r="L552" s="186">
        <v>52.171312700000001</v>
      </c>
      <c r="M552" s="186">
        <v>100.224</v>
      </c>
      <c r="P552" s="188">
        <v>98.703000000000003</v>
      </c>
      <c r="R552" s="186">
        <v>1</v>
      </c>
      <c r="S552" s="188">
        <v>1.1346227</v>
      </c>
      <c r="U552" s="188">
        <v>1.06905E-2</v>
      </c>
      <c r="W552" s="188">
        <v>1.0577430000000001</v>
      </c>
      <c r="AB552" s="188" t="s">
        <v>809</v>
      </c>
      <c r="AC552" s="188" t="s">
        <v>835</v>
      </c>
      <c r="AD552" s="188" t="s">
        <v>1044</v>
      </c>
      <c r="AE552" s="186" t="s">
        <v>1976</v>
      </c>
      <c r="AF552" s="186">
        <v>95</v>
      </c>
    </row>
    <row r="553" spans="1:32" x14ac:dyDescent="0.2">
      <c r="A553" s="186" t="s">
        <v>164</v>
      </c>
      <c r="B553" s="186">
        <v>92</v>
      </c>
      <c r="C553" s="186" t="s">
        <v>609</v>
      </c>
      <c r="D553" s="186" t="s">
        <v>610</v>
      </c>
      <c r="E553" s="186">
        <v>0.83599999999999997</v>
      </c>
      <c r="H553" s="188">
        <v>5361</v>
      </c>
      <c r="I553" s="188">
        <v>-44.003</v>
      </c>
      <c r="K553" s="186">
        <v>6</v>
      </c>
      <c r="L553" s="186">
        <v>51.8389594</v>
      </c>
      <c r="M553" s="186">
        <v>100.42700000000001</v>
      </c>
      <c r="P553" s="188">
        <v>98.903000000000006</v>
      </c>
      <c r="R553" s="186">
        <v>0</v>
      </c>
      <c r="S553" s="188">
        <v>1.1343913000000001</v>
      </c>
      <c r="U553" s="188">
        <v>1.06882E-2</v>
      </c>
      <c r="W553" s="188">
        <v>1.0575209999999999</v>
      </c>
      <c r="AB553" s="188" t="s">
        <v>798</v>
      </c>
      <c r="AC553" s="188" t="s">
        <v>821</v>
      </c>
      <c r="AD553" s="188" t="s">
        <v>1451</v>
      </c>
      <c r="AE553" s="186" t="s">
        <v>1976</v>
      </c>
      <c r="AF553" s="186">
        <v>95</v>
      </c>
    </row>
    <row r="554" spans="1:32" x14ac:dyDescent="0.2">
      <c r="A554" s="186" t="s">
        <v>164</v>
      </c>
      <c r="B554" s="186">
        <v>93</v>
      </c>
      <c r="C554" s="186" t="s">
        <v>609</v>
      </c>
      <c r="D554" s="186" t="s">
        <v>338</v>
      </c>
      <c r="E554" s="186">
        <v>0.83199999999999996</v>
      </c>
      <c r="F554" s="188">
        <v>6347</v>
      </c>
      <c r="G554" s="188">
        <v>0.10299999999999999</v>
      </c>
      <c r="K554" s="186">
        <v>1</v>
      </c>
      <c r="L554" s="186">
        <v>14.2255541</v>
      </c>
      <c r="M554" s="186">
        <v>116.807</v>
      </c>
      <c r="Q554" s="188">
        <v>115.967</v>
      </c>
      <c r="R554" s="186">
        <v>0</v>
      </c>
      <c r="T554" s="188">
        <v>0.72434770000000004</v>
      </c>
      <c r="V554" s="188">
        <v>3.6786000000000002E-3</v>
      </c>
      <c r="X554" s="188">
        <v>0.36650899999999997</v>
      </c>
      <c r="Y554" s="188" t="s">
        <v>1708</v>
      </c>
      <c r="Z554" s="188" t="s">
        <v>1519</v>
      </c>
      <c r="AA554" s="188" t="s">
        <v>1979</v>
      </c>
      <c r="AE554" s="186" t="s">
        <v>1980</v>
      </c>
      <c r="AF554" s="186">
        <v>0</v>
      </c>
    </row>
    <row r="555" spans="1:32" x14ac:dyDescent="0.2">
      <c r="A555" s="186" t="s">
        <v>164</v>
      </c>
      <c r="B555" s="186">
        <v>93</v>
      </c>
      <c r="C555" s="186" t="s">
        <v>609</v>
      </c>
      <c r="D555" s="186" t="s">
        <v>338</v>
      </c>
      <c r="E555" s="186">
        <v>0.83199999999999996</v>
      </c>
      <c r="F555" s="188">
        <v>6348</v>
      </c>
      <c r="G555" s="188">
        <v>0</v>
      </c>
      <c r="K555" s="186">
        <v>2</v>
      </c>
      <c r="L555" s="186">
        <v>14.228445499999999</v>
      </c>
      <c r="M555" s="186">
        <v>116.851</v>
      </c>
      <c r="Q555" s="188">
        <v>116.01</v>
      </c>
      <c r="R555" s="186">
        <v>1</v>
      </c>
      <c r="T555" s="188">
        <v>0.72427350000000001</v>
      </c>
      <c r="V555" s="188">
        <v>3.6782E-3</v>
      </c>
      <c r="X555" s="188">
        <v>0.36647200000000002</v>
      </c>
      <c r="Y555" s="188" t="s">
        <v>1718</v>
      </c>
      <c r="Z555" s="188" t="s">
        <v>1678</v>
      </c>
      <c r="AA555" s="188" t="s">
        <v>1245</v>
      </c>
      <c r="AE555" s="186" t="s">
        <v>1980</v>
      </c>
      <c r="AF555" s="186">
        <v>0</v>
      </c>
    </row>
    <row r="556" spans="1:32" x14ac:dyDescent="0.2">
      <c r="A556" s="186" t="s">
        <v>164</v>
      </c>
      <c r="B556" s="186">
        <v>93</v>
      </c>
      <c r="C556" s="186" t="s">
        <v>609</v>
      </c>
      <c r="D556" s="186" t="s">
        <v>338</v>
      </c>
      <c r="E556" s="186">
        <v>0.83199999999999996</v>
      </c>
      <c r="F556" s="188">
        <v>3676</v>
      </c>
      <c r="G556" s="188">
        <v>12.002000000000001</v>
      </c>
      <c r="J556" s="188" t="s">
        <v>754</v>
      </c>
      <c r="K556" s="186">
        <v>3</v>
      </c>
      <c r="L556" s="186">
        <v>11.945277600000001</v>
      </c>
      <c r="M556" s="186">
        <v>88.268000000000001</v>
      </c>
      <c r="Q556" s="188">
        <v>87.626000000000005</v>
      </c>
      <c r="R556" s="186">
        <v>0</v>
      </c>
      <c r="T556" s="188">
        <v>0.73296589999999995</v>
      </c>
      <c r="V556" s="188">
        <v>3.7223E-3</v>
      </c>
      <c r="X556" s="188">
        <v>0.37085400000000002</v>
      </c>
      <c r="Y556" s="188" t="s">
        <v>1684</v>
      </c>
      <c r="Z556" s="188" t="s">
        <v>1714</v>
      </c>
      <c r="AA556" s="188" t="s">
        <v>1981</v>
      </c>
      <c r="AE556" s="186" t="s">
        <v>1980</v>
      </c>
      <c r="AF556" s="186">
        <v>0</v>
      </c>
    </row>
    <row r="557" spans="1:32" x14ac:dyDescent="0.2">
      <c r="A557" s="186" t="s">
        <v>164</v>
      </c>
      <c r="B557" s="186">
        <v>93</v>
      </c>
      <c r="C557" s="186" t="s">
        <v>609</v>
      </c>
      <c r="D557" s="186" t="s">
        <v>338</v>
      </c>
      <c r="E557" s="186">
        <v>0.83199999999999996</v>
      </c>
      <c r="H557" s="188">
        <v>842</v>
      </c>
      <c r="I557" s="188">
        <v>-32.393000000000001</v>
      </c>
      <c r="J557" s="188" t="s">
        <v>758</v>
      </c>
      <c r="K557" s="186">
        <v>4</v>
      </c>
      <c r="L557" s="186">
        <v>50.052952599999998</v>
      </c>
      <c r="M557" s="186">
        <v>22.841000000000001</v>
      </c>
      <c r="P557" s="188">
        <v>22.488</v>
      </c>
      <c r="R557" s="186">
        <v>0</v>
      </c>
      <c r="S557" s="188">
        <v>1.1484354000000001</v>
      </c>
      <c r="U557" s="188">
        <v>1.0817999999999999E-2</v>
      </c>
      <c r="W557" s="188">
        <v>1.0702259999999999</v>
      </c>
      <c r="AB557" s="188" t="s">
        <v>760</v>
      </c>
      <c r="AC557" s="188" t="s">
        <v>835</v>
      </c>
      <c r="AD557" s="188" t="s">
        <v>1585</v>
      </c>
      <c r="AE557" s="186" t="s">
        <v>1980</v>
      </c>
      <c r="AF557" s="186">
        <v>95</v>
      </c>
    </row>
    <row r="558" spans="1:32" x14ac:dyDescent="0.2">
      <c r="A558" s="186" t="s">
        <v>164</v>
      </c>
      <c r="B558" s="186">
        <v>93</v>
      </c>
      <c r="C558" s="186" t="s">
        <v>609</v>
      </c>
      <c r="D558" s="186" t="s">
        <v>338</v>
      </c>
      <c r="E558" s="186">
        <v>0.83199999999999996</v>
      </c>
      <c r="H558" s="188">
        <v>5364</v>
      </c>
      <c r="I558" s="188">
        <v>-43.8</v>
      </c>
      <c r="K558" s="186">
        <v>5</v>
      </c>
      <c r="L558" s="186">
        <v>52.498352099999998</v>
      </c>
      <c r="M558" s="186">
        <v>100.17700000000001</v>
      </c>
      <c r="P558" s="188">
        <v>98.656999999999996</v>
      </c>
      <c r="R558" s="186">
        <v>1</v>
      </c>
      <c r="S558" s="188">
        <v>1.1345901</v>
      </c>
      <c r="U558" s="188">
        <v>1.06905E-2</v>
      </c>
      <c r="W558" s="188">
        <v>1.0577430000000001</v>
      </c>
      <c r="AB558" s="188" t="s">
        <v>809</v>
      </c>
      <c r="AC558" s="188" t="s">
        <v>835</v>
      </c>
      <c r="AD558" s="188" t="s">
        <v>1065</v>
      </c>
      <c r="AE558" s="186" t="s">
        <v>1980</v>
      </c>
      <c r="AF558" s="186">
        <v>95</v>
      </c>
    </row>
    <row r="559" spans="1:32" x14ac:dyDescent="0.2">
      <c r="A559" s="186" t="s">
        <v>164</v>
      </c>
      <c r="B559" s="186">
        <v>93</v>
      </c>
      <c r="C559" s="186" t="s">
        <v>609</v>
      </c>
      <c r="D559" s="186" t="s">
        <v>338</v>
      </c>
      <c r="E559" s="186">
        <v>0.83199999999999996</v>
      </c>
      <c r="H559" s="188">
        <v>5351</v>
      </c>
      <c r="I559" s="188">
        <v>-44.018000000000001</v>
      </c>
      <c r="K559" s="186">
        <v>6</v>
      </c>
      <c r="L559" s="186">
        <v>52.187200900000001</v>
      </c>
      <c r="M559" s="186">
        <v>100.367</v>
      </c>
      <c r="P559" s="188">
        <v>98.843999999999994</v>
      </c>
      <c r="R559" s="186">
        <v>0</v>
      </c>
      <c r="S559" s="188">
        <v>1.1343430000000001</v>
      </c>
      <c r="U559" s="188">
        <v>1.0688100000000001E-2</v>
      </c>
      <c r="W559" s="188">
        <v>1.057504</v>
      </c>
      <c r="AB559" s="188" t="s">
        <v>798</v>
      </c>
      <c r="AC559" s="188" t="s">
        <v>821</v>
      </c>
      <c r="AD559" s="188" t="s">
        <v>1451</v>
      </c>
      <c r="AE559" s="186" t="s">
        <v>1980</v>
      </c>
      <c r="AF559" s="186">
        <v>95</v>
      </c>
    </row>
    <row r="560" spans="1:32" x14ac:dyDescent="0.2">
      <c r="A560" s="186" t="s">
        <v>164</v>
      </c>
      <c r="B560" s="186">
        <v>94</v>
      </c>
      <c r="C560" s="186" t="s">
        <v>154</v>
      </c>
      <c r="D560" s="186" t="s">
        <v>700</v>
      </c>
      <c r="E560" s="186">
        <v>0.755</v>
      </c>
      <c r="F560" s="188">
        <v>6342</v>
      </c>
      <c r="G560" s="188">
        <v>0.112</v>
      </c>
      <c r="K560" s="186">
        <v>1</v>
      </c>
      <c r="L560" s="186">
        <v>15.667147</v>
      </c>
      <c r="M560" s="186">
        <v>116.681</v>
      </c>
      <c r="Q560" s="188">
        <v>115.842</v>
      </c>
      <c r="R560" s="186">
        <v>0</v>
      </c>
      <c r="T560" s="188">
        <v>0.72434030000000005</v>
      </c>
      <c r="V560" s="188">
        <v>3.6786000000000002E-3</v>
      </c>
      <c r="X560" s="188">
        <v>0.36651299999999998</v>
      </c>
      <c r="Y560" s="188" t="s">
        <v>1689</v>
      </c>
      <c r="Z560" s="188" t="s">
        <v>1277</v>
      </c>
      <c r="AA560" s="188" t="s">
        <v>1979</v>
      </c>
      <c r="AE560" s="186" t="s">
        <v>1982</v>
      </c>
      <c r="AF560" s="186">
        <v>0</v>
      </c>
    </row>
    <row r="561" spans="1:32" x14ac:dyDescent="0.2">
      <c r="A561" s="186" t="s">
        <v>164</v>
      </c>
      <c r="B561" s="186">
        <v>94</v>
      </c>
      <c r="C561" s="186" t="s">
        <v>154</v>
      </c>
      <c r="D561" s="186" t="s">
        <v>700</v>
      </c>
      <c r="E561" s="186">
        <v>0.755</v>
      </c>
      <c r="F561" s="188">
        <v>6341</v>
      </c>
      <c r="G561" s="188">
        <v>0</v>
      </c>
      <c r="K561" s="186">
        <v>2</v>
      </c>
      <c r="L561" s="186">
        <v>15.6788191</v>
      </c>
      <c r="M561" s="186">
        <v>116.84</v>
      </c>
      <c r="Q561" s="188">
        <v>116</v>
      </c>
      <c r="R561" s="186">
        <v>1</v>
      </c>
      <c r="T561" s="188">
        <v>0.7242594</v>
      </c>
      <c r="V561" s="188">
        <v>3.6782E-3</v>
      </c>
      <c r="X561" s="188">
        <v>0.36647200000000002</v>
      </c>
      <c r="Y561" s="188" t="s">
        <v>1718</v>
      </c>
      <c r="Z561" s="188" t="s">
        <v>1262</v>
      </c>
      <c r="AA561" s="188" t="s">
        <v>1506</v>
      </c>
      <c r="AE561" s="186" t="s">
        <v>1982</v>
      </c>
      <c r="AF561" s="186">
        <v>0</v>
      </c>
    </row>
    <row r="562" spans="1:32" x14ac:dyDescent="0.2">
      <c r="A562" s="186" t="s">
        <v>164</v>
      </c>
      <c r="B562" s="186">
        <v>94</v>
      </c>
      <c r="C562" s="186" t="s">
        <v>154</v>
      </c>
      <c r="D562" s="186" t="s">
        <v>700</v>
      </c>
      <c r="E562" s="186">
        <v>0.755</v>
      </c>
      <c r="F562" s="188">
        <v>2214</v>
      </c>
      <c r="G562" s="188">
        <v>-2.8879999999999999</v>
      </c>
      <c r="J562" s="188" t="s">
        <v>754</v>
      </c>
      <c r="K562" s="186">
        <v>3</v>
      </c>
      <c r="L562" s="186">
        <v>8.9734724000000003</v>
      </c>
      <c r="M562" s="186">
        <v>53.66</v>
      </c>
      <c r="Q562" s="188">
        <v>53.274999999999999</v>
      </c>
      <c r="R562" s="186">
        <v>0</v>
      </c>
      <c r="T562" s="188">
        <v>0.72216800000000003</v>
      </c>
      <c r="V562" s="188">
        <v>3.6676E-3</v>
      </c>
      <c r="X562" s="188">
        <v>0.36541800000000002</v>
      </c>
      <c r="Y562" s="188" t="s">
        <v>1261</v>
      </c>
      <c r="Z562" s="188" t="s">
        <v>1703</v>
      </c>
      <c r="AA562" s="188" t="s">
        <v>1983</v>
      </c>
      <c r="AE562" s="186" t="s">
        <v>1982</v>
      </c>
      <c r="AF562" s="186">
        <v>0</v>
      </c>
    </row>
    <row r="563" spans="1:32" x14ac:dyDescent="0.2">
      <c r="A563" s="186" t="s">
        <v>164</v>
      </c>
      <c r="B563" s="186">
        <v>94</v>
      </c>
      <c r="C563" s="186" t="s">
        <v>154</v>
      </c>
      <c r="D563" s="186" t="s">
        <v>700</v>
      </c>
      <c r="E563" s="186">
        <v>0.755</v>
      </c>
      <c r="H563" s="188">
        <v>632</v>
      </c>
      <c r="I563" s="188">
        <v>-29.902000000000001</v>
      </c>
      <c r="J563" s="188" t="s">
        <v>758</v>
      </c>
      <c r="K563" s="186">
        <v>4</v>
      </c>
      <c r="L563" s="186">
        <v>43.275136199999999</v>
      </c>
      <c r="M563" s="186">
        <v>16.936</v>
      </c>
      <c r="P563" s="188">
        <v>16.675000000000001</v>
      </c>
      <c r="R563" s="186">
        <v>0</v>
      </c>
      <c r="S563" s="188">
        <v>1.1512651</v>
      </c>
      <c r="U563" s="188">
        <v>1.08459E-2</v>
      </c>
      <c r="W563" s="188">
        <v>1.0729519999999999</v>
      </c>
      <c r="AB563" s="188" t="s">
        <v>760</v>
      </c>
      <c r="AC563" s="188" t="s">
        <v>1236</v>
      </c>
      <c r="AD563" s="188" t="s">
        <v>1502</v>
      </c>
      <c r="AE563" s="186" t="s">
        <v>1982</v>
      </c>
      <c r="AF563" s="186">
        <v>95</v>
      </c>
    </row>
    <row r="564" spans="1:32" x14ac:dyDescent="0.2">
      <c r="A564" s="186" t="s">
        <v>164</v>
      </c>
      <c r="B564" s="186">
        <v>94</v>
      </c>
      <c r="C564" s="186" t="s">
        <v>154</v>
      </c>
      <c r="D564" s="186" t="s">
        <v>700</v>
      </c>
      <c r="E564" s="186">
        <v>0.755</v>
      </c>
      <c r="H564" s="188">
        <v>5360</v>
      </c>
      <c r="I564" s="188">
        <v>-43.8</v>
      </c>
      <c r="K564" s="186">
        <v>5</v>
      </c>
      <c r="L564" s="186">
        <v>58.061048999999997</v>
      </c>
      <c r="M564" s="186">
        <v>100.06100000000001</v>
      </c>
      <c r="P564" s="188">
        <v>98.543000000000006</v>
      </c>
      <c r="R564" s="186">
        <v>1</v>
      </c>
      <c r="S564" s="188">
        <v>1.1346086</v>
      </c>
      <c r="U564" s="188">
        <v>1.06905E-2</v>
      </c>
      <c r="W564" s="188">
        <v>1.0577430000000001</v>
      </c>
      <c r="AB564" s="188" t="s">
        <v>809</v>
      </c>
      <c r="AC564" s="188" t="s">
        <v>760</v>
      </c>
      <c r="AD564" s="188" t="s">
        <v>1039</v>
      </c>
      <c r="AE564" s="186" t="s">
        <v>1982</v>
      </c>
      <c r="AF564" s="186">
        <v>95</v>
      </c>
    </row>
    <row r="565" spans="1:32" x14ac:dyDescent="0.2">
      <c r="A565" s="186" t="s">
        <v>164</v>
      </c>
      <c r="B565" s="186">
        <v>94</v>
      </c>
      <c r="C565" s="186" t="s">
        <v>154</v>
      </c>
      <c r="D565" s="186" t="s">
        <v>700</v>
      </c>
      <c r="E565" s="186">
        <v>0.755</v>
      </c>
      <c r="H565" s="188">
        <v>5349</v>
      </c>
      <c r="I565" s="188">
        <v>-44.021999999999998</v>
      </c>
      <c r="K565" s="186">
        <v>6</v>
      </c>
      <c r="L565" s="186">
        <v>57.774651800000001</v>
      </c>
      <c r="M565" s="186">
        <v>100.22</v>
      </c>
      <c r="P565" s="188">
        <v>98.7</v>
      </c>
      <c r="R565" s="186">
        <v>0</v>
      </c>
      <c r="S565" s="188">
        <v>1.1343562</v>
      </c>
      <c r="U565" s="188">
        <v>1.0688E-2</v>
      </c>
      <c r="W565" s="188">
        <v>1.0575000000000001</v>
      </c>
      <c r="AB565" s="188" t="s">
        <v>798</v>
      </c>
      <c r="AC565" s="188" t="s">
        <v>880</v>
      </c>
      <c r="AD565" s="188" t="s">
        <v>1446</v>
      </c>
      <c r="AE565" s="186" t="s">
        <v>1982</v>
      </c>
      <c r="AF565" s="186">
        <v>95</v>
      </c>
    </row>
    <row r="566" spans="1:32" x14ac:dyDescent="0.2">
      <c r="A566" s="186" t="s">
        <v>164</v>
      </c>
      <c r="B566" s="186">
        <v>95</v>
      </c>
      <c r="C566" s="186" t="s">
        <v>155</v>
      </c>
      <c r="D566" s="186" t="s">
        <v>700</v>
      </c>
      <c r="E566" s="186">
        <v>0.75600000000000001</v>
      </c>
      <c r="F566" s="188">
        <v>6344</v>
      </c>
      <c r="G566" s="188">
        <v>9.6000000000000002E-2</v>
      </c>
      <c r="K566" s="186">
        <v>1</v>
      </c>
      <c r="L566" s="186">
        <v>15.650911900000001</v>
      </c>
      <c r="M566" s="186">
        <v>116.742</v>
      </c>
      <c r="Q566" s="188">
        <v>115.90300000000001</v>
      </c>
      <c r="R566" s="186">
        <v>0</v>
      </c>
      <c r="T566" s="188">
        <v>0.72433599999999998</v>
      </c>
      <c r="V566" s="188">
        <v>3.6786000000000002E-3</v>
      </c>
      <c r="X566" s="188">
        <v>0.36650700000000003</v>
      </c>
      <c r="Y566" s="188" t="s">
        <v>1261</v>
      </c>
      <c r="Z566" s="188" t="s">
        <v>1714</v>
      </c>
      <c r="AA566" s="188" t="s">
        <v>1984</v>
      </c>
      <c r="AE566" s="186" t="s">
        <v>1985</v>
      </c>
      <c r="AF566" s="186">
        <v>0</v>
      </c>
    </row>
    <row r="567" spans="1:32" x14ac:dyDescent="0.2">
      <c r="A567" s="186" t="s">
        <v>164</v>
      </c>
      <c r="B567" s="186">
        <v>95</v>
      </c>
      <c r="C567" s="186" t="s">
        <v>155</v>
      </c>
      <c r="D567" s="186" t="s">
        <v>700</v>
      </c>
      <c r="E567" s="186">
        <v>0.75600000000000001</v>
      </c>
      <c r="F567" s="188">
        <v>6346</v>
      </c>
      <c r="G567" s="188">
        <v>0</v>
      </c>
      <c r="K567" s="186">
        <v>2</v>
      </c>
      <c r="L567" s="186">
        <v>15.654850400000001</v>
      </c>
      <c r="M567" s="186">
        <v>116.79600000000001</v>
      </c>
      <c r="Q567" s="188">
        <v>115.956</v>
      </c>
      <c r="R567" s="186">
        <v>1</v>
      </c>
      <c r="T567" s="188">
        <v>0.72426619999999997</v>
      </c>
      <c r="V567" s="188">
        <v>3.6782E-3</v>
      </c>
      <c r="X567" s="188">
        <v>0.36647200000000002</v>
      </c>
      <c r="Y567" s="188" t="s">
        <v>1986</v>
      </c>
      <c r="Z567" s="188" t="s">
        <v>1987</v>
      </c>
      <c r="AA567" s="188" t="s">
        <v>1108</v>
      </c>
      <c r="AE567" s="186" t="s">
        <v>1985</v>
      </c>
      <c r="AF567" s="186">
        <v>0</v>
      </c>
    </row>
    <row r="568" spans="1:32" x14ac:dyDescent="0.2">
      <c r="A568" s="186" t="s">
        <v>164</v>
      </c>
      <c r="B568" s="186">
        <v>95</v>
      </c>
      <c r="C568" s="186" t="s">
        <v>155</v>
      </c>
      <c r="D568" s="186" t="s">
        <v>700</v>
      </c>
      <c r="E568" s="186">
        <v>0.75600000000000001</v>
      </c>
      <c r="F568" s="188">
        <v>2218</v>
      </c>
      <c r="G568" s="188">
        <v>-2.9340000000000002</v>
      </c>
      <c r="J568" s="188" t="s">
        <v>754</v>
      </c>
      <c r="K568" s="186">
        <v>3</v>
      </c>
      <c r="L568" s="186">
        <v>8.9579032000000005</v>
      </c>
      <c r="M568" s="186">
        <v>53.633000000000003</v>
      </c>
      <c r="Q568" s="188">
        <v>53.247999999999998</v>
      </c>
      <c r="R568" s="186">
        <v>0</v>
      </c>
      <c r="T568" s="188">
        <v>0.72214109999999998</v>
      </c>
      <c r="V568" s="188">
        <v>3.6673999999999999E-3</v>
      </c>
      <c r="X568" s="188">
        <v>0.36540099999999998</v>
      </c>
      <c r="Y568" s="188" t="s">
        <v>1670</v>
      </c>
      <c r="Z568" s="188" t="s">
        <v>1268</v>
      </c>
      <c r="AA568" s="188" t="s">
        <v>1988</v>
      </c>
      <c r="AE568" s="186" t="s">
        <v>1985</v>
      </c>
      <c r="AF568" s="186">
        <v>0</v>
      </c>
    </row>
    <row r="569" spans="1:32" x14ac:dyDescent="0.2">
      <c r="A569" s="186" t="s">
        <v>164</v>
      </c>
      <c r="B569" s="186">
        <v>95</v>
      </c>
      <c r="C569" s="186" t="s">
        <v>155</v>
      </c>
      <c r="D569" s="186" t="s">
        <v>700</v>
      </c>
      <c r="E569" s="186">
        <v>0.75600000000000001</v>
      </c>
      <c r="H569" s="188">
        <v>635</v>
      </c>
      <c r="I569" s="188">
        <v>-29.847999999999999</v>
      </c>
      <c r="J569" s="188" t="s">
        <v>758</v>
      </c>
      <c r="K569" s="186">
        <v>4</v>
      </c>
      <c r="L569" s="186">
        <v>43.2663157</v>
      </c>
      <c r="M569" s="186">
        <v>16.959</v>
      </c>
      <c r="P569" s="188">
        <v>16.696999999999999</v>
      </c>
      <c r="R569" s="186">
        <v>0</v>
      </c>
      <c r="S569" s="188">
        <v>1.1513093000000001</v>
      </c>
      <c r="U569" s="188">
        <v>1.08465E-2</v>
      </c>
      <c r="W569" s="188">
        <v>1.0730109999999999</v>
      </c>
      <c r="AB569" s="188" t="s">
        <v>760</v>
      </c>
      <c r="AC569" s="188" t="s">
        <v>835</v>
      </c>
      <c r="AD569" s="188" t="s">
        <v>1502</v>
      </c>
      <c r="AE569" s="186" t="s">
        <v>1985</v>
      </c>
      <c r="AF569" s="186">
        <v>95</v>
      </c>
    </row>
    <row r="570" spans="1:32" x14ac:dyDescent="0.2">
      <c r="A570" s="186" t="s">
        <v>164</v>
      </c>
      <c r="B570" s="186">
        <v>95</v>
      </c>
      <c r="C570" s="186" t="s">
        <v>155</v>
      </c>
      <c r="D570" s="186" t="s">
        <v>700</v>
      </c>
      <c r="E570" s="186">
        <v>0.75600000000000001</v>
      </c>
      <c r="H570" s="188">
        <v>5363</v>
      </c>
      <c r="I570" s="188">
        <v>-43.8</v>
      </c>
      <c r="K570" s="186">
        <v>5</v>
      </c>
      <c r="L570" s="186">
        <v>57.9065783</v>
      </c>
      <c r="M570" s="186">
        <v>100.105</v>
      </c>
      <c r="P570" s="188">
        <v>98.584999999999994</v>
      </c>
      <c r="R570" s="186">
        <v>1</v>
      </c>
      <c r="S570" s="188">
        <v>1.1346214999999999</v>
      </c>
      <c r="U570" s="188">
        <v>1.06905E-2</v>
      </c>
      <c r="W570" s="188">
        <v>1.0577430000000001</v>
      </c>
      <c r="AB570" s="188" t="s">
        <v>809</v>
      </c>
      <c r="AC570" s="188" t="s">
        <v>760</v>
      </c>
      <c r="AD570" s="188" t="s">
        <v>1018</v>
      </c>
      <c r="AE570" s="186" t="s">
        <v>1985</v>
      </c>
      <c r="AF570" s="186">
        <v>95</v>
      </c>
    </row>
    <row r="571" spans="1:32" x14ac:dyDescent="0.2">
      <c r="A571" s="186" t="s">
        <v>164</v>
      </c>
      <c r="B571" s="186">
        <v>95</v>
      </c>
      <c r="C571" s="186" t="s">
        <v>155</v>
      </c>
      <c r="D571" s="186" t="s">
        <v>700</v>
      </c>
      <c r="E571" s="186">
        <v>0.75600000000000001</v>
      </c>
      <c r="H571" s="188">
        <v>5343</v>
      </c>
      <c r="I571" s="188">
        <v>-44.024000000000001</v>
      </c>
      <c r="K571" s="186">
        <v>6</v>
      </c>
      <c r="L571" s="186">
        <v>57.5550918</v>
      </c>
      <c r="M571" s="186">
        <v>100.3</v>
      </c>
      <c r="P571" s="188">
        <v>98.778000000000006</v>
      </c>
      <c r="R571" s="186">
        <v>0</v>
      </c>
      <c r="S571" s="188">
        <v>1.1343665999999999</v>
      </c>
      <c r="U571" s="188">
        <v>1.0688E-2</v>
      </c>
      <c r="W571" s="188">
        <v>1.0574969999999999</v>
      </c>
      <c r="AB571" s="188" t="s">
        <v>798</v>
      </c>
      <c r="AC571" s="188" t="s">
        <v>880</v>
      </c>
      <c r="AD571" s="188" t="s">
        <v>1442</v>
      </c>
      <c r="AE571" s="186" t="s">
        <v>1985</v>
      </c>
      <c r="AF571" s="186">
        <v>95</v>
      </c>
    </row>
    <row r="572" spans="1:32" x14ac:dyDescent="0.2">
      <c r="A572" s="186" t="s">
        <v>164</v>
      </c>
      <c r="B572" s="186">
        <v>96</v>
      </c>
      <c r="C572" s="186" t="s">
        <v>162</v>
      </c>
      <c r="D572" s="186" t="s">
        <v>701</v>
      </c>
      <c r="E572" s="186">
        <v>0.76</v>
      </c>
      <c r="F572" s="188">
        <v>6338</v>
      </c>
      <c r="G572" s="188">
        <v>0.11700000000000001</v>
      </c>
      <c r="K572" s="186">
        <v>1</v>
      </c>
      <c r="L572" s="186">
        <v>15.5535364</v>
      </c>
      <c r="M572" s="186">
        <v>116.536</v>
      </c>
      <c r="Q572" s="188">
        <v>115.69799999999999</v>
      </c>
      <c r="R572" s="186">
        <v>0</v>
      </c>
      <c r="T572" s="188">
        <v>0.7243406</v>
      </c>
      <c r="V572" s="188">
        <v>3.6786000000000002E-3</v>
      </c>
      <c r="X572" s="188">
        <v>0.36651499999999998</v>
      </c>
      <c r="Y572" s="188" t="s">
        <v>1670</v>
      </c>
      <c r="Z572" s="188" t="s">
        <v>1703</v>
      </c>
      <c r="AA572" s="188" t="s">
        <v>1989</v>
      </c>
      <c r="AE572" s="186" t="s">
        <v>1990</v>
      </c>
      <c r="AF572" s="186">
        <v>0</v>
      </c>
    </row>
    <row r="573" spans="1:32" x14ac:dyDescent="0.2">
      <c r="A573" s="186" t="s">
        <v>164</v>
      </c>
      <c r="B573" s="186">
        <v>96</v>
      </c>
      <c r="C573" s="186" t="s">
        <v>162</v>
      </c>
      <c r="D573" s="186" t="s">
        <v>701</v>
      </c>
      <c r="E573" s="186">
        <v>0.76</v>
      </c>
      <c r="F573" s="188">
        <v>6344</v>
      </c>
      <c r="G573" s="188">
        <v>0</v>
      </c>
      <c r="K573" s="186">
        <v>2</v>
      </c>
      <c r="L573" s="186">
        <v>15.570969399999999</v>
      </c>
      <c r="M573" s="186">
        <v>116.776</v>
      </c>
      <c r="Q573" s="188">
        <v>115.93600000000001</v>
      </c>
      <c r="R573" s="186">
        <v>1</v>
      </c>
      <c r="T573" s="188">
        <v>0.72425569999999995</v>
      </c>
      <c r="V573" s="188">
        <v>3.6782E-3</v>
      </c>
      <c r="X573" s="188">
        <v>0.36647200000000002</v>
      </c>
      <c r="Y573" s="188" t="s">
        <v>1986</v>
      </c>
      <c r="Z573" s="188" t="s">
        <v>1987</v>
      </c>
      <c r="AA573" s="188" t="s">
        <v>1991</v>
      </c>
      <c r="AE573" s="186" t="s">
        <v>1990</v>
      </c>
      <c r="AF573" s="186">
        <v>0</v>
      </c>
    </row>
    <row r="574" spans="1:32" x14ac:dyDescent="0.2">
      <c r="A574" s="186" t="s">
        <v>164</v>
      </c>
      <c r="B574" s="186">
        <v>96</v>
      </c>
      <c r="C574" s="186" t="s">
        <v>162</v>
      </c>
      <c r="D574" s="186" t="s">
        <v>701</v>
      </c>
      <c r="E574" s="186">
        <v>0.76</v>
      </c>
      <c r="F574" s="188">
        <v>2426</v>
      </c>
      <c r="G574" s="188">
        <v>29.631</v>
      </c>
      <c r="J574" s="188" t="s">
        <v>754</v>
      </c>
      <c r="K574" s="186">
        <v>3</v>
      </c>
      <c r="L574" s="186">
        <v>9.6025071999999998</v>
      </c>
      <c r="M574" s="186">
        <v>58.732999999999997</v>
      </c>
      <c r="Q574" s="188">
        <v>58.298000000000002</v>
      </c>
      <c r="R574" s="186">
        <v>0</v>
      </c>
      <c r="T574" s="188">
        <v>0.74571580000000004</v>
      </c>
      <c r="V574" s="188">
        <v>3.7872000000000001E-3</v>
      </c>
      <c r="X574" s="188">
        <v>0.37729000000000001</v>
      </c>
      <c r="Y574" s="188" t="s">
        <v>1674</v>
      </c>
      <c r="Z574" s="188" t="s">
        <v>1268</v>
      </c>
      <c r="AA574" s="188" t="s">
        <v>1992</v>
      </c>
      <c r="AE574" s="186" t="s">
        <v>1990</v>
      </c>
      <c r="AF574" s="186">
        <v>0</v>
      </c>
    </row>
    <row r="575" spans="1:32" x14ac:dyDescent="0.2">
      <c r="A575" s="186" t="s">
        <v>164</v>
      </c>
      <c r="B575" s="186">
        <v>96</v>
      </c>
      <c r="C575" s="186" t="s">
        <v>162</v>
      </c>
      <c r="D575" s="186" t="s">
        <v>701</v>
      </c>
      <c r="E575" s="186">
        <v>0.76</v>
      </c>
      <c r="H575" s="188">
        <v>691</v>
      </c>
      <c r="I575" s="188">
        <v>22.346</v>
      </c>
      <c r="J575" s="188" t="s">
        <v>758</v>
      </c>
      <c r="K575" s="186">
        <v>4</v>
      </c>
      <c r="L575" s="186">
        <v>46.479906100000001</v>
      </c>
      <c r="M575" s="186">
        <v>18.599</v>
      </c>
      <c r="P575" s="188">
        <v>18.300999999999998</v>
      </c>
      <c r="R575" s="186">
        <v>0</v>
      </c>
      <c r="S575" s="188">
        <v>1.2088821999999999</v>
      </c>
      <c r="U575" s="188">
        <v>1.1429999999999999E-2</v>
      </c>
      <c r="W575" s="188">
        <v>1.1300870000000001</v>
      </c>
      <c r="AB575" s="188" t="s">
        <v>809</v>
      </c>
      <c r="AC575" s="188" t="s">
        <v>835</v>
      </c>
      <c r="AD575" s="188" t="s">
        <v>1490</v>
      </c>
      <c r="AE575" s="186" t="s">
        <v>1990</v>
      </c>
      <c r="AF575" s="186">
        <v>95</v>
      </c>
    </row>
    <row r="576" spans="1:32" x14ac:dyDescent="0.2">
      <c r="A576" s="186" t="s">
        <v>164</v>
      </c>
      <c r="B576" s="186">
        <v>96</v>
      </c>
      <c r="C576" s="186" t="s">
        <v>162</v>
      </c>
      <c r="D576" s="186" t="s">
        <v>701</v>
      </c>
      <c r="E576" s="186">
        <v>0.76</v>
      </c>
      <c r="H576" s="188">
        <v>5352</v>
      </c>
      <c r="I576" s="188">
        <v>-43.8</v>
      </c>
      <c r="K576" s="186">
        <v>5</v>
      </c>
      <c r="L576" s="186">
        <v>57.686791300000003</v>
      </c>
      <c r="M576" s="186">
        <v>100.057</v>
      </c>
      <c r="P576" s="188">
        <v>98.539000000000001</v>
      </c>
      <c r="R576" s="186">
        <v>1</v>
      </c>
      <c r="S576" s="188">
        <v>1.1346101</v>
      </c>
      <c r="U576" s="188">
        <v>1.06905E-2</v>
      </c>
      <c r="W576" s="188">
        <v>1.0577430000000001</v>
      </c>
      <c r="AB576" s="188" t="s">
        <v>809</v>
      </c>
      <c r="AC576" s="188" t="s">
        <v>835</v>
      </c>
      <c r="AD576" s="188" t="s">
        <v>1039</v>
      </c>
      <c r="AE576" s="186" t="s">
        <v>1990</v>
      </c>
      <c r="AF576" s="186">
        <v>95</v>
      </c>
    </row>
    <row r="577" spans="1:32" x14ac:dyDescent="0.2">
      <c r="A577" s="186" t="s">
        <v>164</v>
      </c>
      <c r="B577" s="186">
        <v>96</v>
      </c>
      <c r="C577" s="186" t="s">
        <v>162</v>
      </c>
      <c r="D577" s="186" t="s">
        <v>701</v>
      </c>
      <c r="E577" s="186">
        <v>0.76</v>
      </c>
      <c r="H577" s="188">
        <v>5346</v>
      </c>
      <c r="I577" s="188">
        <v>-44.002000000000002</v>
      </c>
      <c r="K577" s="186">
        <v>6</v>
      </c>
      <c r="L577" s="186">
        <v>57.318589600000003</v>
      </c>
      <c r="M577" s="186">
        <v>100.26300000000001</v>
      </c>
      <c r="P577" s="188">
        <v>98.741</v>
      </c>
      <c r="R577" s="186">
        <v>0</v>
      </c>
      <c r="S577" s="188">
        <v>1.1343798</v>
      </c>
      <c r="U577" s="188">
        <v>1.06882E-2</v>
      </c>
      <c r="W577" s="188">
        <v>1.0575220000000001</v>
      </c>
      <c r="AB577" s="188" t="s">
        <v>798</v>
      </c>
      <c r="AC577" s="188" t="s">
        <v>880</v>
      </c>
      <c r="AD577" s="188" t="s">
        <v>1442</v>
      </c>
      <c r="AE577" s="186" t="s">
        <v>1990</v>
      </c>
      <c r="AF577" s="186">
        <v>95</v>
      </c>
    </row>
    <row r="578" spans="1:32" x14ac:dyDescent="0.2">
      <c r="A578" s="186" t="s">
        <v>164</v>
      </c>
      <c r="B578" s="186">
        <v>97</v>
      </c>
      <c r="C578" s="186" t="s">
        <v>163</v>
      </c>
      <c r="D578" s="186" t="s">
        <v>701</v>
      </c>
      <c r="E578" s="186">
        <v>0.70599999999999996</v>
      </c>
      <c r="F578" s="188">
        <v>6337</v>
      </c>
      <c r="G578" s="188">
        <v>0.11899999999999999</v>
      </c>
      <c r="K578" s="186">
        <v>1</v>
      </c>
      <c r="L578" s="186">
        <v>16.749186399999999</v>
      </c>
      <c r="M578" s="186">
        <v>116.613</v>
      </c>
      <c r="Q578" s="188">
        <v>115.774</v>
      </c>
      <c r="R578" s="186">
        <v>0</v>
      </c>
      <c r="T578" s="188">
        <v>0.72434560000000003</v>
      </c>
      <c r="V578" s="188">
        <v>3.6786000000000002E-3</v>
      </c>
      <c r="X578" s="188">
        <v>0.36651600000000001</v>
      </c>
      <c r="Y578" s="188" t="s">
        <v>1670</v>
      </c>
      <c r="Z578" s="188" t="s">
        <v>1714</v>
      </c>
      <c r="AA578" s="188" t="s">
        <v>1993</v>
      </c>
      <c r="AE578" s="186" t="s">
        <v>1994</v>
      </c>
      <c r="AF578" s="186">
        <v>0</v>
      </c>
    </row>
    <row r="579" spans="1:32" x14ac:dyDescent="0.2">
      <c r="A579" s="186" t="s">
        <v>164</v>
      </c>
      <c r="B579" s="186">
        <v>97</v>
      </c>
      <c r="C579" s="186" t="s">
        <v>163</v>
      </c>
      <c r="D579" s="186" t="s">
        <v>701</v>
      </c>
      <c r="E579" s="186">
        <v>0.70599999999999996</v>
      </c>
      <c r="F579" s="188">
        <v>6338</v>
      </c>
      <c r="G579" s="188">
        <v>0</v>
      </c>
      <c r="K579" s="186">
        <v>2</v>
      </c>
      <c r="L579" s="186">
        <v>16.753263799999999</v>
      </c>
      <c r="M579" s="186">
        <v>116.66500000000001</v>
      </c>
      <c r="Q579" s="188">
        <v>115.82599999999999</v>
      </c>
      <c r="R579" s="186">
        <v>1</v>
      </c>
      <c r="T579" s="188">
        <v>0.72425910000000004</v>
      </c>
      <c r="V579" s="188">
        <v>3.6782E-3</v>
      </c>
      <c r="X579" s="188">
        <v>0.36647200000000002</v>
      </c>
      <c r="Y579" s="188" t="s">
        <v>1986</v>
      </c>
      <c r="Z579" s="188" t="s">
        <v>1987</v>
      </c>
      <c r="AA579" s="188" t="s">
        <v>1995</v>
      </c>
      <c r="AE579" s="186" t="s">
        <v>1994</v>
      </c>
      <c r="AF579" s="186">
        <v>0</v>
      </c>
    </row>
    <row r="580" spans="1:32" x14ac:dyDescent="0.2">
      <c r="A580" s="186" t="s">
        <v>164</v>
      </c>
      <c r="B580" s="186">
        <v>97</v>
      </c>
      <c r="C580" s="186" t="s">
        <v>163</v>
      </c>
      <c r="D580" s="186" t="s">
        <v>701</v>
      </c>
      <c r="E580" s="186">
        <v>0.70599999999999996</v>
      </c>
      <c r="F580" s="188">
        <v>2249</v>
      </c>
      <c r="G580" s="188">
        <v>29.565000000000001</v>
      </c>
      <c r="J580" s="188" t="s">
        <v>754</v>
      </c>
      <c r="K580" s="186">
        <v>3</v>
      </c>
      <c r="L580" s="186">
        <v>9.7247433000000001</v>
      </c>
      <c r="M580" s="186">
        <v>54.526000000000003</v>
      </c>
      <c r="Q580" s="188">
        <v>54.122</v>
      </c>
      <c r="R580" s="186">
        <v>0</v>
      </c>
      <c r="T580" s="188">
        <v>0.74567190000000005</v>
      </c>
      <c r="V580" s="188">
        <v>3.7869000000000002E-3</v>
      </c>
      <c r="X580" s="188">
        <v>0.37726599999999999</v>
      </c>
      <c r="Y580" s="188" t="s">
        <v>1674</v>
      </c>
      <c r="Z580" s="188" t="s">
        <v>1734</v>
      </c>
      <c r="AA580" s="188" t="s">
        <v>1996</v>
      </c>
      <c r="AE580" s="186" t="s">
        <v>1994</v>
      </c>
      <c r="AF580" s="186">
        <v>0</v>
      </c>
    </row>
    <row r="581" spans="1:32" x14ac:dyDescent="0.2">
      <c r="A581" s="186" t="s">
        <v>164</v>
      </c>
      <c r="B581" s="186">
        <v>97</v>
      </c>
      <c r="C581" s="186" t="s">
        <v>163</v>
      </c>
      <c r="D581" s="186" t="s">
        <v>701</v>
      </c>
      <c r="E581" s="186">
        <v>0.70599999999999996</v>
      </c>
      <c r="H581" s="188">
        <v>641</v>
      </c>
      <c r="I581" s="188">
        <v>22.26</v>
      </c>
      <c r="J581" s="188" t="s">
        <v>758</v>
      </c>
      <c r="K581" s="186">
        <v>4</v>
      </c>
      <c r="L581" s="186">
        <v>46.867253699999999</v>
      </c>
      <c r="M581" s="186">
        <v>17.193000000000001</v>
      </c>
      <c r="P581" s="188">
        <v>16.917000000000002</v>
      </c>
      <c r="R581" s="186">
        <v>0</v>
      </c>
      <c r="S581" s="188">
        <v>1.2088086</v>
      </c>
      <c r="U581" s="188">
        <v>1.1429099999999999E-2</v>
      </c>
      <c r="W581" s="188">
        <v>1.1299920000000001</v>
      </c>
      <c r="AB581" s="188" t="s">
        <v>760</v>
      </c>
      <c r="AC581" s="188" t="s">
        <v>1236</v>
      </c>
      <c r="AD581" s="188" t="s">
        <v>1490</v>
      </c>
      <c r="AE581" s="186" t="s">
        <v>1994</v>
      </c>
      <c r="AF581" s="186">
        <v>95</v>
      </c>
    </row>
    <row r="582" spans="1:32" x14ac:dyDescent="0.2">
      <c r="A582" s="186" t="s">
        <v>164</v>
      </c>
      <c r="B582" s="186">
        <v>97</v>
      </c>
      <c r="C582" s="186" t="s">
        <v>163</v>
      </c>
      <c r="D582" s="186" t="s">
        <v>701</v>
      </c>
      <c r="E582" s="186">
        <v>0.70599999999999996</v>
      </c>
      <c r="H582" s="188">
        <v>5348</v>
      </c>
      <c r="I582" s="188">
        <v>-43.8</v>
      </c>
      <c r="K582" s="186">
        <v>5</v>
      </c>
      <c r="L582" s="186">
        <v>62.125586400000003</v>
      </c>
      <c r="M582" s="186">
        <v>100.04300000000001</v>
      </c>
      <c r="P582" s="188">
        <v>98.525000000000006</v>
      </c>
      <c r="R582" s="186">
        <v>1</v>
      </c>
      <c r="S582" s="188">
        <v>1.1346277</v>
      </c>
      <c r="U582" s="188">
        <v>1.06905E-2</v>
      </c>
      <c r="W582" s="188">
        <v>1.0577430000000001</v>
      </c>
      <c r="AB582" s="188" t="s">
        <v>809</v>
      </c>
      <c r="AC582" s="188" t="s">
        <v>760</v>
      </c>
      <c r="AD582" s="188" t="s">
        <v>1018</v>
      </c>
      <c r="AE582" s="186" t="s">
        <v>1994</v>
      </c>
      <c r="AF582" s="186">
        <v>95</v>
      </c>
    </row>
    <row r="583" spans="1:32" x14ac:dyDescent="0.2">
      <c r="A583" s="186" t="s">
        <v>164</v>
      </c>
      <c r="B583" s="186">
        <v>97</v>
      </c>
      <c r="C583" s="186" t="s">
        <v>163</v>
      </c>
      <c r="D583" s="186" t="s">
        <v>701</v>
      </c>
      <c r="E583" s="186">
        <v>0.70599999999999996</v>
      </c>
      <c r="H583" s="188">
        <v>5348</v>
      </c>
      <c r="I583" s="188">
        <v>-44.042999999999999</v>
      </c>
      <c r="K583" s="186">
        <v>6</v>
      </c>
      <c r="L583" s="186">
        <v>61.694366500000001</v>
      </c>
      <c r="M583" s="186">
        <v>100.267</v>
      </c>
      <c r="P583" s="188">
        <v>98.745999999999995</v>
      </c>
      <c r="R583" s="186">
        <v>0</v>
      </c>
      <c r="S583" s="188">
        <v>1.1343527</v>
      </c>
      <c r="U583" s="188">
        <v>1.0687800000000001E-2</v>
      </c>
      <c r="W583" s="188">
        <v>1.057477</v>
      </c>
      <c r="AB583" s="188" t="s">
        <v>798</v>
      </c>
      <c r="AC583" s="188" t="s">
        <v>880</v>
      </c>
      <c r="AD583" s="188" t="s">
        <v>1442</v>
      </c>
      <c r="AE583" s="186" t="s">
        <v>1994</v>
      </c>
      <c r="AF583" s="186">
        <v>95</v>
      </c>
    </row>
    <row r="584" spans="1:32" x14ac:dyDescent="0.2">
      <c r="A584" s="186" t="s">
        <v>164</v>
      </c>
      <c r="B584" s="186">
        <v>98</v>
      </c>
      <c r="C584" s="186" t="s">
        <v>171</v>
      </c>
      <c r="D584" s="186" t="s">
        <v>697</v>
      </c>
      <c r="E584" s="186">
        <v>0.73</v>
      </c>
      <c r="F584" s="188">
        <v>6336</v>
      </c>
      <c r="G584" s="188">
        <v>0.10199999999999999</v>
      </c>
      <c r="K584" s="186">
        <v>1</v>
      </c>
      <c r="L584" s="186">
        <v>16.194015700000001</v>
      </c>
      <c r="M584" s="186">
        <v>116.553</v>
      </c>
      <c r="Q584" s="188">
        <v>115.715</v>
      </c>
      <c r="R584" s="186">
        <v>0</v>
      </c>
      <c r="T584" s="188">
        <v>0.72433069999999999</v>
      </c>
      <c r="V584" s="188">
        <v>3.6786000000000002E-3</v>
      </c>
      <c r="X584" s="188">
        <v>0.36650899999999997</v>
      </c>
      <c r="Y584" s="188" t="s">
        <v>1670</v>
      </c>
      <c r="Z584" s="188" t="s">
        <v>1703</v>
      </c>
      <c r="AA584" s="188" t="s">
        <v>1997</v>
      </c>
      <c r="AE584" s="186" t="s">
        <v>1998</v>
      </c>
      <c r="AF584" s="186">
        <v>0</v>
      </c>
    </row>
    <row r="585" spans="1:32" x14ac:dyDescent="0.2">
      <c r="A585" s="186" t="s">
        <v>164</v>
      </c>
      <c r="B585" s="186">
        <v>98</v>
      </c>
      <c r="C585" s="186" t="s">
        <v>171</v>
      </c>
      <c r="D585" s="186" t="s">
        <v>697</v>
      </c>
      <c r="E585" s="186">
        <v>0.73</v>
      </c>
      <c r="F585" s="188">
        <v>6337</v>
      </c>
      <c r="G585" s="188">
        <v>0</v>
      </c>
      <c r="K585" s="186">
        <v>2</v>
      </c>
      <c r="L585" s="186">
        <v>16.196126</v>
      </c>
      <c r="M585" s="186">
        <v>116.581</v>
      </c>
      <c r="Q585" s="188">
        <v>115.74299999999999</v>
      </c>
      <c r="R585" s="186">
        <v>1</v>
      </c>
      <c r="T585" s="188">
        <v>0.72425720000000005</v>
      </c>
      <c r="V585" s="188">
        <v>3.6782E-3</v>
      </c>
      <c r="X585" s="188">
        <v>0.36647200000000002</v>
      </c>
      <c r="Y585" s="188" t="s">
        <v>1673</v>
      </c>
      <c r="Z585" s="188" t="s">
        <v>1999</v>
      </c>
      <c r="AA585" s="188" t="s">
        <v>1630</v>
      </c>
      <c r="AE585" s="186" t="s">
        <v>1998</v>
      </c>
      <c r="AF585" s="186">
        <v>0</v>
      </c>
    </row>
    <row r="586" spans="1:32" x14ac:dyDescent="0.2">
      <c r="A586" s="186" t="s">
        <v>164</v>
      </c>
      <c r="B586" s="186">
        <v>98</v>
      </c>
      <c r="C586" s="186" t="s">
        <v>171</v>
      </c>
      <c r="D586" s="186" t="s">
        <v>697</v>
      </c>
      <c r="E586" s="186">
        <v>0.73</v>
      </c>
      <c r="F586" s="188">
        <v>2946</v>
      </c>
      <c r="G586" s="188">
        <v>8.5079999999999991</v>
      </c>
      <c r="J586" s="188" t="s">
        <v>754</v>
      </c>
      <c r="K586" s="186">
        <v>3</v>
      </c>
      <c r="L586" s="186">
        <v>11.621623</v>
      </c>
      <c r="M586" s="186">
        <v>71.061000000000007</v>
      </c>
      <c r="Q586" s="188">
        <v>70.545000000000002</v>
      </c>
      <c r="R586" s="186">
        <v>0</v>
      </c>
      <c r="T586" s="188">
        <v>0.73041920000000005</v>
      </c>
      <c r="V586" s="188">
        <v>3.7095000000000001E-3</v>
      </c>
      <c r="X586" s="188">
        <v>0.36957800000000002</v>
      </c>
      <c r="Y586" s="188" t="s">
        <v>1694</v>
      </c>
      <c r="Z586" s="188" t="s">
        <v>1690</v>
      </c>
      <c r="AA586" s="188" t="s">
        <v>2000</v>
      </c>
      <c r="AE586" s="186" t="s">
        <v>1998</v>
      </c>
      <c r="AF586" s="186">
        <v>0</v>
      </c>
    </row>
    <row r="587" spans="1:32" x14ac:dyDescent="0.2">
      <c r="A587" s="186" t="s">
        <v>164</v>
      </c>
      <c r="B587" s="186">
        <v>98</v>
      </c>
      <c r="C587" s="186" t="s">
        <v>171</v>
      </c>
      <c r="D587" s="186" t="s">
        <v>697</v>
      </c>
      <c r="E587" s="186">
        <v>0.73</v>
      </c>
      <c r="H587" s="188">
        <v>751</v>
      </c>
      <c r="I587" s="188">
        <v>-19.579000000000001</v>
      </c>
      <c r="J587" s="188" t="s">
        <v>758</v>
      </c>
      <c r="K587" s="186">
        <v>4</v>
      </c>
      <c r="L587" s="186">
        <v>51.909631699999998</v>
      </c>
      <c r="M587" s="186">
        <v>20.271999999999998</v>
      </c>
      <c r="P587" s="188">
        <v>19.956</v>
      </c>
      <c r="R587" s="186">
        <v>0</v>
      </c>
      <c r="S587" s="188">
        <v>1.1626126999999999</v>
      </c>
      <c r="U587" s="188">
        <v>1.09613E-2</v>
      </c>
      <c r="W587" s="188">
        <v>1.0842449999999999</v>
      </c>
      <c r="AB587" s="188" t="s">
        <v>760</v>
      </c>
      <c r="AC587" s="188" t="s">
        <v>835</v>
      </c>
      <c r="AD587" s="188" t="s">
        <v>1502</v>
      </c>
      <c r="AE587" s="186" t="s">
        <v>1998</v>
      </c>
      <c r="AF587" s="186">
        <v>95</v>
      </c>
    </row>
    <row r="588" spans="1:32" x14ac:dyDescent="0.2">
      <c r="A588" s="186" t="s">
        <v>164</v>
      </c>
      <c r="B588" s="186">
        <v>98</v>
      </c>
      <c r="C588" s="186" t="s">
        <v>171</v>
      </c>
      <c r="D588" s="186" t="s">
        <v>697</v>
      </c>
      <c r="E588" s="186">
        <v>0.73</v>
      </c>
      <c r="H588" s="188">
        <v>5354</v>
      </c>
      <c r="I588" s="188">
        <v>-43.8</v>
      </c>
      <c r="K588" s="186">
        <v>5</v>
      </c>
      <c r="L588" s="186">
        <v>60.089793100000001</v>
      </c>
      <c r="M588" s="186">
        <v>100.04</v>
      </c>
      <c r="P588" s="188">
        <v>98.521000000000001</v>
      </c>
      <c r="R588" s="186">
        <v>1</v>
      </c>
      <c r="S588" s="188">
        <v>1.1346262</v>
      </c>
      <c r="U588" s="188">
        <v>1.06905E-2</v>
      </c>
      <c r="W588" s="188">
        <v>1.0577430000000001</v>
      </c>
      <c r="AB588" s="188" t="s">
        <v>809</v>
      </c>
      <c r="AC588" s="188" t="s">
        <v>760</v>
      </c>
      <c r="AD588" s="188" t="s">
        <v>1039</v>
      </c>
      <c r="AE588" s="186" t="s">
        <v>1998</v>
      </c>
      <c r="AF588" s="186">
        <v>95</v>
      </c>
    </row>
    <row r="589" spans="1:32" x14ac:dyDescent="0.2">
      <c r="A589" s="186" t="s">
        <v>164</v>
      </c>
      <c r="B589" s="186">
        <v>98</v>
      </c>
      <c r="C589" s="186" t="s">
        <v>171</v>
      </c>
      <c r="D589" s="186" t="s">
        <v>697</v>
      </c>
      <c r="E589" s="186">
        <v>0.73</v>
      </c>
      <c r="H589" s="188">
        <v>5339</v>
      </c>
      <c r="I589" s="188">
        <v>-44.027000000000001</v>
      </c>
      <c r="K589" s="186">
        <v>6</v>
      </c>
      <c r="L589" s="186">
        <v>59.865678899999999</v>
      </c>
      <c r="M589" s="186">
        <v>100.16</v>
      </c>
      <c r="P589" s="188">
        <v>98.64</v>
      </c>
      <c r="R589" s="186">
        <v>0</v>
      </c>
      <c r="S589" s="188">
        <v>1.1343684999999999</v>
      </c>
      <c r="U589" s="188">
        <v>1.0688E-2</v>
      </c>
      <c r="W589" s="188">
        <v>1.0574950000000001</v>
      </c>
      <c r="AB589" s="188" t="s">
        <v>798</v>
      </c>
      <c r="AC589" s="188" t="s">
        <v>821</v>
      </c>
      <c r="AD589" s="188" t="s">
        <v>1446</v>
      </c>
      <c r="AE589" s="186" t="s">
        <v>1998</v>
      </c>
      <c r="AF589" s="186">
        <v>95</v>
      </c>
    </row>
    <row r="590" spans="1:32" x14ac:dyDescent="0.2">
      <c r="A590" s="186" t="s">
        <v>164</v>
      </c>
      <c r="B590" s="186">
        <v>99</v>
      </c>
      <c r="C590" s="186" t="s">
        <v>172</v>
      </c>
      <c r="D590" s="186" t="s">
        <v>697</v>
      </c>
      <c r="E590" s="186">
        <v>0.72299999999999998</v>
      </c>
      <c r="F590" s="188">
        <v>6329</v>
      </c>
      <c r="G590" s="188">
        <v>0.11</v>
      </c>
      <c r="K590" s="186">
        <v>1</v>
      </c>
      <c r="L590" s="186">
        <v>16.3540931</v>
      </c>
      <c r="M590" s="186">
        <v>116.596</v>
      </c>
      <c r="Q590" s="188">
        <v>115.758</v>
      </c>
      <c r="R590" s="186">
        <v>0</v>
      </c>
      <c r="T590" s="188">
        <v>0.72434509999999996</v>
      </c>
      <c r="V590" s="188">
        <v>3.6786000000000002E-3</v>
      </c>
      <c r="X590" s="188">
        <v>0.366512</v>
      </c>
      <c r="Y590" s="188" t="s">
        <v>1670</v>
      </c>
      <c r="Z590" s="188" t="s">
        <v>1714</v>
      </c>
      <c r="AA590" s="188" t="s">
        <v>1071</v>
      </c>
      <c r="AE590" s="186" t="s">
        <v>2001</v>
      </c>
      <c r="AF590" s="186">
        <v>0</v>
      </c>
    </row>
    <row r="591" spans="1:32" x14ac:dyDescent="0.2">
      <c r="A591" s="186" t="s">
        <v>164</v>
      </c>
      <c r="B591" s="186">
        <v>99</v>
      </c>
      <c r="C591" s="186" t="s">
        <v>172</v>
      </c>
      <c r="D591" s="186" t="s">
        <v>697</v>
      </c>
      <c r="E591" s="186">
        <v>0.72299999999999998</v>
      </c>
      <c r="F591" s="188">
        <v>6334</v>
      </c>
      <c r="G591" s="188">
        <v>0</v>
      </c>
      <c r="K591" s="186">
        <v>2</v>
      </c>
      <c r="L591" s="186">
        <v>16.357073700000001</v>
      </c>
      <c r="M591" s="186">
        <v>116.63500000000001</v>
      </c>
      <c r="Q591" s="188">
        <v>115.79600000000001</v>
      </c>
      <c r="R591" s="186">
        <v>1</v>
      </c>
      <c r="T591" s="188">
        <v>0.7242653</v>
      </c>
      <c r="V591" s="188">
        <v>3.6782E-3</v>
      </c>
      <c r="X591" s="188">
        <v>0.36647200000000002</v>
      </c>
      <c r="Y591" s="188" t="s">
        <v>1986</v>
      </c>
      <c r="Z591" s="188" t="s">
        <v>1987</v>
      </c>
      <c r="AA591" s="188" t="s">
        <v>2002</v>
      </c>
      <c r="AE591" s="186" t="s">
        <v>2001</v>
      </c>
      <c r="AF591" s="186">
        <v>0</v>
      </c>
    </row>
    <row r="592" spans="1:32" x14ac:dyDescent="0.2">
      <c r="A592" s="186" t="s">
        <v>164</v>
      </c>
      <c r="B592" s="186">
        <v>99</v>
      </c>
      <c r="C592" s="186" t="s">
        <v>172</v>
      </c>
      <c r="D592" s="186" t="s">
        <v>697</v>
      </c>
      <c r="E592" s="186">
        <v>0.72299999999999998</v>
      </c>
      <c r="F592" s="188">
        <v>2929</v>
      </c>
      <c r="G592" s="188">
        <v>8.43</v>
      </c>
      <c r="J592" s="188" t="s">
        <v>754</v>
      </c>
      <c r="K592" s="186">
        <v>3</v>
      </c>
      <c r="L592" s="186">
        <v>11.681551300000001</v>
      </c>
      <c r="M592" s="186">
        <v>70.644999999999996</v>
      </c>
      <c r="Q592" s="188">
        <v>70.132999999999996</v>
      </c>
      <c r="R592" s="186">
        <v>0</v>
      </c>
      <c r="T592" s="188">
        <v>0.73037079999999999</v>
      </c>
      <c r="V592" s="188">
        <v>3.7092000000000002E-3</v>
      </c>
      <c r="X592" s="188">
        <v>0.36954999999999999</v>
      </c>
      <c r="Y592" s="188" t="s">
        <v>1674</v>
      </c>
      <c r="Z592" s="188" t="s">
        <v>1268</v>
      </c>
      <c r="AA592" s="188" t="s">
        <v>2003</v>
      </c>
      <c r="AE592" s="186" t="s">
        <v>2001</v>
      </c>
      <c r="AF592" s="186">
        <v>0</v>
      </c>
    </row>
    <row r="593" spans="1:32" x14ac:dyDescent="0.2">
      <c r="A593" s="186" t="s">
        <v>164</v>
      </c>
      <c r="B593" s="186">
        <v>99</v>
      </c>
      <c r="C593" s="186" t="s">
        <v>172</v>
      </c>
      <c r="D593" s="186" t="s">
        <v>697</v>
      </c>
      <c r="E593" s="186">
        <v>0.72299999999999998</v>
      </c>
      <c r="H593" s="188">
        <v>745</v>
      </c>
      <c r="I593" s="188">
        <v>-19.498000000000001</v>
      </c>
      <c r="J593" s="188" t="s">
        <v>758</v>
      </c>
      <c r="K593" s="186">
        <v>4</v>
      </c>
      <c r="L593" s="186">
        <v>52.049426500000003</v>
      </c>
      <c r="M593" s="186">
        <v>20.097999999999999</v>
      </c>
      <c r="P593" s="188">
        <v>19.785</v>
      </c>
      <c r="R593" s="186">
        <v>0</v>
      </c>
      <c r="S593" s="188">
        <v>1.1627311</v>
      </c>
      <c r="U593" s="188">
        <v>1.09622E-2</v>
      </c>
      <c r="W593" s="188">
        <v>1.0843339999999999</v>
      </c>
      <c r="AB593" s="188" t="s">
        <v>760</v>
      </c>
      <c r="AC593" s="188" t="s">
        <v>835</v>
      </c>
      <c r="AD593" s="188" t="s">
        <v>1490</v>
      </c>
      <c r="AE593" s="186" t="s">
        <v>2001</v>
      </c>
      <c r="AF593" s="186">
        <v>95</v>
      </c>
    </row>
    <row r="594" spans="1:32" x14ac:dyDescent="0.2">
      <c r="A594" s="186" t="s">
        <v>164</v>
      </c>
      <c r="B594" s="186">
        <v>99</v>
      </c>
      <c r="C594" s="186" t="s">
        <v>172</v>
      </c>
      <c r="D594" s="186" t="s">
        <v>697</v>
      </c>
      <c r="E594" s="186">
        <v>0.72299999999999998</v>
      </c>
      <c r="H594" s="188">
        <v>5349</v>
      </c>
      <c r="I594" s="188">
        <v>-43.8</v>
      </c>
      <c r="K594" s="186">
        <v>5</v>
      </c>
      <c r="L594" s="186">
        <v>60.729414599999998</v>
      </c>
      <c r="M594" s="186">
        <v>100.009</v>
      </c>
      <c r="P594" s="188">
        <v>98.491</v>
      </c>
      <c r="R594" s="186">
        <v>1</v>
      </c>
      <c r="S594" s="188">
        <v>1.1346319</v>
      </c>
      <c r="U594" s="188">
        <v>1.06905E-2</v>
      </c>
      <c r="W594" s="188">
        <v>1.0577430000000001</v>
      </c>
      <c r="AB594" s="188" t="s">
        <v>809</v>
      </c>
      <c r="AC594" s="188" t="s">
        <v>760</v>
      </c>
      <c r="AD594" s="188" t="s">
        <v>1039</v>
      </c>
      <c r="AE594" s="186" t="s">
        <v>2001</v>
      </c>
      <c r="AF594" s="186">
        <v>95</v>
      </c>
    </row>
    <row r="595" spans="1:32" x14ac:dyDescent="0.2">
      <c r="A595" s="186" t="s">
        <v>164</v>
      </c>
      <c r="B595" s="186">
        <v>99</v>
      </c>
      <c r="C595" s="186" t="s">
        <v>172</v>
      </c>
      <c r="D595" s="186" t="s">
        <v>697</v>
      </c>
      <c r="E595" s="186">
        <v>0.72299999999999998</v>
      </c>
      <c r="H595" s="188">
        <v>5347</v>
      </c>
      <c r="I595" s="188">
        <v>-44.036000000000001</v>
      </c>
      <c r="K595" s="186">
        <v>6</v>
      </c>
      <c r="L595" s="186">
        <v>60.265736799999999</v>
      </c>
      <c r="M595" s="186">
        <v>100.255</v>
      </c>
      <c r="P595" s="188">
        <v>98.733999999999995</v>
      </c>
      <c r="R595" s="186">
        <v>0</v>
      </c>
      <c r="S595" s="188">
        <v>1.134363</v>
      </c>
      <c r="U595" s="188">
        <v>1.06879E-2</v>
      </c>
      <c r="W595" s="188">
        <v>1.0574840000000001</v>
      </c>
      <c r="AB595" s="188" t="s">
        <v>798</v>
      </c>
      <c r="AC595" s="188" t="s">
        <v>880</v>
      </c>
      <c r="AD595" s="188" t="s">
        <v>1442</v>
      </c>
      <c r="AE595" s="186" t="s">
        <v>2001</v>
      </c>
      <c r="AF595" s="186">
        <v>95</v>
      </c>
    </row>
  </sheetData>
  <pageMargins left="0.75" right="0.75" top="1" bottom="1" header="0.5" footer="0.5"/>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5"/>
  <sheetViews>
    <sheetView topLeftCell="A340" workbookViewId="0">
      <selection activeCell="J2" activeCellId="1" sqref="C2:D73 J2:N73"/>
    </sheetView>
  </sheetViews>
  <sheetFormatPr defaultColWidth="9.140625" defaultRowHeight="12.75" x14ac:dyDescent="0.2"/>
  <cols>
    <col min="1" max="16384" width="9.140625" style="188"/>
  </cols>
  <sheetData>
    <row r="1" spans="1:32" x14ac:dyDescent="0.2">
      <c r="A1" s="186" t="s">
        <v>684</v>
      </c>
      <c r="B1" s="186" t="s">
        <v>719</v>
      </c>
      <c r="C1" s="186" t="s">
        <v>28</v>
      </c>
      <c r="D1" s="186" t="s">
        <v>685</v>
      </c>
      <c r="E1" s="186" t="s">
        <v>686</v>
      </c>
      <c r="F1" s="186" t="s">
        <v>687</v>
      </c>
      <c r="G1" s="186" t="s">
        <v>720</v>
      </c>
      <c r="H1" s="186" t="s">
        <v>689</v>
      </c>
      <c r="I1" s="186" t="s">
        <v>721</v>
      </c>
      <c r="J1" s="186" t="s">
        <v>722</v>
      </c>
      <c r="K1" s="186" t="s">
        <v>723</v>
      </c>
      <c r="L1" s="186" t="s">
        <v>724</v>
      </c>
      <c r="M1" s="186" t="s">
        <v>725</v>
      </c>
      <c r="N1" s="186" t="s">
        <v>726</v>
      </c>
      <c r="O1" s="186" t="s">
        <v>727</v>
      </c>
      <c r="P1" s="186" t="s">
        <v>728</v>
      </c>
      <c r="Q1" s="186" t="s">
        <v>729</v>
      </c>
      <c r="R1" s="186" t="s">
        <v>730</v>
      </c>
      <c r="S1" s="186" t="s">
        <v>731</v>
      </c>
      <c r="T1" s="186" t="s">
        <v>732</v>
      </c>
      <c r="U1" s="186" t="s">
        <v>733</v>
      </c>
      <c r="V1" s="186" t="s">
        <v>734</v>
      </c>
      <c r="W1" s="186" t="s">
        <v>735</v>
      </c>
      <c r="X1" s="186" t="s">
        <v>736</v>
      </c>
      <c r="Y1" s="186" t="s">
        <v>737</v>
      </c>
      <c r="Z1" s="186" t="s">
        <v>738</v>
      </c>
      <c r="AA1" s="186" t="s">
        <v>739</v>
      </c>
      <c r="AB1" s="186" t="s">
        <v>740</v>
      </c>
      <c r="AC1" s="186" t="s">
        <v>741</v>
      </c>
      <c r="AD1" s="186" t="s">
        <v>742</v>
      </c>
      <c r="AE1" s="186" t="s">
        <v>743</v>
      </c>
      <c r="AF1" s="186" t="s">
        <v>744</v>
      </c>
    </row>
    <row r="2" spans="1:32" x14ac:dyDescent="0.2">
      <c r="A2" s="186" t="s">
        <v>164</v>
      </c>
      <c r="B2" s="186">
        <v>1</v>
      </c>
      <c r="C2" s="186" t="s">
        <v>2004</v>
      </c>
      <c r="D2" s="186" t="s">
        <v>700</v>
      </c>
      <c r="E2" s="186">
        <v>0.79400000000000004</v>
      </c>
      <c r="F2" s="186">
        <v>6232</v>
      </c>
      <c r="G2" s="186">
        <v>0.11899999999999999</v>
      </c>
      <c r="K2" s="186">
        <v>1</v>
      </c>
      <c r="L2" s="186">
        <v>14.760124599999999</v>
      </c>
      <c r="M2" s="186">
        <v>114.73399999999999</v>
      </c>
      <c r="N2" s="186" t="s">
        <v>2005</v>
      </c>
      <c r="Q2" s="186">
        <v>113.90900000000001</v>
      </c>
      <c r="R2" s="186">
        <v>0</v>
      </c>
      <c r="T2" s="186">
        <v>0.72424109999999997</v>
      </c>
      <c r="V2" s="186">
        <v>3.6786000000000002E-3</v>
      </c>
      <c r="X2" s="186">
        <v>0.36651600000000001</v>
      </c>
      <c r="Y2" s="186" t="s">
        <v>2006</v>
      </c>
      <c r="Z2" s="186" t="s">
        <v>2007</v>
      </c>
      <c r="AA2" s="186" t="s">
        <v>2008</v>
      </c>
      <c r="AE2" s="186" t="s">
        <v>2009</v>
      </c>
      <c r="AF2" s="186">
        <v>0</v>
      </c>
    </row>
    <row r="3" spans="1:32" x14ac:dyDescent="0.2">
      <c r="A3" s="186" t="s">
        <v>164</v>
      </c>
      <c r="B3" s="186">
        <v>1</v>
      </c>
      <c r="C3" s="186" t="s">
        <v>2004</v>
      </c>
      <c r="D3" s="186" t="s">
        <v>700</v>
      </c>
      <c r="E3" s="186">
        <v>0.79400000000000004</v>
      </c>
      <c r="F3" s="186">
        <v>6237</v>
      </c>
      <c r="G3" s="186">
        <v>0</v>
      </c>
      <c r="K3" s="186">
        <v>2</v>
      </c>
      <c r="L3" s="186">
        <v>14.7624692</v>
      </c>
      <c r="M3" s="186">
        <v>114.767</v>
      </c>
      <c r="N3" s="186" t="s">
        <v>2005</v>
      </c>
      <c r="Q3" s="186">
        <v>113.94199999999999</v>
      </c>
      <c r="R3" s="186">
        <v>1</v>
      </c>
      <c r="T3" s="186">
        <v>0.72415450000000003</v>
      </c>
      <c r="V3" s="186">
        <v>3.6782E-3</v>
      </c>
      <c r="X3" s="186">
        <v>0.36647200000000002</v>
      </c>
      <c r="Y3" s="186" t="s">
        <v>2010</v>
      </c>
      <c r="Z3" s="186" t="s">
        <v>2011</v>
      </c>
      <c r="AA3" s="186" t="s">
        <v>2012</v>
      </c>
      <c r="AE3" s="186" t="s">
        <v>2009</v>
      </c>
      <c r="AF3" s="186">
        <v>0</v>
      </c>
    </row>
    <row r="4" spans="1:32" x14ac:dyDescent="0.2">
      <c r="A4" s="186" t="s">
        <v>164</v>
      </c>
      <c r="B4" s="186">
        <v>1</v>
      </c>
      <c r="C4" s="186" t="s">
        <v>2004</v>
      </c>
      <c r="D4" s="186" t="s">
        <v>700</v>
      </c>
      <c r="E4" s="186">
        <v>0.79400000000000004</v>
      </c>
      <c r="F4" s="186">
        <v>2344</v>
      </c>
      <c r="G4" s="186">
        <v>-2.7490000000000001</v>
      </c>
      <c r="J4" s="186" t="s">
        <v>754</v>
      </c>
      <c r="K4" s="186">
        <v>3</v>
      </c>
      <c r="L4" s="186">
        <v>8.8547730999999992</v>
      </c>
      <c r="M4" s="186">
        <v>56.116</v>
      </c>
      <c r="N4" s="186" t="s">
        <v>2005</v>
      </c>
      <c r="Q4" s="186">
        <v>55.713999999999999</v>
      </c>
      <c r="R4" s="186">
        <v>0</v>
      </c>
      <c r="T4" s="186">
        <v>0.72216420000000003</v>
      </c>
      <c r="V4" s="186">
        <v>3.6681000000000001E-3</v>
      </c>
      <c r="X4" s="186">
        <v>0.36546800000000002</v>
      </c>
      <c r="Y4" s="186" t="s">
        <v>1654</v>
      </c>
      <c r="Z4" s="186" t="s">
        <v>2013</v>
      </c>
      <c r="AA4" s="186" t="s">
        <v>2014</v>
      </c>
      <c r="AE4" s="186" t="s">
        <v>2009</v>
      </c>
      <c r="AF4" s="186">
        <v>0</v>
      </c>
    </row>
    <row r="5" spans="1:32" x14ac:dyDescent="0.2">
      <c r="A5" s="186" t="s">
        <v>164</v>
      </c>
      <c r="B5" s="186">
        <v>1</v>
      </c>
      <c r="C5" s="186" t="s">
        <v>2004</v>
      </c>
      <c r="D5" s="186" t="s">
        <v>700</v>
      </c>
      <c r="E5" s="186">
        <v>0.79400000000000004</v>
      </c>
      <c r="H5" s="186">
        <v>652</v>
      </c>
      <c r="I5" s="186">
        <v>-29.867999999999999</v>
      </c>
      <c r="J5" s="186" t="s">
        <v>758</v>
      </c>
      <c r="K5" s="186">
        <v>4</v>
      </c>
      <c r="L5" s="186">
        <v>42.3024871</v>
      </c>
      <c r="M5" s="186">
        <v>17.503</v>
      </c>
      <c r="N5" s="186" t="s">
        <v>2005</v>
      </c>
      <c r="P5" s="186">
        <v>17.233000000000001</v>
      </c>
      <c r="R5" s="186">
        <v>0</v>
      </c>
      <c r="S5" s="186">
        <v>1.1506448</v>
      </c>
      <c r="U5" s="186">
        <v>1.08463E-2</v>
      </c>
      <c r="W5" s="186">
        <v>1.072989</v>
      </c>
      <c r="AB5" s="186" t="s">
        <v>759</v>
      </c>
      <c r="AC5" s="186" t="s">
        <v>809</v>
      </c>
      <c r="AD5" s="186" t="s">
        <v>1099</v>
      </c>
      <c r="AE5" s="186" t="s">
        <v>2009</v>
      </c>
      <c r="AF5" s="186">
        <v>95</v>
      </c>
    </row>
    <row r="6" spans="1:32" x14ac:dyDescent="0.2">
      <c r="A6" s="186" t="s">
        <v>164</v>
      </c>
      <c r="B6" s="186">
        <v>1</v>
      </c>
      <c r="C6" s="186" t="s">
        <v>2004</v>
      </c>
      <c r="D6" s="186" t="s">
        <v>700</v>
      </c>
      <c r="E6" s="186">
        <v>0.79400000000000004</v>
      </c>
      <c r="H6" s="186">
        <v>5291</v>
      </c>
      <c r="I6" s="186">
        <v>-43.8</v>
      </c>
      <c r="K6" s="186">
        <v>5</v>
      </c>
      <c r="L6" s="186">
        <v>57.6361566</v>
      </c>
      <c r="M6" s="186">
        <v>98.613</v>
      </c>
      <c r="N6" s="186" t="s">
        <v>2005</v>
      </c>
      <c r="P6" s="186">
        <v>97.117999999999995</v>
      </c>
      <c r="R6" s="186">
        <v>1</v>
      </c>
      <c r="S6" s="186">
        <v>1.1339296999999999</v>
      </c>
      <c r="U6" s="186">
        <v>1.06905E-2</v>
      </c>
      <c r="W6" s="186">
        <v>1.0577430000000001</v>
      </c>
      <c r="AB6" s="186" t="s">
        <v>762</v>
      </c>
      <c r="AC6" s="186" t="s">
        <v>759</v>
      </c>
      <c r="AD6" s="186" t="s">
        <v>906</v>
      </c>
      <c r="AE6" s="186" t="s">
        <v>2009</v>
      </c>
      <c r="AF6" s="186">
        <v>95</v>
      </c>
    </row>
    <row r="7" spans="1:32" x14ac:dyDescent="0.2">
      <c r="A7" s="186" t="s">
        <v>164</v>
      </c>
      <c r="B7" s="186">
        <v>1</v>
      </c>
      <c r="C7" s="186" t="s">
        <v>2004</v>
      </c>
      <c r="D7" s="186" t="s">
        <v>700</v>
      </c>
      <c r="E7" s="186">
        <v>0.79400000000000004</v>
      </c>
      <c r="H7" s="186">
        <v>5286</v>
      </c>
      <c r="I7" s="186">
        <v>-44.158999999999999</v>
      </c>
      <c r="K7" s="186">
        <v>6</v>
      </c>
      <c r="L7" s="186">
        <v>56.864654799999997</v>
      </c>
      <c r="M7" s="186">
        <v>99.08</v>
      </c>
      <c r="N7" s="186" t="s">
        <v>2005</v>
      </c>
      <c r="P7" s="186">
        <v>97.578000000000003</v>
      </c>
      <c r="R7" s="186">
        <v>0</v>
      </c>
      <c r="S7" s="186">
        <v>1.1335215000000001</v>
      </c>
      <c r="U7" s="186">
        <v>1.06865E-2</v>
      </c>
      <c r="W7" s="186">
        <v>1.05735</v>
      </c>
      <c r="AB7" s="186" t="s">
        <v>780</v>
      </c>
      <c r="AC7" s="186" t="s">
        <v>798</v>
      </c>
      <c r="AD7" s="186" t="s">
        <v>1013</v>
      </c>
      <c r="AE7" s="186" t="s">
        <v>2009</v>
      </c>
      <c r="AF7" s="186">
        <v>95</v>
      </c>
    </row>
    <row r="8" spans="1:32" x14ac:dyDescent="0.2">
      <c r="A8" s="186" t="s">
        <v>164</v>
      </c>
      <c r="B8" s="186">
        <v>2</v>
      </c>
      <c r="C8" s="186" t="s">
        <v>2015</v>
      </c>
      <c r="D8" s="186" t="s">
        <v>700</v>
      </c>
      <c r="E8" s="186">
        <v>0.78100000000000003</v>
      </c>
      <c r="F8" s="186">
        <v>6237</v>
      </c>
      <c r="G8" s="186">
        <v>0.123</v>
      </c>
      <c r="K8" s="186">
        <v>1</v>
      </c>
      <c r="L8" s="186">
        <v>15.0151942</v>
      </c>
      <c r="M8" s="186">
        <v>114.863</v>
      </c>
      <c r="N8" s="186" t="s">
        <v>2016</v>
      </c>
      <c r="Q8" s="186">
        <v>114.03700000000001</v>
      </c>
      <c r="R8" s="186">
        <v>0</v>
      </c>
      <c r="T8" s="186">
        <v>0.72430640000000002</v>
      </c>
      <c r="V8" s="186">
        <v>3.6787E-3</v>
      </c>
      <c r="X8" s="186">
        <v>0.36651699999999998</v>
      </c>
      <c r="Y8" s="186" t="s">
        <v>2017</v>
      </c>
      <c r="Z8" s="186" t="s">
        <v>2018</v>
      </c>
      <c r="AA8" s="186" t="s">
        <v>2019</v>
      </c>
      <c r="AE8" s="186" t="s">
        <v>2020</v>
      </c>
      <c r="AF8" s="186">
        <v>0</v>
      </c>
    </row>
    <row r="9" spans="1:32" x14ac:dyDescent="0.2">
      <c r="A9" s="186" t="s">
        <v>164</v>
      </c>
      <c r="B9" s="186">
        <v>2</v>
      </c>
      <c r="C9" s="186" t="s">
        <v>2015</v>
      </c>
      <c r="D9" s="186" t="s">
        <v>700</v>
      </c>
      <c r="E9" s="186">
        <v>0.78100000000000003</v>
      </c>
      <c r="F9" s="186">
        <v>6231</v>
      </c>
      <c r="G9" s="186">
        <v>0</v>
      </c>
      <c r="K9" s="186">
        <v>2</v>
      </c>
      <c r="L9" s="186">
        <v>15.011205</v>
      </c>
      <c r="M9" s="186">
        <v>114.80800000000001</v>
      </c>
      <c r="N9" s="186" t="s">
        <v>2016</v>
      </c>
      <c r="Q9" s="186">
        <v>113.983</v>
      </c>
      <c r="R9" s="186">
        <v>1</v>
      </c>
      <c r="T9" s="186">
        <v>0.72421740000000001</v>
      </c>
      <c r="V9" s="186">
        <v>3.6782E-3</v>
      </c>
      <c r="X9" s="186">
        <v>0.36647200000000002</v>
      </c>
      <c r="Y9" s="186" t="s">
        <v>2021</v>
      </c>
      <c r="Z9" s="186" t="s">
        <v>1651</v>
      </c>
      <c r="AA9" s="186" t="s">
        <v>2022</v>
      </c>
      <c r="AE9" s="186" t="s">
        <v>2020</v>
      </c>
      <c r="AF9" s="186">
        <v>0</v>
      </c>
    </row>
    <row r="10" spans="1:32" x14ac:dyDescent="0.2">
      <c r="A10" s="186" t="s">
        <v>164</v>
      </c>
      <c r="B10" s="186">
        <v>2</v>
      </c>
      <c r="C10" s="186" t="s">
        <v>2015</v>
      </c>
      <c r="D10" s="186" t="s">
        <v>700</v>
      </c>
      <c r="E10" s="186">
        <v>0.78100000000000003</v>
      </c>
      <c r="F10" s="186">
        <v>2239</v>
      </c>
      <c r="G10" s="186">
        <v>-2.8740000000000001</v>
      </c>
      <c r="J10" s="186" t="s">
        <v>754</v>
      </c>
      <c r="K10" s="186">
        <v>3</v>
      </c>
      <c r="L10" s="186">
        <v>8.8443810999999997</v>
      </c>
      <c r="M10" s="186">
        <v>54.927</v>
      </c>
      <c r="N10" s="186" t="s">
        <v>2016</v>
      </c>
      <c r="Q10" s="186">
        <v>54.533000000000001</v>
      </c>
      <c r="R10" s="186">
        <v>0</v>
      </c>
      <c r="T10" s="186">
        <v>0.72213570000000005</v>
      </c>
      <c r="V10" s="186">
        <v>3.6676E-3</v>
      </c>
      <c r="X10" s="186">
        <v>0.365423</v>
      </c>
      <c r="Y10" s="186" t="s">
        <v>2017</v>
      </c>
      <c r="Z10" s="186" t="s">
        <v>2023</v>
      </c>
      <c r="AA10" s="186" t="s">
        <v>2024</v>
      </c>
      <c r="AE10" s="186" t="s">
        <v>2020</v>
      </c>
      <c r="AF10" s="186">
        <v>0</v>
      </c>
    </row>
    <row r="11" spans="1:32" x14ac:dyDescent="0.2">
      <c r="A11" s="186" t="s">
        <v>164</v>
      </c>
      <c r="B11" s="186">
        <v>2</v>
      </c>
      <c r="C11" s="186" t="s">
        <v>2015</v>
      </c>
      <c r="D11" s="186" t="s">
        <v>700</v>
      </c>
      <c r="E11" s="186">
        <v>0.78100000000000003</v>
      </c>
      <c r="H11" s="186">
        <v>638</v>
      </c>
      <c r="I11" s="186">
        <v>-29.831</v>
      </c>
      <c r="J11" s="186" t="s">
        <v>758</v>
      </c>
      <c r="K11" s="186">
        <v>4</v>
      </c>
      <c r="L11" s="186">
        <v>42.606218699999999</v>
      </c>
      <c r="M11" s="186">
        <v>17.309000000000001</v>
      </c>
      <c r="N11" s="186" t="s">
        <v>2016</v>
      </c>
      <c r="P11" s="186">
        <v>17.041</v>
      </c>
      <c r="R11" s="186">
        <v>0</v>
      </c>
      <c r="S11" s="186">
        <v>1.1508733</v>
      </c>
      <c r="U11" s="186">
        <v>1.0846700000000001E-2</v>
      </c>
      <c r="W11" s="186">
        <v>1.073029</v>
      </c>
      <c r="AB11" s="186" t="s">
        <v>759</v>
      </c>
      <c r="AC11" s="186" t="s">
        <v>809</v>
      </c>
      <c r="AD11" s="186" t="s">
        <v>1018</v>
      </c>
      <c r="AE11" s="186" t="s">
        <v>2020</v>
      </c>
      <c r="AF11" s="186">
        <v>95</v>
      </c>
    </row>
    <row r="12" spans="1:32" x14ac:dyDescent="0.2">
      <c r="A12" s="186" t="s">
        <v>164</v>
      </c>
      <c r="B12" s="186">
        <v>2</v>
      </c>
      <c r="C12" s="186" t="s">
        <v>2015</v>
      </c>
      <c r="D12" s="186" t="s">
        <v>700</v>
      </c>
      <c r="E12" s="186">
        <v>0.78100000000000003</v>
      </c>
      <c r="H12" s="186">
        <v>5277</v>
      </c>
      <c r="I12" s="186">
        <v>-43.8</v>
      </c>
      <c r="K12" s="186">
        <v>5</v>
      </c>
      <c r="L12" s="186">
        <v>58.550770900000003</v>
      </c>
      <c r="M12" s="186">
        <v>98.64</v>
      </c>
      <c r="N12" s="186" t="s">
        <v>2016</v>
      </c>
      <c r="P12" s="186">
        <v>97.144000000000005</v>
      </c>
      <c r="R12" s="186">
        <v>1</v>
      </c>
      <c r="S12" s="186">
        <v>1.1342558</v>
      </c>
      <c r="U12" s="186">
        <v>1.06905E-2</v>
      </c>
      <c r="W12" s="186">
        <v>1.0577430000000001</v>
      </c>
      <c r="AB12" s="186" t="s">
        <v>762</v>
      </c>
      <c r="AC12" s="186" t="s">
        <v>759</v>
      </c>
      <c r="AD12" s="186" t="s">
        <v>895</v>
      </c>
      <c r="AE12" s="186" t="s">
        <v>2020</v>
      </c>
      <c r="AF12" s="186">
        <v>95</v>
      </c>
    </row>
    <row r="13" spans="1:32" x14ac:dyDescent="0.2">
      <c r="A13" s="186" t="s">
        <v>164</v>
      </c>
      <c r="B13" s="186">
        <v>2</v>
      </c>
      <c r="C13" s="186" t="s">
        <v>2015</v>
      </c>
      <c r="D13" s="186" t="s">
        <v>700</v>
      </c>
      <c r="E13" s="186">
        <v>0.78100000000000003</v>
      </c>
      <c r="H13" s="186">
        <v>5275</v>
      </c>
      <c r="I13" s="186">
        <v>-44.048000000000002</v>
      </c>
      <c r="K13" s="186">
        <v>6</v>
      </c>
      <c r="L13" s="186">
        <v>58.148390399999997</v>
      </c>
      <c r="M13" s="186">
        <v>98.88</v>
      </c>
      <c r="N13" s="186" t="s">
        <v>2016</v>
      </c>
      <c r="P13" s="186">
        <v>97.38</v>
      </c>
      <c r="R13" s="186">
        <v>0</v>
      </c>
      <c r="S13" s="186">
        <v>1.1339737000000001</v>
      </c>
      <c r="U13" s="186">
        <v>1.06877E-2</v>
      </c>
      <c r="W13" s="186">
        <v>1.057472</v>
      </c>
      <c r="AB13" s="186" t="s">
        <v>780</v>
      </c>
      <c r="AC13" s="186" t="s">
        <v>798</v>
      </c>
      <c r="AD13" s="186" t="s">
        <v>1003</v>
      </c>
      <c r="AE13" s="186" t="s">
        <v>2020</v>
      </c>
      <c r="AF13" s="186">
        <v>95</v>
      </c>
    </row>
    <row r="14" spans="1:32" x14ac:dyDescent="0.2">
      <c r="A14" s="186" t="s">
        <v>164</v>
      </c>
      <c r="B14" s="186">
        <v>3</v>
      </c>
      <c r="C14" s="186" t="s">
        <v>173</v>
      </c>
      <c r="D14" s="186" t="s">
        <v>700</v>
      </c>
      <c r="E14" s="186">
        <v>0.47099999999999997</v>
      </c>
      <c r="F14" s="186">
        <v>6215</v>
      </c>
      <c r="G14" s="186">
        <v>9.9000000000000005E-2</v>
      </c>
      <c r="K14" s="186">
        <v>1</v>
      </c>
      <c r="L14" s="186">
        <v>9.52</v>
      </c>
      <c r="M14" s="186">
        <v>114.548</v>
      </c>
      <c r="N14" s="186" t="s">
        <v>2025</v>
      </c>
      <c r="Q14" s="186">
        <v>113.72499999999999</v>
      </c>
      <c r="R14" s="186">
        <v>0</v>
      </c>
      <c r="T14" s="186">
        <v>0.72429840000000001</v>
      </c>
      <c r="V14" s="186">
        <v>3.6786000000000002E-3</v>
      </c>
      <c r="X14" s="186">
        <v>0.366508</v>
      </c>
      <c r="Y14" s="186" t="s">
        <v>2026</v>
      </c>
      <c r="Z14" s="186" t="s">
        <v>2027</v>
      </c>
      <c r="AA14" s="186" t="s">
        <v>2028</v>
      </c>
      <c r="AE14" s="186" t="s">
        <v>2029</v>
      </c>
      <c r="AF14" s="186">
        <v>0</v>
      </c>
    </row>
    <row r="15" spans="1:32" x14ac:dyDescent="0.2">
      <c r="A15" s="186" t="s">
        <v>164</v>
      </c>
      <c r="B15" s="186">
        <v>3</v>
      </c>
      <c r="C15" s="186" t="s">
        <v>173</v>
      </c>
      <c r="D15" s="186" t="s">
        <v>700</v>
      </c>
      <c r="E15" s="186">
        <v>0.47099999999999997</v>
      </c>
      <c r="F15" s="186">
        <v>6233</v>
      </c>
      <c r="G15" s="186">
        <v>0</v>
      </c>
      <c r="K15" s="186">
        <v>2</v>
      </c>
      <c r="L15" s="186">
        <v>9.52</v>
      </c>
      <c r="M15" s="186">
        <v>114.664</v>
      </c>
      <c r="N15" s="186" t="s">
        <v>2025</v>
      </c>
      <c r="Q15" s="186">
        <v>113.84</v>
      </c>
      <c r="R15" s="186">
        <v>1</v>
      </c>
      <c r="T15" s="186">
        <v>0.72422660000000005</v>
      </c>
      <c r="V15" s="186">
        <v>3.6782E-3</v>
      </c>
      <c r="X15" s="186">
        <v>0.36647200000000002</v>
      </c>
      <c r="Y15" s="186" t="s">
        <v>1650</v>
      </c>
      <c r="Z15" s="186" t="s">
        <v>2030</v>
      </c>
      <c r="AA15" s="186" t="s">
        <v>1340</v>
      </c>
      <c r="AE15" s="186" t="s">
        <v>2029</v>
      </c>
      <c r="AF15" s="186">
        <v>0</v>
      </c>
    </row>
    <row r="16" spans="1:32" x14ac:dyDescent="0.2">
      <c r="A16" s="186" t="s">
        <v>164</v>
      </c>
      <c r="B16" s="186">
        <v>3</v>
      </c>
      <c r="C16" s="186" t="s">
        <v>173</v>
      </c>
      <c r="D16" s="186" t="s">
        <v>700</v>
      </c>
      <c r="E16" s="186">
        <v>0.47099999999999997</v>
      </c>
      <c r="F16" s="186">
        <v>1339</v>
      </c>
      <c r="G16" s="186">
        <v>-2.8149999999999999</v>
      </c>
      <c r="J16" s="186" t="s">
        <v>754</v>
      </c>
      <c r="K16" s="186">
        <v>3</v>
      </c>
      <c r="L16" s="186">
        <v>9.52</v>
      </c>
      <c r="M16" s="186">
        <v>33.177</v>
      </c>
      <c r="N16" s="186" t="s">
        <v>2025</v>
      </c>
      <c r="Q16" s="186">
        <v>32.94</v>
      </c>
      <c r="R16" s="186">
        <v>0</v>
      </c>
      <c r="T16" s="186">
        <v>0.72218749999999998</v>
      </c>
      <c r="V16" s="186">
        <v>3.6678000000000001E-3</v>
      </c>
      <c r="X16" s="186">
        <v>0.36544399999999999</v>
      </c>
      <c r="Y16" s="186" t="s">
        <v>2031</v>
      </c>
      <c r="Z16" s="186" t="s">
        <v>2032</v>
      </c>
      <c r="AA16" s="186" t="s">
        <v>2033</v>
      </c>
      <c r="AE16" s="186" t="s">
        <v>2029</v>
      </c>
      <c r="AF16" s="186">
        <v>0</v>
      </c>
    </row>
    <row r="17" spans="1:32" x14ac:dyDescent="0.2">
      <c r="A17" s="186" t="s">
        <v>164</v>
      </c>
      <c r="B17" s="186">
        <v>3</v>
      </c>
      <c r="C17" s="186" t="s">
        <v>173</v>
      </c>
      <c r="D17" s="186" t="s">
        <v>700</v>
      </c>
      <c r="E17" s="186">
        <v>0.47099999999999997</v>
      </c>
      <c r="H17" s="186">
        <v>382</v>
      </c>
      <c r="I17" s="186">
        <v>-29.917000000000002</v>
      </c>
      <c r="J17" s="186" t="s">
        <v>758</v>
      </c>
      <c r="K17" s="186">
        <v>4</v>
      </c>
      <c r="L17" s="186">
        <v>40.81</v>
      </c>
      <c r="M17" s="186">
        <v>10.228</v>
      </c>
      <c r="N17" s="186" t="s">
        <v>2025</v>
      </c>
      <c r="P17" s="186">
        <v>10.07</v>
      </c>
      <c r="R17" s="186">
        <v>0</v>
      </c>
      <c r="S17" s="186">
        <v>1.1509065999999999</v>
      </c>
      <c r="U17" s="186">
        <v>1.08457E-2</v>
      </c>
      <c r="W17" s="186">
        <v>1.0729359999999999</v>
      </c>
      <c r="AB17" s="186" t="s">
        <v>759</v>
      </c>
      <c r="AC17" s="186" t="s">
        <v>760</v>
      </c>
      <c r="AD17" s="186" t="s">
        <v>1013</v>
      </c>
      <c r="AE17" s="186" t="s">
        <v>2029</v>
      </c>
      <c r="AF17" s="186">
        <v>95</v>
      </c>
    </row>
    <row r="18" spans="1:32" x14ac:dyDescent="0.2">
      <c r="A18" s="186" t="s">
        <v>164</v>
      </c>
      <c r="B18" s="186">
        <v>3</v>
      </c>
      <c r="C18" s="186" t="s">
        <v>173</v>
      </c>
      <c r="D18" s="186" t="s">
        <v>700</v>
      </c>
      <c r="E18" s="186">
        <v>0.47099999999999997</v>
      </c>
      <c r="H18" s="186">
        <v>5271</v>
      </c>
      <c r="I18" s="186">
        <v>-43.8</v>
      </c>
      <c r="K18" s="186">
        <v>5</v>
      </c>
      <c r="L18" s="186">
        <v>40.81</v>
      </c>
      <c r="M18" s="186">
        <v>98.558999999999997</v>
      </c>
      <c r="N18" s="186" t="s">
        <v>2025</v>
      </c>
      <c r="P18" s="186">
        <v>97.063999999999993</v>
      </c>
      <c r="R18" s="186">
        <v>1</v>
      </c>
      <c r="S18" s="186">
        <v>1.1343631999999999</v>
      </c>
      <c r="U18" s="186">
        <v>1.06905E-2</v>
      </c>
      <c r="W18" s="186">
        <v>1.0577430000000001</v>
      </c>
      <c r="AB18" s="186" t="s">
        <v>795</v>
      </c>
      <c r="AC18" s="186" t="s">
        <v>762</v>
      </c>
      <c r="AD18" s="186" t="s">
        <v>878</v>
      </c>
      <c r="AE18" s="186" t="s">
        <v>2029</v>
      </c>
      <c r="AF18" s="186">
        <v>95</v>
      </c>
    </row>
    <row r="19" spans="1:32" x14ac:dyDescent="0.2">
      <c r="A19" s="186" t="s">
        <v>164</v>
      </c>
      <c r="B19" s="186">
        <v>3</v>
      </c>
      <c r="C19" s="186" t="s">
        <v>173</v>
      </c>
      <c r="D19" s="186" t="s">
        <v>700</v>
      </c>
      <c r="E19" s="186">
        <v>0.47099999999999997</v>
      </c>
      <c r="H19" s="186">
        <v>5261</v>
      </c>
      <c r="I19" s="186">
        <v>-44.082999999999998</v>
      </c>
      <c r="K19" s="186">
        <v>6</v>
      </c>
      <c r="L19" s="186">
        <v>40.81</v>
      </c>
      <c r="M19" s="186">
        <v>98.703999999999994</v>
      </c>
      <c r="N19" s="186" t="s">
        <v>2025</v>
      </c>
      <c r="P19" s="186">
        <v>97.206999999999994</v>
      </c>
      <c r="R19" s="186">
        <v>0</v>
      </c>
      <c r="S19" s="186">
        <v>1.1340422999999999</v>
      </c>
      <c r="U19" s="186">
        <v>1.06873E-2</v>
      </c>
      <c r="W19" s="186">
        <v>1.0574330000000001</v>
      </c>
      <c r="AB19" s="186" t="s">
        <v>797</v>
      </c>
      <c r="AC19" s="186" t="s">
        <v>798</v>
      </c>
      <c r="AD19" s="186" t="s">
        <v>982</v>
      </c>
      <c r="AE19" s="186" t="s">
        <v>2029</v>
      </c>
      <c r="AF19" s="186">
        <v>95</v>
      </c>
    </row>
    <row r="20" spans="1:32" x14ac:dyDescent="0.2">
      <c r="A20" s="186" t="s">
        <v>164</v>
      </c>
      <c r="B20" s="186">
        <v>4</v>
      </c>
      <c r="C20" s="186" t="s">
        <v>174</v>
      </c>
      <c r="D20" s="186" t="s">
        <v>700</v>
      </c>
      <c r="E20" s="186">
        <v>0.8</v>
      </c>
      <c r="F20" s="186">
        <v>6223</v>
      </c>
      <c r="G20" s="186">
        <v>0.129</v>
      </c>
      <c r="K20" s="186">
        <v>1</v>
      </c>
      <c r="L20" s="186">
        <v>9.52</v>
      </c>
      <c r="M20" s="186">
        <v>114.571</v>
      </c>
      <c r="N20" s="186" t="s">
        <v>2034</v>
      </c>
      <c r="Q20" s="186">
        <v>113.747</v>
      </c>
      <c r="R20" s="186">
        <v>0</v>
      </c>
      <c r="T20" s="186">
        <v>0.72430320000000004</v>
      </c>
      <c r="V20" s="186">
        <v>3.6787E-3</v>
      </c>
      <c r="X20" s="186">
        <v>0.36651899999999998</v>
      </c>
      <c r="Y20" s="186" t="s">
        <v>2031</v>
      </c>
      <c r="Z20" s="186" t="s">
        <v>2035</v>
      </c>
      <c r="AA20" s="186" t="s">
        <v>2036</v>
      </c>
      <c r="AE20" s="186" t="s">
        <v>2037</v>
      </c>
      <c r="AF20" s="186">
        <v>0</v>
      </c>
    </row>
    <row r="21" spans="1:32" x14ac:dyDescent="0.2">
      <c r="A21" s="186" t="s">
        <v>164</v>
      </c>
      <c r="B21" s="186">
        <v>4</v>
      </c>
      <c r="C21" s="186" t="s">
        <v>174</v>
      </c>
      <c r="D21" s="186" t="s">
        <v>700</v>
      </c>
      <c r="E21" s="186">
        <v>0.8</v>
      </c>
      <c r="F21" s="186">
        <v>6218</v>
      </c>
      <c r="G21" s="186">
        <v>0</v>
      </c>
      <c r="K21" s="186">
        <v>2</v>
      </c>
      <c r="L21" s="186">
        <v>9.52</v>
      </c>
      <c r="M21" s="186">
        <v>114.54</v>
      </c>
      <c r="N21" s="186" t="s">
        <v>2034</v>
      </c>
      <c r="Q21" s="186">
        <v>113.71599999999999</v>
      </c>
      <c r="R21" s="186">
        <v>1</v>
      </c>
      <c r="T21" s="186">
        <v>0.72420980000000001</v>
      </c>
      <c r="V21" s="186">
        <v>3.6782E-3</v>
      </c>
      <c r="X21" s="186">
        <v>0.36647200000000002</v>
      </c>
      <c r="Y21" s="186" t="s">
        <v>1650</v>
      </c>
      <c r="Z21" s="186" t="s">
        <v>2030</v>
      </c>
      <c r="AA21" s="186" t="s">
        <v>2038</v>
      </c>
      <c r="AE21" s="186" t="s">
        <v>2037</v>
      </c>
      <c r="AF21" s="186">
        <v>0</v>
      </c>
    </row>
    <row r="22" spans="1:32" x14ac:dyDescent="0.2">
      <c r="A22" s="186" t="s">
        <v>164</v>
      </c>
      <c r="B22" s="186">
        <v>4</v>
      </c>
      <c r="C22" s="186" t="s">
        <v>174</v>
      </c>
      <c r="D22" s="186" t="s">
        <v>700</v>
      </c>
      <c r="E22" s="186">
        <v>0.8</v>
      </c>
      <c r="F22" s="186">
        <v>2291</v>
      </c>
      <c r="G22" s="186">
        <v>-2.7530000000000001</v>
      </c>
      <c r="J22" s="186" t="s">
        <v>754</v>
      </c>
      <c r="K22" s="186">
        <v>3</v>
      </c>
      <c r="L22" s="186">
        <v>9.52</v>
      </c>
      <c r="M22" s="186">
        <v>56.271999999999998</v>
      </c>
      <c r="N22" s="186" t="s">
        <v>2034</v>
      </c>
      <c r="Q22" s="186">
        <v>55.868000000000002</v>
      </c>
      <c r="R22" s="186">
        <v>0</v>
      </c>
      <c r="T22" s="186">
        <v>0.72221579999999996</v>
      </c>
      <c r="V22" s="186">
        <v>3.6681000000000001E-3</v>
      </c>
      <c r="X22" s="186">
        <v>0.36546699999999999</v>
      </c>
      <c r="Y22" s="186" t="s">
        <v>2031</v>
      </c>
      <c r="Z22" s="186" t="s">
        <v>2032</v>
      </c>
      <c r="AA22" s="186" t="s">
        <v>2039</v>
      </c>
      <c r="AE22" s="186" t="s">
        <v>2037</v>
      </c>
      <c r="AF22" s="186">
        <v>0</v>
      </c>
    </row>
    <row r="23" spans="1:32" x14ac:dyDescent="0.2">
      <c r="A23" s="186" t="s">
        <v>164</v>
      </c>
      <c r="B23" s="186">
        <v>4</v>
      </c>
      <c r="C23" s="186" t="s">
        <v>174</v>
      </c>
      <c r="D23" s="186" t="s">
        <v>700</v>
      </c>
      <c r="E23" s="186">
        <v>0.8</v>
      </c>
      <c r="H23" s="186">
        <v>650</v>
      </c>
      <c r="I23" s="186">
        <v>-29.766999999999999</v>
      </c>
      <c r="J23" s="186" t="s">
        <v>758</v>
      </c>
      <c r="K23" s="186">
        <v>4</v>
      </c>
      <c r="L23" s="186">
        <v>40.81</v>
      </c>
      <c r="M23" s="186">
        <v>17.693999999999999</v>
      </c>
      <c r="N23" s="186" t="s">
        <v>2034</v>
      </c>
      <c r="P23" s="186">
        <v>17.420999999999999</v>
      </c>
      <c r="R23" s="186">
        <v>0</v>
      </c>
      <c r="S23" s="186">
        <v>1.1509916</v>
      </c>
      <c r="U23" s="186">
        <v>1.08474E-2</v>
      </c>
      <c r="W23" s="186">
        <v>1.073099</v>
      </c>
      <c r="AB23" s="186" t="s">
        <v>759</v>
      </c>
      <c r="AC23" s="186" t="s">
        <v>809</v>
      </c>
      <c r="AD23" s="186" t="s">
        <v>1066</v>
      </c>
      <c r="AE23" s="186" t="s">
        <v>2037</v>
      </c>
      <c r="AF23" s="186">
        <v>95</v>
      </c>
    </row>
    <row r="24" spans="1:32" x14ac:dyDescent="0.2">
      <c r="A24" s="186" t="s">
        <v>164</v>
      </c>
      <c r="B24" s="186">
        <v>4</v>
      </c>
      <c r="C24" s="186" t="s">
        <v>174</v>
      </c>
      <c r="D24" s="186" t="s">
        <v>700</v>
      </c>
      <c r="E24" s="186">
        <v>0.8</v>
      </c>
      <c r="H24" s="186">
        <v>5273</v>
      </c>
      <c r="I24" s="186">
        <v>-43.8</v>
      </c>
      <c r="K24" s="186">
        <v>5</v>
      </c>
      <c r="L24" s="186">
        <v>40.81</v>
      </c>
      <c r="M24" s="186">
        <v>98.537000000000006</v>
      </c>
      <c r="N24" s="186" t="s">
        <v>2034</v>
      </c>
      <c r="P24" s="186">
        <v>97.042000000000002</v>
      </c>
      <c r="R24" s="186">
        <v>1</v>
      </c>
      <c r="S24" s="186">
        <v>1.1343459</v>
      </c>
      <c r="U24" s="186">
        <v>1.06905E-2</v>
      </c>
      <c r="W24" s="186">
        <v>1.0577430000000001</v>
      </c>
      <c r="AB24" s="186" t="s">
        <v>762</v>
      </c>
      <c r="AC24" s="186" t="s">
        <v>759</v>
      </c>
      <c r="AD24" s="186" t="s">
        <v>761</v>
      </c>
      <c r="AE24" s="186" t="s">
        <v>2037</v>
      </c>
      <c r="AF24" s="186">
        <v>95</v>
      </c>
    </row>
    <row r="25" spans="1:32" x14ac:dyDescent="0.2">
      <c r="A25" s="186" t="s">
        <v>164</v>
      </c>
      <c r="B25" s="186">
        <v>4</v>
      </c>
      <c r="C25" s="186" t="s">
        <v>174</v>
      </c>
      <c r="D25" s="186" t="s">
        <v>700</v>
      </c>
      <c r="E25" s="186">
        <v>0.8</v>
      </c>
      <c r="H25" s="186">
        <v>5262</v>
      </c>
      <c r="I25" s="186">
        <v>-44.043999999999997</v>
      </c>
      <c r="K25" s="186">
        <v>6</v>
      </c>
      <c r="L25" s="186">
        <v>40.81</v>
      </c>
      <c r="M25" s="186">
        <v>98.653999999999996</v>
      </c>
      <c r="N25" s="186" t="s">
        <v>2034</v>
      </c>
      <c r="P25" s="186">
        <v>97.156999999999996</v>
      </c>
      <c r="R25" s="186">
        <v>0</v>
      </c>
      <c r="S25" s="186">
        <v>1.1340692000000001</v>
      </c>
      <c r="U25" s="186">
        <v>1.0687800000000001E-2</v>
      </c>
      <c r="W25" s="186">
        <v>1.0574760000000001</v>
      </c>
      <c r="AB25" s="186" t="s">
        <v>780</v>
      </c>
      <c r="AC25" s="186" t="s">
        <v>798</v>
      </c>
      <c r="AD25" s="186" t="s">
        <v>982</v>
      </c>
      <c r="AE25" s="186" t="s">
        <v>2037</v>
      </c>
      <c r="AF25" s="186">
        <v>95</v>
      </c>
    </row>
    <row r="26" spans="1:32" x14ac:dyDescent="0.2">
      <c r="A26" s="186" t="s">
        <v>164</v>
      </c>
      <c r="B26" s="186">
        <v>5</v>
      </c>
      <c r="C26" s="186" t="s">
        <v>175</v>
      </c>
      <c r="D26" s="186" t="s">
        <v>700</v>
      </c>
      <c r="E26" s="186">
        <v>1.625</v>
      </c>
      <c r="F26" s="186">
        <v>6216</v>
      </c>
      <c r="G26" s="186">
        <v>0.113</v>
      </c>
      <c r="K26" s="186">
        <v>1</v>
      </c>
      <c r="L26" s="186">
        <v>9.52</v>
      </c>
      <c r="M26" s="186">
        <v>114.46599999999999</v>
      </c>
      <c r="N26" s="186" t="s">
        <v>2040</v>
      </c>
      <c r="Q26" s="186">
        <v>113.643</v>
      </c>
      <c r="R26" s="186">
        <v>0</v>
      </c>
      <c r="T26" s="186">
        <v>0.72430070000000002</v>
      </c>
      <c r="V26" s="186">
        <v>3.6786000000000002E-3</v>
      </c>
      <c r="X26" s="186">
        <v>0.36651299999999998</v>
      </c>
      <c r="Y26" s="186" t="s">
        <v>2041</v>
      </c>
      <c r="Z26" s="186" t="s">
        <v>2042</v>
      </c>
      <c r="AA26" s="186" t="s">
        <v>2043</v>
      </c>
      <c r="AE26" s="186" t="s">
        <v>2044</v>
      </c>
      <c r="AF26" s="186">
        <v>0</v>
      </c>
    </row>
    <row r="27" spans="1:32" x14ac:dyDescent="0.2">
      <c r="A27" s="186" t="s">
        <v>164</v>
      </c>
      <c r="B27" s="186">
        <v>5</v>
      </c>
      <c r="C27" s="186" t="s">
        <v>175</v>
      </c>
      <c r="D27" s="186" t="s">
        <v>700</v>
      </c>
      <c r="E27" s="186">
        <v>1.625</v>
      </c>
      <c r="F27" s="186">
        <v>6222</v>
      </c>
      <c r="G27" s="186">
        <v>0</v>
      </c>
      <c r="K27" s="186">
        <v>2</v>
      </c>
      <c r="L27" s="186">
        <v>9.52</v>
      </c>
      <c r="M27" s="186">
        <v>114.568</v>
      </c>
      <c r="N27" s="186" t="s">
        <v>2040</v>
      </c>
      <c r="Q27" s="186">
        <v>113.744</v>
      </c>
      <c r="R27" s="186">
        <v>1</v>
      </c>
      <c r="T27" s="186">
        <v>0.72421849999999999</v>
      </c>
      <c r="V27" s="186">
        <v>3.6782E-3</v>
      </c>
      <c r="X27" s="186">
        <v>0.36647200000000002</v>
      </c>
      <c r="Y27" s="186" t="s">
        <v>2045</v>
      </c>
      <c r="Z27" s="186" t="s">
        <v>2018</v>
      </c>
      <c r="AA27" s="186" t="s">
        <v>2046</v>
      </c>
      <c r="AE27" s="186" t="s">
        <v>2044</v>
      </c>
      <c r="AF27" s="186">
        <v>0</v>
      </c>
    </row>
    <row r="28" spans="1:32" x14ac:dyDescent="0.2">
      <c r="A28" s="186" t="s">
        <v>164</v>
      </c>
      <c r="B28" s="186">
        <v>5</v>
      </c>
      <c r="C28" s="186" t="s">
        <v>175</v>
      </c>
      <c r="D28" s="186" t="s">
        <v>700</v>
      </c>
      <c r="E28" s="186">
        <v>1.625</v>
      </c>
      <c r="F28" s="186">
        <v>4769</v>
      </c>
      <c r="G28" s="186">
        <v>-2.8759999999999999</v>
      </c>
      <c r="J28" s="186" t="s">
        <v>754</v>
      </c>
      <c r="K28" s="186">
        <v>3</v>
      </c>
      <c r="L28" s="186">
        <v>9.52</v>
      </c>
      <c r="M28" s="186">
        <v>115.459</v>
      </c>
      <c r="N28" s="186" t="s">
        <v>2040</v>
      </c>
      <c r="Q28" s="186">
        <v>114.631</v>
      </c>
      <c r="R28" s="186">
        <v>0</v>
      </c>
      <c r="T28" s="186">
        <v>0.72213550000000004</v>
      </c>
      <c r="V28" s="186">
        <v>3.6676E-3</v>
      </c>
      <c r="X28" s="186">
        <v>0.36542200000000002</v>
      </c>
      <c r="Y28" s="186" t="s">
        <v>2047</v>
      </c>
      <c r="Z28" s="186" t="s">
        <v>2048</v>
      </c>
      <c r="AA28" s="186" t="s">
        <v>2049</v>
      </c>
      <c r="AE28" s="186" t="s">
        <v>2044</v>
      </c>
      <c r="AF28" s="186">
        <v>0</v>
      </c>
    </row>
    <row r="29" spans="1:32" x14ac:dyDescent="0.2">
      <c r="A29" s="186" t="s">
        <v>164</v>
      </c>
      <c r="B29" s="186">
        <v>5</v>
      </c>
      <c r="C29" s="186" t="s">
        <v>175</v>
      </c>
      <c r="D29" s="186" t="s">
        <v>700</v>
      </c>
      <c r="E29" s="186">
        <v>1.625</v>
      </c>
      <c r="H29" s="186">
        <v>1284</v>
      </c>
      <c r="I29" s="186">
        <v>-30.027999999999999</v>
      </c>
      <c r="J29" s="186" t="s">
        <v>758</v>
      </c>
      <c r="K29" s="186">
        <v>4</v>
      </c>
      <c r="L29" s="186">
        <v>40.81</v>
      </c>
      <c r="M29" s="186">
        <v>36.756999999999998</v>
      </c>
      <c r="N29" s="186" t="s">
        <v>2040</v>
      </c>
      <c r="P29" s="186">
        <v>36.19</v>
      </c>
      <c r="R29" s="186">
        <v>0</v>
      </c>
      <c r="S29" s="186">
        <v>1.1505243999999999</v>
      </c>
      <c r="U29" s="186">
        <v>1.08445E-2</v>
      </c>
      <c r="W29" s="186">
        <v>1.0728139999999999</v>
      </c>
      <c r="AB29" s="186" t="s">
        <v>759</v>
      </c>
      <c r="AC29" s="186" t="s">
        <v>809</v>
      </c>
      <c r="AD29" s="186" t="s">
        <v>1044</v>
      </c>
      <c r="AE29" s="186" t="s">
        <v>2044</v>
      </c>
      <c r="AF29" s="186">
        <v>95</v>
      </c>
    </row>
    <row r="30" spans="1:32" x14ac:dyDescent="0.2">
      <c r="A30" s="186" t="s">
        <v>164</v>
      </c>
      <c r="B30" s="186">
        <v>5</v>
      </c>
      <c r="C30" s="186" t="s">
        <v>175</v>
      </c>
      <c r="D30" s="186" t="s">
        <v>700</v>
      </c>
      <c r="E30" s="186">
        <v>1.625</v>
      </c>
      <c r="H30" s="186">
        <v>5265</v>
      </c>
      <c r="I30" s="186">
        <v>-43.8</v>
      </c>
      <c r="K30" s="186">
        <v>5</v>
      </c>
      <c r="L30" s="186">
        <v>40.81</v>
      </c>
      <c r="M30" s="186">
        <v>98.433999999999997</v>
      </c>
      <c r="N30" s="186" t="s">
        <v>2040</v>
      </c>
      <c r="P30" s="186">
        <v>96.941000000000003</v>
      </c>
      <c r="R30" s="186">
        <v>1</v>
      </c>
      <c r="S30" s="186">
        <v>1.1342839</v>
      </c>
      <c r="U30" s="186">
        <v>1.06905E-2</v>
      </c>
      <c r="W30" s="186">
        <v>1.0577430000000001</v>
      </c>
      <c r="AB30" s="186" t="s">
        <v>760</v>
      </c>
      <c r="AC30" s="186" t="s">
        <v>835</v>
      </c>
      <c r="AD30" s="186" t="s">
        <v>930</v>
      </c>
      <c r="AE30" s="186" t="s">
        <v>2044</v>
      </c>
      <c r="AF30" s="186">
        <v>95</v>
      </c>
    </row>
    <row r="31" spans="1:32" x14ac:dyDescent="0.2">
      <c r="A31" s="186" t="s">
        <v>164</v>
      </c>
      <c r="B31" s="186">
        <v>5</v>
      </c>
      <c r="C31" s="186" t="s">
        <v>175</v>
      </c>
      <c r="D31" s="186" t="s">
        <v>700</v>
      </c>
      <c r="E31" s="186">
        <v>1.625</v>
      </c>
      <c r="H31" s="186">
        <v>5260</v>
      </c>
      <c r="I31" s="186">
        <v>-44.017000000000003</v>
      </c>
      <c r="K31" s="186">
        <v>6</v>
      </c>
      <c r="L31" s="186">
        <v>40.81</v>
      </c>
      <c r="M31" s="186">
        <v>98.620999999999995</v>
      </c>
      <c r="N31" s="186" t="s">
        <v>2040</v>
      </c>
      <c r="P31" s="186">
        <v>97.125</v>
      </c>
      <c r="R31" s="186">
        <v>0</v>
      </c>
      <c r="S31" s="186">
        <v>1.1340366</v>
      </c>
      <c r="U31" s="186">
        <v>1.0688100000000001E-2</v>
      </c>
      <c r="W31" s="186">
        <v>1.0575049999999999</v>
      </c>
      <c r="AB31" s="186" t="s">
        <v>798</v>
      </c>
      <c r="AC31" s="186" t="s">
        <v>880</v>
      </c>
      <c r="AD31" s="186" t="s">
        <v>1018</v>
      </c>
      <c r="AE31" s="186" t="s">
        <v>2044</v>
      </c>
      <c r="AF31" s="186">
        <v>95</v>
      </c>
    </row>
    <row r="32" spans="1:32" x14ac:dyDescent="0.2">
      <c r="A32" s="186" t="s">
        <v>164</v>
      </c>
      <c r="B32" s="186">
        <v>6</v>
      </c>
      <c r="C32" s="186" t="s">
        <v>180</v>
      </c>
      <c r="D32" s="186" t="s">
        <v>701</v>
      </c>
      <c r="E32" s="186">
        <v>0.71699999999999997</v>
      </c>
      <c r="F32" s="186">
        <v>6210</v>
      </c>
      <c r="G32" s="186">
        <v>0.114</v>
      </c>
      <c r="K32" s="186">
        <v>1</v>
      </c>
      <c r="L32" s="186">
        <v>17.219488200000001</v>
      </c>
      <c r="M32" s="186">
        <v>114.428</v>
      </c>
      <c r="N32" s="186" t="s">
        <v>2050</v>
      </c>
      <c r="Q32" s="186">
        <v>113.605</v>
      </c>
      <c r="R32" s="186">
        <v>0</v>
      </c>
      <c r="T32" s="186">
        <v>0.724298</v>
      </c>
      <c r="V32" s="186">
        <v>3.6786000000000002E-3</v>
      </c>
      <c r="X32" s="186">
        <v>0.36651400000000001</v>
      </c>
      <c r="Y32" s="186" t="s">
        <v>1701</v>
      </c>
      <c r="Z32" s="186" t="s">
        <v>1262</v>
      </c>
      <c r="AA32" s="186" t="s">
        <v>2051</v>
      </c>
      <c r="AE32" s="186" t="s">
        <v>2052</v>
      </c>
      <c r="AF32" s="186">
        <v>0</v>
      </c>
    </row>
    <row r="33" spans="1:32" x14ac:dyDescent="0.2">
      <c r="A33" s="186" t="s">
        <v>164</v>
      </c>
      <c r="B33" s="186">
        <v>6</v>
      </c>
      <c r="C33" s="186" t="s">
        <v>180</v>
      </c>
      <c r="D33" s="186" t="s">
        <v>701</v>
      </c>
      <c r="E33" s="186">
        <v>0.71699999999999997</v>
      </c>
      <c r="F33" s="186">
        <v>6207</v>
      </c>
      <c r="G33" s="186">
        <v>0</v>
      </c>
      <c r="K33" s="186">
        <v>2</v>
      </c>
      <c r="L33" s="186">
        <v>17.212402900000001</v>
      </c>
      <c r="M33" s="186">
        <v>114.35</v>
      </c>
      <c r="N33" s="186" t="s">
        <v>2050</v>
      </c>
      <c r="Q33" s="186">
        <v>113.527</v>
      </c>
      <c r="R33" s="186">
        <v>1</v>
      </c>
      <c r="T33" s="186">
        <v>0.72421539999999995</v>
      </c>
      <c r="V33" s="186">
        <v>3.6782E-3</v>
      </c>
      <c r="X33" s="186">
        <v>0.36647200000000002</v>
      </c>
      <c r="Y33" s="186" t="s">
        <v>2026</v>
      </c>
      <c r="Z33" s="186" t="s">
        <v>2042</v>
      </c>
      <c r="AA33" s="186" t="s">
        <v>2053</v>
      </c>
      <c r="AE33" s="186" t="s">
        <v>2052</v>
      </c>
      <c r="AF33" s="186">
        <v>0</v>
      </c>
    </row>
    <row r="34" spans="1:32" x14ac:dyDescent="0.2">
      <c r="A34" s="186" t="s">
        <v>164</v>
      </c>
      <c r="B34" s="186">
        <v>6</v>
      </c>
      <c r="C34" s="186" t="s">
        <v>180</v>
      </c>
      <c r="D34" s="186" t="s">
        <v>701</v>
      </c>
      <c r="E34" s="186">
        <v>0.71699999999999997</v>
      </c>
      <c r="F34" s="186">
        <v>2213</v>
      </c>
      <c r="G34" s="186">
        <v>29.706</v>
      </c>
      <c r="J34" s="186" t="s">
        <v>754</v>
      </c>
      <c r="K34" s="186">
        <v>3</v>
      </c>
      <c r="L34" s="186">
        <v>9.9280003000000008</v>
      </c>
      <c r="M34" s="186">
        <v>54.485999999999997</v>
      </c>
      <c r="N34" s="186" t="s">
        <v>2050</v>
      </c>
      <c r="Q34" s="186">
        <v>54.082999999999998</v>
      </c>
      <c r="R34" s="186">
        <v>0</v>
      </c>
      <c r="T34" s="186">
        <v>0.74572879999999997</v>
      </c>
      <c r="V34" s="186">
        <v>3.7875000000000001E-3</v>
      </c>
      <c r="X34" s="186">
        <v>0.37731700000000001</v>
      </c>
      <c r="Y34" s="186" t="s">
        <v>1661</v>
      </c>
      <c r="Z34" s="186" t="s">
        <v>1687</v>
      </c>
      <c r="AA34" s="186" t="s">
        <v>2054</v>
      </c>
      <c r="AE34" s="186" t="s">
        <v>2052</v>
      </c>
      <c r="AF34" s="186">
        <v>0</v>
      </c>
    </row>
    <row r="35" spans="1:32" x14ac:dyDescent="0.2">
      <c r="A35" s="186" t="s">
        <v>164</v>
      </c>
      <c r="B35" s="186">
        <v>6</v>
      </c>
      <c r="C35" s="186" t="s">
        <v>180</v>
      </c>
      <c r="D35" s="186" t="s">
        <v>701</v>
      </c>
      <c r="E35" s="186">
        <v>0.71699999999999997</v>
      </c>
      <c r="H35" s="186">
        <v>629</v>
      </c>
      <c r="I35" s="186">
        <v>22.375</v>
      </c>
      <c r="J35" s="186" t="s">
        <v>758</v>
      </c>
      <c r="K35" s="186">
        <v>4</v>
      </c>
      <c r="L35" s="186">
        <v>47.716799600000002</v>
      </c>
      <c r="M35" s="186">
        <v>17.149999999999999</v>
      </c>
      <c r="N35" s="186" t="s">
        <v>2050</v>
      </c>
      <c r="P35" s="186">
        <v>16.876000000000001</v>
      </c>
      <c r="R35" s="186">
        <v>0</v>
      </c>
      <c r="S35" s="186">
        <v>1.2084661999999999</v>
      </c>
      <c r="U35" s="186">
        <v>1.14304E-2</v>
      </c>
      <c r="W35" s="186">
        <v>1.1301190000000001</v>
      </c>
      <c r="AB35" s="186" t="s">
        <v>809</v>
      </c>
      <c r="AC35" s="186" t="s">
        <v>760</v>
      </c>
      <c r="AD35" s="186" t="s">
        <v>1039</v>
      </c>
      <c r="AE35" s="186" t="s">
        <v>2052</v>
      </c>
      <c r="AF35" s="186">
        <v>95</v>
      </c>
    </row>
    <row r="36" spans="1:32" x14ac:dyDescent="0.2">
      <c r="A36" s="186" t="s">
        <v>164</v>
      </c>
      <c r="B36" s="186">
        <v>6</v>
      </c>
      <c r="C36" s="186" t="s">
        <v>180</v>
      </c>
      <c r="D36" s="186" t="s">
        <v>701</v>
      </c>
      <c r="E36" s="186">
        <v>0.71699999999999997</v>
      </c>
      <c r="H36" s="186">
        <v>5257</v>
      </c>
      <c r="I36" s="186">
        <v>-43.8</v>
      </c>
      <c r="K36" s="186">
        <v>5</v>
      </c>
      <c r="L36" s="186">
        <v>62.1955624</v>
      </c>
      <c r="M36" s="186">
        <v>98.361999999999995</v>
      </c>
      <c r="N36" s="186" t="s">
        <v>2050</v>
      </c>
      <c r="P36" s="186">
        <v>96.87</v>
      </c>
      <c r="R36" s="186">
        <v>1</v>
      </c>
      <c r="S36" s="186">
        <v>1.1342633</v>
      </c>
      <c r="U36" s="186">
        <v>1.06905E-2</v>
      </c>
      <c r="W36" s="186">
        <v>1.0577430000000001</v>
      </c>
      <c r="AB36" s="186" t="s">
        <v>762</v>
      </c>
      <c r="AC36" s="186" t="s">
        <v>809</v>
      </c>
      <c r="AD36" s="186" t="s">
        <v>1048</v>
      </c>
      <c r="AE36" s="186" t="s">
        <v>2052</v>
      </c>
      <c r="AF36" s="186">
        <v>95</v>
      </c>
    </row>
    <row r="37" spans="1:32" x14ac:dyDescent="0.2">
      <c r="A37" s="186" t="s">
        <v>164</v>
      </c>
      <c r="B37" s="186">
        <v>6</v>
      </c>
      <c r="C37" s="186" t="s">
        <v>180</v>
      </c>
      <c r="D37" s="186" t="s">
        <v>701</v>
      </c>
      <c r="E37" s="186">
        <v>0.71699999999999997</v>
      </c>
      <c r="H37" s="186">
        <v>5252</v>
      </c>
      <c r="I37" s="186">
        <v>-44.042000000000002</v>
      </c>
      <c r="K37" s="186">
        <v>6</v>
      </c>
      <c r="L37" s="186">
        <v>61.948881200000002</v>
      </c>
      <c r="M37" s="186">
        <v>98.486999999999995</v>
      </c>
      <c r="N37" s="186" t="s">
        <v>2050</v>
      </c>
      <c r="P37" s="186">
        <v>96.992999999999995</v>
      </c>
      <c r="R37" s="186">
        <v>0</v>
      </c>
      <c r="S37" s="186">
        <v>1.1339874000000001</v>
      </c>
      <c r="U37" s="186">
        <v>1.0687800000000001E-2</v>
      </c>
      <c r="W37" s="186">
        <v>1.0574779999999999</v>
      </c>
      <c r="AB37" s="186" t="s">
        <v>780</v>
      </c>
      <c r="AC37" s="186" t="s">
        <v>765</v>
      </c>
      <c r="AD37" s="186" t="s">
        <v>1008</v>
      </c>
      <c r="AE37" s="186" t="s">
        <v>2052</v>
      </c>
      <c r="AF37" s="186">
        <v>95</v>
      </c>
    </row>
    <row r="38" spans="1:32" x14ac:dyDescent="0.2">
      <c r="A38" s="186" t="s">
        <v>164</v>
      </c>
      <c r="B38" s="186">
        <v>7</v>
      </c>
      <c r="C38" s="186" t="s">
        <v>181</v>
      </c>
      <c r="D38" s="186" t="s">
        <v>701</v>
      </c>
      <c r="E38" s="186">
        <v>0.80700000000000005</v>
      </c>
      <c r="F38" s="186">
        <v>6200</v>
      </c>
      <c r="G38" s="186">
        <v>0.11899999999999999</v>
      </c>
      <c r="K38" s="186">
        <v>1</v>
      </c>
      <c r="L38" s="186">
        <v>15.277246699999999</v>
      </c>
      <c r="M38" s="186">
        <v>114.155</v>
      </c>
      <c r="N38" s="186" t="s">
        <v>2055</v>
      </c>
      <c r="Q38" s="186">
        <v>113.334</v>
      </c>
      <c r="R38" s="186">
        <v>0</v>
      </c>
      <c r="T38" s="186">
        <v>0.72428910000000002</v>
      </c>
      <c r="V38" s="186">
        <v>3.6786000000000002E-3</v>
      </c>
      <c r="X38" s="186">
        <v>0.36651600000000001</v>
      </c>
      <c r="Y38" s="186" t="s">
        <v>2047</v>
      </c>
      <c r="Z38" s="186" t="s">
        <v>1667</v>
      </c>
      <c r="AA38" s="186" t="s">
        <v>2056</v>
      </c>
      <c r="AE38" s="186" t="s">
        <v>2057</v>
      </c>
      <c r="AF38" s="186">
        <v>0</v>
      </c>
    </row>
    <row r="39" spans="1:32" x14ac:dyDescent="0.2">
      <c r="A39" s="186" t="s">
        <v>164</v>
      </c>
      <c r="B39" s="186">
        <v>7</v>
      </c>
      <c r="C39" s="186" t="s">
        <v>181</v>
      </c>
      <c r="D39" s="186" t="s">
        <v>701</v>
      </c>
      <c r="E39" s="186">
        <v>0.80700000000000005</v>
      </c>
      <c r="F39" s="186">
        <v>6208</v>
      </c>
      <c r="G39" s="186">
        <v>0</v>
      </c>
      <c r="K39" s="186">
        <v>2</v>
      </c>
      <c r="L39" s="186">
        <v>15.287528</v>
      </c>
      <c r="M39" s="186">
        <v>114.28400000000001</v>
      </c>
      <c r="N39" s="186" t="s">
        <v>2055</v>
      </c>
      <c r="Q39" s="186">
        <v>113.462</v>
      </c>
      <c r="R39" s="186">
        <v>1</v>
      </c>
      <c r="T39" s="186">
        <v>0.72420289999999998</v>
      </c>
      <c r="V39" s="186">
        <v>3.6782E-3</v>
      </c>
      <c r="X39" s="186">
        <v>0.36647200000000002</v>
      </c>
      <c r="Y39" s="186" t="s">
        <v>2017</v>
      </c>
      <c r="Z39" s="186" t="s">
        <v>1665</v>
      </c>
      <c r="AA39" s="186" t="s">
        <v>2058</v>
      </c>
      <c r="AE39" s="186" t="s">
        <v>2057</v>
      </c>
      <c r="AF39" s="186">
        <v>0</v>
      </c>
    </row>
    <row r="40" spans="1:32" x14ac:dyDescent="0.2">
      <c r="A40" s="186" t="s">
        <v>164</v>
      </c>
      <c r="B40" s="186">
        <v>7</v>
      </c>
      <c r="C40" s="186" t="s">
        <v>181</v>
      </c>
      <c r="D40" s="186" t="s">
        <v>701</v>
      </c>
      <c r="E40" s="186">
        <v>0.80700000000000005</v>
      </c>
      <c r="F40" s="186">
        <v>2510</v>
      </c>
      <c r="G40" s="186">
        <v>29.771999999999998</v>
      </c>
      <c r="J40" s="186" t="s">
        <v>754</v>
      </c>
      <c r="K40" s="186">
        <v>3</v>
      </c>
      <c r="L40" s="186">
        <v>9.7640457999999999</v>
      </c>
      <c r="M40" s="186">
        <v>61.582000000000001</v>
      </c>
      <c r="N40" s="186" t="s">
        <v>2055</v>
      </c>
      <c r="Q40" s="186">
        <v>61.125999999999998</v>
      </c>
      <c r="R40" s="186">
        <v>0</v>
      </c>
      <c r="T40" s="186">
        <v>0.74576359999999997</v>
      </c>
      <c r="V40" s="186">
        <v>3.7877000000000002E-3</v>
      </c>
      <c r="X40" s="186">
        <v>0.37734099999999998</v>
      </c>
      <c r="Y40" s="186" t="s">
        <v>2059</v>
      </c>
      <c r="Z40" s="186" t="s">
        <v>1667</v>
      </c>
      <c r="AA40" s="186" t="s">
        <v>2060</v>
      </c>
      <c r="AE40" s="186" t="s">
        <v>2057</v>
      </c>
      <c r="AF40" s="186">
        <v>0</v>
      </c>
    </row>
    <row r="41" spans="1:32" x14ac:dyDescent="0.2">
      <c r="A41" s="186" t="s">
        <v>164</v>
      </c>
      <c r="B41" s="186">
        <v>7</v>
      </c>
      <c r="C41" s="186" t="s">
        <v>181</v>
      </c>
      <c r="D41" s="186" t="s">
        <v>701</v>
      </c>
      <c r="E41" s="186">
        <v>0.80700000000000005</v>
      </c>
      <c r="H41" s="186">
        <v>714</v>
      </c>
      <c r="I41" s="186">
        <v>22.314</v>
      </c>
      <c r="J41" s="186" t="s">
        <v>758</v>
      </c>
      <c r="K41" s="186">
        <v>4</v>
      </c>
      <c r="L41" s="186">
        <v>47.109599500000002</v>
      </c>
      <c r="M41" s="186">
        <v>19.492000000000001</v>
      </c>
      <c r="N41" s="186" t="s">
        <v>2055</v>
      </c>
      <c r="P41" s="186">
        <v>19.18</v>
      </c>
      <c r="R41" s="186">
        <v>0</v>
      </c>
      <c r="S41" s="186">
        <v>1.2083524000000001</v>
      </c>
      <c r="U41" s="186">
        <v>1.1429699999999999E-2</v>
      </c>
      <c r="W41" s="186">
        <v>1.1300509999999999</v>
      </c>
      <c r="AB41" s="186" t="s">
        <v>759</v>
      </c>
      <c r="AC41" s="186" t="s">
        <v>760</v>
      </c>
      <c r="AD41" s="186" t="s">
        <v>1039</v>
      </c>
      <c r="AE41" s="186" t="s">
        <v>2057</v>
      </c>
      <c r="AF41" s="186">
        <v>95</v>
      </c>
    </row>
    <row r="42" spans="1:32" x14ac:dyDescent="0.2">
      <c r="A42" s="186" t="s">
        <v>164</v>
      </c>
      <c r="B42" s="186">
        <v>7</v>
      </c>
      <c r="C42" s="186" t="s">
        <v>181</v>
      </c>
      <c r="D42" s="186" t="s">
        <v>701</v>
      </c>
      <c r="E42" s="186">
        <v>0.80700000000000005</v>
      </c>
      <c r="H42" s="186">
        <v>5259</v>
      </c>
      <c r="I42" s="186">
        <v>-43.8</v>
      </c>
      <c r="K42" s="186">
        <v>5</v>
      </c>
      <c r="L42" s="186">
        <v>55.441905200000001</v>
      </c>
      <c r="M42" s="186">
        <v>98.257999999999996</v>
      </c>
      <c r="N42" s="186" t="s">
        <v>2055</v>
      </c>
      <c r="P42" s="186">
        <v>96.766999999999996</v>
      </c>
      <c r="R42" s="186">
        <v>1</v>
      </c>
      <c r="S42" s="186">
        <v>1.1342703000000001</v>
      </c>
      <c r="U42" s="186">
        <v>1.06905E-2</v>
      </c>
      <c r="W42" s="186">
        <v>1.0577430000000001</v>
      </c>
      <c r="AB42" s="186" t="s">
        <v>759</v>
      </c>
      <c r="AC42" s="186" t="s">
        <v>809</v>
      </c>
      <c r="AD42" s="186" t="s">
        <v>1048</v>
      </c>
      <c r="AE42" s="186" t="s">
        <v>2057</v>
      </c>
      <c r="AF42" s="186">
        <v>95</v>
      </c>
    </row>
    <row r="43" spans="1:32" x14ac:dyDescent="0.2">
      <c r="A43" s="186" t="s">
        <v>164</v>
      </c>
      <c r="B43" s="186">
        <v>7</v>
      </c>
      <c r="C43" s="186" t="s">
        <v>181</v>
      </c>
      <c r="D43" s="186" t="s">
        <v>701</v>
      </c>
      <c r="E43" s="186">
        <v>0.80700000000000005</v>
      </c>
      <c r="H43" s="186">
        <v>5252</v>
      </c>
      <c r="I43" s="186">
        <v>-44.036999999999999</v>
      </c>
      <c r="K43" s="186">
        <v>6</v>
      </c>
      <c r="L43" s="186">
        <v>55.082098700000003</v>
      </c>
      <c r="M43" s="186">
        <v>98.462999999999994</v>
      </c>
      <c r="N43" s="186" t="s">
        <v>2055</v>
      </c>
      <c r="P43" s="186">
        <v>96.968999999999994</v>
      </c>
      <c r="R43" s="186">
        <v>0</v>
      </c>
      <c r="S43" s="186">
        <v>1.1339996999999999</v>
      </c>
      <c r="U43" s="186">
        <v>1.06879E-2</v>
      </c>
      <c r="W43" s="186">
        <v>1.0574840000000001</v>
      </c>
      <c r="AB43" s="186" t="s">
        <v>764</v>
      </c>
      <c r="AC43" s="186" t="s">
        <v>765</v>
      </c>
      <c r="AD43" s="186" t="s">
        <v>1013</v>
      </c>
      <c r="AE43" s="186" t="s">
        <v>2057</v>
      </c>
      <c r="AF43" s="186">
        <v>95</v>
      </c>
    </row>
    <row r="44" spans="1:32" x14ac:dyDescent="0.2">
      <c r="A44" s="186" t="s">
        <v>164</v>
      </c>
      <c r="B44" s="186">
        <v>8</v>
      </c>
      <c r="C44" s="186" t="s">
        <v>187</v>
      </c>
      <c r="D44" s="186" t="s">
        <v>697</v>
      </c>
      <c r="E44" s="186">
        <v>0.751</v>
      </c>
      <c r="F44" s="186">
        <v>6210</v>
      </c>
      <c r="G44" s="186">
        <v>0.13200000000000001</v>
      </c>
      <c r="K44" s="186">
        <v>1</v>
      </c>
      <c r="L44" s="186">
        <v>16.419588300000001</v>
      </c>
      <c r="M44" s="186">
        <v>114.19199999999999</v>
      </c>
      <c r="N44" s="186" t="s">
        <v>2061</v>
      </c>
      <c r="Q44" s="186">
        <v>113.371</v>
      </c>
      <c r="R44" s="186">
        <v>0</v>
      </c>
      <c r="T44" s="186">
        <v>0.72430939999999999</v>
      </c>
      <c r="V44" s="186">
        <v>3.6787E-3</v>
      </c>
      <c r="X44" s="186">
        <v>0.36652000000000001</v>
      </c>
      <c r="Y44" s="186" t="s">
        <v>1673</v>
      </c>
      <c r="Z44" s="186" t="s">
        <v>2062</v>
      </c>
      <c r="AA44" s="186" t="s">
        <v>2063</v>
      </c>
      <c r="AE44" s="186" t="s">
        <v>2064</v>
      </c>
      <c r="AF44" s="186">
        <v>0</v>
      </c>
    </row>
    <row r="45" spans="1:32" x14ac:dyDescent="0.2">
      <c r="A45" s="186" t="s">
        <v>164</v>
      </c>
      <c r="B45" s="186">
        <v>8</v>
      </c>
      <c r="C45" s="186" t="s">
        <v>187</v>
      </c>
      <c r="D45" s="186" t="s">
        <v>697</v>
      </c>
      <c r="E45" s="186">
        <v>0.751</v>
      </c>
      <c r="F45" s="186">
        <v>6204</v>
      </c>
      <c r="G45" s="186">
        <v>0</v>
      </c>
      <c r="K45" s="186">
        <v>2</v>
      </c>
      <c r="L45" s="186">
        <v>16.4255651</v>
      </c>
      <c r="M45" s="186">
        <v>114.261</v>
      </c>
      <c r="N45" s="186" t="s">
        <v>2061</v>
      </c>
      <c r="Q45" s="186">
        <v>113.44</v>
      </c>
      <c r="R45" s="186">
        <v>1</v>
      </c>
      <c r="T45" s="186">
        <v>0.72421340000000001</v>
      </c>
      <c r="V45" s="186">
        <v>3.6782E-3</v>
      </c>
      <c r="X45" s="186">
        <v>0.36647200000000002</v>
      </c>
      <c r="Y45" s="186" t="s">
        <v>2017</v>
      </c>
      <c r="Z45" s="186" t="s">
        <v>1665</v>
      </c>
      <c r="AA45" s="186" t="s">
        <v>2065</v>
      </c>
      <c r="AE45" s="186" t="s">
        <v>2064</v>
      </c>
      <c r="AF45" s="186">
        <v>0</v>
      </c>
    </row>
    <row r="46" spans="1:32" x14ac:dyDescent="0.2">
      <c r="A46" s="186" t="s">
        <v>164</v>
      </c>
      <c r="B46" s="186">
        <v>8</v>
      </c>
      <c r="C46" s="186" t="s">
        <v>187</v>
      </c>
      <c r="D46" s="186" t="s">
        <v>697</v>
      </c>
      <c r="E46" s="186">
        <v>0.751</v>
      </c>
      <c r="F46" s="186">
        <v>2961</v>
      </c>
      <c r="G46" s="186">
        <v>8.5139999999999993</v>
      </c>
      <c r="J46" s="186" t="s">
        <v>754</v>
      </c>
      <c r="K46" s="186">
        <v>3</v>
      </c>
      <c r="L46" s="186">
        <v>11.960565799999999</v>
      </c>
      <c r="M46" s="186">
        <v>72.564999999999998</v>
      </c>
      <c r="N46" s="186" t="s">
        <v>2061</v>
      </c>
      <c r="Q46" s="186">
        <v>72.039000000000001</v>
      </c>
      <c r="R46" s="186">
        <v>0</v>
      </c>
      <c r="T46" s="186">
        <v>0.73037960000000002</v>
      </c>
      <c r="V46" s="186">
        <v>3.7095000000000001E-3</v>
      </c>
      <c r="X46" s="186">
        <v>0.36958099999999999</v>
      </c>
      <c r="Y46" s="186" t="s">
        <v>2059</v>
      </c>
      <c r="Z46" s="186" t="s">
        <v>1266</v>
      </c>
      <c r="AA46" s="186" t="s">
        <v>1765</v>
      </c>
      <c r="AE46" s="186" t="s">
        <v>2064</v>
      </c>
      <c r="AF46" s="186">
        <v>0</v>
      </c>
    </row>
    <row r="47" spans="1:32" x14ac:dyDescent="0.2">
      <c r="A47" s="186" t="s">
        <v>164</v>
      </c>
      <c r="B47" s="186">
        <v>8</v>
      </c>
      <c r="C47" s="186" t="s">
        <v>187</v>
      </c>
      <c r="D47" s="186" t="s">
        <v>697</v>
      </c>
      <c r="E47" s="186">
        <v>0.751</v>
      </c>
      <c r="H47" s="186">
        <v>750</v>
      </c>
      <c r="I47" s="186">
        <v>-19.533999999999999</v>
      </c>
      <c r="J47" s="186" t="s">
        <v>758</v>
      </c>
      <c r="K47" s="186">
        <v>4</v>
      </c>
      <c r="L47" s="186">
        <v>52.871128300000002</v>
      </c>
      <c r="M47" s="186">
        <v>20.574000000000002</v>
      </c>
      <c r="N47" s="186" t="s">
        <v>2061</v>
      </c>
      <c r="P47" s="186">
        <v>20.254000000000001</v>
      </c>
      <c r="R47" s="186">
        <v>0</v>
      </c>
      <c r="S47" s="186">
        <v>1.1622131</v>
      </c>
      <c r="U47" s="186">
        <v>1.0961800000000001E-2</v>
      </c>
      <c r="W47" s="186">
        <v>1.084295</v>
      </c>
      <c r="AB47" s="186" t="s">
        <v>759</v>
      </c>
      <c r="AC47" s="186" t="s">
        <v>760</v>
      </c>
      <c r="AD47" s="186" t="s">
        <v>1044</v>
      </c>
      <c r="AE47" s="186" t="s">
        <v>2064</v>
      </c>
      <c r="AF47" s="186">
        <v>95</v>
      </c>
    </row>
    <row r="48" spans="1:32" x14ac:dyDescent="0.2">
      <c r="A48" s="186" t="s">
        <v>164</v>
      </c>
      <c r="B48" s="186">
        <v>8</v>
      </c>
      <c r="C48" s="186" t="s">
        <v>187</v>
      </c>
      <c r="D48" s="186" t="s">
        <v>697</v>
      </c>
      <c r="E48" s="186">
        <v>0.751</v>
      </c>
      <c r="H48" s="186">
        <v>5253</v>
      </c>
      <c r="I48" s="186">
        <v>-43.8</v>
      </c>
      <c r="K48" s="186">
        <v>5</v>
      </c>
      <c r="L48" s="186">
        <v>59.588863000000003</v>
      </c>
      <c r="M48" s="186">
        <v>98.251000000000005</v>
      </c>
      <c r="N48" s="186" t="s">
        <v>2061</v>
      </c>
      <c r="P48" s="186">
        <v>96.76</v>
      </c>
      <c r="R48" s="186">
        <v>1</v>
      </c>
      <c r="S48" s="186">
        <v>1.1342956</v>
      </c>
      <c r="U48" s="186">
        <v>1.06905E-2</v>
      </c>
      <c r="W48" s="186">
        <v>1.0577430000000001</v>
      </c>
      <c r="AB48" s="186" t="s">
        <v>759</v>
      </c>
      <c r="AC48" s="186" t="s">
        <v>809</v>
      </c>
      <c r="AD48" s="186" t="s">
        <v>921</v>
      </c>
      <c r="AE48" s="186" t="s">
        <v>2064</v>
      </c>
      <c r="AF48" s="186">
        <v>95</v>
      </c>
    </row>
    <row r="49" spans="1:32" x14ac:dyDescent="0.2">
      <c r="A49" s="186" t="s">
        <v>164</v>
      </c>
      <c r="B49" s="186">
        <v>8</v>
      </c>
      <c r="C49" s="186" t="s">
        <v>187</v>
      </c>
      <c r="D49" s="186" t="s">
        <v>697</v>
      </c>
      <c r="E49" s="186">
        <v>0.751</v>
      </c>
      <c r="H49" s="186">
        <v>5248</v>
      </c>
      <c r="I49" s="186">
        <v>-44.030999999999999</v>
      </c>
      <c r="K49" s="186">
        <v>6</v>
      </c>
      <c r="L49" s="186">
        <v>59.307264500000002</v>
      </c>
      <c r="M49" s="186">
        <v>98.400999999999996</v>
      </c>
      <c r="N49" s="186" t="s">
        <v>2061</v>
      </c>
      <c r="P49" s="186">
        <v>96.908000000000001</v>
      </c>
      <c r="R49" s="186">
        <v>0</v>
      </c>
      <c r="S49" s="186">
        <v>1.1340334999999999</v>
      </c>
      <c r="U49" s="186">
        <v>1.06879E-2</v>
      </c>
      <c r="W49" s="186">
        <v>1.05749</v>
      </c>
      <c r="AB49" s="186" t="s">
        <v>764</v>
      </c>
      <c r="AC49" s="186" t="s">
        <v>765</v>
      </c>
      <c r="AD49" s="186" t="s">
        <v>1013</v>
      </c>
      <c r="AE49" s="186" t="s">
        <v>2064</v>
      </c>
      <c r="AF49" s="186">
        <v>95</v>
      </c>
    </row>
    <row r="50" spans="1:32" x14ac:dyDescent="0.2">
      <c r="A50" s="186" t="s">
        <v>164</v>
      </c>
      <c r="B50" s="186">
        <v>9</v>
      </c>
      <c r="C50" s="186" t="s">
        <v>188</v>
      </c>
      <c r="D50" s="186" t="s">
        <v>697</v>
      </c>
      <c r="E50" s="186">
        <v>0.80900000000000005</v>
      </c>
      <c r="F50" s="186">
        <v>6212</v>
      </c>
      <c r="G50" s="186">
        <v>0.109</v>
      </c>
      <c r="K50" s="186">
        <v>1</v>
      </c>
      <c r="L50" s="186">
        <v>15.2423223</v>
      </c>
      <c r="M50" s="186">
        <v>114.191</v>
      </c>
      <c r="Q50" s="186">
        <v>113.37</v>
      </c>
      <c r="R50" s="186">
        <v>0</v>
      </c>
      <c r="T50" s="186">
        <v>0.72429010000000005</v>
      </c>
      <c r="V50" s="186">
        <v>3.6786000000000002E-3</v>
      </c>
      <c r="X50" s="186">
        <v>0.366512</v>
      </c>
      <c r="Y50" s="186" t="s">
        <v>1986</v>
      </c>
      <c r="Z50" s="186" t="s">
        <v>1687</v>
      </c>
      <c r="AA50" s="186" t="s">
        <v>2066</v>
      </c>
      <c r="AE50" s="186" t="s">
        <v>2067</v>
      </c>
      <c r="AF50" s="186">
        <v>0</v>
      </c>
    </row>
    <row r="51" spans="1:32" x14ac:dyDescent="0.2">
      <c r="A51" s="186" t="s">
        <v>164</v>
      </c>
      <c r="B51" s="186">
        <v>9</v>
      </c>
      <c r="C51" s="186" t="s">
        <v>188</v>
      </c>
      <c r="D51" s="186" t="s">
        <v>697</v>
      </c>
      <c r="E51" s="186">
        <v>0.80900000000000005</v>
      </c>
      <c r="F51" s="186">
        <v>6207</v>
      </c>
      <c r="G51" s="186">
        <v>0</v>
      </c>
      <c r="K51" s="186">
        <v>2</v>
      </c>
      <c r="L51" s="186">
        <v>15.2507807</v>
      </c>
      <c r="M51" s="186">
        <v>114.297</v>
      </c>
      <c r="Q51" s="186">
        <v>113.47499999999999</v>
      </c>
      <c r="R51" s="186">
        <v>1</v>
      </c>
      <c r="T51" s="186">
        <v>0.72421100000000005</v>
      </c>
      <c r="V51" s="186">
        <v>3.6782E-3</v>
      </c>
      <c r="X51" s="186">
        <v>0.36647200000000002</v>
      </c>
      <c r="Y51" s="186" t="s">
        <v>2068</v>
      </c>
      <c r="Z51" s="186" t="s">
        <v>2035</v>
      </c>
      <c r="AA51" s="186" t="s">
        <v>2069</v>
      </c>
      <c r="AE51" s="186" t="s">
        <v>2067</v>
      </c>
      <c r="AF51" s="186">
        <v>0</v>
      </c>
    </row>
    <row r="52" spans="1:32" x14ac:dyDescent="0.2">
      <c r="A52" s="186" t="s">
        <v>164</v>
      </c>
      <c r="B52" s="186">
        <v>9</v>
      </c>
      <c r="C52" s="186" t="s">
        <v>188</v>
      </c>
      <c r="D52" s="186" t="s">
        <v>697</v>
      </c>
      <c r="E52" s="186">
        <v>0.80900000000000005</v>
      </c>
      <c r="F52" s="186">
        <v>3194</v>
      </c>
      <c r="G52" s="186">
        <v>8.5839999999999996</v>
      </c>
      <c r="J52" s="186" t="s">
        <v>754</v>
      </c>
      <c r="K52" s="186">
        <v>3</v>
      </c>
      <c r="L52" s="186">
        <v>11.756635599999999</v>
      </c>
      <c r="M52" s="186">
        <v>78.183000000000007</v>
      </c>
      <c r="Q52" s="186">
        <v>77.616</v>
      </c>
      <c r="R52" s="186">
        <v>0</v>
      </c>
      <c r="T52" s="186">
        <v>0.73042759999999995</v>
      </c>
      <c r="V52" s="186">
        <v>3.7098000000000001E-3</v>
      </c>
      <c r="X52" s="186">
        <v>0.36960599999999999</v>
      </c>
      <c r="Y52" s="186" t="s">
        <v>1673</v>
      </c>
      <c r="Z52" s="186" t="s">
        <v>1266</v>
      </c>
      <c r="AA52" s="186" t="s">
        <v>1776</v>
      </c>
      <c r="AE52" s="186" t="s">
        <v>2067</v>
      </c>
      <c r="AF52" s="186">
        <v>0</v>
      </c>
    </row>
    <row r="53" spans="1:32" x14ac:dyDescent="0.2">
      <c r="A53" s="186" t="s">
        <v>164</v>
      </c>
      <c r="B53" s="186">
        <v>9</v>
      </c>
      <c r="C53" s="186" t="s">
        <v>188</v>
      </c>
      <c r="D53" s="186" t="s">
        <v>697</v>
      </c>
      <c r="E53" s="186">
        <v>0.80900000000000005</v>
      </c>
      <c r="H53" s="186">
        <v>808</v>
      </c>
      <c r="I53" s="186">
        <v>-19.538</v>
      </c>
      <c r="J53" s="186" t="s">
        <v>758</v>
      </c>
      <c r="K53" s="186">
        <v>4</v>
      </c>
      <c r="L53" s="186">
        <v>52.149767900000001</v>
      </c>
      <c r="M53" s="186">
        <v>22.221</v>
      </c>
      <c r="P53" s="186">
        <v>21.875</v>
      </c>
      <c r="R53" s="186">
        <v>0</v>
      </c>
      <c r="S53" s="186">
        <v>1.1621756000000001</v>
      </c>
      <c r="U53" s="186">
        <v>1.0961800000000001E-2</v>
      </c>
      <c r="W53" s="186">
        <v>1.08429</v>
      </c>
      <c r="AB53" s="186" t="s">
        <v>809</v>
      </c>
      <c r="AC53" s="186" t="s">
        <v>760</v>
      </c>
      <c r="AD53" s="186" t="s">
        <v>1060</v>
      </c>
      <c r="AE53" s="186" t="s">
        <v>2067</v>
      </c>
      <c r="AF53" s="186">
        <v>95</v>
      </c>
    </row>
    <row r="54" spans="1:32" x14ac:dyDescent="0.2">
      <c r="A54" s="186" t="s">
        <v>164</v>
      </c>
      <c r="B54" s="186">
        <v>9</v>
      </c>
      <c r="C54" s="186" t="s">
        <v>188</v>
      </c>
      <c r="D54" s="186" t="s">
        <v>697</v>
      </c>
      <c r="E54" s="186">
        <v>0.80900000000000005</v>
      </c>
      <c r="H54" s="186">
        <v>5255</v>
      </c>
      <c r="I54" s="186">
        <v>-43.8</v>
      </c>
      <c r="K54" s="186">
        <v>5</v>
      </c>
      <c r="L54" s="186">
        <v>55.402346000000001</v>
      </c>
      <c r="M54" s="186">
        <v>98.201999999999998</v>
      </c>
      <c r="P54" s="186">
        <v>96.712000000000003</v>
      </c>
      <c r="R54" s="186">
        <v>1</v>
      </c>
      <c r="S54" s="186">
        <v>1.134263</v>
      </c>
      <c r="U54" s="186">
        <v>1.06905E-2</v>
      </c>
      <c r="W54" s="186">
        <v>1.0577430000000001</v>
      </c>
      <c r="AB54" s="186" t="s">
        <v>759</v>
      </c>
      <c r="AC54" s="186" t="s">
        <v>760</v>
      </c>
      <c r="AD54" s="186" t="s">
        <v>921</v>
      </c>
      <c r="AE54" s="186" t="s">
        <v>2067</v>
      </c>
      <c r="AF54" s="186">
        <v>95</v>
      </c>
    </row>
    <row r="55" spans="1:32" x14ac:dyDescent="0.2">
      <c r="A55" s="186" t="s">
        <v>164</v>
      </c>
      <c r="B55" s="186">
        <v>9</v>
      </c>
      <c r="C55" s="186" t="s">
        <v>188</v>
      </c>
      <c r="D55" s="186" t="s">
        <v>697</v>
      </c>
      <c r="E55" s="186">
        <v>0.80900000000000005</v>
      </c>
      <c r="H55" s="186">
        <v>5248</v>
      </c>
      <c r="I55" s="186">
        <v>-44.021000000000001</v>
      </c>
      <c r="K55" s="186">
        <v>6</v>
      </c>
      <c r="L55" s="186">
        <v>55.047375600000002</v>
      </c>
      <c r="M55" s="186">
        <v>98.405000000000001</v>
      </c>
      <c r="P55" s="186">
        <v>96.912000000000006</v>
      </c>
      <c r="R55" s="186">
        <v>0</v>
      </c>
      <c r="S55" s="186">
        <v>1.1340115</v>
      </c>
      <c r="U55" s="186">
        <v>1.0688E-2</v>
      </c>
      <c r="W55" s="186">
        <v>1.057501</v>
      </c>
      <c r="AB55" s="186" t="s">
        <v>764</v>
      </c>
      <c r="AC55" s="186" t="s">
        <v>765</v>
      </c>
      <c r="AD55" s="186" t="s">
        <v>1066</v>
      </c>
      <c r="AE55" s="186" t="s">
        <v>2067</v>
      </c>
      <c r="AF55" s="186">
        <v>95</v>
      </c>
    </row>
    <row r="56" spans="1:32" x14ac:dyDescent="0.2">
      <c r="A56" s="186" t="s">
        <v>164</v>
      </c>
      <c r="B56" s="186">
        <v>10</v>
      </c>
      <c r="C56" s="186" t="s">
        <v>611</v>
      </c>
      <c r="D56" s="186" t="s">
        <v>612</v>
      </c>
      <c r="E56" s="186">
        <v>0.84399999999999997</v>
      </c>
      <c r="F56" s="186">
        <v>6209</v>
      </c>
      <c r="G56" s="186">
        <v>9.8000000000000004E-2</v>
      </c>
      <c r="K56" s="186">
        <v>1</v>
      </c>
      <c r="L56" s="186">
        <v>14.620259799999999</v>
      </c>
      <c r="M56" s="186">
        <v>114.322</v>
      </c>
      <c r="Q56" s="186">
        <v>113.5</v>
      </c>
      <c r="R56" s="186">
        <v>0</v>
      </c>
      <c r="T56" s="186">
        <v>0.72428610000000004</v>
      </c>
      <c r="V56" s="186">
        <v>3.6786000000000002E-3</v>
      </c>
      <c r="X56" s="186">
        <v>0.366508</v>
      </c>
      <c r="Y56" s="186" t="s">
        <v>1661</v>
      </c>
      <c r="Z56" s="186" t="s">
        <v>1987</v>
      </c>
      <c r="AA56" s="186" t="s">
        <v>2070</v>
      </c>
      <c r="AE56" s="186" t="s">
        <v>2071</v>
      </c>
      <c r="AF56" s="186">
        <v>0</v>
      </c>
    </row>
    <row r="57" spans="1:32" x14ac:dyDescent="0.2">
      <c r="A57" s="186" t="s">
        <v>164</v>
      </c>
      <c r="B57" s="186">
        <v>10</v>
      </c>
      <c r="C57" s="186" t="s">
        <v>611</v>
      </c>
      <c r="D57" s="186" t="s">
        <v>612</v>
      </c>
      <c r="E57" s="186">
        <v>0.84399999999999997</v>
      </c>
      <c r="F57" s="186">
        <v>6208</v>
      </c>
      <c r="G57" s="186">
        <v>0</v>
      </c>
      <c r="K57" s="186">
        <v>2</v>
      </c>
      <c r="L57" s="186">
        <v>14.6186208</v>
      </c>
      <c r="M57" s="186">
        <v>114.3</v>
      </c>
      <c r="Q57" s="186">
        <v>113.47799999999999</v>
      </c>
      <c r="R57" s="186">
        <v>1</v>
      </c>
      <c r="T57" s="186">
        <v>0.72421550000000001</v>
      </c>
      <c r="V57" s="186">
        <v>3.6782E-3</v>
      </c>
      <c r="X57" s="186">
        <v>0.36647200000000002</v>
      </c>
      <c r="Y57" s="186" t="s">
        <v>2072</v>
      </c>
      <c r="Z57" s="186" t="s">
        <v>2027</v>
      </c>
      <c r="AA57" s="186" t="s">
        <v>1899</v>
      </c>
      <c r="AE57" s="186" t="s">
        <v>2071</v>
      </c>
      <c r="AF57" s="186">
        <v>0</v>
      </c>
    </row>
    <row r="58" spans="1:32" x14ac:dyDescent="0.2">
      <c r="A58" s="186" t="s">
        <v>164</v>
      </c>
      <c r="B58" s="186">
        <v>10</v>
      </c>
      <c r="C58" s="186" t="s">
        <v>611</v>
      </c>
      <c r="D58" s="186" t="s">
        <v>612</v>
      </c>
      <c r="E58" s="186">
        <v>0.84399999999999997</v>
      </c>
      <c r="F58" s="186">
        <v>3445</v>
      </c>
      <c r="G58" s="186">
        <v>11.884</v>
      </c>
      <c r="J58" s="186" t="s">
        <v>754</v>
      </c>
      <c r="K58" s="186">
        <v>3</v>
      </c>
      <c r="L58" s="186">
        <v>11.8894783</v>
      </c>
      <c r="M58" s="186">
        <v>84.016000000000005</v>
      </c>
      <c r="Q58" s="186">
        <v>83.405000000000001</v>
      </c>
      <c r="R58" s="186">
        <v>0</v>
      </c>
      <c r="T58" s="186">
        <v>0.73282230000000004</v>
      </c>
      <c r="V58" s="186">
        <v>3.7219000000000002E-3</v>
      </c>
      <c r="X58" s="186">
        <v>0.370811</v>
      </c>
      <c r="Y58" s="186" t="s">
        <v>1986</v>
      </c>
      <c r="Z58" s="186" t="s">
        <v>1687</v>
      </c>
      <c r="AA58" s="186" t="s">
        <v>2073</v>
      </c>
      <c r="AE58" s="186" t="s">
        <v>2071</v>
      </c>
      <c r="AF58" s="186">
        <v>0</v>
      </c>
    </row>
    <row r="59" spans="1:32" x14ac:dyDescent="0.2">
      <c r="A59" s="186" t="s">
        <v>164</v>
      </c>
      <c r="B59" s="186">
        <v>10</v>
      </c>
      <c r="C59" s="186" t="s">
        <v>611</v>
      </c>
      <c r="D59" s="186" t="s">
        <v>612</v>
      </c>
      <c r="E59" s="186">
        <v>0.84399999999999997</v>
      </c>
      <c r="H59" s="186">
        <v>836</v>
      </c>
      <c r="I59" s="186">
        <v>-31.834</v>
      </c>
      <c r="J59" s="186" t="s">
        <v>758</v>
      </c>
      <c r="K59" s="186">
        <v>4</v>
      </c>
      <c r="L59" s="186">
        <v>51.399647299999998</v>
      </c>
      <c r="M59" s="186">
        <v>23.036000000000001</v>
      </c>
      <c r="P59" s="186">
        <v>22.681000000000001</v>
      </c>
      <c r="R59" s="186">
        <v>0</v>
      </c>
      <c r="S59" s="186">
        <v>1.1486197</v>
      </c>
      <c r="U59" s="186">
        <v>1.08243E-2</v>
      </c>
      <c r="W59" s="186">
        <v>1.070838</v>
      </c>
      <c r="AB59" s="186" t="s">
        <v>809</v>
      </c>
      <c r="AC59" s="186" t="s">
        <v>760</v>
      </c>
      <c r="AD59" s="186" t="s">
        <v>1060</v>
      </c>
      <c r="AE59" s="186" t="s">
        <v>2071</v>
      </c>
      <c r="AF59" s="186">
        <v>95</v>
      </c>
    </row>
    <row r="60" spans="1:32" x14ac:dyDescent="0.2">
      <c r="A60" s="186" t="s">
        <v>164</v>
      </c>
      <c r="B60" s="186">
        <v>10</v>
      </c>
      <c r="C60" s="186" t="s">
        <v>611</v>
      </c>
      <c r="D60" s="186" t="s">
        <v>612</v>
      </c>
      <c r="E60" s="186">
        <v>0.84399999999999997</v>
      </c>
      <c r="H60" s="186">
        <v>5254</v>
      </c>
      <c r="I60" s="186">
        <v>-43.8</v>
      </c>
      <c r="K60" s="186">
        <v>5</v>
      </c>
      <c r="L60" s="186">
        <v>52.976784899999998</v>
      </c>
      <c r="M60" s="186">
        <v>98.278000000000006</v>
      </c>
      <c r="P60" s="186">
        <v>96.787000000000006</v>
      </c>
      <c r="R60" s="186">
        <v>1</v>
      </c>
      <c r="S60" s="186">
        <v>1.1342584</v>
      </c>
      <c r="U60" s="186">
        <v>1.06905E-2</v>
      </c>
      <c r="W60" s="186">
        <v>1.0577430000000001</v>
      </c>
      <c r="AB60" s="186" t="s">
        <v>759</v>
      </c>
      <c r="AC60" s="186" t="s">
        <v>760</v>
      </c>
      <c r="AD60" s="186" t="s">
        <v>943</v>
      </c>
      <c r="AE60" s="186" t="s">
        <v>2071</v>
      </c>
      <c r="AF60" s="186">
        <v>95</v>
      </c>
    </row>
    <row r="61" spans="1:32" x14ac:dyDescent="0.2">
      <c r="A61" s="186" t="s">
        <v>164</v>
      </c>
      <c r="B61" s="186">
        <v>10</v>
      </c>
      <c r="C61" s="186" t="s">
        <v>611</v>
      </c>
      <c r="D61" s="186" t="s">
        <v>612</v>
      </c>
      <c r="E61" s="186">
        <v>0.84399999999999997</v>
      </c>
      <c r="H61" s="186">
        <v>5250</v>
      </c>
      <c r="I61" s="186">
        <v>-44.01</v>
      </c>
      <c r="K61" s="186">
        <v>6</v>
      </c>
      <c r="L61" s="186">
        <v>52.523243399999998</v>
      </c>
      <c r="M61" s="186">
        <v>98.549000000000007</v>
      </c>
      <c r="P61" s="186">
        <v>97.054000000000002</v>
      </c>
      <c r="R61" s="186">
        <v>0</v>
      </c>
      <c r="S61" s="186">
        <v>1.1340182999999999</v>
      </c>
      <c r="U61" s="186">
        <v>1.06882E-2</v>
      </c>
      <c r="W61" s="186">
        <v>1.0575129999999999</v>
      </c>
      <c r="AB61" s="186" t="s">
        <v>764</v>
      </c>
      <c r="AC61" s="186" t="s">
        <v>765</v>
      </c>
      <c r="AD61" s="186" t="s">
        <v>1039</v>
      </c>
      <c r="AE61" s="186" t="s">
        <v>2071</v>
      </c>
      <c r="AF61" s="186">
        <v>95</v>
      </c>
    </row>
    <row r="62" spans="1:32" x14ac:dyDescent="0.2">
      <c r="A62" s="186" t="s">
        <v>164</v>
      </c>
      <c r="B62" s="186">
        <v>11</v>
      </c>
      <c r="C62" s="186" t="s">
        <v>613</v>
      </c>
      <c r="D62" s="186" t="s">
        <v>614</v>
      </c>
      <c r="E62" s="186">
        <v>0.80700000000000005</v>
      </c>
      <c r="F62" s="186">
        <v>6214</v>
      </c>
      <c r="G62" s="186">
        <v>9.9000000000000005E-2</v>
      </c>
      <c r="K62" s="186">
        <v>1</v>
      </c>
      <c r="L62" s="186">
        <v>15.295549299999999</v>
      </c>
      <c r="M62" s="186">
        <v>114.384</v>
      </c>
      <c r="Q62" s="186">
        <v>113.56100000000001</v>
      </c>
      <c r="R62" s="186">
        <v>0</v>
      </c>
      <c r="T62" s="186">
        <v>0.72429399999999999</v>
      </c>
      <c r="V62" s="186">
        <v>3.6786000000000002E-3</v>
      </c>
      <c r="X62" s="186">
        <v>0.366508</v>
      </c>
      <c r="Y62" s="186" t="s">
        <v>1265</v>
      </c>
      <c r="Z62" s="186" t="s">
        <v>1987</v>
      </c>
      <c r="AA62" s="186" t="s">
        <v>2074</v>
      </c>
      <c r="AE62" s="186" t="s">
        <v>2075</v>
      </c>
      <c r="AF62" s="186">
        <v>0</v>
      </c>
    </row>
    <row r="63" spans="1:32" x14ac:dyDescent="0.2">
      <c r="A63" s="186" t="s">
        <v>164</v>
      </c>
      <c r="B63" s="186">
        <v>11</v>
      </c>
      <c r="C63" s="186" t="s">
        <v>613</v>
      </c>
      <c r="D63" s="186" t="s">
        <v>614</v>
      </c>
      <c r="E63" s="186">
        <v>0.80700000000000005</v>
      </c>
      <c r="F63" s="186">
        <v>6211</v>
      </c>
      <c r="G63" s="186">
        <v>0</v>
      </c>
      <c r="K63" s="186">
        <v>2</v>
      </c>
      <c r="L63" s="186">
        <v>15.2963428</v>
      </c>
      <c r="M63" s="186">
        <v>114.39400000000001</v>
      </c>
      <c r="Q63" s="186">
        <v>113.571</v>
      </c>
      <c r="R63" s="186">
        <v>1</v>
      </c>
      <c r="T63" s="186">
        <v>0.72422209999999998</v>
      </c>
      <c r="V63" s="186">
        <v>3.6782E-3</v>
      </c>
      <c r="X63" s="186">
        <v>0.36647200000000002</v>
      </c>
      <c r="Y63" s="186" t="s">
        <v>2031</v>
      </c>
      <c r="Z63" s="186" t="s">
        <v>2048</v>
      </c>
      <c r="AA63" s="186" t="s">
        <v>2076</v>
      </c>
      <c r="AE63" s="186" t="s">
        <v>2075</v>
      </c>
      <c r="AF63" s="186">
        <v>0</v>
      </c>
    </row>
    <row r="64" spans="1:32" x14ac:dyDescent="0.2">
      <c r="A64" s="186" t="s">
        <v>164</v>
      </c>
      <c r="B64" s="186">
        <v>11</v>
      </c>
      <c r="C64" s="186" t="s">
        <v>613</v>
      </c>
      <c r="D64" s="186" t="s">
        <v>614</v>
      </c>
      <c r="E64" s="186">
        <v>0.80700000000000005</v>
      </c>
      <c r="F64" s="186">
        <v>2736</v>
      </c>
      <c r="G64" s="186">
        <v>11.555999999999999</v>
      </c>
      <c r="J64" s="186" t="s">
        <v>754</v>
      </c>
      <c r="K64" s="186">
        <v>3</v>
      </c>
      <c r="L64" s="186">
        <v>10.4266088</v>
      </c>
      <c r="M64" s="186">
        <v>66.793999999999997</v>
      </c>
      <c r="Q64" s="186">
        <v>66.308000000000007</v>
      </c>
      <c r="R64" s="186">
        <v>0</v>
      </c>
      <c r="T64" s="186">
        <v>0.73259090000000004</v>
      </c>
      <c r="V64" s="186">
        <v>3.7207E-3</v>
      </c>
      <c r="X64" s="186">
        <v>0.37069099999999999</v>
      </c>
      <c r="Y64" s="186" t="s">
        <v>1661</v>
      </c>
      <c r="Z64" s="186" t="s">
        <v>1999</v>
      </c>
      <c r="AA64" s="186" t="s">
        <v>2077</v>
      </c>
      <c r="AE64" s="186" t="s">
        <v>2075</v>
      </c>
      <c r="AF64" s="186">
        <v>0</v>
      </c>
    </row>
    <row r="65" spans="1:32" x14ac:dyDescent="0.2">
      <c r="A65" s="186" t="s">
        <v>164</v>
      </c>
      <c r="B65" s="186">
        <v>11</v>
      </c>
      <c r="C65" s="186" t="s">
        <v>613</v>
      </c>
      <c r="D65" s="186" t="s">
        <v>614</v>
      </c>
      <c r="E65" s="186">
        <v>0.80700000000000005</v>
      </c>
      <c r="H65" s="186">
        <v>880</v>
      </c>
      <c r="I65" s="186">
        <v>-34.433</v>
      </c>
      <c r="J65" s="186" t="s">
        <v>758</v>
      </c>
      <c r="K65" s="186">
        <v>4</v>
      </c>
      <c r="L65" s="186">
        <v>56.025112900000003</v>
      </c>
      <c r="M65" s="186">
        <v>24.324999999999999</v>
      </c>
      <c r="P65" s="186">
        <v>23.95</v>
      </c>
      <c r="R65" s="186">
        <v>0</v>
      </c>
      <c r="S65" s="186">
        <v>1.1458295999999999</v>
      </c>
      <c r="U65" s="186">
        <v>1.07952E-2</v>
      </c>
      <c r="W65" s="186">
        <v>1.0679940000000001</v>
      </c>
      <c r="AB65" s="186" t="s">
        <v>759</v>
      </c>
      <c r="AC65" s="186" t="s">
        <v>760</v>
      </c>
      <c r="AD65" s="186" t="s">
        <v>1065</v>
      </c>
      <c r="AE65" s="186" t="s">
        <v>2075</v>
      </c>
      <c r="AF65" s="186">
        <v>95</v>
      </c>
    </row>
    <row r="66" spans="1:32" x14ac:dyDescent="0.2">
      <c r="A66" s="186" t="s">
        <v>164</v>
      </c>
      <c r="B66" s="186">
        <v>11</v>
      </c>
      <c r="C66" s="186" t="s">
        <v>613</v>
      </c>
      <c r="D66" s="186" t="s">
        <v>614</v>
      </c>
      <c r="E66" s="186">
        <v>0.80700000000000005</v>
      </c>
      <c r="H66" s="186">
        <v>5261</v>
      </c>
      <c r="I66" s="186">
        <v>-43.8</v>
      </c>
      <c r="K66" s="186">
        <v>5</v>
      </c>
      <c r="L66" s="186">
        <v>55.383904200000003</v>
      </c>
      <c r="M66" s="186">
        <v>98.290999999999997</v>
      </c>
      <c r="P66" s="186">
        <v>96.8</v>
      </c>
      <c r="R66" s="186">
        <v>1</v>
      </c>
      <c r="S66" s="186">
        <v>1.1343173</v>
      </c>
      <c r="U66" s="186">
        <v>1.06905E-2</v>
      </c>
      <c r="W66" s="186">
        <v>1.0577430000000001</v>
      </c>
      <c r="AB66" s="186" t="s">
        <v>809</v>
      </c>
      <c r="AC66" s="186" t="s">
        <v>760</v>
      </c>
      <c r="AD66" s="186" t="s">
        <v>943</v>
      </c>
      <c r="AE66" s="186" t="s">
        <v>2075</v>
      </c>
      <c r="AF66" s="186">
        <v>95</v>
      </c>
    </row>
    <row r="67" spans="1:32" x14ac:dyDescent="0.2">
      <c r="A67" s="186" t="s">
        <v>164</v>
      </c>
      <c r="B67" s="186">
        <v>11</v>
      </c>
      <c r="C67" s="186" t="s">
        <v>613</v>
      </c>
      <c r="D67" s="186" t="s">
        <v>614</v>
      </c>
      <c r="E67" s="186">
        <v>0.80700000000000005</v>
      </c>
      <c r="H67" s="186">
        <v>5259</v>
      </c>
      <c r="I67" s="186">
        <v>-44</v>
      </c>
      <c r="K67" s="186">
        <v>6</v>
      </c>
      <c r="L67" s="186">
        <v>55.055386200000001</v>
      </c>
      <c r="M67" s="186">
        <v>98.477999999999994</v>
      </c>
      <c r="P67" s="186">
        <v>96.983999999999995</v>
      </c>
      <c r="R67" s="186">
        <v>0</v>
      </c>
      <c r="S67" s="186">
        <v>1.1340919</v>
      </c>
      <c r="U67" s="186">
        <v>1.06883E-2</v>
      </c>
      <c r="W67" s="186">
        <v>1.0575239999999999</v>
      </c>
      <c r="AB67" s="186" t="s">
        <v>764</v>
      </c>
      <c r="AC67" s="186" t="s">
        <v>880</v>
      </c>
      <c r="AD67" s="186" t="s">
        <v>1039</v>
      </c>
      <c r="AE67" s="186" t="s">
        <v>2075</v>
      </c>
      <c r="AF67" s="186">
        <v>95</v>
      </c>
    </row>
    <row r="68" spans="1:32" x14ac:dyDescent="0.2">
      <c r="A68" s="186" t="s">
        <v>164</v>
      </c>
      <c r="B68" s="186">
        <v>12</v>
      </c>
      <c r="C68" s="186" t="s">
        <v>613</v>
      </c>
      <c r="D68" s="186" t="s">
        <v>203</v>
      </c>
      <c r="E68" s="186">
        <v>0.81499999999999995</v>
      </c>
      <c r="F68" s="186">
        <v>6210</v>
      </c>
      <c r="G68" s="186">
        <v>0.106</v>
      </c>
      <c r="K68" s="186">
        <v>1</v>
      </c>
      <c r="L68" s="186">
        <v>15.1453826</v>
      </c>
      <c r="M68" s="186">
        <v>114.384</v>
      </c>
      <c r="Q68" s="186">
        <v>113.56100000000001</v>
      </c>
      <c r="R68" s="186">
        <v>0</v>
      </c>
      <c r="T68" s="186">
        <v>0.72430530000000004</v>
      </c>
      <c r="V68" s="186">
        <v>3.6786000000000002E-3</v>
      </c>
      <c r="X68" s="186">
        <v>0.36651099999999998</v>
      </c>
      <c r="Y68" s="186" t="s">
        <v>1718</v>
      </c>
      <c r="Z68" s="186" t="s">
        <v>1675</v>
      </c>
      <c r="AA68" s="186" t="s">
        <v>2078</v>
      </c>
      <c r="AE68" s="186" t="s">
        <v>2079</v>
      </c>
      <c r="AF68" s="186">
        <v>0</v>
      </c>
    </row>
    <row r="69" spans="1:32" x14ac:dyDescent="0.2">
      <c r="A69" s="186" t="s">
        <v>164</v>
      </c>
      <c r="B69" s="186">
        <v>12</v>
      </c>
      <c r="C69" s="186" t="s">
        <v>613</v>
      </c>
      <c r="D69" s="186" t="s">
        <v>203</v>
      </c>
      <c r="E69" s="186">
        <v>0.81499999999999995</v>
      </c>
      <c r="F69" s="186">
        <v>6225</v>
      </c>
      <c r="G69" s="186">
        <v>0</v>
      </c>
      <c r="K69" s="186">
        <v>2</v>
      </c>
      <c r="L69" s="186">
        <v>15.164266</v>
      </c>
      <c r="M69" s="186">
        <v>114.622</v>
      </c>
      <c r="Q69" s="186">
        <v>113.798</v>
      </c>
      <c r="R69" s="186">
        <v>1</v>
      </c>
      <c r="T69" s="186">
        <v>0.7242286</v>
      </c>
      <c r="V69" s="186">
        <v>3.6782E-3</v>
      </c>
      <c r="X69" s="186">
        <v>0.36647200000000002</v>
      </c>
      <c r="Y69" s="186" t="s">
        <v>2031</v>
      </c>
      <c r="Z69" s="186" t="s">
        <v>2048</v>
      </c>
      <c r="AA69" s="186" t="s">
        <v>1979</v>
      </c>
      <c r="AE69" s="186" t="s">
        <v>2079</v>
      </c>
      <c r="AF69" s="186">
        <v>0</v>
      </c>
    </row>
    <row r="70" spans="1:32" x14ac:dyDescent="0.2">
      <c r="A70" s="186" t="s">
        <v>164</v>
      </c>
      <c r="B70" s="186">
        <v>12</v>
      </c>
      <c r="C70" s="186" t="s">
        <v>613</v>
      </c>
      <c r="D70" s="186" t="s">
        <v>203</v>
      </c>
      <c r="E70" s="186">
        <v>0.81499999999999995</v>
      </c>
      <c r="F70" s="186">
        <v>2690</v>
      </c>
      <c r="G70" s="186">
        <v>11.582000000000001</v>
      </c>
      <c r="J70" s="186" t="s">
        <v>754</v>
      </c>
      <c r="K70" s="186">
        <v>3</v>
      </c>
      <c r="L70" s="186">
        <v>10.153292499999999</v>
      </c>
      <c r="M70" s="186">
        <v>65.415999999999997</v>
      </c>
      <c r="Q70" s="186">
        <v>64.94</v>
      </c>
      <c r="R70" s="186">
        <v>0</v>
      </c>
      <c r="T70" s="186">
        <v>0.7326163</v>
      </c>
      <c r="V70" s="186">
        <v>3.7207999999999998E-3</v>
      </c>
      <c r="X70" s="186">
        <v>0.370701</v>
      </c>
      <c r="Y70" s="186" t="s">
        <v>1265</v>
      </c>
      <c r="Z70" s="186" t="s">
        <v>1999</v>
      </c>
      <c r="AA70" s="186" t="s">
        <v>2080</v>
      </c>
      <c r="AE70" s="186" t="s">
        <v>2079</v>
      </c>
      <c r="AF70" s="186">
        <v>0</v>
      </c>
    </row>
    <row r="71" spans="1:32" x14ac:dyDescent="0.2">
      <c r="A71" s="186" t="s">
        <v>164</v>
      </c>
      <c r="B71" s="186">
        <v>12</v>
      </c>
      <c r="C71" s="186" t="s">
        <v>613</v>
      </c>
      <c r="D71" s="186" t="s">
        <v>203</v>
      </c>
      <c r="E71" s="186">
        <v>0.81499999999999995</v>
      </c>
      <c r="H71" s="186">
        <v>867</v>
      </c>
      <c r="I71" s="186">
        <v>-34.481999999999999</v>
      </c>
      <c r="J71" s="186" t="s">
        <v>758</v>
      </c>
      <c r="K71" s="186">
        <v>4</v>
      </c>
      <c r="L71" s="186">
        <v>54.760356799999997</v>
      </c>
      <c r="M71" s="186">
        <v>23.91</v>
      </c>
      <c r="P71" s="186">
        <v>23.542000000000002</v>
      </c>
      <c r="R71" s="186">
        <v>0</v>
      </c>
      <c r="S71" s="186">
        <v>1.1457767999999999</v>
      </c>
      <c r="U71" s="186">
        <v>1.0794700000000001E-2</v>
      </c>
      <c r="W71" s="186">
        <v>1.067941</v>
      </c>
      <c r="AB71" s="186" t="s">
        <v>809</v>
      </c>
      <c r="AC71" s="186" t="s">
        <v>760</v>
      </c>
      <c r="AD71" s="186" t="s">
        <v>1060</v>
      </c>
      <c r="AE71" s="186" t="s">
        <v>2079</v>
      </c>
      <c r="AF71" s="186">
        <v>95</v>
      </c>
    </row>
    <row r="72" spans="1:32" x14ac:dyDescent="0.2">
      <c r="A72" s="186" t="s">
        <v>164</v>
      </c>
      <c r="B72" s="186">
        <v>12</v>
      </c>
      <c r="C72" s="186" t="s">
        <v>613</v>
      </c>
      <c r="D72" s="186" t="s">
        <v>203</v>
      </c>
      <c r="E72" s="186">
        <v>0.81499999999999995</v>
      </c>
      <c r="H72" s="186">
        <v>5262</v>
      </c>
      <c r="I72" s="186">
        <v>-43.8</v>
      </c>
      <c r="K72" s="186">
        <v>5</v>
      </c>
      <c r="L72" s="186">
        <v>54.742327199999998</v>
      </c>
      <c r="M72" s="186">
        <v>98.346999999999994</v>
      </c>
      <c r="P72" s="186">
        <v>96.855000000000004</v>
      </c>
      <c r="R72" s="186">
        <v>1</v>
      </c>
      <c r="S72" s="186">
        <v>1.1343045</v>
      </c>
      <c r="U72" s="186">
        <v>1.06905E-2</v>
      </c>
      <c r="W72" s="186">
        <v>1.0577430000000001</v>
      </c>
      <c r="AB72" s="186" t="s">
        <v>809</v>
      </c>
      <c r="AC72" s="186" t="s">
        <v>760</v>
      </c>
      <c r="AD72" s="186" t="s">
        <v>930</v>
      </c>
      <c r="AE72" s="186" t="s">
        <v>2079</v>
      </c>
      <c r="AF72" s="186">
        <v>95</v>
      </c>
    </row>
    <row r="73" spans="1:32" x14ac:dyDescent="0.2">
      <c r="A73" s="186" t="s">
        <v>164</v>
      </c>
      <c r="B73" s="186">
        <v>12</v>
      </c>
      <c r="C73" s="186" t="s">
        <v>613</v>
      </c>
      <c r="D73" s="186" t="s">
        <v>203</v>
      </c>
      <c r="E73" s="186">
        <v>0.81499999999999995</v>
      </c>
      <c r="H73" s="186">
        <v>5259</v>
      </c>
      <c r="I73" s="186">
        <v>-44.006999999999998</v>
      </c>
      <c r="K73" s="186">
        <v>6</v>
      </c>
      <c r="L73" s="186">
        <v>54.228875100000003</v>
      </c>
      <c r="M73" s="186">
        <v>98.641999999999996</v>
      </c>
      <c r="P73" s="186">
        <v>97.146000000000001</v>
      </c>
      <c r="R73" s="186">
        <v>0</v>
      </c>
      <c r="S73" s="186">
        <v>1.1340680999999999</v>
      </c>
      <c r="U73" s="186">
        <v>1.06882E-2</v>
      </c>
      <c r="W73" s="186">
        <v>1.0575159999999999</v>
      </c>
      <c r="AB73" s="186" t="s">
        <v>764</v>
      </c>
      <c r="AC73" s="186" t="s">
        <v>880</v>
      </c>
      <c r="AD73" s="186" t="s">
        <v>1018</v>
      </c>
      <c r="AE73" s="186" t="s">
        <v>2079</v>
      </c>
      <c r="AF73" s="186">
        <v>95</v>
      </c>
    </row>
    <row r="74" spans="1:32" x14ac:dyDescent="0.2">
      <c r="A74" s="186" t="s">
        <v>164</v>
      </c>
      <c r="B74" s="186">
        <v>13</v>
      </c>
      <c r="C74" s="186" t="s">
        <v>615</v>
      </c>
      <c r="D74" s="186" t="s">
        <v>616</v>
      </c>
      <c r="E74" s="186">
        <v>0.83899999999999997</v>
      </c>
      <c r="F74" s="186">
        <v>6226</v>
      </c>
      <c r="G74" s="186">
        <v>0.11700000000000001</v>
      </c>
      <c r="K74" s="186">
        <v>1</v>
      </c>
      <c r="L74" s="186">
        <v>14.7324895</v>
      </c>
      <c r="M74" s="186">
        <v>114.649</v>
      </c>
      <c r="Q74" s="186">
        <v>113.824</v>
      </c>
      <c r="R74" s="186">
        <v>0</v>
      </c>
      <c r="T74" s="186">
        <v>0.72430700000000003</v>
      </c>
      <c r="V74" s="186">
        <v>3.6786000000000002E-3</v>
      </c>
      <c r="X74" s="186">
        <v>0.36651499999999998</v>
      </c>
      <c r="Y74" s="186" t="s">
        <v>1701</v>
      </c>
      <c r="Z74" s="186" t="s">
        <v>1262</v>
      </c>
      <c r="AA74" s="186" t="s">
        <v>2081</v>
      </c>
      <c r="AE74" s="186" t="s">
        <v>2082</v>
      </c>
      <c r="AF74" s="186">
        <v>0</v>
      </c>
    </row>
    <row r="75" spans="1:32" x14ac:dyDescent="0.2">
      <c r="A75" s="186" t="s">
        <v>164</v>
      </c>
      <c r="B75" s="186">
        <v>13</v>
      </c>
      <c r="C75" s="186" t="s">
        <v>615</v>
      </c>
      <c r="D75" s="186" t="s">
        <v>616</v>
      </c>
      <c r="E75" s="186">
        <v>0.83899999999999997</v>
      </c>
      <c r="F75" s="186">
        <v>6232</v>
      </c>
      <c r="G75" s="186">
        <v>0</v>
      </c>
      <c r="K75" s="186">
        <v>2</v>
      </c>
      <c r="L75" s="186">
        <v>14.7360492</v>
      </c>
      <c r="M75" s="186">
        <v>114.69499999999999</v>
      </c>
      <c r="Q75" s="186">
        <v>113.87</v>
      </c>
      <c r="R75" s="186">
        <v>1</v>
      </c>
      <c r="T75" s="186">
        <v>0.72422229999999999</v>
      </c>
      <c r="V75" s="186">
        <v>3.6782E-3</v>
      </c>
      <c r="X75" s="186">
        <v>0.36647200000000002</v>
      </c>
      <c r="Y75" s="186" t="s">
        <v>2026</v>
      </c>
      <c r="Z75" s="186" t="s">
        <v>1667</v>
      </c>
      <c r="AA75" s="186" t="s">
        <v>2083</v>
      </c>
      <c r="AE75" s="186" t="s">
        <v>2082</v>
      </c>
      <c r="AF75" s="186">
        <v>0</v>
      </c>
    </row>
    <row r="76" spans="1:32" x14ac:dyDescent="0.2">
      <c r="A76" s="186" t="s">
        <v>164</v>
      </c>
      <c r="B76" s="186">
        <v>13</v>
      </c>
      <c r="C76" s="186" t="s">
        <v>615</v>
      </c>
      <c r="D76" s="186" t="s">
        <v>616</v>
      </c>
      <c r="E76" s="186">
        <v>0.83899999999999997</v>
      </c>
      <c r="F76" s="186">
        <v>3641</v>
      </c>
      <c r="G76" s="186">
        <v>11.888</v>
      </c>
      <c r="J76" s="186" t="s">
        <v>754</v>
      </c>
      <c r="K76" s="186">
        <v>3</v>
      </c>
      <c r="L76" s="186">
        <v>12.456786299999999</v>
      </c>
      <c r="M76" s="186">
        <v>88.876000000000005</v>
      </c>
      <c r="Q76" s="186">
        <v>88.228999999999999</v>
      </c>
      <c r="R76" s="186">
        <v>0</v>
      </c>
      <c r="T76" s="186">
        <v>0.73283169999999997</v>
      </c>
      <c r="V76" s="186">
        <v>3.7219000000000002E-3</v>
      </c>
      <c r="X76" s="186">
        <v>0.37081199999999997</v>
      </c>
      <c r="Y76" s="186" t="s">
        <v>1718</v>
      </c>
      <c r="Z76" s="186" t="s">
        <v>1987</v>
      </c>
      <c r="AA76" s="186" t="s">
        <v>1433</v>
      </c>
      <c r="AE76" s="186" t="s">
        <v>2082</v>
      </c>
      <c r="AF76" s="186">
        <v>0</v>
      </c>
    </row>
    <row r="77" spans="1:32" x14ac:dyDescent="0.2">
      <c r="A77" s="186" t="s">
        <v>164</v>
      </c>
      <c r="B77" s="186">
        <v>13</v>
      </c>
      <c r="C77" s="186" t="s">
        <v>615</v>
      </c>
      <c r="D77" s="186" t="s">
        <v>616</v>
      </c>
      <c r="E77" s="186">
        <v>0.83899999999999997</v>
      </c>
      <c r="H77" s="186">
        <v>837</v>
      </c>
      <c r="I77" s="186">
        <v>-31.448</v>
      </c>
      <c r="J77" s="186" t="s">
        <v>758</v>
      </c>
      <c r="K77" s="186">
        <v>4</v>
      </c>
      <c r="L77" s="186">
        <v>51.666542300000003</v>
      </c>
      <c r="M77" s="186">
        <v>23.013999999999999</v>
      </c>
      <c r="P77" s="186">
        <v>22.658000000000001</v>
      </c>
      <c r="R77" s="186">
        <v>0</v>
      </c>
      <c r="S77" s="186">
        <v>1.1491724999999999</v>
      </c>
      <c r="U77" s="186">
        <v>1.0828600000000001E-2</v>
      </c>
      <c r="W77" s="186">
        <v>1.071261</v>
      </c>
      <c r="AB77" s="186" t="s">
        <v>809</v>
      </c>
      <c r="AC77" s="186" t="s">
        <v>760</v>
      </c>
      <c r="AD77" s="186" t="s">
        <v>1099</v>
      </c>
      <c r="AE77" s="186" t="s">
        <v>2082</v>
      </c>
      <c r="AF77" s="186">
        <v>95</v>
      </c>
    </row>
    <row r="78" spans="1:32" x14ac:dyDescent="0.2">
      <c r="A78" s="186" t="s">
        <v>164</v>
      </c>
      <c r="B78" s="186">
        <v>13</v>
      </c>
      <c r="C78" s="186" t="s">
        <v>615</v>
      </c>
      <c r="D78" s="186" t="s">
        <v>616</v>
      </c>
      <c r="E78" s="186">
        <v>0.83899999999999997</v>
      </c>
      <c r="H78" s="186">
        <v>5258</v>
      </c>
      <c r="I78" s="186">
        <v>-43.8</v>
      </c>
      <c r="K78" s="186">
        <v>5</v>
      </c>
      <c r="L78" s="186">
        <v>53.119275999999999</v>
      </c>
      <c r="M78" s="186">
        <v>98.381</v>
      </c>
      <c r="P78" s="186">
        <v>96.888999999999996</v>
      </c>
      <c r="R78" s="186">
        <v>1</v>
      </c>
      <c r="S78" s="186">
        <v>1.1343373000000001</v>
      </c>
      <c r="U78" s="186">
        <v>1.06905E-2</v>
      </c>
      <c r="W78" s="186">
        <v>1.0577430000000001</v>
      </c>
      <c r="AB78" s="186" t="s">
        <v>809</v>
      </c>
      <c r="AC78" s="186" t="s">
        <v>760</v>
      </c>
      <c r="AD78" s="186" t="s">
        <v>935</v>
      </c>
      <c r="AE78" s="186" t="s">
        <v>2082</v>
      </c>
      <c r="AF78" s="186">
        <v>95</v>
      </c>
    </row>
    <row r="79" spans="1:32" x14ac:dyDescent="0.2">
      <c r="A79" s="186" t="s">
        <v>164</v>
      </c>
      <c r="B79" s="186">
        <v>13</v>
      </c>
      <c r="C79" s="186" t="s">
        <v>615</v>
      </c>
      <c r="D79" s="186" t="s">
        <v>616</v>
      </c>
      <c r="E79" s="186">
        <v>0.83899999999999997</v>
      </c>
      <c r="H79" s="186">
        <v>5247</v>
      </c>
      <c r="I79" s="186">
        <v>-44.02</v>
      </c>
      <c r="K79" s="186">
        <v>6</v>
      </c>
      <c r="L79" s="186">
        <v>53.067087700000002</v>
      </c>
      <c r="M79" s="186">
        <v>98.412000000000006</v>
      </c>
      <c r="P79" s="186">
        <v>96.918999999999997</v>
      </c>
      <c r="R79" s="186">
        <v>0</v>
      </c>
      <c r="S79" s="186">
        <v>1.1340866000000001</v>
      </c>
      <c r="U79" s="186">
        <v>1.0688E-2</v>
      </c>
      <c r="W79" s="186">
        <v>1.0575019999999999</v>
      </c>
      <c r="AB79" s="186" t="s">
        <v>764</v>
      </c>
      <c r="AC79" s="186" t="s">
        <v>880</v>
      </c>
      <c r="AD79" s="186" t="s">
        <v>1039</v>
      </c>
      <c r="AE79" s="186" t="s">
        <v>2082</v>
      </c>
      <c r="AF79" s="186">
        <v>95</v>
      </c>
    </row>
    <row r="80" spans="1:32" x14ac:dyDescent="0.2">
      <c r="A80" s="186" t="s">
        <v>164</v>
      </c>
      <c r="B80" s="186">
        <v>14</v>
      </c>
      <c r="C80" s="186" t="s">
        <v>617</v>
      </c>
      <c r="D80" s="186" t="s">
        <v>618</v>
      </c>
      <c r="E80" s="186">
        <v>0.82799999999999996</v>
      </c>
      <c r="F80" s="186">
        <v>6225</v>
      </c>
      <c r="G80" s="186">
        <v>0.127</v>
      </c>
      <c r="K80" s="186">
        <v>1</v>
      </c>
      <c r="L80" s="186">
        <v>14.917466599999999</v>
      </c>
      <c r="M80" s="186">
        <v>114.51</v>
      </c>
      <c r="Q80" s="186">
        <v>113.687</v>
      </c>
      <c r="R80" s="186">
        <v>0</v>
      </c>
      <c r="T80" s="186">
        <v>0.72431330000000005</v>
      </c>
      <c r="V80" s="186">
        <v>3.6787E-3</v>
      </c>
      <c r="X80" s="186">
        <v>0.36651800000000001</v>
      </c>
      <c r="Y80" s="186" t="s">
        <v>1701</v>
      </c>
      <c r="Z80" s="186" t="s">
        <v>1262</v>
      </c>
      <c r="AA80" s="186" t="s">
        <v>2084</v>
      </c>
      <c r="AE80" s="186" t="s">
        <v>2085</v>
      </c>
      <c r="AF80" s="186">
        <v>0</v>
      </c>
    </row>
    <row r="81" spans="1:32" x14ac:dyDescent="0.2">
      <c r="A81" s="186" t="s">
        <v>164</v>
      </c>
      <c r="B81" s="186">
        <v>14</v>
      </c>
      <c r="C81" s="186" t="s">
        <v>617</v>
      </c>
      <c r="D81" s="186" t="s">
        <v>618</v>
      </c>
      <c r="E81" s="186">
        <v>0.82799999999999996</v>
      </c>
      <c r="F81" s="186">
        <v>6215</v>
      </c>
      <c r="G81" s="186">
        <v>0</v>
      </c>
      <c r="K81" s="186">
        <v>2</v>
      </c>
      <c r="L81" s="186">
        <v>14.9082937</v>
      </c>
      <c r="M81" s="186">
        <v>114.393</v>
      </c>
      <c r="Q81" s="186">
        <v>113.57</v>
      </c>
      <c r="R81" s="186">
        <v>1</v>
      </c>
      <c r="T81" s="186">
        <v>0.72422120000000001</v>
      </c>
      <c r="V81" s="186">
        <v>3.6782E-3</v>
      </c>
      <c r="X81" s="186">
        <v>0.36647200000000002</v>
      </c>
      <c r="Y81" s="186" t="s">
        <v>2026</v>
      </c>
      <c r="Z81" s="186" t="s">
        <v>2042</v>
      </c>
      <c r="AA81" s="186" t="s">
        <v>2086</v>
      </c>
      <c r="AE81" s="186" t="s">
        <v>2085</v>
      </c>
      <c r="AF81" s="186">
        <v>0</v>
      </c>
    </row>
    <row r="82" spans="1:32" x14ac:dyDescent="0.2">
      <c r="A82" s="186" t="s">
        <v>164</v>
      </c>
      <c r="B82" s="186">
        <v>14</v>
      </c>
      <c r="C82" s="186" t="s">
        <v>617</v>
      </c>
      <c r="D82" s="186" t="s">
        <v>618</v>
      </c>
      <c r="E82" s="186">
        <v>0.82799999999999996</v>
      </c>
      <c r="F82" s="186">
        <v>3312</v>
      </c>
      <c r="G82" s="186">
        <v>12.12</v>
      </c>
      <c r="J82" s="186" t="s">
        <v>754</v>
      </c>
      <c r="K82" s="186">
        <v>3</v>
      </c>
      <c r="L82" s="186">
        <v>11.7691213</v>
      </c>
      <c r="M82" s="186">
        <v>80.751000000000005</v>
      </c>
      <c r="Q82" s="186">
        <v>80.164000000000001</v>
      </c>
      <c r="R82" s="186">
        <v>0</v>
      </c>
      <c r="T82" s="186">
        <v>0.73299890000000001</v>
      </c>
      <c r="V82" s="186">
        <v>3.7228000000000001E-3</v>
      </c>
      <c r="X82" s="186">
        <v>0.37089699999999998</v>
      </c>
      <c r="Y82" s="186" t="s">
        <v>1718</v>
      </c>
      <c r="Z82" s="186" t="s">
        <v>1987</v>
      </c>
      <c r="AA82" s="186" t="s">
        <v>2087</v>
      </c>
      <c r="AE82" s="186" t="s">
        <v>2085</v>
      </c>
      <c r="AF82" s="186">
        <v>0</v>
      </c>
    </row>
    <row r="83" spans="1:32" x14ac:dyDescent="0.2">
      <c r="A83" s="186" t="s">
        <v>164</v>
      </c>
      <c r="B83" s="186">
        <v>14</v>
      </c>
      <c r="C83" s="186" t="s">
        <v>617</v>
      </c>
      <c r="D83" s="186" t="s">
        <v>618</v>
      </c>
      <c r="E83" s="186">
        <v>0.82799999999999996</v>
      </c>
      <c r="H83" s="186">
        <v>833</v>
      </c>
      <c r="I83" s="186">
        <v>-32.786000000000001</v>
      </c>
      <c r="J83" s="186" t="s">
        <v>758</v>
      </c>
      <c r="K83" s="186">
        <v>4</v>
      </c>
      <c r="L83" s="186">
        <v>52.218589600000001</v>
      </c>
      <c r="M83" s="186">
        <v>22.937000000000001</v>
      </c>
      <c r="P83" s="186">
        <v>22.582999999999998</v>
      </c>
      <c r="R83" s="186">
        <v>0</v>
      </c>
      <c r="S83" s="186">
        <v>1.1477375999999999</v>
      </c>
      <c r="U83" s="186">
        <v>1.08136E-2</v>
      </c>
      <c r="W83" s="186">
        <v>1.069796</v>
      </c>
      <c r="AB83" s="186" t="s">
        <v>809</v>
      </c>
      <c r="AC83" s="186" t="s">
        <v>835</v>
      </c>
      <c r="AD83" s="186" t="s">
        <v>1099</v>
      </c>
      <c r="AE83" s="186" t="s">
        <v>2085</v>
      </c>
      <c r="AF83" s="186">
        <v>95</v>
      </c>
    </row>
    <row r="84" spans="1:32" x14ac:dyDescent="0.2">
      <c r="A84" s="186" t="s">
        <v>164</v>
      </c>
      <c r="B84" s="186">
        <v>14</v>
      </c>
      <c r="C84" s="186" t="s">
        <v>617</v>
      </c>
      <c r="D84" s="186" t="s">
        <v>618</v>
      </c>
      <c r="E84" s="186">
        <v>0.82799999999999996</v>
      </c>
      <c r="H84" s="186">
        <v>5265</v>
      </c>
      <c r="I84" s="186">
        <v>-43.8</v>
      </c>
      <c r="K84" s="186">
        <v>5</v>
      </c>
      <c r="L84" s="186">
        <v>53.744173400000001</v>
      </c>
      <c r="M84" s="186">
        <v>98.427999999999997</v>
      </c>
      <c r="P84" s="186">
        <v>96.935000000000002</v>
      </c>
      <c r="R84" s="186">
        <v>1</v>
      </c>
      <c r="S84" s="186">
        <v>1.1343700999999999</v>
      </c>
      <c r="U84" s="186">
        <v>1.06905E-2</v>
      </c>
      <c r="W84" s="186">
        <v>1.0577430000000001</v>
      </c>
      <c r="AB84" s="186" t="s">
        <v>809</v>
      </c>
      <c r="AC84" s="186" t="s">
        <v>760</v>
      </c>
      <c r="AD84" s="186" t="s">
        <v>935</v>
      </c>
      <c r="AE84" s="186" t="s">
        <v>2085</v>
      </c>
      <c r="AF84" s="186">
        <v>95</v>
      </c>
    </row>
    <row r="85" spans="1:32" x14ac:dyDescent="0.2">
      <c r="A85" s="186" t="s">
        <v>164</v>
      </c>
      <c r="B85" s="186">
        <v>14</v>
      </c>
      <c r="C85" s="186" t="s">
        <v>617</v>
      </c>
      <c r="D85" s="186" t="s">
        <v>618</v>
      </c>
      <c r="E85" s="186">
        <v>0.82799999999999996</v>
      </c>
      <c r="H85" s="186">
        <v>5265</v>
      </c>
      <c r="I85" s="186">
        <v>-44.003</v>
      </c>
      <c r="K85" s="186">
        <v>6</v>
      </c>
      <c r="L85" s="186">
        <v>53.3503215</v>
      </c>
      <c r="M85" s="186">
        <v>98.658000000000001</v>
      </c>
      <c r="P85" s="186">
        <v>97.161000000000001</v>
      </c>
      <c r="R85" s="186">
        <v>0</v>
      </c>
      <c r="S85" s="186">
        <v>1.1341375</v>
      </c>
      <c r="U85" s="186">
        <v>1.06882E-2</v>
      </c>
      <c r="W85" s="186">
        <v>1.05752</v>
      </c>
      <c r="AB85" s="186" t="s">
        <v>764</v>
      </c>
      <c r="AC85" s="186" t="s">
        <v>765</v>
      </c>
      <c r="AD85" s="186" t="s">
        <v>1044</v>
      </c>
      <c r="AE85" s="186" t="s">
        <v>2085</v>
      </c>
      <c r="AF85" s="186">
        <v>95</v>
      </c>
    </row>
    <row r="86" spans="1:32" x14ac:dyDescent="0.2">
      <c r="A86" s="186" t="s">
        <v>164</v>
      </c>
      <c r="B86" s="186">
        <v>15</v>
      </c>
      <c r="C86" s="186" t="s">
        <v>619</v>
      </c>
      <c r="D86" s="186" t="s">
        <v>620</v>
      </c>
      <c r="E86" s="186">
        <v>0.83099999999999996</v>
      </c>
      <c r="F86" s="186">
        <v>6227</v>
      </c>
      <c r="G86" s="186">
        <v>0.109</v>
      </c>
      <c r="K86" s="186">
        <v>1</v>
      </c>
      <c r="L86" s="186">
        <v>14.869638800000001</v>
      </c>
      <c r="M86" s="186">
        <v>114.58799999999999</v>
      </c>
      <c r="Q86" s="186">
        <v>113.764</v>
      </c>
      <c r="R86" s="186">
        <v>0</v>
      </c>
      <c r="T86" s="186">
        <v>0.72430130000000004</v>
      </c>
      <c r="V86" s="186">
        <v>3.6786000000000002E-3</v>
      </c>
      <c r="X86" s="186">
        <v>0.366512</v>
      </c>
      <c r="Y86" s="186" t="s">
        <v>1712</v>
      </c>
      <c r="Z86" s="186" t="s">
        <v>1678</v>
      </c>
      <c r="AA86" s="186" t="s">
        <v>2088</v>
      </c>
      <c r="AE86" s="186" t="s">
        <v>2089</v>
      </c>
      <c r="AF86" s="186">
        <v>0</v>
      </c>
    </row>
    <row r="87" spans="1:32" x14ac:dyDescent="0.2">
      <c r="A87" s="186" t="s">
        <v>164</v>
      </c>
      <c r="B87" s="186">
        <v>15</v>
      </c>
      <c r="C87" s="186" t="s">
        <v>619</v>
      </c>
      <c r="D87" s="186" t="s">
        <v>620</v>
      </c>
      <c r="E87" s="186">
        <v>0.83099999999999996</v>
      </c>
      <c r="F87" s="186">
        <v>6232</v>
      </c>
      <c r="G87" s="186">
        <v>0</v>
      </c>
      <c r="K87" s="186">
        <v>2</v>
      </c>
      <c r="L87" s="186">
        <v>14.877317</v>
      </c>
      <c r="M87" s="186">
        <v>114.687</v>
      </c>
      <c r="Q87" s="186">
        <v>113.863</v>
      </c>
      <c r="R87" s="186">
        <v>1</v>
      </c>
      <c r="T87" s="186">
        <v>0.72422229999999999</v>
      </c>
      <c r="V87" s="186">
        <v>3.6782E-3</v>
      </c>
      <c r="X87" s="186">
        <v>0.36647200000000002</v>
      </c>
      <c r="Y87" s="186" t="s">
        <v>2026</v>
      </c>
      <c r="Z87" s="186" t="s">
        <v>1667</v>
      </c>
      <c r="AA87" s="186" t="s">
        <v>1622</v>
      </c>
      <c r="AE87" s="186" t="s">
        <v>2089</v>
      </c>
      <c r="AF87" s="186">
        <v>0</v>
      </c>
    </row>
    <row r="88" spans="1:32" x14ac:dyDescent="0.2">
      <c r="A88" s="186" t="s">
        <v>164</v>
      </c>
      <c r="B88" s="186">
        <v>15</v>
      </c>
      <c r="C88" s="186" t="s">
        <v>619</v>
      </c>
      <c r="D88" s="186" t="s">
        <v>620</v>
      </c>
      <c r="E88" s="186">
        <v>0.83099999999999996</v>
      </c>
      <c r="F88" s="186">
        <v>3319</v>
      </c>
      <c r="G88" s="186">
        <v>12.522</v>
      </c>
      <c r="J88" s="186" t="s">
        <v>754</v>
      </c>
      <c r="K88" s="186">
        <v>3</v>
      </c>
      <c r="L88" s="186">
        <v>11.7199034</v>
      </c>
      <c r="M88" s="186">
        <v>80.688999999999993</v>
      </c>
      <c r="Q88" s="186">
        <v>80.102000000000004</v>
      </c>
      <c r="R88" s="186">
        <v>0</v>
      </c>
      <c r="T88" s="186">
        <v>0.73329129999999998</v>
      </c>
      <c r="V88" s="186">
        <v>3.7242999999999998E-3</v>
      </c>
      <c r="X88" s="186">
        <v>0.37104399999999998</v>
      </c>
      <c r="Y88" s="186" t="s">
        <v>1718</v>
      </c>
      <c r="Z88" s="186" t="s">
        <v>1987</v>
      </c>
      <c r="AA88" s="186" t="s">
        <v>2090</v>
      </c>
      <c r="AE88" s="186" t="s">
        <v>2089</v>
      </c>
      <c r="AF88" s="186">
        <v>0</v>
      </c>
    </row>
    <row r="89" spans="1:32" x14ac:dyDescent="0.2">
      <c r="A89" s="186" t="s">
        <v>164</v>
      </c>
      <c r="B89" s="186">
        <v>15</v>
      </c>
      <c r="C89" s="186" t="s">
        <v>619</v>
      </c>
      <c r="D89" s="186" t="s">
        <v>620</v>
      </c>
      <c r="E89" s="186">
        <v>0.83099999999999996</v>
      </c>
      <c r="H89" s="186">
        <v>849</v>
      </c>
      <c r="I89" s="186">
        <v>-33.494</v>
      </c>
      <c r="J89" s="186" t="s">
        <v>758</v>
      </c>
      <c r="K89" s="186">
        <v>4</v>
      </c>
      <c r="L89" s="186">
        <v>52.708687500000003</v>
      </c>
      <c r="M89" s="186">
        <v>23.327999999999999</v>
      </c>
      <c r="P89" s="186">
        <v>22.968</v>
      </c>
      <c r="R89" s="186">
        <v>0</v>
      </c>
      <c r="S89" s="186">
        <v>1.1469895000000001</v>
      </c>
      <c r="U89" s="186">
        <v>1.08057E-2</v>
      </c>
      <c r="W89" s="186">
        <v>1.069021</v>
      </c>
      <c r="AB89" s="186" t="s">
        <v>809</v>
      </c>
      <c r="AC89" s="186" t="s">
        <v>835</v>
      </c>
      <c r="AD89" s="186" t="s">
        <v>1151</v>
      </c>
      <c r="AE89" s="186" t="s">
        <v>2089</v>
      </c>
      <c r="AF89" s="186">
        <v>95</v>
      </c>
    </row>
    <row r="90" spans="1:32" x14ac:dyDescent="0.2">
      <c r="A90" s="186" t="s">
        <v>164</v>
      </c>
      <c r="B90" s="186">
        <v>15</v>
      </c>
      <c r="C90" s="186" t="s">
        <v>619</v>
      </c>
      <c r="D90" s="186" t="s">
        <v>620</v>
      </c>
      <c r="E90" s="186">
        <v>0.83099999999999996</v>
      </c>
      <c r="H90" s="186">
        <v>5264</v>
      </c>
      <c r="I90" s="186">
        <v>-43.8</v>
      </c>
      <c r="K90" s="186">
        <v>5</v>
      </c>
      <c r="L90" s="186">
        <v>53.574961500000001</v>
      </c>
      <c r="M90" s="186">
        <v>98.414000000000001</v>
      </c>
      <c r="P90" s="186">
        <v>96.921000000000006</v>
      </c>
      <c r="R90" s="186">
        <v>1</v>
      </c>
      <c r="S90" s="186">
        <v>1.1344022</v>
      </c>
      <c r="U90" s="186">
        <v>1.06905E-2</v>
      </c>
      <c r="W90" s="186">
        <v>1.0577430000000001</v>
      </c>
      <c r="AB90" s="186" t="s">
        <v>809</v>
      </c>
      <c r="AC90" s="186" t="s">
        <v>760</v>
      </c>
      <c r="AD90" s="186" t="s">
        <v>942</v>
      </c>
      <c r="AE90" s="186" t="s">
        <v>2089</v>
      </c>
      <c r="AF90" s="186">
        <v>95</v>
      </c>
    </row>
    <row r="91" spans="1:32" x14ac:dyDescent="0.2">
      <c r="A91" s="186" t="s">
        <v>164</v>
      </c>
      <c r="B91" s="186">
        <v>15</v>
      </c>
      <c r="C91" s="186" t="s">
        <v>619</v>
      </c>
      <c r="D91" s="186" t="s">
        <v>620</v>
      </c>
      <c r="E91" s="186">
        <v>0.83099999999999996</v>
      </c>
      <c r="H91" s="186">
        <v>5263</v>
      </c>
      <c r="I91" s="186">
        <v>-44.012999999999998</v>
      </c>
      <c r="K91" s="186">
        <v>6</v>
      </c>
      <c r="L91" s="186">
        <v>52.839340800000002</v>
      </c>
      <c r="M91" s="186">
        <v>98.843000000000004</v>
      </c>
      <c r="P91" s="186">
        <v>97.343999999999994</v>
      </c>
      <c r="R91" s="186">
        <v>0</v>
      </c>
      <c r="S91" s="186">
        <v>1.1341602</v>
      </c>
      <c r="U91" s="186">
        <v>1.0688100000000001E-2</v>
      </c>
      <c r="W91" s="186">
        <v>1.05751</v>
      </c>
      <c r="AB91" s="186" t="s">
        <v>764</v>
      </c>
      <c r="AC91" s="186" t="s">
        <v>880</v>
      </c>
      <c r="AD91" s="186" t="s">
        <v>1065</v>
      </c>
      <c r="AE91" s="186" t="s">
        <v>2089</v>
      </c>
      <c r="AF91" s="186">
        <v>95</v>
      </c>
    </row>
    <row r="92" spans="1:32" x14ac:dyDescent="0.2">
      <c r="A92" s="186" t="s">
        <v>164</v>
      </c>
      <c r="B92" s="186">
        <v>16</v>
      </c>
      <c r="C92" s="186" t="s">
        <v>621</v>
      </c>
      <c r="D92" s="186" t="s">
        <v>622</v>
      </c>
      <c r="E92" s="186">
        <v>0.80500000000000005</v>
      </c>
      <c r="F92" s="186">
        <v>6239</v>
      </c>
      <c r="G92" s="186">
        <v>0.155</v>
      </c>
      <c r="K92" s="186">
        <v>1</v>
      </c>
      <c r="L92" s="186">
        <v>15.3556378</v>
      </c>
      <c r="M92" s="186">
        <v>114.66</v>
      </c>
      <c r="Q92" s="186">
        <v>113.83499999999999</v>
      </c>
      <c r="R92" s="186">
        <v>0</v>
      </c>
      <c r="T92" s="186">
        <v>0.72432390000000002</v>
      </c>
      <c r="V92" s="186">
        <v>3.6787999999999999E-3</v>
      </c>
      <c r="X92" s="186">
        <v>0.36652899999999999</v>
      </c>
      <c r="Y92" s="186" t="s">
        <v>1712</v>
      </c>
      <c r="Z92" s="186" t="s">
        <v>1678</v>
      </c>
      <c r="AA92" s="186" t="s">
        <v>2091</v>
      </c>
      <c r="AE92" s="186" t="s">
        <v>2092</v>
      </c>
      <c r="AF92" s="186">
        <v>0</v>
      </c>
    </row>
    <row r="93" spans="1:32" x14ac:dyDescent="0.2">
      <c r="A93" s="186" t="s">
        <v>164</v>
      </c>
      <c r="B93" s="186">
        <v>16</v>
      </c>
      <c r="C93" s="186" t="s">
        <v>621</v>
      </c>
      <c r="D93" s="186" t="s">
        <v>622</v>
      </c>
      <c r="E93" s="186">
        <v>0.80500000000000005</v>
      </c>
      <c r="F93" s="186">
        <v>6234</v>
      </c>
      <c r="G93" s="186">
        <v>0</v>
      </c>
      <c r="K93" s="186">
        <v>2</v>
      </c>
      <c r="L93" s="186">
        <v>15.3607172</v>
      </c>
      <c r="M93" s="186">
        <v>114.724</v>
      </c>
      <c r="Q93" s="186">
        <v>113.899</v>
      </c>
      <c r="R93" s="186">
        <v>1</v>
      </c>
      <c r="T93" s="186">
        <v>0.72421159999999996</v>
      </c>
      <c r="V93" s="186">
        <v>3.6782E-3</v>
      </c>
      <c r="X93" s="186">
        <v>0.36647200000000002</v>
      </c>
      <c r="Y93" s="186" t="s">
        <v>2093</v>
      </c>
      <c r="Z93" s="186" t="s">
        <v>1266</v>
      </c>
      <c r="AA93" s="186" t="s">
        <v>2094</v>
      </c>
      <c r="AE93" s="186" t="s">
        <v>2092</v>
      </c>
      <c r="AF93" s="186">
        <v>0</v>
      </c>
    </row>
    <row r="94" spans="1:32" x14ac:dyDescent="0.2">
      <c r="A94" s="186" t="s">
        <v>164</v>
      </c>
      <c r="B94" s="186">
        <v>16</v>
      </c>
      <c r="C94" s="186" t="s">
        <v>621</v>
      </c>
      <c r="D94" s="186" t="s">
        <v>622</v>
      </c>
      <c r="E94" s="186">
        <v>0.80500000000000005</v>
      </c>
      <c r="F94" s="186">
        <v>3182</v>
      </c>
      <c r="G94" s="186">
        <v>11.818</v>
      </c>
      <c r="J94" s="186" t="s">
        <v>754</v>
      </c>
      <c r="K94" s="186">
        <v>3</v>
      </c>
      <c r="L94" s="186">
        <v>11.723037700000001</v>
      </c>
      <c r="M94" s="186">
        <v>77.38</v>
      </c>
      <c r="Q94" s="186">
        <v>76.817999999999998</v>
      </c>
      <c r="R94" s="186">
        <v>0</v>
      </c>
      <c r="T94" s="186">
        <v>0.73277029999999999</v>
      </c>
      <c r="V94" s="186">
        <v>3.7217000000000001E-3</v>
      </c>
      <c r="X94" s="186">
        <v>0.37078699999999998</v>
      </c>
      <c r="Y94" s="186" t="s">
        <v>1701</v>
      </c>
      <c r="Z94" s="186" t="s">
        <v>1675</v>
      </c>
      <c r="AA94" s="186" t="s">
        <v>2095</v>
      </c>
      <c r="AE94" s="186" t="s">
        <v>2092</v>
      </c>
      <c r="AF94" s="186">
        <v>0</v>
      </c>
    </row>
    <row r="95" spans="1:32" x14ac:dyDescent="0.2">
      <c r="A95" s="186" t="s">
        <v>164</v>
      </c>
      <c r="B95" s="186">
        <v>16</v>
      </c>
      <c r="C95" s="186" t="s">
        <v>621</v>
      </c>
      <c r="D95" s="186" t="s">
        <v>622</v>
      </c>
      <c r="E95" s="186">
        <v>0.80500000000000005</v>
      </c>
      <c r="H95" s="186">
        <v>874</v>
      </c>
      <c r="I95" s="186">
        <v>-32.491999999999997</v>
      </c>
      <c r="J95" s="186" t="s">
        <v>758</v>
      </c>
      <c r="K95" s="186">
        <v>4</v>
      </c>
      <c r="L95" s="186">
        <v>55.6106859</v>
      </c>
      <c r="M95" s="186">
        <v>24.007000000000001</v>
      </c>
      <c r="P95" s="186">
        <v>23.637</v>
      </c>
      <c r="R95" s="186">
        <v>0</v>
      </c>
      <c r="S95" s="186">
        <v>1.1481143</v>
      </c>
      <c r="U95" s="186">
        <v>1.0816900000000001E-2</v>
      </c>
      <c r="W95" s="186">
        <v>1.0701179999999999</v>
      </c>
      <c r="AB95" s="186" t="s">
        <v>809</v>
      </c>
      <c r="AC95" s="186" t="s">
        <v>760</v>
      </c>
      <c r="AD95" s="186" t="s">
        <v>1151</v>
      </c>
      <c r="AE95" s="186" t="s">
        <v>2092</v>
      </c>
      <c r="AF95" s="186">
        <v>95</v>
      </c>
    </row>
    <row r="96" spans="1:32" x14ac:dyDescent="0.2">
      <c r="A96" s="186" t="s">
        <v>164</v>
      </c>
      <c r="B96" s="186">
        <v>16</v>
      </c>
      <c r="C96" s="186" t="s">
        <v>621</v>
      </c>
      <c r="D96" s="186" t="s">
        <v>622</v>
      </c>
      <c r="E96" s="186">
        <v>0.80500000000000005</v>
      </c>
      <c r="H96" s="186">
        <v>5260</v>
      </c>
      <c r="I96" s="186">
        <v>-43.8</v>
      </c>
      <c r="K96" s="186">
        <v>5</v>
      </c>
      <c r="L96" s="186">
        <v>55.459652499999997</v>
      </c>
      <c r="M96" s="186">
        <v>98.325999999999993</v>
      </c>
      <c r="P96" s="186">
        <v>96.834000000000003</v>
      </c>
      <c r="R96" s="186">
        <v>1</v>
      </c>
      <c r="S96" s="186">
        <v>1.1344143</v>
      </c>
      <c r="U96" s="186">
        <v>1.06905E-2</v>
      </c>
      <c r="W96" s="186">
        <v>1.0577430000000001</v>
      </c>
      <c r="AB96" s="186" t="s">
        <v>809</v>
      </c>
      <c r="AC96" s="186" t="s">
        <v>760</v>
      </c>
      <c r="AD96" s="186" t="s">
        <v>942</v>
      </c>
      <c r="AE96" s="186" t="s">
        <v>2092</v>
      </c>
      <c r="AF96" s="186">
        <v>95</v>
      </c>
    </row>
    <row r="97" spans="1:32" x14ac:dyDescent="0.2">
      <c r="A97" s="186" t="s">
        <v>164</v>
      </c>
      <c r="B97" s="186">
        <v>16</v>
      </c>
      <c r="C97" s="186" t="s">
        <v>621</v>
      </c>
      <c r="D97" s="186" t="s">
        <v>622</v>
      </c>
      <c r="E97" s="186">
        <v>0.80500000000000005</v>
      </c>
      <c r="H97" s="186">
        <v>5247</v>
      </c>
      <c r="I97" s="186">
        <v>-44.027000000000001</v>
      </c>
      <c r="K97" s="186">
        <v>6</v>
      </c>
      <c r="L97" s="186">
        <v>55.346600000000002</v>
      </c>
      <c r="M97" s="186">
        <v>98.39</v>
      </c>
      <c r="P97" s="186">
        <v>96.897999999999996</v>
      </c>
      <c r="R97" s="186">
        <v>0</v>
      </c>
      <c r="S97" s="186">
        <v>1.1341558</v>
      </c>
      <c r="U97" s="186">
        <v>1.0688E-2</v>
      </c>
      <c r="W97" s="186">
        <v>1.0574939999999999</v>
      </c>
      <c r="AB97" s="186" t="s">
        <v>764</v>
      </c>
      <c r="AC97" s="186" t="s">
        <v>880</v>
      </c>
      <c r="AD97" s="186" t="s">
        <v>1060</v>
      </c>
      <c r="AE97" s="186" t="s">
        <v>2092</v>
      </c>
      <c r="AF97" s="186">
        <v>95</v>
      </c>
    </row>
    <row r="98" spans="1:32" x14ac:dyDescent="0.2">
      <c r="A98" s="186" t="s">
        <v>164</v>
      </c>
      <c r="B98" s="186">
        <v>17</v>
      </c>
      <c r="C98" s="186" t="s">
        <v>623</v>
      </c>
      <c r="D98" s="186" t="s">
        <v>624</v>
      </c>
      <c r="E98" s="186">
        <v>0.82499999999999996</v>
      </c>
      <c r="F98" s="186">
        <v>6215</v>
      </c>
      <c r="G98" s="186">
        <v>0.104</v>
      </c>
      <c r="K98" s="186">
        <v>1</v>
      </c>
      <c r="L98" s="186">
        <v>14.9621203</v>
      </c>
      <c r="M98" s="186">
        <v>114.38800000000001</v>
      </c>
      <c r="Q98" s="186">
        <v>113.565</v>
      </c>
      <c r="R98" s="186">
        <v>0</v>
      </c>
      <c r="T98" s="186">
        <v>0.72431409999999996</v>
      </c>
      <c r="V98" s="186">
        <v>3.6786000000000002E-3</v>
      </c>
      <c r="X98" s="186">
        <v>0.36651</v>
      </c>
      <c r="Y98" s="186" t="s">
        <v>1723</v>
      </c>
      <c r="Z98" s="186" t="s">
        <v>1678</v>
      </c>
      <c r="AA98" s="186" t="s">
        <v>2096</v>
      </c>
      <c r="AE98" s="186" t="s">
        <v>2097</v>
      </c>
      <c r="AF98" s="186">
        <v>0</v>
      </c>
    </row>
    <row r="99" spans="1:32" x14ac:dyDescent="0.2">
      <c r="A99" s="186" t="s">
        <v>164</v>
      </c>
      <c r="B99" s="186">
        <v>17</v>
      </c>
      <c r="C99" s="186" t="s">
        <v>623</v>
      </c>
      <c r="D99" s="186" t="s">
        <v>624</v>
      </c>
      <c r="E99" s="186">
        <v>0.82499999999999996</v>
      </c>
      <c r="F99" s="186">
        <v>6208</v>
      </c>
      <c r="G99" s="186">
        <v>0</v>
      </c>
      <c r="K99" s="186">
        <v>2</v>
      </c>
      <c r="L99" s="186">
        <v>14.964279899999999</v>
      </c>
      <c r="M99" s="186">
        <v>114.41500000000001</v>
      </c>
      <c r="Q99" s="186">
        <v>113.593</v>
      </c>
      <c r="R99" s="186">
        <v>1</v>
      </c>
      <c r="T99" s="186">
        <v>0.72423879999999996</v>
      </c>
      <c r="V99" s="186">
        <v>3.6782E-3</v>
      </c>
      <c r="X99" s="186">
        <v>0.36647200000000002</v>
      </c>
      <c r="Y99" s="186" t="s">
        <v>2093</v>
      </c>
      <c r="Z99" s="186" t="s">
        <v>1266</v>
      </c>
      <c r="AA99" s="186" t="s">
        <v>2098</v>
      </c>
      <c r="AE99" s="186" t="s">
        <v>2097</v>
      </c>
      <c r="AF99" s="186">
        <v>0</v>
      </c>
    </row>
    <row r="100" spans="1:32" x14ac:dyDescent="0.2">
      <c r="A100" s="186" t="s">
        <v>164</v>
      </c>
      <c r="B100" s="186">
        <v>17</v>
      </c>
      <c r="C100" s="186" t="s">
        <v>623</v>
      </c>
      <c r="D100" s="186" t="s">
        <v>624</v>
      </c>
      <c r="E100" s="186">
        <v>0.82499999999999996</v>
      </c>
      <c r="F100" s="186">
        <v>3319</v>
      </c>
      <c r="G100" s="186">
        <v>11.895</v>
      </c>
      <c r="J100" s="186" t="s">
        <v>754</v>
      </c>
      <c r="K100" s="186">
        <v>3</v>
      </c>
      <c r="L100" s="186">
        <v>11.819143</v>
      </c>
      <c r="M100" s="186">
        <v>80.816999999999993</v>
      </c>
      <c r="Q100" s="186">
        <v>80.23</v>
      </c>
      <c r="R100" s="186">
        <v>0</v>
      </c>
      <c r="T100" s="186">
        <v>0.73285389999999995</v>
      </c>
      <c r="V100" s="186">
        <v>3.722E-3</v>
      </c>
      <c r="X100" s="186">
        <v>0.37081500000000001</v>
      </c>
      <c r="Y100" s="186" t="s">
        <v>1701</v>
      </c>
      <c r="Z100" s="186" t="s">
        <v>1675</v>
      </c>
      <c r="AA100" s="186" t="s">
        <v>1973</v>
      </c>
      <c r="AE100" s="186" t="s">
        <v>2097</v>
      </c>
      <c r="AF100" s="186">
        <v>0</v>
      </c>
    </row>
    <row r="101" spans="1:32" x14ac:dyDescent="0.2">
      <c r="A101" s="186" t="s">
        <v>164</v>
      </c>
      <c r="B101" s="186">
        <v>17</v>
      </c>
      <c r="C101" s="186" t="s">
        <v>623</v>
      </c>
      <c r="D101" s="186" t="s">
        <v>624</v>
      </c>
      <c r="E101" s="186">
        <v>0.82499999999999996</v>
      </c>
      <c r="H101" s="186">
        <v>845</v>
      </c>
      <c r="I101" s="186">
        <v>-31.71</v>
      </c>
      <c r="J101" s="186" t="s">
        <v>758</v>
      </c>
      <c r="K101" s="186">
        <v>4</v>
      </c>
      <c r="L101" s="186">
        <v>52.980469999999997</v>
      </c>
      <c r="M101" s="186">
        <v>23.263999999999999</v>
      </c>
      <c r="P101" s="186">
        <v>22.905000000000001</v>
      </c>
      <c r="R101" s="186">
        <v>0</v>
      </c>
      <c r="S101" s="186">
        <v>1.1490267000000001</v>
      </c>
      <c r="U101" s="186">
        <v>1.0825700000000001E-2</v>
      </c>
      <c r="W101" s="186">
        <v>1.070973</v>
      </c>
      <c r="AB101" s="186" t="s">
        <v>809</v>
      </c>
      <c r="AC101" s="186" t="s">
        <v>760</v>
      </c>
      <c r="AD101" s="186" t="s">
        <v>1151</v>
      </c>
      <c r="AE101" s="186" t="s">
        <v>2097</v>
      </c>
      <c r="AF101" s="186">
        <v>95</v>
      </c>
    </row>
    <row r="102" spans="1:32" x14ac:dyDescent="0.2">
      <c r="A102" s="186" t="s">
        <v>164</v>
      </c>
      <c r="B102" s="186">
        <v>17</v>
      </c>
      <c r="C102" s="186" t="s">
        <v>623</v>
      </c>
      <c r="D102" s="186" t="s">
        <v>624</v>
      </c>
      <c r="E102" s="186">
        <v>0.82499999999999996</v>
      </c>
      <c r="H102" s="186">
        <v>5247</v>
      </c>
      <c r="I102" s="186">
        <v>-43.8</v>
      </c>
      <c r="K102" s="186">
        <v>5</v>
      </c>
      <c r="L102" s="186">
        <v>54.471113899999999</v>
      </c>
      <c r="M102" s="186">
        <v>98.117999999999995</v>
      </c>
      <c r="P102" s="186">
        <v>96.629000000000005</v>
      </c>
      <c r="R102" s="186">
        <v>1</v>
      </c>
      <c r="S102" s="186">
        <v>1.134449</v>
      </c>
      <c r="U102" s="186">
        <v>1.06905E-2</v>
      </c>
      <c r="W102" s="186">
        <v>1.0577430000000001</v>
      </c>
      <c r="AB102" s="186" t="s">
        <v>809</v>
      </c>
      <c r="AC102" s="186" t="s">
        <v>760</v>
      </c>
      <c r="AD102" s="186" t="s">
        <v>942</v>
      </c>
      <c r="AE102" s="186" t="s">
        <v>2097</v>
      </c>
      <c r="AF102" s="186">
        <v>95</v>
      </c>
    </row>
    <row r="103" spans="1:32" x14ac:dyDescent="0.2">
      <c r="A103" s="186" t="s">
        <v>164</v>
      </c>
      <c r="B103" s="186">
        <v>17</v>
      </c>
      <c r="C103" s="186" t="s">
        <v>623</v>
      </c>
      <c r="D103" s="186" t="s">
        <v>624</v>
      </c>
      <c r="E103" s="186">
        <v>0.82499999999999996</v>
      </c>
      <c r="H103" s="186">
        <v>5238</v>
      </c>
      <c r="I103" s="186">
        <v>-44.014000000000003</v>
      </c>
      <c r="K103" s="186">
        <v>6</v>
      </c>
      <c r="L103" s="186">
        <v>54.254474100000003</v>
      </c>
      <c r="M103" s="186">
        <v>98.245000000000005</v>
      </c>
      <c r="P103" s="186">
        <v>96.754000000000005</v>
      </c>
      <c r="R103" s="186">
        <v>0</v>
      </c>
      <c r="S103" s="186">
        <v>1.1342042999999999</v>
      </c>
      <c r="U103" s="186">
        <v>1.0688100000000001E-2</v>
      </c>
      <c r="W103" s="186">
        <v>1.0575079999999999</v>
      </c>
      <c r="AB103" s="186" t="s">
        <v>764</v>
      </c>
      <c r="AC103" s="186" t="s">
        <v>880</v>
      </c>
      <c r="AD103" s="186" t="s">
        <v>1060</v>
      </c>
      <c r="AE103" s="186" t="s">
        <v>2097</v>
      </c>
      <c r="AF103" s="186">
        <v>95</v>
      </c>
    </row>
    <row r="104" spans="1:32" x14ac:dyDescent="0.2">
      <c r="A104" s="186" t="s">
        <v>164</v>
      </c>
      <c r="B104" s="186">
        <v>18</v>
      </c>
      <c r="C104" s="186" t="s">
        <v>625</v>
      </c>
      <c r="D104" s="186" t="s">
        <v>626</v>
      </c>
      <c r="E104" s="186">
        <v>0.82199999999999995</v>
      </c>
      <c r="F104" s="186">
        <v>6204</v>
      </c>
      <c r="G104" s="186">
        <v>0.113</v>
      </c>
      <c r="K104" s="186">
        <v>1</v>
      </c>
      <c r="L104" s="186">
        <v>15.0011758</v>
      </c>
      <c r="M104" s="186">
        <v>114.19</v>
      </c>
      <c r="Q104" s="186">
        <v>113.36799999999999</v>
      </c>
      <c r="R104" s="186">
        <v>0</v>
      </c>
      <c r="T104" s="186">
        <v>0.72431630000000002</v>
      </c>
      <c r="V104" s="186">
        <v>3.6786000000000002E-3</v>
      </c>
      <c r="X104" s="186">
        <v>0.36651299999999998</v>
      </c>
      <c r="Y104" s="186" t="s">
        <v>1723</v>
      </c>
      <c r="Z104" s="186" t="s">
        <v>1690</v>
      </c>
      <c r="AA104" s="186" t="s">
        <v>2099</v>
      </c>
      <c r="AE104" s="186" t="s">
        <v>2100</v>
      </c>
      <c r="AF104" s="186">
        <v>0</v>
      </c>
    </row>
    <row r="105" spans="1:32" x14ac:dyDescent="0.2">
      <c r="A105" s="186" t="s">
        <v>164</v>
      </c>
      <c r="B105" s="186">
        <v>18</v>
      </c>
      <c r="C105" s="186" t="s">
        <v>625</v>
      </c>
      <c r="D105" s="186" t="s">
        <v>626</v>
      </c>
      <c r="E105" s="186">
        <v>0.82199999999999995</v>
      </c>
      <c r="F105" s="186">
        <v>6201</v>
      </c>
      <c r="G105" s="186">
        <v>0</v>
      </c>
      <c r="K105" s="186">
        <v>2</v>
      </c>
      <c r="L105" s="186">
        <v>15.004882500000001</v>
      </c>
      <c r="M105" s="186">
        <v>114.23699999999999</v>
      </c>
      <c r="Q105" s="186">
        <v>113.41500000000001</v>
      </c>
      <c r="R105" s="186">
        <v>1</v>
      </c>
      <c r="T105" s="186">
        <v>0.7242343</v>
      </c>
      <c r="V105" s="186">
        <v>3.6782E-3</v>
      </c>
      <c r="X105" s="186">
        <v>0.36647200000000002</v>
      </c>
      <c r="Y105" s="186" t="s">
        <v>2047</v>
      </c>
      <c r="Z105" s="186" t="s">
        <v>1266</v>
      </c>
      <c r="AA105" s="186" t="s">
        <v>2101</v>
      </c>
      <c r="AE105" s="186" t="s">
        <v>2100</v>
      </c>
      <c r="AF105" s="186">
        <v>0</v>
      </c>
    </row>
    <row r="106" spans="1:32" x14ac:dyDescent="0.2">
      <c r="A106" s="186" t="s">
        <v>164</v>
      </c>
      <c r="B106" s="186">
        <v>18</v>
      </c>
      <c r="C106" s="186" t="s">
        <v>625</v>
      </c>
      <c r="D106" s="186" t="s">
        <v>626</v>
      </c>
      <c r="E106" s="186">
        <v>0.82199999999999995</v>
      </c>
      <c r="F106" s="186">
        <v>3437</v>
      </c>
      <c r="G106" s="186">
        <v>11.733000000000001</v>
      </c>
      <c r="J106" s="186" t="s">
        <v>754</v>
      </c>
      <c r="K106" s="186">
        <v>3</v>
      </c>
      <c r="L106" s="186">
        <v>12.1398738</v>
      </c>
      <c r="M106" s="186">
        <v>83.381</v>
      </c>
      <c r="Q106" s="186">
        <v>82.775000000000006</v>
      </c>
      <c r="R106" s="186">
        <v>0</v>
      </c>
      <c r="T106" s="186">
        <v>0.73273180000000004</v>
      </c>
      <c r="V106" s="186">
        <v>3.7214000000000001E-3</v>
      </c>
      <c r="X106" s="186">
        <v>0.37075599999999997</v>
      </c>
      <c r="Y106" s="186" t="s">
        <v>1701</v>
      </c>
      <c r="Z106" s="186" t="s">
        <v>1675</v>
      </c>
      <c r="AA106" s="186" t="s">
        <v>2102</v>
      </c>
      <c r="AE106" s="186" t="s">
        <v>2100</v>
      </c>
      <c r="AF106" s="186">
        <v>0</v>
      </c>
    </row>
    <row r="107" spans="1:32" x14ac:dyDescent="0.2">
      <c r="A107" s="186" t="s">
        <v>164</v>
      </c>
      <c r="B107" s="186">
        <v>18</v>
      </c>
      <c r="C107" s="186" t="s">
        <v>625</v>
      </c>
      <c r="D107" s="186" t="s">
        <v>626</v>
      </c>
      <c r="E107" s="186">
        <v>0.82199999999999995</v>
      </c>
      <c r="H107" s="186">
        <v>814</v>
      </c>
      <c r="I107" s="186">
        <v>-32.307000000000002</v>
      </c>
      <c r="J107" s="186" t="s">
        <v>758</v>
      </c>
      <c r="K107" s="186">
        <v>4</v>
      </c>
      <c r="L107" s="186">
        <v>51.423950300000001</v>
      </c>
      <c r="M107" s="186">
        <v>22.276</v>
      </c>
      <c r="P107" s="186">
        <v>21.931999999999999</v>
      </c>
      <c r="R107" s="186">
        <v>0</v>
      </c>
      <c r="S107" s="186">
        <v>1.1483625</v>
      </c>
      <c r="U107" s="186">
        <v>1.0819E-2</v>
      </c>
      <c r="W107" s="186">
        <v>1.0703199999999999</v>
      </c>
      <c r="AB107" s="186" t="s">
        <v>809</v>
      </c>
      <c r="AC107" s="186" t="s">
        <v>835</v>
      </c>
      <c r="AD107" s="186" t="s">
        <v>1146</v>
      </c>
      <c r="AE107" s="186" t="s">
        <v>2100</v>
      </c>
      <c r="AF107" s="186">
        <v>95</v>
      </c>
    </row>
    <row r="108" spans="1:32" x14ac:dyDescent="0.2">
      <c r="A108" s="186" t="s">
        <v>164</v>
      </c>
      <c r="B108" s="186">
        <v>18</v>
      </c>
      <c r="C108" s="186" t="s">
        <v>625</v>
      </c>
      <c r="D108" s="186" t="s">
        <v>626</v>
      </c>
      <c r="E108" s="186">
        <v>0.82199999999999995</v>
      </c>
      <c r="H108" s="186">
        <v>5237</v>
      </c>
      <c r="I108" s="186">
        <v>-43.8</v>
      </c>
      <c r="K108" s="186">
        <v>5</v>
      </c>
      <c r="L108" s="186">
        <v>54.9924988</v>
      </c>
      <c r="M108" s="186">
        <v>97.927999999999997</v>
      </c>
      <c r="P108" s="186">
        <v>96.441999999999993</v>
      </c>
      <c r="R108" s="186">
        <v>1</v>
      </c>
      <c r="S108" s="186">
        <v>1.1344383</v>
      </c>
      <c r="U108" s="186">
        <v>1.06905E-2</v>
      </c>
      <c r="W108" s="186">
        <v>1.0577430000000001</v>
      </c>
      <c r="AB108" s="186" t="s">
        <v>809</v>
      </c>
      <c r="AC108" s="186" t="s">
        <v>760</v>
      </c>
      <c r="AD108" s="186" t="s">
        <v>954</v>
      </c>
      <c r="AE108" s="186" t="s">
        <v>2100</v>
      </c>
      <c r="AF108" s="186">
        <v>95</v>
      </c>
    </row>
    <row r="109" spans="1:32" x14ac:dyDescent="0.2">
      <c r="A109" s="186" t="s">
        <v>164</v>
      </c>
      <c r="B109" s="186">
        <v>18</v>
      </c>
      <c r="C109" s="186" t="s">
        <v>625</v>
      </c>
      <c r="D109" s="186" t="s">
        <v>626</v>
      </c>
      <c r="E109" s="186">
        <v>0.82199999999999995</v>
      </c>
      <c r="H109" s="186">
        <v>5229</v>
      </c>
      <c r="I109" s="186">
        <v>-44.021999999999998</v>
      </c>
      <c r="K109" s="186">
        <v>6</v>
      </c>
      <c r="L109" s="186">
        <v>54.6994574</v>
      </c>
      <c r="M109" s="186">
        <v>98.1</v>
      </c>
      <c r="P109" s="186">
        <v>96.611999999999995</v>
      </c>
      <c r="R109" s="186">
        <v>0</v>
      </c>
      <c r="S109" s="186">
        <v>1.1341859000000001</v>
      </c>
      <c r="U109" s="186">
        <v>1.0688E-2</v>
      </c>
      <c r="W109" s="186">
        <v>1.0575000000000001</v>
      </c>
      <c r="AB109" s="186" t="s">
        <v>764</v>
      </c>
      <c r="AC109" s="186" t="s">
        <v>880</v>
      </c>
      <c r="AD109" s="186" t="s">
        <v>1060</v>
      </c>
      <c r="AE109" s="186" t="s">
        <v>2100</v>
      </c>
      <c r="AF109" s="186">
        <v>95</v>
      </c>
    </row>
    <row r="110" spans="1:32" x14ac:dyDescent="0.2">
      <c r="A110" s="186" t="s">
        <v>164</v>
      </c>
      <c r="B110" s="186">
        <v>19</v>
      </c>
      <c r="C110" s="186" t="s">
        <v>627</v>
      </c>
      <c r="D110" s="186" t="s">
        <v>628</v>
      </c>
      <c r="E110" s="186">
        <v>0.80200000000000005</v>
      </c>
      <c r="F110" s="186">
        <v>6187</v>
      </c>
      <c r="G110" s="186">
        <v>0.11600000000000001</v>
      </c>
      <c r="K110" s="186">
        <v>1</v>
      </c>
      <c r="L110" s="186">
        <v>15.350480299999999</v>
      </c>
      <c r="M110" s="186">
        <v>113.883</v>
      </c>
      <c r="Q110" s="186">
        <v>113.06399999999999</v>
      </c>
      <c r="R110" s="186">
        <v>0</v>
      </c>
      <c r="T110" s="186">
        <v>0.72432940000000001</v>
      </c>
      <c r="V110" s="186">
        <v>3.6786000000000002E-3</v>
      </c>
      <c r="X110" s="186">
        <v>0.36651400000000001</v>
      </c>
      <c r="Y110" s="186" t="s">
        <v>1723</v>
      </c>
      <c r="Z110" s="186" t="s">
        <v>1690</v>
      </c>
      <c r="AA110" s="186" t="s">
        <v>931</v>
      </c>
      <c r="AE110" s="186" t="s">
        <v>2103</v>
      </c>
      <c r="AF110" s="186">
        <v>0</v>
      </c>
    </row>
    <row r="111" spans="1:32" x14ac:dyDescent="0.2">
      <c r="A111" s="186" t="s">
        <v>164</v>
      </c>
      <c r="B111" s="186">
        <v>19</v>
      </c>
      <c r="C111" s="186" t="s">
        <v>627</v>
      </c>
      <c r="D111" s="186" t="s">
        <v>628</v>
      </c>
      <c r="E111" s="186">
        <v>0.80200000000000005</v>
      </c>
      <c r="F111" s="186">
        <v>6190</v>
      </c>
      <c r="G111" s="186">
        <v>0</v>
      </c>
      <c r="K111" s="186">
        <v>2</v>
      </c>
      <c r="L111" s="186">
        <v>15.3542457</v>
      </c>
      <c r="M111" s="186">
        <v>113.929</v>
      </c>
      <c r="Q111" s="186">
        <v>113.11</v>
      </c>
      <c r="R111" s="186">
        <v>1</v>
      </c>
      <c r="T111" s="186">
        <v>0.72424520000000003</v>
      </c>
      <c r="V111" s="186">
        <v>3.6782E-3</v>
      </c>
      <c r="X111" s="186">
        <v>0.36647200000000002</v>
      </c>
      <c r="Y111" s="186" t="s">
        <v>2093</v>
      </c>
      <c r="Z111" s="186" t="s">
        <v>1266</v>
      </c>
      <c r="AA111" s="186" t="s">
        <v>2104</v>
      </c>
      <c r="AE111" s="186" t="s">
        <v>2103</v>
      </c>
      <c r="AF111" s="186">
        <v>0</v>
      </c>
    </row>
    <row r="112" spans="1:32" x14ac:dyDescent="0.2">
      <c r="A112" s="186" t="s">
        <v>164</v>
      </c>
      <c r="B112" s="186">
        <v>19</v>
      </c>
      <c r="C112" s="186" t="s">
        <v>627</v>
      </c>
      <c r="D112" s="186" t="s">
        <v>628</v>
      </c>
      <c r="E112" s="186">
        <v>0.80200000000000005</v>
      </c>
      <c r="F112" s="186">
        <v>3635</v>
      </c>
      <c r="G112" s="186">
        <v>10.58</v>
      </c>
      <c r="J112" s="186" t="s">
        <v>754</v>
      </c>
      <c r="K112" s="186">
        <v>3</v>
      </c>
      <c r="L112" s="186">
        <v>12.933001900000001</v>
      </c>
      <c r="M112" s="186">
        <v>87.938000000000002</v>
      </c>
      <c r="Q112" s="186">
        <v>87.299000000000007</v>
      </c>
      <c r="R112" s="186">
        <v>0</v>
      </c>
      <c r="T112" s="186">
        <v>0.7319078</v>
      </c>
      <c r="V112" s="186">
        <v>3.7171000000000001E-3</v>
      </c>
      <c r="X112" s="186">
        <v>0.37033500000000003</v>
      </c>
      <c r="Y112" s="186" t="s">
        <v>1701</v>
      </c>
      <c r="Z112" s="186" t="s">
        <v>1675</v>
      </c>
      <c r="AA112" s="186" t="s">
        <v>2105</v>
      </c>
      <c r="AE112" s="186" t="s">
        <v>2103</v>
      </c>
      <c r="AF112" s="186">
        <v>0</v>
      </c>
    </row>
    <row r="113" spans="1:32" x14ac:dyDescent="0.2">
      <c r="A113" s="186" t="s">
        <v>164</v>
      </c>
      <c r="B113" s="186">
        <v>19</v>
      </c>
      <c r="C113" s="186" t="s">
        <v>627</v>
      </c>
      <c r="D113" s="186" t="s">
        <v>628</v>
      </c>
      <c r="E113" s="186">
        <v>0.80200000000000005</v>
      </c>
      <c r="H113" s="186">
        <v>755</v>
      </c>
      <c r="I113" s="186">
        <v>-31.062999999999999</v>
      </c>
      <c r="J113" s="186" t="s">
        <v>758</v>
      </c>
      <c r="K113" s="186">
        <v>4</v>
      </c>
      <c r="L113" s="186">
        <v>49.358392600000002</v>
      </c>
      <c r="M113" s="186">
        <v>20.495999999999999</v>
      </c>
      <c r="P113" s="186">
        <v>20.178999999999998</v>
      </c>
      <c r="R113" s="186">
        <v>0</v>
      </c>
      <c r="S113" s="186">
        <v>1.1496933</v>
      </c>
      <c r="U113" s="186">
        <v>1.0832899999999999E-2</v>
      </c>
      <c r="W113" s="186">
        <v>1.0716810000000001</v>
      </c>
      <c r="AB113" s="186" t="s">
        <v>809</v>
      </c>
      <c r="AC113" s="186" t="s">
        <v>835</v>
      </c>
      <c r="AD113" s="186" t="s">
        <v>1146</v>
      </c>
      <c r="AE113" s="186" t="s">
        <v>2103</v>
      </c>
      <c r="AF113" s="186">
        <v>95</v>
      </c>
    </row>
    <row r="114" spans="1:32" x14ac:dyDescent="0.2">
      <c r="A114" s="186" t="s">
        <v>164</v>
      </c>
      <c r="B114" s="186">
        <v>19</v>
      </c>
      <c r="C114" s="186" t="s">
        <v>627</v>
      </c>
      <c r="D114" s="186" t="s">
        <v>628</v>
      </c>
      <c r="E114" s="186">
        <v>0.80200000000000005</v>
      </c>
      <c r="H114" s="186">
        <v>5225</v>
      </c>
      <c r="I114" s="186">
        <v>-43.8</v>
      </c>
      <c r="K114" s="186">
        <v>5</v>
      </c>
      <c r="L114" s="186">
        <v>56.688779799999999</v>
      </c>
      <c r="M114" s="186">
        <v>97.741</v>
      </c>
      <c r="P114" s="186">
        <v>96.257999999999996</v>
      </c>
      <c r="R114" s="186">
        <v>1</v>
      </c>
      <c r="S114" s="186">
        <v>1.1343799999999999</v>
      </c>
      <c r="U114" s="186">
        <v>1.06905E-2</v>
      </c>
      <c r="W114" s="186">
        <v>1.0577430000000001</v>
      </c>
      <c r="AB114" s="186" t="s">
        <v>759</v>
      </c>
      <c r="AC114" s="186" t="s">
        <v>760</v>
      </c>
      <c r="AD114" s="186" t="s">
        <v>954</v>
      </c>
      <c r="AE114" s="186" t="s">
        <v>2103</v>
      </c>
      <c r="AF114" s="186">
        <v>95</v>
      </c>
    </row>
    <row r="115" spans="1:32" x14ac:dyDescent="0.2">
      <c r="A115" s="186" t="s">
        <v>164</v>
      </c>
      <c r="B115" s="186">
        <v>19</v>
      </c>
      <c r="C115" s="186" t="s">
        <v>627</v>
      </c>
      <c r="D115" s="186" t="s">
        <v>628</v>
      </c>
      <c r="E115" s="186">
        <v>0.80200000000000005</v>
      </c>
      <c r="H115" s="186">
        <v>5219</v>
      </c>
      <c r="I115" s="186">
        <v>-44.015999999999998</v>
      </c>
      <c r="K115" s="186">
        <v>6</v>
      </c>
      <c r="L115" s="186">
        <v>56.3850737</v>
      </c>
      <c r="M115" s="186">
        <v>97.915999999999997</v>
      </c>
      <c r="P115" s="186">
        <v>96.430999999999997</v>
      </c>
      <c r="R115" s="186">
        <v>0</v>
      </c>
      <c r="S115" s="186">
        <v>1.1341327000000001</v>
      </c>
      <c r="U115" s="186">
        <v>1.0688100000000001E-2</v>
      </c>
      <c r="W115" s="186">
        <v>1.057507</v>
      </c>
      <c r="AB115" s="186" t="s">
        <v>764</v>
      </c>
      <c r="AC115" s="186" t="s">
        <v>765</v>
      </c>
      <c r="AD115" s="186" t="s">
        <v>1060</v>
      </c>
      <c r="AE115" s="186" t="s">
        <v>2103</v>
      </c>
      <c r="AF115" s="186">
        <v>95</v>
      </c>
    </row>
    <row r="116" spans="1:32" x14ac:dyDescent="0.2">
      <c r="A116" s="186" t="s">
        <v>164</v>
      </c>
      <c r="B116" s="186">
        <v>20</v>
      </c>
      <c r="C116" s="186" t="s">
        <v>629</v>
      </c>
      <c r="D116" s="186" t="s">
        <v>630</v>
      </c>
      <c r="E116" s="186">
        <v>0.82699999999999996</v>
      </c>
      <c r="F116" s="186">
        <v>6179</v>
      </c>
      <c r="G116" s="186">
        <v>0.11</v>
      </c>
      <c r="K116" s="186">
        <v>1</v>
      </c>
      <c r="L116" s="186">
        <v>14.8679082</v>
      </c>
      <c r="M116" s="186">
        <v>113.64700000000001</v>
      </c>
      <c r="Q116" s="186">
        <v>112.83</v>
      </c>
      <c r="R116" s="186">
        <v>0</v>
      </c>
      <c r="T116" s="186">
        <v>0.72431310000000004</v>
      </c>
      <c r="V116" s="186">
        <v>3.6786000000000002E-3</v>
      </c>
      <c r="X116" s="186">
        <v>0.366512</v>
      </c>
      <c r="Y116" s="186" t="s">
        <v>1712</v>
      </c>
      <c r="Z116" s="186" t="s">
        <v>1678</v>
      </c>
      <c r="AA116" s="186" t="s">
        <v>2106</v>
      </c>
      <c r="AE116" s="186" t="s">
        <v>2107</v>
      </c>
      <c r="AF116" s="186">
        <v>0</v>
      </c>
    </row>
    <row r="117" spans="1:32" x14ac:dyDescent="0.2">
      <c r="A117" s="186" t="s">
        <v>164</v>
      </c>
      <c r="B117" s="186">
        <v>20</v>
      </c>
      <c r="C117" s="186" t="s">
        <v>629</v>
      </c>
      <c r="D117" s="186" t="s">
        <v>630</v>
      </c>
      <c r="E117" s="186">
        <v>0.82699999999999996</v>
      </c>
      <c r="F117" s="186">
        <v>6183</v>
      </c>
      <c r="G117" s="186">
        <v>0</v>
      </c>
      <c r="K117" s="186">
        <v>2</v>
      </c>
      <c r="L117" s="186">
        <v>14.886533500000001</v>
      </c>
      <c r="M117" s="186">
        <v>113.884</v>
      </c>
      <c r="Q117" s="186">
        <v>113.065</v>
      </c>
      <c r="R117" s="186">
        <v>1</v>
      </c>
      <c r="T117" s="186">
        <v>0.72423320000000002</v>
      </c>
      <c r="V117" s="186">
        <v>3.6782E-3</v>
      </c>
      <c r="X117" s="186">
        <v>0.36647200000000002</v>
      </c>
      <c r="Y117" s="186" t="s">
        <v>2093</v>
      </c>
      <c r="Z117" s="186" t="s">
        <v>1266</v>
      </c>
      <c r="AA117" s="186" t="s">
        <v>2108</v>
      </c>
      <c r="AE117" s="186" t="s">
        <v>2107</v>
      </c>
      <c r="AF117" s="186">
        <v>0</v>
      </c>
    </row>
    <row r="118" spans="1:32" x14ac:dyDescent="0.2">
      <c r="A118" s="186" t="s">
        <v>164</v>
      </c>
      <c r="B118" s="186">
        <v>20</v>
      </c>
      <c r="C118" s="186" t="s">
        <v>629</v>
      </c>
      <c r="D118" s="186" t="s">
        <v>630</v>
      </c>
      <c r="E118" s="186">
        <v>0.82699999999999996</v>
      </c>
      <c r="F118" s="186">
        <v>2421</v>
      </c>
      <c r="G118" s="186">
        <v>5.7409999999999997</v>
      </c>
      <c r="J118" s="186" t="s">
        <v>754</v>
      </c>
      <c r="K118" s="186">
        <v>3</v>
      </c>
      <c r="L118" s="186">
        <v>9.2196631</v>
      </c>
      <c r="M118" s="186">
        <v>59.165999999999997</v>
      </c>
      <c r="Q118" s="186">
        <v>58.738</v>
      </c>
      <c r="R118" s="186">
        <v>0</v>
      </c>
      <c r="T118" s="186">
        <v>0.72839140000000002</v>
      </c>
      <c r="V118" s="186">
        <v>3.6993E-3</v>
      </c>
      <c r="X118" s="186">
        <v>0.36856800000000001</v>
      </c>
      <c r="Y118" s="186" t="s">
        <v>1701</v>
      </c>
      <c r="Z118" s="186" t="s">
        <v>1675</v>
      </c>
      <c r="AA118" s="186" t="s">
        <v>2109</v>
      </c>
      <c r="AE118" s="186" t="s">
        <v>2107</v>
      </c>
      <c r="AF118" s="186">
        <v>0</v>
      </c>
    </row>
    <row r="119" spans="1:32" x14ac:dyDescent="0.2">
      <c r="A119" s="186" t="s">
        <v>164</v>
      </c>
      <c r="B119" s="186">
        <v>20</v>
      </c>
      <c r="C119" s="186" t="s">
        <v>629</v>
      </c>
      <c r="D119" s="186" t="s">
        <v>630</v>
      </c>
      <c r="E119" s="186">
        <v>0.82699999999999996</v>
      </c>
      <c r="H119" s="186">
        <v>713</v>
      </c>
      <c r="I119" s="186">
        <v>-35.04</v>
      </c>
      <c r="J119" s="186" t="s">
        <v>758</v>
      </c>
      <c r="K119" s="186">
        <v>4</v>
      </c>
      <c r="L119" s="186">
        <v>45.815775799999997</v>
      </c>
      <c r="M119" s="186">
        <v>19.411000000000001</v>
      </c>
      <c r="P119" s="186">
        <v>19.111999999999998</v>
      </c>
      <c r="R119" s="186">
        <v>0</v>
      </c>
      <c r="S119" s="186">
        <v>1.1453049</v>
      </c>
      <c r="U119" s="186">
        <v>1.0788499999999999E-2</v>
      </c>
      <c r="W119" s="186">
        <v>1.0673299999999999</v>
      </c>
      <c r="AB119" s="186" t="s">
        <v>809</v>
      </c>
      <c r="AC119" s="186" t="s">
        <v>835</v>
      </c>
      <c r="AD119" s="186" t="s">
        <v>1151</v>
      </c>
      <c r="AE119" s="186" t="s">
        <v>2107</v>
      </c>
      <c r="AF119" s="186">
        <v>95</v>
      </c>
    </row>
    <row r="120" spans="1:32" x14ac:dyDescent="0.2">
      <c r="A120" s="186" t="s">
        <v>164</v>
      </c>
      <c r="B120" s="186">
        <v>20</v>
      </c>
      <c r="C120" s="186" t="s">
        <v>629</v>
      </c>
      <c r="D120" s="186" t="s">
        <v>630</v>
      </c>
      <c r="E120" s="186">
        <v>0.82699999999999996</v>
      </c>
      <c r="H120" s="186">
        <v>5227</v>
      </c>
      <c r="I120" s="186">
        <v>-43.8</v>
      </c>
      <c r="K120" s="186">
        <v>5</v>
      </c>
      <c r="L120" s="186">
        <v>54.919641200000001</v>
      </c>
      <c r="M120" s="186">
        <v>97.774000000000001</v>
      </c>
      <c r="P120" s="186">
        <v>96.290999999999997</v>
      </c>
      <c r="R120" s="186">
        <v>1</v>
      </c>
      <c r="S120" s="186">
        <v>1.1343582000000001</v>
      </c>
      <c r="U120" s="186">
        <v>1.06905E-2</v>
      </c>
      <c r="W120" s="186">
        <v>1.0577430000000001</v>
      </c>
      <c r="AB120" s="186" t="s">
        <v>759</v>
      </c>
      <c r="AC120" s="186" t="s">
        <v>809</v>
      </c>
      <c r="AD120" s="186" t="s">
        <v>954</v>
      </c>
      <c r="AE120" s="186" t="s">
        <v>2107</v>
      </c>
      <c r="AF120" s="186">
        <v>95</v>
      </c>
    </row>
    <row r="121" spans="1:32" x14ac:dyDescent="0.2">
      <c r="A121" s="186" t="s">
        <v>164</v>
      </c>
      <c r="B121" s="186">
        <v>20</v>
      </c>
      <c r="C121" s="186" t="s">
        <v>629</v>
      </c>
      <c r="D121" s="186" t="s">
        <v>630</v>
      </c>
      <c r="E121" s="186">
        <v>0.82699999999999996</v>
      </c>
      <c r="H121" s="186">
        <v>5219</v>
      </c>
      <c r="I121" s="186">
        <v>-44.017000000000003</v>
      </c>
      <c r="K121" s="186">
        <v>6</v>
      </c>
      <c r="L121" s="186">
        <v>54.610785399999997</v>
      </c>
      <c r="M121" s="186">
        <v>97.956999999999994</v>
      </c>
      <c r="P121" s="186">
        <v>96.471000000000004</v>
      </c>
      <c r="R121" s="186">
        <v>0</v>
      </c>
      <c r="S121" s="186">
        <v>1.1341110000000001</v>
      </c>
      <c r="U121" s="186">
        <v>1.0688100000000001E-2</v>
      </c>
      <c r="W121" s="186">
        <v>1.0575049999999999</v>
      </c>
      <c r="AB121" s="186" t="s">
        <v>764</v>
      </c>
      <c r="AC121" s="186" t="s">
        <v>765</v>
      </c>
      <c r="AD121" s="186" t="s">
        <v>1065</v>
      </c>
      <c r="AE121" s="186" t="s">
        <v>2107</v>
      </c>
      <c r="AF121" s="186">
        <v>95</v>
      </c>
    </row>
    <row r="122" spans="1:32" x14ac:dyDescent="0.2">
      <c r="A122" s="186" t="s">
        <v>164</v>
      </c>
      <c r="B122" s="186">
        <v>21</v>
      </c>
      <c r="C122" s="186" t="s">
        <v>631</v>
      </c>
      <c r="D122" s="186" t="s">
        <v>632</v>
      </c>
      <c r="E122" s="186">
        <v>0.84399999999999997</v>
      </c>
      <c r="F122" s="186">
        <v>6181</v>
      </c>
      <c r="G122" s="186">
        <v>0.126</v>
      </c>
      <c r="K122" s="186">
        <v>1</v>
      </c>
      <c r="L122" s="186">
        <v>14.5907342</v>
      </c>
      <c r="M122" s="186">
        <v>113.937</v>
      </c>
      <c r="Q122" s="186">
        <v>113.117</v>
      </c>
      <c r="R122" s="186">
        <v>0</v>
      </c>
      <c r="T122" s="186">
        <v>0.72431100000000004</v>
      </c>
      <c r="V122" s="186">
        <v>3.6787E-3</v>
      </c>
      <c r="X122" s="186">
        <v>0.36651800000000001</v>
      </c>
      <c r="Y122" s="186" t="s">
        <v>1701</v>
      </c>
      <c r="Z122" s="186" t="s">
        <v>1262</v>
      </c>
      <c r="AA122" s="186" t="s">
        <v>2110</v>
      </c>
      <c r="AE122" s="186" t="s">
        <v>2111</v>
      </c>
      <c r="AF122" s="186">
        <v>0</v>
      </c>
    </row>
    <row r="123" spans="1:32" x14ac:dyDescent="0.2">
      <c r="A123" s="186" t="s">
        <v>164</v>
      </c>
      <c r="B123" s="186">
        <v>21</v>
      </c>
      <c r="C123" s="186" t="s">
        <v>631</v>
      </c>
      <c r="D123" s="186" t="s">
        <v>632</v>
      </c>
      <c r="E123" s="186">
        <v>0.84399999999999997</v>
      </c>
      <c r="F123" s="186">
        <v>6192</v>
      </c>
      <c r="G123" s="186">
        <v>0</v>
      </c>
      <c r="K123" s="186">
        <v>2</v>
      </c>
      <c r="L123" s="186">
        <v>14.5922126</v>
      </c>
      <c r="M123" s="186">
        <v>113.956</v>
      </c>
      <c r="Q123" s="186">
        <v>113.136</v>
      </c>
      <c r="R123" s="186">
        <v>1</v>
      </c>
      <c r="T123" s="186">
        <v>0.72421979999999997</v>
      </c>
      <c r="V123" s="186">
        <v>3.6782E-3</v>
      </c>
      <c r="X123" s="186">
        <v>0.36647200000000002</v>
      </c>
      <c r="Y123" s="186" t="s">
        <v>2093</v>
      </c>
      <c r="Z123" s="186" t="s">
        <v>1667</v>
      </c>
      <c r="AA123" s="186" t="s">
        <v>967</v>
      </c>
      <c r="AE123" s="186" t="s">
        <v>2111</v>
      </c>
      <c r="AF123" s="186">
        <v>0</v>
      </c>
    </row>
    <row r="124" spans="1:32" x14ac:dyDescent="0.2">
      <c r="A124" s="186" t="s">
        <v>164</v>
      </c>
      <c r="B124" s="186">
        <v>21</v>
      </c>
      <c r="C124" s="186" t="s">
        <v>631</v>
      </c>
      <c r="D124" s="186" t="s">
        <v>632</v>
      </c>
      <c r="E124" s="186">
        <v>0.84399999999999997</v>
      </c>
      <c r="F124" s="186">
        <v>2514</v>
      </c>
      <c r="G124" s="186">
        <v>5.7220000000000004</v>
      </c>
      <c r="J124" s="186" t="s">
        <v>754</v>
      </c>
      <c r="K124" s="186">
        <v>3</v>
      </c>
      <c r="L124" s="186">
        <v>9.2896272</v>
      </c>
      <c r="M124" s="186">
        <v>61.209000000000003</v>
      </c>
      <c r="Q124" s="186">
        <v>60.765999999999998</v>
      </c>
      <c r="R124" s="186">
        <v>0</v>
      </c>
      <c r="T124" s="186">
        <v>0.72836369999999995</v>
      </c>
      <c r="V124" s="186">
        <v>3.6992000000000001E-3</v>
      </c>
      <c r="X124" s="186">
        <v>0.36856100000000003</v>
      </c>
      <c r="Y124" s="186" t="s">
        <v>1701</v>
      </c>
      <c r="Z124" s="186" t="s">
        <v>1675</v>
      </c>
      <c r="AA124" s="186" t="s">
        <v>2109</v>
      </c>
      <c r="AE124" s="186" t="s">
        <v>2111</v>
      </c>
      <c r="AF124" s="186">
        <v>0</v>
      </c>
    </row>
    <row r="125" spans="1:32" x14ac:dyDescent="0.2">
      <c r="A125" s="186" t="s">
        <v>164</v>
      </c>
      <c r="B125" s="186">
        <v>21</v>
      </c>
      <c r="C125" s="186" t="s">
        <v>631</v>
      </c>
      <c r="D125" s="186" t="s">
        <v>632</v>
      </c>
      <c r="E125" s="186">
        <v>0.84399999999999997</v>
      </c>
      <c r="H125" s="186">
        <v>733</v>
      </c>
      <c r="I125" s="186">
        <v>-34.857999999999997</v>
      </c>
      <c r="J125" s="186" t="s">
        <v>758</v>
      </c>
      <c r="K125" s="186">
        <v>4</v>
      </c>
      <c r="L125" s="186">
        <v>45.928757300000001</v>
      </c>
      <c r="M125" s="186">
        <v>19.966999999999999</v>
      </c>
      <c r="P125" s="186">
        <v>19.658999999999999</v>
      </c>
      <c r="R125" s="186">
        <v>0</v>
      </c>
      <c r="S125" s="186">
        <v>1.1455309</v>
      </c>
      <c r="U125" s="186">
        <v>1.07905E-2</v>
      </c>
      <c r="W125" s="186">
        <v>1.067528</v>
      </c>
      <c r="AB125" s="186" t="s">
        <v>809</v>
      </c>
      <c r="AC125" s="186" t="s">
        <v>835</v>
      </c>
      <c r="AD125" s="186" t="s">
        <v>1151</v>
      </c>
      <c r="AE125" s="186" t="s">
        <v>2111</v>
      </c>
      <c r="AF125" s="186">
        <v>95</v>
      </c>
    </row>
    <row r="126" spans="1:32" x14ac:dyDescent="0.2">
      <c r="A126" s="186" t="s">
        <v>164</v>
      </c>
      <c r="B126" s="186">
        <v>21</v>
      </c>
      <c r="C126" s="186" t="s">
        <v>631</v>
      </c>
      <c r="D126" s="186" t="s">
        <v>632</v>
      </c>
      <c r="E126" s="186">
        <v>0.84399999999999997</v>
      </c>
      <c r="H126" s="186">
        <v>5231</v>
      </c>
      <c r="I126" s="186">
        <v>-43.8</v>
      </c>
      <c r="K126" s="186">
        <v>5</v>
      </c>
      <c r="L126" s="186">
        <v>53.648314999999997</v>
      </c>
      <c r="M126" s="186">
        <v>97.873999999999995</v>
      </c>
      <c r="P126" s="186">
        <v>96.388999999999996</v>
      </c>
      <c r="R126" s="186">
        <v>1</v>
      </c>
      <c r="S126" s="186">
        <v>1.1343973999999999</v>
      </c>
      <c r="U126" s="186">
        <v>1.06905E-2</v>
      </c>
      <c r="W126" s="186">
        <v>1.0577430000000001</v>
      </c>
      <c r="AB126" s="186" t="s">
        <v>759</v>
      </c>
      <c r="AC126" s="186" t="s">
        <v>809</v>
      </c>
      <c r="AD126" s="186" t="s">
        <v>954</v>
      </c>
      <c r="AE126" s="186" t="s">
        <v>2111</v>
      </c>
      <c r="AF126" s="186">
        <v>95</v>
      </c>
    </row>
    <row r="127" spans="1:32" x14ac:dyDescent="0.2">
      <c r="A127" s="186" t="s">
        <v>164</v>
      </c>
      <c r="B127" s="186">
        <v>21</v>
      </c>
      <c r="C127" s="186" t="s">
        <v>631</v>
      </c>
      <c r="D127" s="186" t="s">
        <v>632</v>
      </c>
      <c r="E127" s="186">
        <v>0.84399999999999997</v>
      </c>
      <c r="H127" s="186">
        <v>5229</v>
      </c>
      <c r="I127" s="186">
        <v>-44.006</v>
      </c>
      <c r="K127" s="186">
        <v>6</v>
      </c>
      <c r="L127" s="186">
        <v>53.417264799999998</v>
      </c>
      <c r="M127" s="186">
        <v>98.013999999999996</v>
      </c>
      <c r="P127" s="186">
        <v>96.527000000000001</v>
      </c>
      <c r="R127" s="186">
        <v>0</v>
      </c>
      <c r="S127" s="186">
        <v>1.1341615</v>
      </c>
      <c r="U127" s="186">
        <v>1.06882E-2</v>
      </c>
      <c r="W127" s="186">
        <v>1.057517</v>
      </c>
      <c r="AB127" s="186" t="s">
        <v>764</v>
      </c>
      <c r="AC127" s="186" t="s">
        <v>765</v>
      </c>
      <c r="AD127" s="186" t="s">
        <v>1060</v>
      </c>
      <c r="AE127" s="186" t="s">
        <v>2111</v>
      </c>
      <c r="AF127" s="186">
        <v>95</v>
      </c>
    </row>
    <row r="128" spans="1:32" x14ac:dyDescent="0.2">
      <c r="A128" s="186" t="s">
        <v>164</v>
      </c>
      <c r="B128" s="186">
        <v>22</v>
      </c>
      <c r="C128" s="186" t="s">
        <v>633</v>
      </c>
      <c r="D128" s="186" t="s">
        <v>634</v>
      </c>
      <c r="E128" s="186">
        <v>0.81200000000000006</v>
      </c>
      <c r="F128" s="186">
        <v>6188</v>
      </c>
      <c r="G128" s="186">
        <v>0.11600000000000001</v>
      </c>
      <c r="K128" s="186">
        <v>1</v>
      </c>
      <c r="L128" s="186">
        <v>15.172162</v>
      </c>
      <c r="M128" s="186">
        <v>114.017</v>
      </c>
      <c r="Q128" s="186">
        <v>113.197</v>
      </c>
      <c r="R128" s="186">
        <v>0</v>
      </c>
      <c r="T128" s="186">
        <v>0.72432909999999995</v>
      </c>
      <c r="V128" s="186">
        <v>3.6786000000000002E-3</v>
      </c>
      <c r="X128" s="186">
        <v>0.36651499999999998</v>
      </c>
      <c r="Y128" s="186" t="s">
        <v>1718</v>
      </c>
      <c r="Z128" s="186" t="s">
        <v>1262</v>
      </c>
      <c r="AA128" s="186" t="s">
        <v>2112</v>
      </c>
      <c r="AE128" s="186" t="s">
        <v>2113</v>
      </c>
      <c r="AF128" s="186">
        <v>0</v>
      </c>
    </row>
    <row r="129" spans="1:32" x14ac:dyDescent="0.2">
      <c r="A129" s="186" t="s">
        <v>164</v>
      </c>
      <c r="B129" s="186">
        <v>22</v>
      </c>
      <c r="C129" s="186" t="s">
        <v>633</v>
      </c>
      <c r="D129" s="186" t="s">
        <v>634</v>
      </c>
      <c r="E129" s="186">
        <v>0.81200000000000006</v>
      </c>
      <c r="F129" s="186">
        <v>6191</v>
      </c>
      <c r="G129" s="186">
        <v>0</v>
      </c>
      <c r="K129" s="186">
        <v>2</v>
      </c>
      <c r="L129" s="186">
        <v>15.1661272</v>
      </c>
      <c r="M129" s="186">
        <v>113.941</v>
      </c>
      <c r="Q129" s="186">
        <v>113.122</v>
      </c>
      <c r="R129" s="186">
        <v>1</v>
      </c>
      <c r="T129" s="186">
        <v>0.72424480000000002</v>
      </c>
      <c r="V129" s="186">
        <v>3.6782E-3</v>
      </c>
      <c r="X129" s="186">
        <v>0.36647200000000002</v>
      </c>
      <c r="Y129" s="186" t="s">
        <v>2026</v>
      </c>
      <c r="Z129" s="186" t="s">
        <v>2042</v>
      </c>
      <c r="AA129" s="186" t="s">
        <v>2114</v>
      </c>
      <c r="AE129" s="186" t="s">
        <v>2113</v>
      </c>
      <c r="AF129" s="186">
        <v>0</v>
      </c>
    </row>
    <row r="130" spans="1:32" x14ac:dyDescent="0.2">
      <c r="A130" s="186" t="s">
        <v>164</v>
      </c>
      <c r="B130" s="186">
        <v>22</v>
      </c>
      <c r="C130" s="186" t="s">
        <v>633</v>
      </c>
      <c r="D130" s="186" t="s">
        <v>634</v>
      </c>
      <c r="E130" s="186">
        <v>0.81200000000000006</v>
      </c>
      <c r="F130" s="186">
        <v>2470</v>
      </c>
      <c r="G130" s="186">
        <v>5.6150000000000002</v>
      </c>
      <c r="J130" s="186" t="s">
        <v>754</v>
      </c>
      <c r="K130" s="186">
        <v>3</v>
      </c>
      <c r="L130" s="186">
        <v>9.5174821999999999</v>
      </c>
      <c r="M130" s="186">
        <v>60.142000000000003</v>
      </c>
      <c r="Q130" s="186">
        <v>59.707000000000001</v>
      </c>
      <c r="R130" s="186">
        <v>0</v>
      </c>
      <c r="T130" s="186">
        <v>0.72831159999999995</v>
      </c>
      <c r="V130" s="186">
        <v>3.6989000000000002E-3</v>
      </c>
      <c r="X130" s="186">
        <v>0.36852200000000002</v>
      </c>
      <c r="Y130" s="186" t="s">
        <v>1718</v>
      </c>
      <c r="Z130" s="186" t="s">
        <v>1987</v>
      </c>
      <c r="AA130" s="186" t="s">
        <v>1537</v>
      </c>
      <c r="AE130" s="186" t="s">
        <v>2113</v>
      </c>
      <c r="AF130" s="186">
        <v>0</v>
      </c>
    </row>
    <row r="131" spans="1:32" x14ac:dyDescent="0.2">
      <c r="A131" s="186" t="s">
        <v>164</v>
      </c>
      <c r="B131" s="186">
        <v>22</v>
      </c>
      <c r="C131" s="186" t="s">
        <v>633</v>
      </c>
      <c r="D131" s="186" t="s">
        <v>634</v>
      </c>
      <c r="E131" s="186">
        <v>0.81200000000000006</v>
      </c>
      <c r="H131" s="186">
        <v>714</v>
      </c>
      <c r="I131" s="186">
        <v>-35.110999999999997</v>
      </c>
      <c r="J131" s="186" t="s">
        <v>758</v>
      </c>
      <c r="K131" s="186">
        <v>4</v>
      </c>
      <c r="L131" s="186">
        <v>46.669561600000002</v>
      </c>
      <c r="M131" s="186">
        <v>19.414999999999999</v>
      </c>
      <c r="P131" s="186">
        <v>19.116</v>
      </c>
      <c r="R131" s="186">
        <v>0</v>
      </c>
      <c r="S131" s="186">
        <v>1.1452955</v>
      </c>
      <c r="U131" s="186">
        <v>1.0787700000000001E-2</v>
      </c>
      <c r="W131" s="186">
        <v>1.0672520000000001</v>
      </c>
      <c r="AB131" s="186" t="s">
        <v>809</v>
      </c>
      <c r="AC131" s="186" t="s">
        <v>835</v>
      </c>
      <c r="AD131" s="186" t="s">
        <v>1146</v>
      </c>
      <c r="AE131" s="186" t="s">
        <v>2113</v>
      </c>
      <c r="AF131" s="186">
        <v>95</v>
      </c>
    </row>
    <row r="132" spans="1:32" x14ac:dyDescent="0.2">
      <c r="A132" s="186" t="s">
        <v>164</v>
      </c>
      <c r="B132" s="186">
        <v>22</v>
      </c>
      <c r="C132" s="186" t="s">
        <v>633</v>
      </c>
      <c r="D132" s="186" t="s">
        <v>634</v>
      </c>
      <c r="E132" s="186">
        <v>0.81200000000000006</v>
      </c>
      <c r="H132" s="186">
        <v>5238</v>
      </c>
      <c r="I132" s="186">
        <v>-43.8</v>
      </c>
      <c r="K132" s="186">
        <v>5</v>
      </c>
      <c r="L132" s="186">
        <v>55.757670500000003</v>
      </c>
      <c r="M132" s="186">
        <v>97.876999999999995</v>
      </c>
      <c r="P132" s="186">
        <v>96.391999999999996</v>
      </c>
      <c r="R132" s="186">
        <v>1</v>
      </c>
      <c r="S132" s="186">
        <v>1.1344430000000001</v>
      </c>
      <c r="U132" s="186">
        <v>1.06905E-2</v>
      </c>
      <c r="W132" s="186">
        <v>1.0577430000000001</v>
      </c>
      <c r="AB132" s="186" t="s">
        <v>759</v>
      </c>
      <c r="AC132" s="186" t="s">
        <v>809</v>
      </c>
      <c r="AD132" s="186" t="s">
        <v>954</v>
      </c>
      <c r="AE132" s="186" t="s">
        <v>2113</v>
      </c>
      <c r="AF132" s="186">
        <v>95</v>
      </c>
    </row>
    <row r="133" spans="1:32" x14ac:dyDescent="0.2">
      <c r="A133" s="186" t="s">
        <v>164</v>
      </c>
      <c r="B133" s="186">
        <v>22</v>
      </c>
      <c r="C133" s="186" t="s">
        <v>633</v>
      </c>
      <c r="D133" s="186" t="s">
        <v>634</v>
      </c>
      <c r="E133" s="186">
        <v>0.81200000000000006</v>
      </c>
      <c r="H133" s="186">
        <v>5229</v>
      </c>
      <c r="I133" s="186">
        <v>-44.012999999999998</v>
      </c>
      <c r="K133" s="186">
        <v>6</v>
      </c>
      <c r="L133" s="186">
        <v>55.462295500000003</v>
      </c>
      <c r="M133" s="186">
        <v>98.049000000000007</v>
      </c>
      <c r="P133" s="186">
        <v>96.561000000000007</v>
      </c>
      <c r="R133" s="186">
        <v>0</v>
      </c>
      <c r="S133" s="186">
        <v>1.1342015999999999</v>
      </c>
      <c r="U133" s="186">
        <v>1.0688100000000001E-2</v>
      </c>
      <c r="W133" s="186">
        <v>1.05751</v>
      </c>
      <c r="AB133" s="186" t="s">
        <v>764</v>
      </c>
      <c r="AC133" s="186" t="s">
        <v>765</v>
      </c>
      <c r="AD133" s="186" t="s">
        <v>1060</v>
      </c>
      <c r="AE133" s="186" t="s">
        <v>2113</v>
      </c>
      <c r="AF133" s="186">
        <v>95</v>
      </c>
    </row>
    <row r="134" spans="1:32" x14ac:dyDescent="0.2">
      <c r="A134" s="186" t="s">
        <v>164</v>
      </c>
      <c r="B134" s="186">
        <v>23</v>
      </c>
      <c r="C134" s="186" t="s">
        <v>635</v>
      </c>
      <c r="D134" s="186" t="s">
        <v>636</v>
      </c>
      <c r="E134" s="186">
        <v>0.83</v>
      </c>
      <c r="F134" s="186">
        <v>6186</v>
      </c>
      <c r="G134" s="186">
        <v>9.2999999999999999E-2</v>
      </c>
      <c r="K134" s="186">
        <v>1</v>
      </c>
      <c r="L134" s="186">
        <v>14.8363853</v>
      </c>
      <c r="M134" s="186">
        <v>113.931</v>
      </c>
      <c r="Q134" s="186">
        <v>113.111</v>
      </c>
      <c r="R134" s="186">
        <v>0</v>
      </c>
      <c r="T134" s="186">
        <v>0.72432019999999997</v>
      </c>
      <c r="V134" s="186">
        <v>3.6784999999999999E-3</v>
      </c>
      <c r="X134" s="186">
        <v>0.366506</v>
      </c>
      <c r="Y134" s="186" t="s">
        <v>1701</v>
      </c>
      <c r="Z134" s="186" t="s">
        <v>1262</v>
      </c>
      <c r="AA134" s="186" t="s">
        <v>792</v>
      </c>
      <c r="AE134" s="186" t="s">
        <v>2115</v>
      </c>
      <c r="AF134" s="186">
        <v>0</v>
      </c>
    </row>
    <row r="135" spans="1:32" x14ac:dyDescent="0.2">
      <c r="A135" s="186" t="s">
        <v>164</v>
      </c>
      <c r="B135" s="186">
        <v>23</v>
      </c>
      <c r="C135" s="186" t="s">
        <v>635</v>
      </c>
      <c r="D135" s="186" t="s">
        <v>636</v>
      </c>
      <c r="E135" s="186">
        <v>0.83</v>
      </c>
      <c r="F135" s="186">
        <v>6192</v>
      </c>
      <c r="G135" s="186">
        <v>0</v>
      </c>
      <c r="K135" s="186">
        <v>2</v>
      </c>
      <c r="L135" s="186">
        <v>14.844735699999999</v>
      </c>
      <c r="M135" s="186">
        <v>114.038</v>
      </c>
      <c r="Q135" s="186">
        <v>113.218</v>
      </c>
      <c r="R135" s="186">
        <v>1</v>
      </c>
      <c r="T135" s="186">
        <v>0.72425280000000003</v>
      </c>
      <c r="V135" s="186">
        <v>3.6782E-3</v>
      </c>
      <c r="X135" s="186">
        <v>0.36647200000000002</v>
      </c>
      <c r="Y135" s="186" t="s">
        <v>2026</v>
      </c>
      <c r="Z135" s="186" t="s">
        <v>2042</v>
      </c>
      <c r="AA135" s="186" t="s">
        <v>1845</v>
      </c>
      <c r="AE135" s="186" t="s">
        <v>2115</v>
      </c>
      <c r="AF135" s="186">
        <v>0</v>
      </c>
    </row>
    <row r="136" spans="1:32" x14ac:dyDescent="0.2">
      <c r="A136" s="186" t="s">
        <v>164</v>
      </c>
      <c r="B136" s="186">
        <v>23</v>
      </c>
      <c r="C136" s="186" t="s">
        <v>635</v>
      </c>
      <c r="D136" s="186" t="s">
        <v>636</v>
      </c>
      <c r="E136" s="186">
        <v>0.83</v>
      </c>
      <c r="F136" s="186">
        <v>2824</v>
      </c>
      <c r="G136" s="186">
        <v>8.532</v>
      </c>
      <c r="J136" s="186" t="s">
        <v>754</v>
      </c>
      <c r="K136" s="186">
        <v>3</v>
      </c>
      <c r="L136" s="186">
        <v>10.3565398</v>
      </c>
      <c r="M136" s="186">
        <v>68.611000000000004</v>
      </c>
      <c r="Q136" s="186">
        <v>68.114000000000004</v>
      </c>
      <c r="R136" s="186">
        <v>0</v>
      </c>
      <c r="T136" s="186">
        <v>0.73043190000000002</v>
      </c>
      <c r="V136" s="186">
        <v>3.7096E-3</v>
      </c>
      <c r="X136" s="186">
        <v>0.369587</v>
      </c>
      <c r="Y136" s="186" t="s">
        <v>1265</v>
      </c>
      <c r="Z136" s="186" t="s">
        <v>1987</v>
      </c>
      <c r="AA136" s="186" t="s">
        <v>2116</v>
      </c>
      <c r="AE136" s="186" t="s">
        <v>2115</v>
      </c>
      <c r="AF136" s="186">
        <v>0</v>
      </c>
    </row>
    <row r="137" spans="1:32" x14ac:dyDescent="0.2">
      <c r="A137" s="186" t="s">
        <v>164</v>
      </c>
      <c r="B137" s="186">
        <v>23</v>
      </c>
      <c r="C137" s="186" t="s">
        <v>635</v>
      </c>
      <c r="D137" s="186" t="s">
        <v>636</v>
      </c>
      <c r="E137" s="186">
        <v>0.83</v>
      </c>
      <c r="H137" s="186">
        <v>822</v>
      </c>
      <c r="I137" s="186">
        <v>-35.118000000000002</v>
      </c>
      <c r="J137" s="186" t="s">
        <v>758</v>
      </c>
      <c r="K137" s="186">
        <v>4</v>
      </c>
      <c r="L137" s="186">
        <v>51.388962599999999</v>
      </c>
      <c r="M137" s="186">
        <v>22.536000000000001</v>
      </c>
      <c r="P137" s="186">
        <v>22.189</v>
      </c>
      <c r="R137" s="186">
        <v>0</v>
      </c>
      <c r="S137" s="186">
        <v>1.1452956000000001</v>
      </c>
      <c r="U137" s="186">
        <v>1.07876E-2</v>
      </c>
      <c r="W137" s="186">
        <v>1.067245</v>
      </c>
      <c r="AB137" s="186" t="s">
        <v>809</v>
      </c>
      <c r="AC137" s="186" t="s">
        <v>760</v>
      </c>
      <c r="AD137" s="186" t="s">
        <v>1151</v>
      </c>
      <c r="AE137" s="186" t="s">
        <v>2115</v>
      </c>
      <c r="AF137" s="186">
        <v>95</v>
      </c>
    </row>
    <row r="138" spans="1:32" x14ac:dyDescent="0.2">
      <c r="A138" s="186" t="s">
        <v>164</v>
      </c>
      <c r="B138" s="186">
        <v>23</v>
      </c>
      <c r="C138" s="186" t="s">
        <v>635</v>
      </c>
      <c r="D138" s="186" t="s">
        <v>636</v>
      </c>
      <c r="E138" s="186">
        <v>0.83</v>
      </c>
      <c r="H138" s="186">
        <v>5227</v>
      </c>
      <c r="I138" s="186">
        <v>-43.8</v>
      </c>
      <c r="K138" s="186">
        <v>5</v>
      </c>
      <c r="L138" s="186">
        <v>54.628017399999997</v>
      </c>
      <c r="M138" s="186">
        <v>97.83</v>
      </c>
      <c r="P138" s="186">
        <v>96.344999999999999</v>
      </c>
      <c r="R138" s="186">
        <v>1</v>
      </c>
      <c r="S138" s="186">
        <v>1.1344647999999999</v>
      </c>
      <c r="U138" s="186">
        <v>1.06905E-2</v>
      </c>
      <c r="W138" s="186">
        <v>1.0577430000000001</v>
      </c>
      <c r="AB138" s="186" t="s">
        <v>809</v>
      </c>
      <c r="AC138" s="186" t="s">
        <v>760</v>
      </c>
      <c r="AD138" s="186" t="s">
        <v>959</v>
      </c>
      <c r="AE138" s="186" t="s">
        <v>2115</v>
      </c>
      <c r="AF138" s="186">
        <v>95</v>
      </c>
    </row>
    <row r="139" spans="1:32" x14ac:dyDescent="0.2">
      <c r="A139" s="186" t="s">
        <v>164</v>
      </c>
      <c r="B139" s="186">
        <v>23</v>
      </c>
      <c r="C139" s="186" t="s">
        <v>635</v>
      </c>
      <c r="D139" s="186" t="s">
        <v>636</v>
      </c>
      <c r="E139" s="186">
        <v>0.83</v>
      </c>
      <c r="H139" s="186">
        <v>5224</v>
      </c>
      <c r="I139" s="186">
        <v>-44.017000000000003</v>
      </c>
      <c r="K139" s="186">
        <v>6</v>
      </c>
      <c r="L139" s="186">
        <v>54.277288400000003</v>
      </c>
      <c r="M139" s="186">
        <v>98.037999999999997</v>
      </c>
      <c r="P139" s="186">
        <v>96.551000000000002</v>
      </c>
      <c r="R139" s="186">
        <v>0</v>
      </c>
      <c r="S139" s="186">
        <v>1.1342173</v>
      </c>
      <c r="U139" s="186">
        <v>1.0688100000000001E-2</v>
      </c>
      <c r="W139" s="186">
        <v>1.0575049999999999</v>
      </c>
      <c r="AB139" s="186" t="s">
        <v>764</v>
      </c>
      <c r="AC139" s="186" t="s">
        <v>880</v>
      </c>
      <c r="AD139" s="186" t="s">
        <v>1086</v>
      </c>
      <c r="AE139" s="186" t="s">
        <v>2115</v>
      </c>
      <c r="AF139" s="186">
        <v>95</v>
      </c>
    </row>
    <row r="140" spans="1:32" x14ac:dyDescent="0.2">
      <c r="A140" s="186" t="s">
        <v>164</v>
      </c>
      <c r="B140" s="186">
        <v>24</v>
      </c>
      <c r="C140" s="186" t="s">
        <v>637</v>
      </c>
      <c r="D140" s="186" t="s">
        <v>638</v>
      </c>
      <c r="E140" s="186">
        <v>0.82099999999999995</v>
      </c>
      <c r="F140" s="186">
        <v>6188</v>
      </c>
      <c r="G140" s="186">
        <v>0.112</v>
      </c>
      <c r="K140" s="186">
        <v>1</v>
      </c>
      <c r="L140" s="186">
        <v>15.007360200000001</v>
      </c>
      <c r="M140" s="186">
        <v>114.036</v>
      </c>
      <c r="Q140" s="186">
        <v>113.21599999999999</v>
      </c>
      <c r="R140" s="186">
        <v>0</v>
      </c>
      <c r="T140" s="186">
        <v>0.72433890000000001</v>
      </c>
      <c r="V140" s="186">
        <v>3.6786000000000002E-3</v>
      </c>
      <c r="X140" s="186">
        <v>0.36651299999999998</v>
      </c>
      <c r="Y140" s="186" t="s">
        <v>1712</v>
      </c>
      <c r="Z140" s="186" t="s">
        <v>1678</v>
      </c>
      <c r="AA140" s="186" t="s">
        <v>2117</v>
      </c>
      <c r="AE140" s="186" t="s">
        <v>2118</v>
      </c>
      <c r="AF140" s="186">
        <v>0</v>
      </c>
    </row>
    <row r="141" spans="1:32" x14ac:dyDescent="0.2">
      <c r="A141" s="186" t="s">
        <v>164</v>
      </c>
      <c r="B141" s="186">
        <v>24</v>
      </c>
      <c r="C141" s="186" t="s">
        <v>637</v>
      </c>
      <c r="D141" s="186" t="s">
        <v>638</v>
      </c>
      <c r="E141" s="186">
        <v>0.82099999999999995</v>
      </c>
      <c r="F141" s="186">
        <v>6199</v>
      </c>
      <c r="G141" s="186">
        <v>0</v>
      </c>
      <c r="K141" s="186">
        <v>2</v>
      </c>
      <c r="L141" s="186">
        <v>15.0139812</v>
      </c>
      <c r="M141" s="186">
        <v>114.12</v>
      </c>
      <c r="Q141" s="186">
        <v>113.3</v>
      </c>
      <c r="R141" s="186">
        <v>1</v>
      </c>
      <c r="T141" s="186">
        <v>0.72425790000000001</v>
      </c>
      <c r="V141" s="186">
        <v>3.6782E-3</v>
      </c>
      <c r="X141" s="186">
        <v>0.36647200000000002</v>
      </c>
      <c r="Y141" s="186" t="s">
        <v>2093</v>
      </c>
      <c r="Z141" s="186" t="s">
        <v>1667</v>
      </c>
      <c r="AA141" s="186" t="s">
        <v>1859</v>
      </c>
      <c r="AE141" s="186" t="s">
        <v>2118</v>
      </c>
      <c r="AF141" s="186">
        <v>0</v>
      </c>
    </row>
    <row r="142" spans="1:32" x14ac:dyDescent="0.2">
      <c r="A142" s="186" t="s">
        <v>164</v>
      </c>
      <c r="B142" s="186">
        <v>24</v>
      </c>
      <c r="C142" s="186" t="s">
        <v>637</v>
      </c>
      <c r="D142" s="186" t="s">
        <v>638</v>
      </c>
      <c r="E142" s="186">
        <v>0.82099999999999995</v>
      </c>
      <c r="F142" s="186">
        <v>2407</v>
      </c>
      <c r="G142" s="186">
        <v>8.5359999999999996</v>
      </c>
      <c r="J142" s="186" t="s">
        <v>754</v>
      </c>
      <c r="K142" s="186">
        <v>3</v>
      </c>
      <c r="L142" s="186">
        <v>9.1889745999999999</v>
      </c>
      <c r="M142" s="186">
        <v>58.411000000000001</v>
      </c>
      <c r="Q142" s="186">
        <v>57.988</v>
      </c>
      <c r="R142" s="186">
        <v>0</v>
      </c>
      <c r="T142" s="186">
        <v>0.73043999999999998</v>
      </c>
      <c r="V142" s="186">
        <v>3.7096E-3</v>
      </c>
      <c r="X142" s="186">
        <v>0.369589</v>
      </c>
      <c r="Y142" s="186" t="s">
        <v>1718</v>
      </c>
      <c r="Z142" s="186" t="s">
        <v>1987</v>
      </c>
      <c r="AA142" s="186" t="s">
        <v>2086</v>
      </c>
      <c r="AE142" s="186" t="s">
        <v>2118</v>
      </c>
      <c r="AF142" s="186">
        <v>0</v>
      </c>
    </row>
    <row r="143" spans="1:32" x14ac:dyDescent="0.2">
      <c r="A143" s="186" t="s">
        <v>164</v>
      </c>
      <c r="B143" s="186">
        <v>24</v>
      </c>
      <c r="C143" s="186" t="s">
        <v>637</v>
      </c>
      <c r="D143" s="186" t="s">
        <v>638</v>
      </c>
      <c r="E143" s="186">
        <v>0.82099999999999995</v>
      </c>
      <c r="H143" s="186">
        <v>860</v>
      </c>
      <c r="I143" s="186">
        <v>-36.131999999999998</v>
      </c>
      <c r="J143" s="186" t="s">
        <v>758</v>
      </c>
      <c r="K143" s="186">
        <v>4</v>
      </c>
      <c r="L143" s="186">
        <v>53.827068300000001</v>
      </c>
      <c r="M143" s="186">
        <v>23.600999999999999</v>
      </c>
      <c r="P143" s="186">
        <v>23.238</v>
      </c>
      <c r="R143" s="186">
        <v>0</v>
      </c>
      <c r="S143" s="186">
        <v>1.1441834</v>
      </c>
      <c r="U143" s="186">
        <v>1.07762E-2</v>
      </c>
      <c r="W143" s="186">
        <v>1.0661350000000001</v>
      </c>
      <c r="AB143" s="186" t="s">
        <v>809</v>
      </c>
      <c r="AC143" s="186" t="s">
        <v>760</v>
      </c>
      <c r="AD143" s="186" t="s">
        <v>1146</v>
      </c>
      <c r="AE143" s="186" t="s">
        <v>2118</v>
      </c>
      <c r="AF143" s="186">
        <v>95</v>
      </c>
    </row>
    <row r="144" spans="1:32" x14ac:dyDescent="0.2">
      <c r="A144" s="186" t="s">
        <v>164</v>
      </c>
      <c r="B144" s="186">
        <v>24</v>
      </c>
      <c r="C144" s="186" t="s">
        <v>637</v>
      </c>
      <c r="D144" s="186" t="s">
        <v>638</v>
      </c>
      <c r="E144" s="186">
        <v>0.82099999999999995</v>
      </c>
      <c r="H144" s="186">
        <v>5239</v>
      </c>
      <c r="I144" s="186">
        <v>-43.8</v>
      </c>
      <c r="K144" s="186">
        <v>5</v>
      </c>
      <c r="L144" s="186">
        <v>55.077686300000003</v>
      </c>
      <c r="M144" s="186">
        <v>97.918000000000006</v>
      </c>
      <c r="P144" s="186">
        <v>96.432000000000002</v>
      </c>
      <c r="R144" s="186">
        <v>1</v>
      </c>
      <c r="S144" s="186">
        <v>1.1344749000000001</v>
      </c>
      <c r="U144" s="186">
        <v>1.06905E-2</v>
      </c>
      <c r="W144" s="186">
        <v>1.0577430000000001</v>
      </c>
      <c r="AB144" s="186" t="s">
        <v>809</v>
      </c>
      <c r="AC144" s="186" t="s">
        <v>760</v>
      </c>
      <c r="AD144" s="186" t="s">
        <v>959</v>
      </c>
      <c r="AE144" s="186" t="s">
        <v>2118</v>
      </c>
      <c r="AF144" s="186">
        <v>95</v>
      </c>
    </row>
    <row r="145" spans="1:32" x14ac:dyDescent="0.2">
      <c r="A145" s="186" t="s">
        <v>164</v>
      </c>
      <c r="B145" s="186">
        <v>24</v>
      </c>
      <c r="C145" s="186" t="s">
        <v>637</v>
      </c>
      <c r="D145" s="186" t="s">
        <v>638</v>
      </c>
      <c r="E145" s="186">
        <v>0.82099999999999995</v>
      </c>
      <c r="H145" s="186">
        <v>5223</v>
      </c>
      <c r="I145" s="186">
        <v>-44.018000000000001</v>
      </c>
      <c r="K145" s="186">
        <v>6</v>
      </c>
      <c r="L145" s="186">
        <v>54.853856399999998</v>
      </c>
      <c r="M145" s="186">
        <v>98.049000000000007</v>
      </c>
      <c r="P145" s="186">
        <v>96.561000000000007</v>
      </c>
      <c r="R145" s="186">
        <v>0</v>
      </c>
      <c r="S145" s="186">
        <v>1.1342274000000001</v>
      </c>
      <c r="U145" s="186">
        <v>1.0688100000000001E-2</v>
      </c>
      <c r="W145" s="186">
        <v>1.057504</v>
      </c>
      <c r="AB145" s="186" t="s">
        <v>798</v>
      </c>
      <c r="AC145" s="186" t="s">
        <v>880</v>
      </c>
      <c r="AD145" s="186" t="s">
        <v>1086</v>
      </c>
      <c r="AE145" s="186" t="s">
        <v>2118</v>
      </c>
      <c r="AF145" s="186">
        <v>95</v>
      </c>
    </row>
    <row r="146" spans="1:32" x14ac:dyDescent="0.2">
      <c r="A146" s="186" t="s">
        <v>164</v>
      </c>
      <c r="B146" s="186">
        <v>25</v>
      </c>
      <c r="C146" s="186" t="s">
        <v>639</v>
      </c>
      <c r="D146" s="186" t="s">
        <v>640</v>
      </c>
      <c r="E146" s="186">
        <v>0.81799999999999995</v>
      </c>
      <c r="F146" s="186">
        <v>6197</v>
      </c>
      <c r="G146" s="186">
        <v>0.113</v>
      </c>
      <c r="K146" s="186">
        <v>1</v>
      </c>
      <c r="L146" s="186">
        <v>15.0636198</v>
      </c>
      <c r="M146" s="186">
        <v>114.05200000000001</v>
      </c>
      <c r="Q146" s="186">
        <v>113.232</v>
      </c>
      <c r="R146" s="186">
        <v>0</v>
      </c>
      <c r="T146" s="186">
        <v>0.72433829999999999</v>
      </c>
      <c r="V146" s="186">
        <v>3.6786000000000002E-3</v>
      </c>
      <c r="X146" s="186">
        <v>0.36651299999999998</v>
      </c>
      <c r="Y146" s="186" t="s">
        <v>1712</v>
      </c>
      <c r="Z146" s="186" t="s">
        <v>1678</v>
      </c>
      <c r="AA146" s="186" t="s">
        <v>2119</v>
      </c>
      <c r="AE146" s="186" t="s">
        <v>2120</v>
      </c>
      <c r="AF146" s="186">
        <v>0</v>
      </c>
    </row>
    <row r="147" spans="1:32" x14ac:dyDescent="0.2">
      <c r="A147" s="186" t="s">
        <v>164</v>
      </c>
      <c r="B147" s="186">
        <v>25</v>
      </c>
      <c r="C147" s="186" t="s">
        <v>639</v>
      </c>
      <c r="D147" s="186" t="s">
        <v>640</v>
      </c>
      <c r="E147" s="186">
        <v>0.81799999999999995</v>
      </c>
      <c r="F147" s="186">
        <v>6198</v>
      </c>
      <c r="G147" s="186">
        <v>0</v>
      </c>
      <c r="K147" s="186">
        <v>2</v>
      </c>
      <c r="L147" s="186">
        <v>15.0657306</v>
      </c>
      <c r="M147" s="186">
        <v>114.078</v>
      </c>
      <c r="Q147" s="186">
        <v>113.258</v>
      </c>
      <c r="R147" s="186">
        <v>1</v>
      </c>
      <c r="T147" s="186">
        <v>0.72425660000000003</v>
      </c>
      <c r="V147" s="186">
        <v>3.6782E-3</v>
      </c>
      <c r="X147" s="186">
        <v>0.36647200000000002</v>
      </c>
      <c r="Y147" s="186" t="s">
        <v>2093</v>
      </c>
      <c r="Z147" s="186" t="s">
        <v>1667</v>
      </c>
      <c r="AA147" s="186" t="s">
        <v>1419</v>
      </c>
      <c r="AE147" s="186" t="s">
        <v>2120</v>
      </c>
      <c r="AF147" s="186">
        <v>0</v>
      </c>
    </row>
    <row r="148" spans="1:32" x14ac:dyDescent="0.2">
      <c r="A148" s="186" t="s">
        <v>164</v>
      </c>
      <c r="B148" s="186">
        <v>25</v>
      </c>
      <c r="C148" s="186" t="s">
        <v>639</v>
      </c>
      <c r="D148" s="186" t="s">
        <v>640</v>
      </c>
      <c r="E148" s="186">
        <v>0.81799999999999995</v>
      </c>
      <c r="F148" s="186">
        <v>2046</v>
      </c>
      <c r="G148" s="186">
        <v>7.9619999999999997</v>
      </c>
      <c r="J148" s="186" t="s">
        <v>754</v>
      </c>
      <c r="K148" s="186">
        <v>3</v>
      </c>
      <c r="L148" s="186">
        <v>8.0477766000000006</v>
      </c>
      <c r="M148" s="186">
        <v>49.698</v>
      </c>
      <c r="Q148" s="186">
        <v>49.338000000000001</v>
      </c>
      <c r="R148" s="186">
        <v>0</v>
      </c>
      <c r="T148" s="186">
        <v>0.73002319999999998</v>
      </c>
      <c r="V148" s="186">
        <v>3.7074999999999999E-3</v>
      </c>
      <c r="X148" s="186">
        <v>0.36937900000000001</v>
      </c>
      <c r="Y148" s="186" t="s">
        <v>1701</v>
      </c>
      <c r="Z148" s="186" t="s">
        <v>1675</v>
      </c>
      <c r="AA148" s="186" t="s">
        <v>2121</v>
      </c>
      <c r="AE148" s="186" t="s">
        <v>2120</v>
      </c>
      <c r="AF148" s="186">
        <v>0</v>
      </c>
    </row>
    <row r="149" spans="1:32" x14ac:dyDescent="0.2">
      <c r="A149" s="186" t="s">
        <v>164</v>
      </c>
      <c r="B149" s="186">
        <v>25</v>
      </c>
      <c r="C149" s="186" t="s">
        <v>639</v>
      </c>
      <c r="D149" s="186" t="s">
        <v>640</v>
      </c>
      <c r="E149" s="186">
        <v>0.81799999999999995</v>
      </c>
      <c r="H149" s="186">
        <v>875</v>
      </c>
      <c r="I149" s="186">
        <v>-37.045999999999999</v>
      </c>
      <c r="J149" s="186" t="s">
        <v>758</v>
      </c>
      <c r="K149" s="186">
        <v>4</v>
      </c>
      <c r="L149" s="186">
        <v>54.819557799999998</v>
      </c>
      <c r="M149" s="186">
        <v>24.061</v>
      </c>
      <c r="P149" s="186">
        <v>23.690999999999999</v>
      </c>
      <c r="R149" s="186">
        <v>0</v>
      </c>
      <c r="S149" s="186">
        <v>1.1431709999999999</v>
      </c>
      <c r="U149" s="186">
        <v>1.0766E-2</v>
      </c>
      <c r="W149" s="186">
        <v>1.0651349999999999</v>
      </c>
      <c r="AB149" s="186" t="s">
        <v>809</v>
      </c>
      <c r="AC149" s="186" t="s">
        <v>835</v>
      </c>
      <c r="AD149" s="186" t="s">
        <v>1151</v>
      </c>
      <c r="AE149" s="186" t="s">
        <v>2120</v>
      </c>
      <c r="AF149" s="186">
        <v>95</v>
      </c>
    </row>
    <row r="150" spans="1:32" x14ac:dyDescent="0.2">
      <c r="A150" s="186" t="s">
        <v>164</v>
      </c>
      <c r="B150" s="186">
        <v>25</v>
      </c>
      <c r="C150" s="186" t="s">
        <v>639</v>
      </c>
      <c r="D150" s="186" t="s">
        <v>640</v>
      </c>
      <c r="E150" s="186">
        <v>0.81799999999999995</v>
      </c>
      <c r="H150" s="186">
        <v>5225</v>
      </c>
      <c r="I150" s="186">
        <v>-43.8</v>
      </c>
      <c r="K150" s="186">
        <v>5</v>
      </c>
      <c r="L150" s="186">
        <v>55.383890299999997</v>
      </c>
      <c r="M150" s="186">
        <v>97.856999999999999</v>
      </c>
      <c r="P150" s="186">
        <v>96.372</v>
      </c>
      <c r="R150" s="186">
        <v>1</v>
      </c>
      <c r="S150" s="186">
        <v>1.1344638</v>
      </c>
      <c r="U150" s="186">
        <v>1.06905E-2</v>
      </c>
      <c r="W150" s="186">
        <v>1.0577430000000001</v>
      </c>
      <c r="AB150" s="186" t="s">
        <v>809</v>
      </c>
      <c r="AC150" s="186" t="s">
        <v>760</v>
      </c>
      <c r="AD150" s="186" t="s">
        <v>959</v>
      </c>
      <c r="AE150" s="186" t="s">
        <v>2120</v>
      </c>
      <c r="AF150" s="186">
        <v>95</v>
      </c>
    </row>
    <row r="151" spans="1:32" x14ac:dyDescent="0.2">
      <c r="A151" s="186" t="s">
        <v>164</v>
      </c>
      <c r="B151" s="186">
        <v>25</v>
      </c>
      <c r="C151" s="186" t="s">
        <v>639</v>
      </c>
      <c r="D151" s="186" t="s">
        <v>640</v>
      </c>
      <c r="E151" s="186">
        <v>0.81799999999999995</v>
      </c>
      <c r="H151" s="186">
        <v>5227</v>
      </c>
      <c r="I151" s="186">
        <v>-44</v>
      </c>
      <c r="K151" s="186">
        <v>6</v>
      </c>
      <c r="L151" s="186">
        <v>55.108044800000002</v>
      </c>
      <c r="M151" s="186">
        <v>98.018000000000001</v>
      </c>
      <c r="P151" s="186">
        <v>96.531000000000006</v>
      </c>
      <c r="R151" s="186">
        <v>0</v>
      </c>
      <c r="S151" s="186">
        <v>1.1342361999999999</v>
      </c>
      <c r="U151" s="186">
        <v>1.06883E-2</v>
      </c>
      <c r="W151" s="186">
        <v>1.0575239999999999</v>
      </c>
      <c r="AB151" s="186" t="s">
        <v>798</v>
      </c>
      <c r="AC151" s="186" t="s">
        <v>880</v>
      </c>
      <c r="AD151" s="186" t="s">
        <v>1086</v>
      </c>
      <c r="AE151" s="186" t="s">
        <v>2120</v>
      </c>
      <c r="AF151" s="186">
        <v>95</v>
      </c>
    </row>
    <row r="152" spans="1:32" x14ac:dyDescent="0.2">
      <c r="A152" s="186" t="s">
        <v>164</v>
      </c>
      <c r="B152" s="186">
        <v>26</v>
      </c>
      <c r="C152" s="186" t="s">
        <v>641</v>
      </c>
      <c r="D152" s="186" t="s">
        <v>642</v>
      </c>
      <c r="E152" s="186">
        <v>0.84299999999999997</v>
      </c>
      <c r="F152" s="186">
        <v>6191</v>
      </c>
      <c r="G152" s="186">
        <v>0.10100000000000001</v>
      </c>
      <c r="K152" s="186">
        <v>1</v>
      </c>
      <c r="L152" s="186">
        <v>14.6129321</v>
      </c>
      <c r="M152" s="186">
        <v>114</v>
      </c>
      <c r="Q152" s="186">
        <v>113.18</v>
      </c>
      <c r="R152" s="186">
        <v>0</v>
      </c>
      <c r="T152" s="186">
        <v>0.72434100000000001</v>
      </c>
      <c r="V152" s="186">
        <v>3.6786000000000002E-3</v>
      </c>
      <c r="X152" s="186">
        <v>0.36650899999999997</v>
      </c>
      <c r="Y152" s="186" t="s">
        <v>1701</v>
      </c>
      <c r="Z152" s="186" t="s">
        <v>1678</v>
      </c>
      <c r="AA152" s="186" t="s">
        <v>2122</v>
      </c>
      <c r="AE152" s="186" t="s">
        <v>2123</v>
      </c>
      <c r="AF152" s="186">
        <v>0</v>
      </c>
    </row>
    <row r="153" spans="1:32" x14ac:dyDescent="0.2">
      <c r="A153" s="186" t="s">
        <v>164</v>
      </c>
      <c r="B153" s="186">
        <v>26</v>
      </c>
      <c r="C153" s="186" t="s">
        <v>641</v>
      </c>
      <c r="D153" s="186" t="s">
        <v>642</v>
      </c>
      <c r="E153" s="186">
        <v>0.84299999999999997</v>
      </c>
      <c r="F153" s="186">
        <v>6189</v>
      </c>
      <c r="G153" s="186">
        <v>0</v>
      </c>
      <c r="K153" s="186">
        <v>2</v>
      </c>
      <c r="L153" s="186">
        <v>14.609261</v>
      </c>
      <c r="M153" s="186">
        <v>113.952</v>
      </c>
      <c r="Q153" s="186">
        <v>113.133</v>
      </c>
      <c r="R153" s="186">
        <v>1</v>
      </c>
      <c r="T153" s="186">
        <v>0.72426800000000002</v>
      </c>
      <c r="V153" s="186">
        <v>3.6782E-3</v>
      </c>
      <c r="X153" s="186">
        <v>0.36647200000000002</v>
      </c>
      <c r="Y153" s="186" t="s">
        <v>2093</v>
      </c>
      <c r="Z153" s="186" t="s">
        <v>1667</v>
      </c>
      <c r="AA153" s="186" t="s">
        <v>1795</v>
      </c>
      <c r="AE153" s="186" t="s">
        <v>2123</v>
      </c>
      <c r="AF153" s="186">
        <v>0</v>
      </c>
    </row>
    <row r="154" spans="1:32" x14ac:dyDescent="0.2">
      <c r="A154" s="186" t="s">
        <v>164</v>
      </c>
      <c r="B154" s="186">
        <v>26</v>
      </c>
      <c r="C154" s="186" t="s">
        <v>641</v>
      </c>
      <c r="D154" s="186" t="s">
        <v>642</v>
      </c>
      <c r="E154" s="186">
        <v>0.84299999999999997</v>
      </c>
      <c r="F154" s="186">
        <v>2515</v>
      </c>
      <c r="G154" s="186">
        <v>5.2320000000000002</v>
      </c>
      <c r="J154" s="186" t="s">
        <v>754</v>
      </c>
      <c r="K154" s="186">
        <v>3</v>
      </c>
      <c r="L154" s="186">
        <v>9.2946173999999999</v>
      </c>
      <c r="M154" s="186">
        <v>61.16</v>
      </c>
      <c r="Q154" s="186">
        <v>60.718000000000004</v>
      </c>
      <c r="R154" s="186">
        <v>0</v>
      </c>
      <c r="T154" s="186">
        <v>0.72805750000000002</v>
      </c>
      <c r="V154" s="186">
        <v>3.6974E-3</v>
      </c>
      <c r="X154" s="186">
        <v>0.36838199999999999</v>
      </c>
      <c r="Y154" s="186" t="s">
        <v>1718</v>
      </c>
      <c r="Z154" s="186" t="s">
        <v>1675</v>
      </c>
      <c r="AA154" s="186" t="s">
        <v>2124</v>
      </c>
      <c r="AE154" s="186" t="s">
        <v>2123</v>
      </c>
      <c r="AF154" s="186">
        <v>0</v>
      </c>
    </row>
    <row r="155" spans="1:32" x14ac:dyDescent="0.2">
      <c r="A155" s="186" t="s">
        <v>164</v>
      </c>
      <c r="B155" s="186">
        <v>26</v>
      </c>
      <c r="C155" s="186" t="s">
        <v>641</v>
      </c>
      <c r="D155" s="186" t="s">
        <v>642</v>
      </c>
      <c r="E155" s="186">
        <v>0.84299999999999997</v>
      </c>
      <c r="H155" s="186">
        <v>770</v>
      </c>
      <c r="I155" s="186">
        <v>-34.656999999999996</v>
      </c>
      <c r="J155" s="186" t="s">
        <v>758</v>
      </c>
      <c r="K155" s="186">
        <v>4</v>
      </c>
      <c r="L155" s="186">
        <v>47.9081185</v>
      </c>
      <c r="M155" s="186">
        <v>21.018999999999998</v>
      </c>
      <c r="P155" s="186">
        <v>20.695</v>
      </c>
      <c r="R155" s="186">
        <v>0</v>
      </c>
      <c r="S155" s="186">
        <v>1.1458421000000001</v>
      </c>
      <c r="U155" s="186">
        <v>1.0792700000000001E-2</v>
      </c>
      <c r="W155" s="186">
        <v>1.0677490000000001</v>
      </c>
      <c r="AB155" s="186" t="s">
        <v>809</v>
      </c>
      <c r="AC155" s="186" t="s">
        <v>760</v>
      </c>
      <c r="AD155" s="186" t="s">
        <v>1168</v>
      </c>
      <c r="AE155" s="186" t="s">
        <v>2123</v>
      </c>
      <c r="AF155" s="186">
        <v>95</v>
      </c>
    </row>
    <row r="156" spans="1:32" x14ac:dyDescent="0.2">
      <c r="A156" s="186" t="s">
        <v>164</v>
      </c>
      <c r="B156" s="186">
        <v>26</v>
      </c>
      <c r="C156" s="186" t="s">
        <v>641</v>
      </c>
      <c r="D156" s="186" t="s">
        <v>642</v>
      </c>
      <c r="E156" s="186">
        <v>0.84299999999999997</v>
      </c>
      <c r="H156" s="186">
        <v>5233</v>
      </c>
      <c r="I156" s="186">
        <v>-43.8</v>
      </c>
      <c r="K156" s="186">
        <v>5</v>
      </c>
      <c r="L156" s="186">
        <v>53.765404699999998</v>
      </c>
      <c r="M156" s="186">
        <v>97.841999999999999</v>
      </c>
      <c r="P156" s="186">
        <v>96.356999999999999</v>
      </c>
      <c r="R156" s="186">
        <v>1</v>
      </c>
      <c r="S156" s="186">
        <v>1.1344787999999999</v>
      </c>
      <c r="U156" s="186">
        <v>1.06905E-2</v>
      </c>
      <c r="W156" s="186">
        <v>1.0577430000000001</v>
      </c>
      <c r="AB156" s="186" t="s">
        <v>809</v>
      </c>
      <c r="AC156" s="186" t="s">
        <v>760</v>
      </c>
      <c r="AD156" s="186" t="s">
        <v>959</v>
      </c>
      <c r="AE156" s="186" t="s">
        <v>2123</v>
      </c>
      <c r="AF156" s="186">
        <v>95</v>
      </c>
    </row>
    <row r="157" spans="1:32" x14ac:dyDescent="0.2">
      <c r="A157" s="186" t="s">
        <v>164</v>
      </c>
      <c r="B157" s="186">
        <v>26</v>
      </c>
      <c r="C157" s="186" t="s">
        <v>641</v>
      </c>
      <c r="D157" s="186" t="s">
        <v>642</v>
      </c>
      <c r="E157" s="186">
        <v>0.84299999999999997</v>
      </c>
      <c r="H157" s="186">
        <v>5229</v>
      </c>
      <c r="I157" s="186">
        <v>-44.024999999999999</v>
      </c>
      <c r="K157" s="186">
        <v>6</v>
      </c>
      <c r="L157" s="186">
        <v>53.421493300000002</v>
      </c>
      <c r="M157" s="186">
        <v>98.049000000000007</v>
      </c>
      <c r="P157" s="186">
        <v>96.561999999999998</v>
      </c>
      <c r="R157" s="186">
        <v>0</v>
      </c>
      <c r="S157" s="186">
        <v>1.1342232000000001</v>
      </c>
      <c r="U157" s="186">
        <v>1.0688E-2</v>
      </c>
      <c r="W157" s="186">
        <v>1.0574969999999999</v>
      </c>
      <c r="AB157" s="186" t="s">
        <v>764</v>
      </c>
      <c r="AC157" s="186" t="s">
        <v>880</v>
      </c>
      <c r="AD157" s="186" t="s">
        <v>1086</v>
      </c>
      <c r="AE157" s="186" t="s">
        <v>2123</v>
      </c>
      <c r="AF157" s="186">
        <v>95</v>
      </c>
    </row>
    <row r="158" spans="1:32" x14ac:dyDescent="0.2">
      <c r="A158" s="186" t="s">
        <v>164</v>
      </c>
      <c r="B158" s="186">
        <v>27</v>
      </c>
      <c r="C158" s="186" t="s">
        <v>643</v>
      </c>
      <c r="D158" s="186" t="s">
        <v>644</v>
      </c>
      <c r="E158" s="186">
        <v>0.82</v>
      </c>
      <c r="F158" s="186">
        <v>6197</v>
      </c>
      <c r="G158" s="186">
        <v>8.3000000000000004E-2</v>
      </c>
      <c r="K158" s="186">
        <v>1</v>
      </c>
      <c r="L158" s="186">
        <v>15.0283794</v>
      </c>
      <c r="M158" s="186">
        <v>114.071</v>
      </c>
      <c r="Q158" s="186">
        <v>113.25</v>
      </c>
      <c r="R158" s="186">
        <v>0</v>
      </c>
      <c r="T158" s="186">
        <v>0.72433979999999998</v>
      </c>
      <c r="V158" s="186">
        <v>3.6784999999999999E-3</v>
      </c>
      <c r="X158" s="186">
        <v>0.36650199999999999</v>
      </c>
      <c r="Y158" s="186" t="s">
        <v>1701</v>
      </c>
      <c r="Z158" s="186" t="s">
        <v>1262</v>
      </c>
      <c r="AA158" s="186" t="s">
        <v>2125</v>
      </c>
      <c r="AE158" s="186" t="s">
        <v>2126</v>
      </c>
      <c r="AF158" s="186">
        <v>0</v>
      </c>
    </row>
    <row r="159" spans="1:32" x14ac:dyDescent="0.2">
      <c r="A159" s="186" t="s">
        <v>164</v>
      </c>
      <c r="B159" s="186">
        <v>27</v>
      </c>
      <c r="C159" s="186" t="s">
        <v>643</v>
      </c>
      <c r="D159" s="186" t="s">
        <v>644</v>
      </c>
      <c r="E159" s="186">
        <v>0.82</v>
      </c>
      <c r="F159" s="186">
        <v>6200</v>
      </c>
      <c r="G159" s="186">
        <v>0</v>
      </c>
      <c r="K159" s="186">
        <v>2</v>
      </c>
      <c r="L159" s="186">
        <v>15.0335497</v>
      </c>
      <c r="M159" s="186">
        <v>114.136</v>
      </c>
      <c r="Q159" s="186">
        <v>113.315</v>
      </c>
      <c r="R159" s="186">
        <v>1</v>
      </c>
      <c r="T159" s="186">
        <v>0.72427989999999998</v>
      </c>
      <c r="V159" s="186">
        <v>3.6782E-3</v>
      </c>
      <c r="X159" s="186">
        <v>0.36647200000000002</v>
      </c>
      <c r="Y159" s="186" t="s">
        <v>2026</v>
      </c>
      <c r="Z159" s="186" t="s">
        <v>1667</v>
      </c>
      <c r="AA159" s="186" t="s">
        <v>2127</v>
      </c>
      <c r="AE159" s="186" t="s">
        <v>2126</v>
      </c>
      <c r="AF159" s="186">
        <v>0</v>
      </c>
    </row>
    <row r="160" spans="1:32" x14ac:dyDescent="0.2">
      <c r="A160" s="186" t="s">
        <v>164</v>
      </c>
      <c r="B160" s="186">
        <v>27</v>
      </c>
      <c r="C160" s="186" t="s">
        <v>643</v>
      </c>
      <c r="D160" s="186" t="s">
        <v>644</v>
      </c>
      <c r="E160" s="186">
        <v>0.82</v>
      </c>
      <c r="F160" s="186">
        <v>2457</v>
      </c>
      <c r="G160" s="186">
        <v>5.3460000000000001</v>
      </c>
      <c r="J160" s="186" t="s">
        <v>754</v>
      </c>
      <c r="K160" s="186">
        <v>3</v>
      </c>
      <c r="L160" s="186">
        <v>9.3772231999999995</v>
      </c>
      <c r="M160" s="186">
        <v>59.774999999999999</v>
      </c>
      <c r="Q160" s="186">
        <v>59.343000000000004</v>
      </c>
      <c r="R160" s="186">
        <v>0</v>
      </c>
      <c r="T160" s="186">
        <v>0.72815180000000002</v>
      </c>
      <c r="V160" s="186">
        <v>3.6979000000000001E-3</v>
      </c>
      <c r="X160" s="186">
        <v>0.36842399999999997</v>
      </c>
      <c r="Y160" s="186" t="s">
        <v>1265</v>
      </c>
      <c r="Z160" s="186" t="s">
        <v>1999</v>
      </c>
      <c r="AA160" s="186" t="s">
        <v>2128</v>
      </c>
      <c r="AE160" s="186" t="s">
        <v>2126</v>
      </c>
      <c r="AF160" s="186">
        <v>0</v>
      </c>
    </row>
    <row r="161" spans="1:32" x14ac:dyDescent="0.2">
      <c r="A161" s="186" t="s">
        <v>164</v>
      </c>
      <c r="B161" s="186">
        <v>27</v>
      </c>
      <c r="C161" s="186" t="s">
        <v>643</v>
      </c>
      <c r="D161" s="186" t="s">
        <v>644</v>
      </c>
      <c r="E161" s="186">
        <v>0.82</v>
      </c>
      <c r="H161" s="186">
        <v>745</v>
      </c>
      <c r="I161" s="186">
        <v>-34.753</v>
      </c>
      <c r="J161" s="186" t="s">
        <v>758</v>
      </c>
      <c r="K161" s="186">
        <v>4</v>
      </c>
      <c r="L161" s="186">
        <v>47.947994899999998</v>
      </c>
      <c r="M161" s="186">
        <v>20.321999999999999</v>
      </c>
      <c r="P161" s="186">
        <v>20.009</v>
      </c>
      <c r="R161" s="186">
        <v>0</v>
      </c>
      <c r="S161" s="186">
        <v>1.145748</v>
      </c>
      <c r="U161" s="186">
        <v>1.07916E-2</v>
      </c>
      <c r="W161" s="186">
        <v>1.0676429999999999</v>
      </c>
      <c r="AB161" s="186" t="s">
        <v>809</v>
      </c>
      <c r="AC161" s="186" t="s">
        <v>835</v>
      </c>
      <c r="AD161" s="186" t="s">
        <v>1146</v>
      </c>
      <c r="AE161" s="186" t="s">
        <v>2126</v>
      </c>
      <c r="AF161" s="186">
        <v>95</v>
      </c>
    </row>
    <row r="162" spans="1:32" x14ac:dyDescent="0.2">
      <c r="A162" s="186" t="s">
        <v>164</v>
      </c>
      <c r="B162" s="186">
        <v>27</v>
      </c>
      <c r="C162" s="186" t="s">
        <v>643</v>
      </c>
      <c r="D162" s="186" t="s">
        <v>644</v>
      </c>
      <c r="E162" s="186">
        <v>0.82</v>
      </c>
      <c r="H162" s="186">
        <v>5237</v>
      </c>
      <c r="I162" s="186">
        <v>-43.8</v>
      </c>
      <c r="K162" s="186">
        <v>5</v>
      </c>
      <c r="L162" s="186">
        <v>55.149654099999999</v>
      </c>
      <c r="M162" s="186">
        <v>97.915000000000006</v>
      </c>
      <c r="P162" s="186">
        <v>96.429000000000002</v>
      </c>
      <c r="R162" s="186">
        <v>1</v>
      </c>
      <c r="S162" s="186">
        <v>1.1344889</v>
      </c>
      <c r="U162" s="186">
        <v>1.06905E-2</v>
      </c>
      <c r="W162" s="186">
        <v>1.0577430000000001</v>
      </c>
      <c r="AB162" s="186" t="s">
        <v>809</v>
      </c>
      <c r="AC162" s="186" t="s">
        <v>760</v>
      </c>
      <c r="AD162" s="186" t="s">
        <v>954</v>
      </c>
      <c r="AE162" s="186" t="s">
        <v>2126</v>
      </c>
      <c r="AF162" s="186">
        <v>95</v>
      </c>
    </row>
    <row r="163" spans="1:32" x14ac:dyDescent="0.2">
      <c r="A163" s="186" t="s">
        <v>164</v>
      </c>
      <c r="B163" s="186">
        <v>27</v>
      </c>
      <c r="C163" s="186" t="s">
        <v>643</v>
      </c>
      <c r="D163" s="186" t="s">
        <v>644</v>
      </c>
      <c r="E163" s="186">
        <v>0.82</v>
      </c>
      <c r="H163" s="186">
        <v>5233</v>
      </c>
      <c r="I163" s="186">
        <v>-44.015999999999998</v>
      </c>
      <c r="K163" s="186">
        <v>6</v>
      </c>
      <c r="L163" s="186">
        <v>54.702173100000003</v>
      </c>
      <c r="M163" s="186">
        <v>98.177000000000007</v>
      </c>
      <c r="P163" s="186">
        <v>96.686999999999998</v>
      </c>
      <c r="R163" s="186">
        <v>0</v>
      </c>
      <c r="S163" s="186">
        <v>1.1342414000000001</v>
      </c>
      <c r="U163" s="186">
        <v>1.0688100000000001E-2</v>
      </c>
      <c r="W163" s="186">
        <v>1.057507</v>
      </c>
      <c r="AB163" s="186" t="s">
        <v>764</v>
      </c>
      <c r="AC163" s="186" t="s">
        <v>765</v>
      </c>
      <c r="AD163" s="186" t="s">
        <v>1086</v>
      </c>
      <c r="AE163" s="186" t="s">
        <v>2126</v>
      </c>
      <c r="AF163" s="186">
        <v>95</v>
      </c>
    </row>
    <row r="164" spans="1:32" x14ac:dyDescent="0.2">
      <c r="A164" s="186" t="s">
        <v>164</v>
      </c>
      <c r="B164" s="186">
        <v>28</v>
      </c>
      <c r="C164" s="186" t="s">
        <v>645</v>
      </c>
      <c r="D164" s="186" t="s">
        <v>646</v>
      </c>
      <c r="E164" s="186">
        <v>0.84099999999999997</v>
      </c>
      <c r="F164" s="186">
        <v>6190</v>
      </c>
      <c r="G164" s="186">
        <v>9.5000000000000001E-2</v>
      </c>
      <c r="K164" s="186">
        <v>1</v>
      </c>
      <c r="L164" s="186">
        <v>14.6456941</v>
      </c>
      <c r="M164" s="186">
        <v>113.974</v>
      </c>
      <c r="Q164" s="186">
        <v>113.155</v>
      </c>
      <c r="R164" s="186">
        <v>0</v>
      </c>
      <c r="T164" s="186">
        <v>0.7243522</v>
      </c>
      <c r="V164" s="186">
        <v>3.6786000000000002E-3</v>
      </c>
      <c r="X164" s="186">
        <v>0.36650700000000003</v>
      </c>
      <c r="Y164" s="186" t="s">
        <v>1718</v>
      </c>
      <c r="Z164" s="186" t="s">
        <v>1262</v>
      </c>
      <c r="AA164" s="186" t="s">
        <v>1748</v>
      </c>
      <c r="AE164" s="186" t="s">
        <v>2129</v>
      </c>
      <c r="AF164" s="186">
        <v>0</v>
      </c>
    </row>
    <row r="165" spans="1:32" x14ac:dyDescent="0.2">
      <c r="A165" s="186" t="s">
        <v>164</v>
      </c>
      <c r="B165" s="186">
        <v>28</v>
      </c>
      <c r="C165" s="186" t="s">
        <v>645</v>
      </c>
      <c r="D165" s="186" t="s">
        <v>646</v>
      </c>
      <c r="E165" s="186">
        <v>0.84099999999999997</v>
      </c>
      <c r="F165" s="186">
        <v>6195</v>
      </c>
      <c r="G165" s="186">
        <v>0</v>
      </c>
      <c r="K165" s="186">
        <v>2</v>
      </c>
      <c r="L165" s="186">
        <v>14.6517021</v>
      </c>
      <c r="M165" s="186">
        <v>114.05200000000001</v>
      </c>
      <c r="Q165" s="186">
        <v>113.232</v>
      </c>
      <c r="R165" s="186">
        <v>1</v>
      </c>
      <c r="T165" s="186">
        <v>0.72428320000000002</v>
      </c>
      <c r="V165" s="186">
        <v>3.6782E-3</v>
      </c>
      <c r="X165" s="186">
        <v>0.36647200000000002</v>
      </c>
      <c r="Y165" s="186" t="s">
        <v>2031</v>
      </c>
      <c r="Z165" s="186" t="s">
        <v>2042</v>
      </c>
      <c r="AA165" s="186" t="s">
        <v>2130</v>
      </c>
      <c r="AE165" s="186" t="s">
        <v>2129</v>
      </c>
      <c r="AF165" s="186">
        <v>0</v>
      </c>
    </row>
    <row r="166" spans="1:32" x14ac:dyDescent="0.2">
      <c r="A166" s="186" t="s">
        <v>164</v>
      </c>
      <c r="B166" s="186">
        <v>28</v>
      </c>
      <c r="C166" s="186" t="s">
        <v>645</v>
      </c>
      <c r="D166" s="186" t="s">
        <v>646</v>
      </c>
      <c r="E166" s="186">
        <v>0.84099999999999997</v>
      </c>
      <c r="F166" s="186">
        <v>2457</v>
      </c>
      <c r="G166" s="186">
        <v>5.173</v>
      </c>
      <c r="J166" s="186" t="s">
        <v>754</v>
      </c>
      <c r="K166" s="186">
        <v>3</v>
      </c>
      <c r="L166" s="186">
        <v>9.1563199999999991</v>
      </c>
      <c r="M166" s="186">
        <v>59.88</v>
      </c>
      <c r="Q166" s="186">
        <v>59.447000000000003</v>
      </c>
      <c r="R166" s="186">
        <v>0</v>
      </c>
      <c r="T166" s="186">
        <v>0.7280297</v>
      </c>
      <c r="V166" s="186">
        <v>3.6971999999999999E-3</v>
      </c>
      <c r="X166" s="186">
        <v>0.36836099999999999</v>
      </c>
      <c r="Y166" s="186" t="s">
        <v>1661</v>
      </c>
      <c r="Z166" s="186" t="s">
        <v>1999</v>
      </c>
      <c r="AA166" s="186" t="s">
        <v>1578</v>
      </c>
      <c r="AE166" s="186" t="s">
        <v>2129</v>
      </c>
      <c r="AF166" s="186">
        <v>0</v>
      </c>
    </row>
    <row r="167" spans="1:32" x14ac:dyDescent="0.2">
      <c r="A167" s="186" t="s">
        <v>164</v>
      </c>
      <c r="B167" s="186">
        <v>28</v>
      </c>
      <c r="C167" s="186" t="s">
        <v>645</v>
      </c>
      <c r="D167" s="186" t="s">
        <v>646</v>
      </c>
      <c r="E167" s="186">
        <v>0.84099999999999997</v>
      </c>
      <c r="H167" s="186">
        <v>753</v>
      </c>
      <c r="I167" s="186">
        <v>-34.909999999999997</v>
      </c>
      <c r="J167" s="186" t="s">
        <v>758</v>
      </c>
      <c r="K167" s="186">
        <v>4</v>
      </c>
      <c r="L167" s="186">
        <v>47.150247200000003</v>
      </c>
      <c r="M167" s="186">
        <v>20.54</v>
      </c>
      <c r="P167" s="186">
        <v>20.224</v>
      </c>
      <c r="R167" s="186">
        <v>0</v>
      </c>
      <c r="S167" s="186">
        <v>1.1455987999999999</v>
      </c>
      <c r="U167" s="186">
        <v>1.07899E-2</v>
      </c>
      <c r="W167" s="186">
        <v>1.067472</v>
      </c>
      <c r="AB167" s="186" t="s">
        <v>809</v>
      </c>
      <c r="AC167" s="186" t="s">
        <v>835</v>
      </c>
      <c r="AD167" s="186" t="s">
        <v>1168</v>
      </c>
      <c r="AE167" s="186" t="s">
        <v>2129</v>
      </c>
      <c r="AF167" s="186">
        <v>95</v>
      </c>
    </row>
    <row r="168" spans="1:32" x14ac:dyDescent="0.2">
      <c r="A168" s="186" t="s">
        <v>164</v>
      </c>
      <c r="B168" s="186">
        <v>28</v>
      </c>
      <c r="C168" s="186" t="s">
        <v>645</v>
      </c>
      <c r="D168" s="186" t="s">
        <v>646</v>
      </c>
      <c r="E168" s="186">
        <v>0.84099999999999997</v>
      </c>
      <c r="H168" s="186">
        <v>5236</v>
      </c>
      <c r="I168" s="186">
        <v>-43.8</v>
      </c>
      <c r="K168" s="186">
        <v>5</v>
      </c>
      <c r="L168" s="186">
        <v>53.8056786</v>
      </c>
      <c r="M168" s="186">
        <v>97.894999999999996</v>
      </c>
      <c r="P168" s="186">
        <v>96.409000000000006</v>
      </c>
      <c r="R168" s="186">
        <v>1</v>
      </c>
      <c r="S168" s="186">
        <v>1.1345198000000001</v>
      </c>
      <c r="U168" s="186">
        <v>1.06905E-2</v>
      </c>
      <c r="W168" s="186">
        <v>1.0577430000000001</v>
      </c>
      <c r="AB168" s="186" t="s">
        <v>809</v>
      </c>
      <c r="AC168" s="186" t="s">
        <v>760</v>
      </c>
      <c r="AD168" s="186" t="s">
        <v>959</v>
      </c>
      <c r="AE168" s="186" t="s">
        <v>2129</v>
      </c>
      <c r="AF168" s="186">
        <v>95</v>
      </c>
    </row>
    <row r="169" spans="1:32" x14ac:dyDescent="0.2">
      <c r="A169" s="186" t="s">
        <v>164</v>
      </c>
      <c r="B169" s="186">
        <v>28</v>
      </c>
      <c r="C169" s="186" t="s">
        <v>645</v>
      </c>
      <c r="D169" s="186" t="s">
        <v>646</v>
      </c>
      <c r="E169" s="186">
        <v>0.84099999999999997</v>
      </c>
      <c r="H169" s="186">
        <v>5236</v>
      </c>
      <c r="I169" s="186">
        <v>-44.021999999999998</v>
      </c>
      <c r="K169" s="186">
        <v>6</v>
      </c>
      <c r="L169" s="186">
        <v>53.475958800000001</v>
      </c>
      <c r="M169" s="186">
        <v>98.093000000000004</v>
      </c>
      <c r="P169" s="186">
        <v>96.605000000000004</v>
      </c>
      <c r="R169" s="186">
        <v>0</v>
      </c>
      <c r="S169" s="186">
        <v>1.1342677999999999</v>
      </c>
      <c r="U169" s="186">
        <v>1.0688E-2</v>
      </c>
      <c r="W169" s="186">
        <v>1.057499</v>
      </c>
      <c r="AB169" s="186" t="s">
        <v>764</v>
      </c>
      <c r="AC169" s="186" t="s">
        <v>880</v>
      </c>
      <c r="AD169" s="186" t="s">
        <v>1086</v>
      </c>
      <c r="AE169" s="186" t="s">
        <v>2129</v>
      </c>
      <c r="AF169" s="186">
        <v>95</v>
      </c>
    </row>
    <row r="170" spans="1:32" x14ac:dyDescent="0.2">
      <c r="A170" s="186" t="s">
        <v>164</v>
      </c>
      <c r="B170" s="186">
        <v>29</v>
      </c>
      <c r="C170" s="186" t="s">
        <v>647</v>
      </c>
      <c r="D170" s="186" t="s">
        <v>648</v>
      </c>
      <c r="E170" s="186">
        <v>0.83399999999999996</v>
      </c>
      <c r="F170" s="186">
        <v>6190</v>
      </c>
      <c r="G170" s="186">
        <v>0.11</v>
      </c>
      <c r="K170" s="186">
        <v>1</v>
      </c>
      <c r="L170" s="186">
        <v>14.7613004</v>
      </c>
      <c r="M170" s="186">
        <v>113.88</v>
      </c>
      <c r="Q170" s="186">
        <v>113.06100000000001</v>
      </c>
      <c r="R170" s="186">
        <v>0</v>
      </c>
      <c r="T170" s="186">
        <v>0.72436080000000003</v>
      </c>
      <c r="V170" s="186">
        <v>3.6786000000000002E-3</v>
      </c>
      <c r="X170" s="186">
        <v>0.366512</v>
      </c>
      <c r="Y170" s="186" t="s">
        <v>1718</v>
      </c>
      <c r="Z170" s="186" t="s">
        <v>1675</v>
      </c>
      <c r="AA170" s="186" t="s">
        <v>2131</v>
      </c>
      <c r="AE170" s="186" t="s">
        <v>2132</v>
      </c>
      <c r="AF170" s="186">
        <v>0</v>
      </c>
    </row>
    <row r="171" spans="1:32" x14ac:dyDescent="0.2">
      <c r="A171" s="186" t="s">
        <v>164</v>
      </c>
      <c r="B171" s="186">
        <v>29</v>
      </c>
      <c r="C171" s="186" t="s">
        <v>647</v>
      </c>
      <c r="D171" s="186" t="s">
        <v>648</v>
      </c>
      <c r="E171" s="186">
        <v>0.83399999999999996</v>
      </c>
      <c r="F171" s="186">
        <v>6188</v>
      </c>
      <c r="G171" s="186">
        <v>0</v>
      </c>
      <c r="K171" s="186">
        <v>2</v>
      </c>
      <c r="L171" s="186">
        <v>14.769570999999999</v>
      </c>
      <c r="M171" s="186">
        <v>113.98699999999999</v>
      </c>
      <c r="Q171" s="186">
        <v>113.167</v>
      </c>
      <c r="R171" s="186">
        <v>1</v>
      </c>
      <c r="T171" s="186">
        <v>0.72428090000000001</v>
      </c>
      <c r="V171" s="186">
        <v>3.6782E-3</v>
      </c>
      <c r="X171" s="186">
        <v>0.36647200000000002</v>
      </c>
      <c r="Y171" s="186" t="s">
        <v>2031</v>
      </c>
      <c r="Z171" s="186" t="s">
        <v>2042</v>
      </c>
      <c r="AA171" s="186" t="s">
        <v>2133</v>
      </c>
      <c r="AE171" s="186" t="s">
        <v>2132</v>
      </c>
      <c r="AF171" s="186">
        <v>0</v>
      </c>
    </row>
    <row r="172" spans="1:32" x14ac:dyDescent="0.2">
      <c r="A172" s="186" t="s">
        <v>164</v>
      </c>
      <c r="B172" s="186">
        <v>29</v>
      </c>
      <c r="C172" s="186" t="s">
        <v>647</v>
      </c>
      <c r="D172" s="186" t="s">
        <v>648</v>
      </c>
      <c r="E172" s="186">
        <v>0.83399999999999996</v>
      </c>
      <c r="F172" s="186">
        <v>2864</v>
      </c>
      <c r="G172" s="186">
        <v>8.2669999999999995</v>
      </c>
      <c r="J172" s="186" t="s">
        <v>754</v>
      </c>
      <c r="K172" s="186">
        <v>3</v>
      </c>
      <c r="L172" s="186">
        <v>10.3812433</v>
      </c>
      <c r="M172" s="186">
        <v>69.238</v>
      </c>
      <c r="Q172" s="186">
        <v>68.736000000000004</v>
      </c>
      <c r="R172" s="186">
        <v>0</v>
      </c>
      <c r="T172" s="186">
        <v>0.73026840000000004</v>
      </c>
      <c r="V172" s="186">
        <v>3.7085999999999998E-3</v>
      </c>
      <c r="X172" s="186">
        <v>0.36948999999999999</v>
      </c>
      <c r="Y172" s="186" t="s">
        <v>1265</v>
      </c>
      <c r="Z172" s="186" t="s">
        <v>1987</v>
      </c>
      <c r="AA172" s="186" t="s">
        <v>1625</v>
      </c>
      <c r="AE172" s="186" t="s">
        <v>2132</v>
      </c>
      <c r="AF172" s="186">
        <v>0</v>
      </c>
    </row>
    <row r="173" spans="1:32" x14ac:dyDescent="0.2">
      <c r="A173" s="186" t="s">
        <v>164</v>
      </c>
      <c r="B173" s="186">
        <v>29</v>
      </c>
      <c r="C173" s="186" t="s">
        <v>647</v>
      </c>
      <c r="D173" s="186" t="s">
        <v>648</v>
      </c>
      <c r="E173" s="186">
        <v>0.83399999999999996</v>
      </c>
      <c r="H173" s="186">
        <v>826</v>
      </c>
      <c r="I173" s="186">
        <v>-34.75</v>
      </c>
      <c r="J173" s="186" t="s">
        <v>758</v>
      </c>
      <c r="K173" s="186">
        <v>4</v>
      </c>
      <c r="L173" s="186">
        <v>51.155013599999997</v>
      </c>
      <c r="M173" s="186">
        <v>22.542999999999999</v>
      </c>
      <c r="P173" s="186">
        <v>22.196000000000002</v>
      </c>
      <c r="R173" s="186">
        <v>0</v>
      </c>
      <c r="S173" s="186">
        <v>1.1457657999999999</v>
      </c>
      <c r="U173" s="186">
        <v>1.07917E-2</v>
      </c>
      <c r="W173" s="186">
        <v>1.067647</v>
      </c>
      <c r="AB173" s="186" t="s">
        <v>809</v>
      </c>
      <c r="AC173" s="186" t="s">
        <v>760</v>
      </c>
      <c r="AD173" s="186" t="s">
        <v>1168</v>
      </c>
      <c r="AE173" s="186" t="s">
        <v>2132</v>
      </c>
      <c r="AF173" s="186">
        <v>95</v>
      </c>
    </row>
    <row r="174" spans="1:32" x14ac:dyDescent="0.2">
      <c r="A174" s="186" t="s">
        <v>164</v>
      </c>
      <c r="B174" s="186">
        <v>29</v>
      </c>
      <c r="C174" s="186" t="s">
        <v>647</v>
      </c>
      <c r="D174" s="186" t="s">
        <v>648</v>
      </c>
      <c r="E174" s="186">
        <v>0.83399999999999996</v>
      </c>
      <c r="H174" s="186">
        <v>5233</v>
      </c>
      <c r="I174" s="186">
        <v>-43.8</v>
      </c>
      <c r="K174" s="186">
        <v>5</v>
      </c>
      <c r="L174" s="186">
        <v>54.256138200000002</v>
      </c>
      <c r="M174" s="186">
        <v>97.894999999999996</v>
      </c>
      <c r="P174" s="186">
        <v>96.41</v>
      </c>
      <c r="R174" s="186">
        <v>1</v>
      </c>
      <c r="S174" s="186">
        <v>1.1345251999999999</v>
      </c>
      <c r="U174" s="186">
        <v>1.06905E-2</v>
      </c>
      <c r="W174" s="186">
        <v>1.0577430000000001</v>
      </c>
      <c r="AB174" s="186" t="s">
        <v>809</v>
      </c>
      <c r="AC174" s="186" t="s">
        <v>760</v>
      </c>
      <c r="AD174" s="186" t="s">
        <v>968</v>
      </c>
      <c r="AE174" s="186" t="s">
        <v>2132</v>
      </c>
      <c r="AF174" s="186">
        <v>95</v>
      </c>
    </row>
    <row r="175" spans="1:32" x14ac:dyDescent="0.2">
      <c r="A175" s="186" t="s">
        <v>164</v>
      </c>
      <c r="B175" s="186">
        <v>29</v>
      </c>
      <c r="C175" s="186" t="s">
        <v>647</v>
      </c>
      <c r="D175" s="186" t="s">
        <v>648</v>
      </c>
      <c r="E175" s="186">
        <v>0.83399999999999996</v>
      </c>
      <c r="H175" s="186">
        <v>5239</v>
      </c>
      <c r="I175" s="186">
        <v>-44.000999999999998</v>
      </c>
      <c r="K175" s="186">
        <v>6</v>
      </c>
      <c r="L175" s="186">
        <v>53.8461426</v>
      </c>
      <c r="M175" s="186">
        <v>98.14</v>
      </c>
      <c r="P175" s="186">
        <v>96.650999999999996</v>
      </c>
      <c r="R175" s="186">
        <v>0</v>
      </c>
      <c r="S175" s="186">
        <v>1.1342947000000001</v>
      </c>
      <c r="U175" s="186">
        <v>1.06883E-2</v>
      </c>
      <c r="W175" s="186">
        <v>1.057523</v>
      </c>
      <c r="AB175" s="186" t="s">
        <v>798</v>
      </c>
      <c r="AC175" s="186" t="s">
        <v>880</v>
      </c>
      <c r="AD175" s="186" t="s">
        <v>1099</v>
      </c>
      <c r="AE175" s="186" t="s">
        <v>2132</v>
      </c>
      <c r="AF175" s="186">
        <v>95</v>
      </c>
    </row>
    <row r="176" spans="1:32" x14ac:dyDescent="0.2">
      <c r="A176" s="186" t="s">
        <v>164</v>
      </c>
      <c r="B176" s="186">
        <v>30</v>
      </c>
      <c r="C176" s="186" t="s">
        <v>649</v>
      </c>
      <c r="D176" s="186" t="s">
        <v>650</v>
      </c>
      <c r="E176" s="186">
        <v>0.85</v>
      </c>
      <c r="F176" s="186">
        <v>6188</v>
      </c>
      <c r="G176" s="186">
        <v>0.11</v>
      </c>
      <c r="K176" s="186">
        <v>1</v>
      </c>
      <c r="L176" s="186">
        <v>14.4850043</v>
      </c>
      <c r="M176" s="186">
        <v>113.901</v>
      </c>
      <c r="Q176" s="186">
        <v>113.08199999999999</v>
      </c>
      <c r="R176" s="186">
        <v>0</v>
      </c>
      <c r="T176" s="186">
        <v>0.72436319999999998</v>
      </c>
      <c r="V176" s="186">
        <v>3.6786000000000002E-3</v>
      </c>
      <c r="X176" s="186">
        <v>0.366512</v>
      </c>
      <c r="Y176" s="186" t="s">
        <v>1701</v>
      </c>
      <c r="Z176" s="186" t="s">
        <v>1262</v>
      </c>
      <c r="AA176" s="186" t="s">
        <v>1336</v>
      </c>
      <c r="AE176" s="186" t="s">
        <v>2134</v>
      </c>
      <c r="AF176" s="186">
        <v>0</v>
      </c>
    </row>
    <row r="177" spans="1:32" x14ac:dyDescent="0.2">
      <c r="A177" s="186" t="s">
        <v>164</v>
      </c>
      <c r="B177" s="186">
        <v>30</v>
      </c>
      <c r="C177" s="186" t="s">
        <v>649</v>
      </c>
      <c r="D177" s="186" t="s">
        <v>650</v>
      </c>
      <c r="E177" s="186">
        <v>0.85</v>
      </c>
      <c r="F177" s="186">
        <v>6191</v>
      </c>
      <c r="G177" s="186">
        <v>0</v>
      </c>
      <c r="K177" s="186">
        <v>2</v>
      </c>
      <c r="L177" s="186">
        <v>14.4877722</v>
      </c>
      <c r="M177" s="186">
        <v>113.937</v>
      </c>
      <c r="Q177" s="186">
        <v>113.11799999999999</v>
      </c>
      <c r="R177" s="186">
        <v>1</v>
      </c>
      <c r="T177" s="186">
        <v>0.72428349999999997</v>
      </c>
      <c r="V177" s="186">
        <v>3.6782E-3</v>
      </c>
      <c r="X177" s="186">
        <v>0.36647200000000002</v>
      </c>
      <c r="Y177" s="186" t="s">
        <v>2026</v>
      </c>
      <c r="Z177" s="186" t="s">
        <v>1667</v>
      </c>
      <c r="AA177" s="186" t="s">
        <v>1754</v>
      </c>
      <c r="AE177" s="186" t="s">
        <v>2134</v>
      </c>
      <c r="AF177" s="186">
        <v>0</v>
      </c>
    </row>
    <row r="178" spans="1:32" x14ac:dyDescent="0.2">
      <c r="A178" s="186" t="s">
        <v>164</v>
      </c>
      <c r="B178" s="186">
        <v>30</v>
      </c>
      <c r="C178" s="186" t="s">
        <v>649</v>
      </c>
      <c r="D178" s="186" t="s">
        <v>650</v>
      </c>
      <c r="E178" s="186">
        <v>0.85</v>
      </c>
      <c r="F178" s="186">
        <v>2741</v>
      </c>
      <c r="G178" s="186">
        <v>7.8120000000000003</v>
      </c>
      <c r="J178" s="186" t="s">
        <v>754</v>
      </c>
      <c r="K178" s="186">
        <v>3</v>
      </c>
      <c r="L178" s="186">
        <v>9.8490187000000002</v>
      </c>
      <c r="M178" s="186">
        <v>66.370999999999995</v>
      </c>
      <c r="Q178" s="186">
        <v>65.89</v>
      </c>
      <c r="R178" s="186">
        <v>0</v>
      </c>
      <c r="T178" s="186">
        <v>0.72994130000000002</v>
      </c>
      <c r="V178" s="186">
        <v>3.7069E-3</v>
      </c>
      <c r="X178" s="186">
        <v>0.36932399999999999</v>
      </c>
      <c r="Y178" s="186" t="s">
        <v>1718</v>
      </c>
      <c r="Z178" s="186" t="s">
        <v>1987</v>
      </c>
      <c r="AA178" s="186" t="s">
        <v>2135</v>
      </c>
      <c r="AE178" s="186" t="s">
        <v>2134</v>
      </c>
      <c r="AF178" s="186">
        <v>0</v>
      </c>
    </row>
    <row r="179" spans="1:32" x14ac:dyDescent="0.2">
      <c r="A179" s="186" t="s">
        <v>164</v>
      </c>
      <c r="B179" s="186">
        <v>30</v>
      </c>
      <c r="C179" s="186" t="s">
        <v>649</v>
      </c>
      <c r="D179" s="186" t="s">
        <v>650</v>
      </c>
      <c r="E179" s="186">
        <v>0.85</v>
      </c>
      <c r="H179" s="186">
        <v>830</v>
      </c>
      <c r="I179" s="186">
        <v>-34.941000000000003</v>
      </c>
      <c r="J179" s="186" t="s">
        <v>758</v>
      </c>
      <c r="K179" s="186">
        <v>4</v>
      </c>
      <c r="L179" s="186">
        <v>50.423448800000003</v>
      </c>
      <c r="M179" s="186">
        <v>22.678000000000001</v>
      </c>
      <c r="P179" s="186">
        <v>22.327999999999999</v>
      </c>
      <c r="R179" s="186">
        <v>0</v>
      </c>
      <c r="S179" s="186">
        <v>1.1455967</v>
      </c>
      <c r="U179" s="186">
        <v>1.07896E-2</v>
      </c>
      <c r="W179" s="186">
        <v>1.0674380000000001</v>
      </c>
      <c r="AB179" s="186" t="s">
        <v>809</v>
      </c>
      <c r="AC179" s="186" t="s">
        <v>835</v>
      </c>
      <c r="AD179" s="186" t="s">
        <v>1168</v>
      </c>
      <c r="AE179" s="186" t="s">
        <v>2134</v>
      </c>
      <c r="AF179" s="186">
        <v>95</v>
      </c>
    </row>
    <row r="180" spans="1:32" x14ac:dyDescent="0.2">
      <c r="A180" s="186" t="s">
        <v>164</v>
      </c>
      <c r="B180" s="186">
        <v>30</v>
      </c>
      <c r="C180" s="186" t="s">
        <v>649</v>
      </c>
      <c r="D180" s="186" t="s">
        <v>650</v>
      </c>
      <c r="E180" s="186">
        <v>0.85</v>
      </c>
      <c r="H180" s="186">
        <v>5228</v>
      </c>
      <c r="I180" s="186">
        <v>-43.8</v>
      </c>
      <c r="K180" s="186">
        <v>5</v>
      </c>
      <c r="L180" s="186">
        <v>53.429693200000003</v>
      </c>
      <c r="M180" s="186">
        <v>97.777000000000001</v>
      </c>
      <c r="P180" s="186">
        <v>96.293000000000006</v>
      </c>
      <c r="R180" s="186">
        <v>1</v>
      </c>
      <c r="S180" s="186">
        <v>1.1345464000000001</v>
      </c>
      <c r="U180" s="186">
        <v>1.06905E-2</v>
      </c>
      <c r="W180" s="186">
        <v>1.0577430000000001</v>
      </c>
      <c r="AB180" s="186" t="s">
        <v>809</v>
      </c>
      <c r="AC180" s="186" t="s">
        <v>760</v>
      </c>
      <c r="AD180" s="186" t="s">
        <v>968</v>
      </c>
      <c r="AE180" s="186" t="s">
        <v>2134</v>
      </c>
      <c r="AF180" s="186">
        <v>95</v>
      </c>
    </row>
    <row r="181" spans="1:32" x14ac:dyDescent="0.2">
      <c r="A181" s="186" t="s">
        <v>164</v>
      </c>
      <c r="B181" s="186">
        <v>30</v>
      </c>
      <c r="C181" s="186" t="s">
        <v>649</v>
      </c>
      <c r="D181" s="186" t="s">
        <v>650</v>
      </c>
      <c r="E181" s="186">
        <v>0.85</v>
      </c>
      <c r="H181" s="186">
        <v>5227</v>
      </c>
      <c r="I181" s="186">
        <v>-44.037999999999997</v>
      </c>
      <c r="K181" s="186">
        <v>6</v>
      </c>
      <c r="L181" s="186">
        <v>53.046568800000003</v>
      </c>
      <c r="M181" s="186">
        <v>98.01</v>
      </c>
      <c r="P181" s="186">
        <v>96.522999999999996</v>
      </c>
      <c r="R181" s="186">
        <v>0</v>
      </c>
      <c r="S181" s="186">
        <v>1.1342762</v>
      </c>
      <c r="U181" s="186">
        <v>1.0687800000000001E-2</v>
      </c>
      <c r="W181" s="186">
        <v>1.057483</v>
      </c>
      <c r="AB181" s="186" t="s">
        <v>798</v>
      </c>
      <c r="AC181" s="186" t="s">
        <v>880</v>
      </c>
      <c r="AD181" s="186" t="s">
        <v>1099</v>
      </c>
      <c r="AE181" s="186" t="s">
        <v>2134</v>
      </c>
      <c r="AF181" s="186">
        <v>95</v>
      </c>
    </row>
    <row r="182" spans="1:32" x14ac:dyDescent="0.2">
      <c r="A182" s="186" t="s">
        <v>164</v>
      </c>
      <c r="B182" s="186">
        <v>31</v>
      </c>
      <c r="C182" s="186" t="s">
        <v>651</v>
      </c>
      <c r="D182" s="186" t="s">
        <v>652</v>
      </c>
      <c r="E182" s="186">
        <v>0.81</v>
      </c>
      <c r="F182" s="186">
        <v>6187</v>
      </c>
      <c r="G182" s="186">
        <v>0.09</v>
      </c>
      <c r="K182" s="186">
        <v>1</v>
      </c>
      <c r="L182" s="186">
        <v>15.1924153</v>
      </c>
      <c r="M182" s="186">
        <v>113.80200000000001</v>
      </c>
      <c r="Q182" s="186">
        <v>112.98399999999999</v>
      </c>
      <c r="R182" s="186">
        <v>0</v>
      </c>
      <c r="T182" s="186">
        <v>0.72435349999999998</v>
      </c>
      <c r="V182" s="186">
        <v>3.6784999999999999E-3</v>
      </c>
      <c r="X182" s="186">
        <v>0.36650500000000003</v>
      </c>
      <c r="Y182" s="186" t="s">
        <v>1718</v>
      </c>
      <c r="Z182" s="186" t="s">
        <v>1262</v>
      </c>
      <c r="AA182" s="186" t="s">
        <v>1759</v>
      </c>
      <c r="AE182" s="186" t="s">
        <v>2136</v>
      </c>
      <c r="AF182" s="186">
        <v>0</v>
      </c>
    </row>
    <row r="183" spans="1:32" x14ac:dyDescent="0.2">
      <c r="A183" s="186" t="s">
        <v>164</v>
      </c>
      <c r="B183" s="186">
        <v>31</v>
      </c>
      <c r="C183" s="186" t="s">
        <v>651</v>
      </c>
      <c r="D183" s="186" t="s">
        <v>652</v>
      </c>
      <c r="E183" s="186">
        <v>0.81</v>
      </c>
      <c r="F183" s="186">
        <v>6184</v>
      </c>
      <c r="G183" s="186">
        <v>0</v>
      </c>
      <c r="K183" s="186">
        <v>2</v>
      </c>
      <c r="L183" s="186">
        <v>15.1950387</v>
      </c>
      <c r="M183" s="186">
        <v>113.83499999999999</v>
      </c>
      <c r="Q183" s="186">
        <v>113.01600000000001</v>
      </c>
      <c r="R183" s="186">
        <v>1</v>
      </c>
      <c r="T183" s="186">
        <v>0.72428809999999999</v>
      </c>
      <c r="V183" s="186">
        <v>3.6782E-3</v>
      </c>
      <c r="X183" s="186">
        <v>0.36647200000000002</v>
      </c>
      <c r="Y183" s="186" t="s">
        <v>2026</v>
      </c>
      <c r="Z183" s="186" t="s">
        <v>2042</v>
      </c>
      <c r="AA183" s="186" t="s">
        <v>1761</v>
      </c>
      <c r="AE183" s="186" t="s">
        <v>2136</v>
      </c>
      <c r="AF183" s="186">
        <v>0</v>
      </c>
    </row>
    <row r="184" spans="1:32" x14ac:dyDescent="0.2">
      <c r="A184" s="186" t="s">
        <v>164</v>
      </c>
      <c r="B184" s="186">
        <v>31</v>
      </c>
      <c r="C184" s="186" t="s">
        <v>651</v>
      </c>
      <c r="D184" s="186" t="s">
        <v>652</v>
      </c>
      <c r="E184" s="186">
        <v>0.81</v>
      </c>
      <c r="F184" s="186">
        <v>2672</v>
      </c>
      <c r="G184" s="186">
        <v>7.8239999999999998</v>
      </c>
      <c r="J184" s="186" t="s">
        <v>754</v>
      </c>
      <c r="K184" s="186">
        <v>3</v>
      </c>
      <c r="L184" s="186">
        <v>10.1309167</v>
      </c>
      <c r="M184" s="186">
        <v>64.739999999999995</v>
      </c>
      <c r="Q184" s="186">
        <v>64.271000000000001</v>
      </c>
      <c r="R184" s="186">
        <v>0</v>
      </c>
      <c r="T184" s="186">
        <v>0.72995509999999997</v>
      </c>
      <c r="V184" s="186">
        <v>3.7069999999999998E-3</v>
      </c>
      <c r="X184" s="186">
        <v>0.36932900000000002</v>
      </c>
      <c r="Y184" s="186" t="s">
        <v>1265</v>
      </c>
      <c r="Z184" s="186" t="s">
        <v>1987</v>
      </c>
      <c r="AA184" s="186" t="s">
        <v>2137</v>
      </c>
      <c r="AE184" s="186" t="s">
        <v>2136</v>
      </c>
      <c r="AF184" s="186">
        <v>0</v>
      </c>
    </row>
    <row r="185" spans="1:32" x14ac:dyDescent="0.2">
      <c r="A185" s="186" t="s">
        <v>164</v>
      </c>
      <c r="B185" s="186">
        <v>31</v>
      </c>
      <c r="C185" s="186" t="s">
        <v>651</v>
      </c>
      <c r="D185" s="186" t="s">
        <v>652</v>
      </c>
      <c r="E185" s="186">
        <v>0.81</v>
      </c>
      <c r="H185" s="186">
        <v>781</v>
      </c>
      <c r="I185" s="186">
        <v>-34.542000000000002</v>
      </c>
      <c r="J185" s="186" t="s">
        <v>758</v>
      </c>
      <c r="K185" s="186">
        <v>4</v>
      </c>
      <c r="L185" s="186">
        <v>50.295793699999997</v>
      </c>
      <c r="M185" s="186">
        <v>21.251000000000001</v>
      </c>
      <c r="P185" s="186">
        <v>20.923999999999999</v>
      </c>
      <c r="R185" s="186">
        <v>0</v>
      </c>
      <c r="S185" s="186">
        <v>1.1460600000000001</v>
      </c>
      <c r="U185" s="186">
        <v>1.0794E-2</v>
      </c>
      <c r="W185" s="186">
        <v>1.067874</v>
      </c>
      <c r="AB185" s="186" t="s">
        <v>809</v>
      </c>
      <c r="AC185" s="186" t="s">
        <v>760</v>
      </c>
      <c r="AD185" s="186" t="s">
        <v>1168</v>
      </c>
      <c r="AE185" s="186" t="s">
        <v>2136</v>
      </c>
      <c r="AF185" s="186">
        <v>95</v>
      </c>
    </row>
    <row r="186" spans="1:32" x14ac:dyDescent="0.2">
      <c r="A186" s="186" t="s">
        <v>164</v>
      </c>
      <c r="B186" s="186">
        <v>31</v>
      </c>
      <c r="C186" s="186" t="s">
        <v>651</v>
      </c>
      <c r="D186" s="186" t="s">
        <v>652</v>
      </c>
      <c r="E186" s="186">
        <v>0.81</v>
      </c>
      <c r="H186" s="186">
        <v>5226</v>
      </c>
      <c r="I186" s="186">
        <v>-43.8</v>
      </c>
      <c r="K186" s="186">
        <v>5</v>
      </c>
      <c r="L186" s="186">
        <v>56.234488900000002</v>
      </c>
      <c r="M186" s="186">
        <v>97.68</v>
      </c>
      <c r="P186" s="186">
        <v>96.197000000000003</v>
      </c>
      <c r="R186" s="186">
        <v>1</v>
      </c>
      <c r="S186" s="186">
        <v>1.1345544999999999</v>
      </c>
      <c r="U186" s="186">
        <v>1.06905E-2</v>
      </c>
      <c r="W186" s="186">
        <v>1.0577430000000001</v>
      </c>
      <c r="AB186" s="186" t="s">
        <v>809</v>
      </c>
      <c r="AC186" s="186" t="s">
        <v>760</v>
      </c>
      <c r="AD186" s="186" t="s">
        <v>968</v>
      </c>
      <c r="AE186" s="186" t="s">
        <v>2136</v>
      </c>
      <c r="AF186" s="186">
        <v>95</v>
      </c>
    </row>
    <row r="187" spans="1:32" x14ac:dyDescent="0.2">
      <c r="A187" s="186" t="s">
        <v>164</v>
      </c>
      <c r="B187" s="186">
        <v>31</v>
      </c>
      <c r="C187" s="186" t="s">
        <v>651</v>
      </c>
      <c r="D187" s="186" t="s">
        <v>652</v>
      </c>
      <c r="E187" s="186">
        <v>0.81</v>
      </c>
      <c r="H187" s="186">
        <v>5212</v>
      </c>
      <c r="I187" s="186">
        <v>-44.024999999999999</v>
      </c>
      <c r="K187" s="186">
        <v>6</v>
      </c>
      <c r="L187" s="186">
        <v>56.090834000000001</v>
      </c>
      <c r="M187" s="186">
        <v>97.763000000000005</v>
      </c>
      <c r="P187" s="186">
        <v>96.28</v>
      </c>
      <c r="R187" s="186">
        <v>0</v>
      </c>
      <c r="S187" s="186">
        <v>1.1342981999999999</v>
      </c>
      <c r="U187" s="186">
        <v>1.0688E-2</v>
      </c>
      <c r="W187" s="186">
        <v>1.0574969999999999</v>
      </c>
      <c r="AB187" s="186" t="s">
        <v>764</v>
      </c>
      <c r="AC187" s="186" t="s">
        <v>765</v>
      </c>
      <c r="AD187" s="186" t="s">
        <v>1099</v>
      </c>
      <c r="AE187" s="186" t="s">
        <v>2136</v>
      </c>
      <c r="AF187" s="186">
        <v>95</v>
      </c>
    </row>
    <row r="188" spans="1:32" x14ac:dyDescent="0.2">
      <c r="A188" s="186" t="s">
        <v>164</v>
      </c>
      <c r="B188" s="186">
        <v>32</v>
      </c>
      <c r="C188" s="186" t="s">
        <v>653</v>
      </c>
      <c r="D188" s="186" t="s">
        <v>654</v>
      </c>
      <c r="E188" s="186">
        <v>0.84899999999999998</v>
      </c>
      <c r="F188" s="186">
        <v>6176</v>
      </c>
      <c r="G188" s="186">
        <v>0.112</v>
      </c>
      <c r="K188" s="186">
        <v>1</v>
      </c>
      <c r="L188" s="186">
        <v>14.492858</v>
      </c>
      <c r="M188" s="186">
        <v>113.78</v>
      </c>
      <c r="Q188" s="186">
        <v>112.962</v>
      </c>
      <c r="R188" s="186">
        <v>0</v>
      </c>
      <c r="T188" s="186">
        <v>0.72436339999999999</v>
      </c>
      <c r="V188" s="186">
        <v>3.6786000000000002E-3</v>
      </c>
      <c r="X188" s="186">
        <v>0.36651299999999998</v>
      </c>
      <c r="Y188" s="186" t="s">
        <v>1718</v>
      </c>
      <c r="Z188" s="186" t="s">
        <v>1262</v>
      </c>
      <c r="AA188" s="186" t="s">
        <v>2138</v>
      </c>
      <c r="AE188" s="186" t="s">
        <v>2139</v>
      </c>
      <c r="AF188" s="186">
        <v>0</v>
      </c>
    </row>
    <row r="189" spans="1:32" x14ac:dyDescent="0.2">
      <c r="A189" s="186" t="s">
        <v>164</v>
      </c>
      <c r="B189" s="186">
        <v>32</v>
      </c>
      <c r="C189" s="186" t="s">
        <v>653</v>
      </c>
      <c r="D189" s="186" t="s">
        <v>654</v>
      </c>
      <c r="E189" s="186">
        <v>0.84899999999999998</v>
      </c>
      <c r="F189" s="186">
        <v>6174</v>
      </c>
      <c r="G189" s="186">
        <v>0</v>
      </c>
      <c r="K189" s="186">
        <v>2</v>
      </c>
      <c r="L189" s="186">
        <v>14.4833309</v>
      </c>
      <c r="M189" s="186">
        <v>113.65600000000001</v>
      </c>
      <c r="Q189" s="186">
        <v>112.839</v>
      </c>
      <c r="R189" s="186">
        <v>1</v>
      </c>
      <c r="T189" s="186">
        <v>0.7242826</v>
      </c>
      <c r="V189" s="186">
        <v>3.6782E-3</v>
      </c>
      <c r="X189" s="186">
        <v>0.36647200000000002</v>
      </c>
      <c r="Y189" s="186" t="s">
        <v>2031</v>
      </c>
      <c r="Z189" s="186" t="s">
        <v>2042</v>
      </c>
      <c r="AA189" s="186" t="s">
        <v>2140</v>
      </c>
      <c r="AE189" s="186" t="s">
        <v>2139</v>
      </c>
      <c r="AF189" s="186">
        <v>0</v>
      </c>
    </row>
    <row r="190" spans="1:32" x14ac:dyDescent="0.2">
      <c r="A190" s="186" t="s">
        <v>164</v>
      </c>
      <c r="B190" s="186">
        <v>32</v>
      </c>
      <c r="C190" s="186" t="s">
        <v>653</v>
      </c>
      <c r="D190" s="186" t="s">
        <v>654</v>
      </c>
      <c r="E190" s="186">
        <v>0.84899999999999998</v>
      </c>
      <c r="F190" s="186">
        <v>2429</v>
      </c>
      <c r="G190" s="186">
        <v>5.923</v>
      </c>
      <c r="J190" s="186" t="s">
        <v>754</v>
      </c>
      <c r="K190" s="186">
        <v>3</v>
      </c>
      <c r="L190" s="186">
        <v>8.9754062000000001</v>
      </c>
      <c r="M190" s="186">
        <v>59.122999999999998</v>
      </c>
      <c r="Q190" s="186">
        <v>58.695999999999998</v>
      </c>
      <c r="R190" s="186">
        <v>0</v>
      </c>
      <c r="T190" s="186">
        <v>0.72857249999999996</v>
      </c>
      <c r="V190" s="186">
        <v>3.7000000000000002E-3</v>
      </c>
      <c r="X190" s="186">
        <v>0.36863499999999999</v>
      </c>
      <c r="Y190" s="186" t="s">
        <v>1265</v>
      </c>
      <c r="Z190" s="186" t="s">
        <v>1999</v>
      </c>
      <c r="AA190" s="186" t="s">
        <v>2141</v>
      </c>
      <c r="AE190" s="186" t="s">
        <v>2139</v>
      </c>
      <c r="AF190" s="186">
        <v>0</v>
      </c>
    </row>
    <row r="191" spans="1:32" x14ac:dyDescent="0.2">
      <c r="A191" s="186" t="s">
        <v>164</v>
      </c>
      <c r="B191" s="186">
        <v>32</v>
      </c>
      <c r="C191" s="186" t="s">
        <v>653</v>
      </c>
      <c r="D191" s="186" t="s">
        <v>654</v>
      </c>
      <c r="E191" s="186">
        <v>0.84899999999999998</v>
      </c>
      <c r="H191" s="186">
        <v>780</v>
      </c>
      <c r="I191" s="186">
        <v>-35.540999999999997</v>
      </c>
      <c r="J191" s="186" t="s">
        <v>758</v>
      </c>
      <c r="K191" s="186">
        <v>4</v>
      </c>
      <c r="L191" s="186">
        <v>48.225270199999997</v>
      </c>
      <c r="M191" s="186">
        <v>21.385999999999999</v>
      </c>
      <c r="P191" s="186">
        <v>21.056999999999999</v>
      </c>
      <c r="R191" s="186">
        <v>0</v>
      </c>
      <c r="S191" s="186">
        <v>1.1449472999999999</v>
      </c>
      <c r="U191" s="186">
        <v>1.07828E-2</v>
      </c>
      <c r="W191" s="186">
        <v>1.0667819999999999</v>
      </c>
      <c r="AB191" s="186" t="s">
        <v>809</v>
      </c>
      <c r="AC191" s="186" t="s">
        <v>835</v>
      </c>
      <c r="AD191" s="186" t="s">
        <v>1186</v>
      </c>
      <c r="AE191" s="186" t="s">
        <v>2139</v>
      </c>
      <c r="AF191" s="186">
        <v>95</v>
      </c>
    </row>
    <row r="192" spans="1:32" x14ac:dyDescent="0.2">
      <c r="A192" s="186" t="s">
        <v>164</v>
      </c>
      <c r="B192" s="186">
        <v>32</v>
      </c>
      <c r="C192" s="186" t="s">
        <v>653</v>
      </c>
      <c r="D192" s="186" t="s">
        <v>654</v>
      </c>
      <c r="E192" s="186">
        <v>0.84899999999999998</v>
      </c>
      <c r="H192" s="186">
        <v>5216</v>
      </c>
      <c r="I192" s="186">
        <v>-43.8</v>
      </c>
      <c r="K192" s="186">
        <v>5</v>
      </c>
      <c r="L192" s="186">
        <v>53.858694900000003</v>
      </c>
      <c r="M192" s="186">
        <v>97.552999999999997</v>
      </c>
      <c r="P192" s="186">
        <v>96.072000000000003</v>
      </c>
      <c r="R192" s="186">
        <v>1</v>
      </c>
      <c r="S192" s="186">
        <v>1.1345426000000001</v>
      </c>
      <c r="U192" s="186">
        <v>1.06905E-2</v>
      </c>
      <c r="W192" s="186">
        <v>1.0577430000000001</v>
      </c>
      <c r="AB192" s="186" t="s">
        <v>809</v>
      </c>
      <c r="AC192" s="186" t="s">
        <v>760</v>
      </c>
      <c r="AD192" s="186" t="s">
        <v>968</v>
      </c>
      <c r="AE192" s="186" t="s">
        <v>2139</v>
      </c>
      <c r="AF192" s="186">
        <v>95</v>
      </c>
    </row>
    <row r="193" spans="1:32" x14ac:dyDescent="0.2">
      <c r="A193" s="186" t="s">
        <v>164</v>
      </c>
      <c r="B193" s="186">
        <v>32</v>
      </c>
      <c r="C193" s="186" t="s">
        <v>653</v>
      </c>
      <c r="D193" s="186" t="s">
        <v>654</v>
      </c>
      <c r="E193" s="186">
        <v>0.84899999999999998</v>
      </c>
      <c r="H193" s="186">
        <v>5210</v>
      </c>
      <c r="I193" s="186">
        <v>-44.023000000000003</v>
      </c>
      <c r="K193" s="186">
        <v>6</v>
      </c>
      <c r="L193" s="186">
        <v>53.608634700000003</v>
      </c>
      <c r="M193" s="186">
        <v>97.706000000000003</v>
      </c>
      <c r="P193" s="186">
        <v>96.222999999999999</v>
      </c>
      <c r="R193" s="186">
        <v>0</v>
      </c>
      <c r="S193" s="186">
        <v>1.1342890000000001</v>
      </c>
      <c r="U193" s="186">
        <v>1.0688E-2</v>
      </c>
      <c r="W193" s="186">
        <v>1.057499</v>
      </c>
      <c r="AB193" s="186" t="s">
        <v>764</v>
      </c>
      <c r="AC193" s="186" t="s">
        <v>880</v>
      </c>
      <c r="AD193" s="186" t="s">
        <v>1099</v>
      </c>
      <c r="AE193" s="186" t="s">
        <v>2139</v>
      </c>
      <c r="AF193" s="186">
        <v>95</v>
      </c>
    </row>
    <row r="194" spans="1:32" x14ac:dyDescent="0.2">
      <c r="A194" s="186" t="s">
        <v>164</v>
      </c>
      <c r="B194" s="186">
        <v>33</v>
      </c>
      <c r="C194" s="186" t="s">
        <v>653</v>
      </c>
      <c r="D194" s="186" t="s">
        <v>244</v>
      </c>
      <c r="E194" s="186">
        <v>0.84299999999999997</v>
      </c>
      <c r="F194" s="186">
        <v>6170</v>
      </c>
      <c r="G194" s="186">
        <v>0.125</v>
      </c>
      <c r="K194" s="186">
        <v>1</v>
      </c>
      <c r="L194" s="186">
        <v>14.572315400000001</v>
      </c>
      <c r="M194" s="186">
        <v>113.473</v>
      </c>
      <c r="Q194" s="186">
        <v>112.657</v>
      </c>
      <c r="R194" s="186">
        <v>0</v>
      </c>
      <c r="T194" s="186">
        <v>0.72435419999999995</v>
      </c>
      <c r="V194" s="186">
        <v>3.6787E-3</v>
      </c>
      <c r="X194" s="186">
        <v>0.36651800000000001</v>
      </c>
      <c r="Y194" s="186" t="s">
        <v>1718</v>
      </c>
      <c r="Z194" s="186" t="s">
        <v>1262</v>
      </c>
      <c r="AA194" s="186" t="s">
        <v>2142</v>
      </c>
      <c r="AE194" s="186" t="s">
        <v>2143</v>
      </c>
      <c r="AF194" s="186">
        <v>0</v>
      </c>
    </row>
    <row r="195" spans="1:32" x14ac:dyDescent="0.2">
      <c r="A195" s="186" t="s">
        <v>164</v>
      </c>
      <c r="B195" s="186">
        <v>33</v>
      </c>
      <c r="C195" s="186" t="s">
        <v>653</v>
      </c>
      <c r="D195" s="186" t="s">
        <v>244</v>
      </c>
      <c r="E195" s="186">
        <v>0.84299999999999997</v>
      </c>
      <c r="F195" s="186">
        <v>6160</v>
      </c>
      <c r="G195" s="186">
        <v>0</v>
      </c>
      <c r="K195" s="186">
        <v>2</v>
      </c>
      <c r="L195" s="186">
        <v>14.577078800000001</v>
      </c>
      <c r="M195" s="186">
        <v>113.535</v>
      </c>
      <c r="Q195" s="186">
        <v>112.71899999999999</v>
      </c>
      <c r="R195" s="186">
        <v>1</v>
      </c>
      <c r="T195" s="186">
        <v>0.72426369999999995</v>
      </c>
      <c r="V195" s="186">
        <v>3.6782E-3</v>
      </c>
      <c r="X195" s="186">
        <v>0.36647200000000002</v>
      </c>
      <c r="Y195" s="186" t="s">
        <v>2031</v>
      </c>
      <c r="Z195" s="186" t="s">
        <v>2042</v>
      </c>
      <c r="AA195" s="186" t="s">
        <v>2144</v>
      </c>
      <c r="AE195" s="186" t="s">
        <v>2143</v>
      </c>
      <c r="AF195" s="186">
        <v>0</v>
      </c>
    </row>
    <row r="196" spans="1:32" x14ac:dyDescent="0.2">
      <c r="A196" s="186" t="s">
        <v>164</v>
      </c>
      <c r="B196" s="186">
        <v>33</v>
      </c>
      <c r="C196" s="186" t="s">
        <v>653</v>
      </c>
      <c r="D196" s="186" t="s">
        <v>244</v>
      </c>
      <c r="E196" s="186">
        <v>0.84299999999999997</v>
      </c>
      <c r="F196" s="186">
        <v>2416</v>
      </c>
      <c r="G196" s="186">
        <v>5.851</v>
      </c>
      <c r="J196" s="186" t="s">
        <v>754</v>
      </c>
      <c r="K196" s="186">
        <v>3</v>
      </c>
      <c r="L196" s="186">
        <v>9.0131739999999994</v>
      </c>
      <c r="M196" s="186">
        <v>58.917000000000002</v>
      </c>
      <c r="Q196" s="186">
        <v>58.49</v>
      </c>
      <c r="R196" s="186">
        <v>0</v>
      </c>
      <c r="T196" s="186">
        <v>0.72850150000000002</v>
      </c>
      <c r="V196" s="186">
        <v>3.6997000000000002E-3</v>
      </c>
      <c r="X196" s="186">
        <v>0.36860799999999999</v>
      </c>
      <c r="Y196" s="186" t="s">
        <v>1661</v>
      </c>
      <c r="Z196" s="186" t="s">
        <v>1999</v>
      </c>
      <c r="AA196" s="186" t="s">
        <v>1491</v>
      </c>
      <c r="AE196" s="186" t="s">
        <v>2143</v>
      </c>
      <c r="AF196" s="186">
        <v>0</v>
      </c>
    </row>
    <row r="197" spans="1:32" x14ac:dyDescent="0.2">
      <c r="A197" s="186" t="s">
        <v>164</v>
      </c>
      <c r="B197" s="186">
        <v>33</v>
      </c>
      <c r="C197" s="186" t="s">
        <v>653</v>
      </c>
      <c r="D197" s="186" t="s">
        <v>244</v>
      </c>
      <c r="E197" s="186">
        <v>0.84299999999999997</v>
      </c>
      <c r="H197" s="186">
        <v>782</v>
      </c>
      <c r="I197" s="186">
        <v>-35.578000000000003</v>
      </c>
      <c r="J197" s="186" t="s">
        <v>758</v>
      </c>
      <c r="K197" s="186">
        <v>4</v>
      </c>
      <c r="L197" s="186">
        <v>48.6302235</v>
      </c>
      <c r="M197" s="186">
        <v>21.420999999999999</v>
      </c>
      <c r="P197" s="186">
        <v>21.091000000000001</v>
      </c>
      <c r="R197" s="186">
        <v>0</v>
      </c>
      <c r="S197" s="186">
        <v>1.1448609000000001</v>
      </c>
      <c r="U197" s="186">
        <v>1.0782399999999999E-2</v>
      </c>
      <c r="W197" s="186">
        <v>1.0667409999999999</v>
      </c>
      <c r="AB197" s="186" t="s">
        <v>809</v>
      </c>
      <c r="AC197" s="186" t="s">
        <v>835</v>
      </c>
      <c r="AD197" s="186" t="s">
        <v>1168</v>
      </c>
      <c r="AE197" s="186" t="s">
        <v>2143</v>
      </c>
      <c r="AF197" s="186">
        <v>95</v>
      </c>
    </row>
    <row r="198" spans="1:32" x14ac:dyDescent="0.2">
      <c r="A198" s="186" t="s">
        <v>164</v>
      </c>
      <c r="B198" s="186">
        <v>33</v>
      </c>
      <c r="C198" s="186" t="s">
        <v>653</v>
      </c>
      <c r="D198" s="186" t="s">
        <v>244</v>
      </c>
      <c r="E198" s="186">
        <v>0.84299999999999997</v>
      </c>
      <c r="H198" s="186">
        <v>5209</v>
      </c>
      <c r="I198" s="186">
        <v>-43.8</v>
      </c>
      <c r="K198" s="186">
        <v>5</v>
      </c>
      <c r="L198" s="186">
        <v>54.406350500000002</v>
      </c>
      <c r="M198" s="186">
        <v>97.451999999999998</v>
      </c>
      <c r="P198" s="186">
        <v>95.972999999999999</v>
      </c>
      <c r="R198" s="186">
        <v>1</v>
      </c>
      <c r="S198" s="186">
        <v>1.1345094</v>
      </c>
      <c r="U198" s="186">
        <v>1.06905E-2</v>
      </c>
      <c r="W198" s="186">
        <v>1.0577430000000001</v>
      </c>
      <c r="AB198" s="186" t="s">
        <v>809</v>
      </c>
      <c r="AC198" s="186" t="s">
        <v>760</v>
      </c>
      <c r="AD198" s="186" t="s">
        <v>968</v>
      </c>
      <c r="AE198" s="186" t="s">
        <v>2143</v>
      </c>
      <c r="AF198" s="186">
        <v>95</v>
      </c>
    </row>
    <row r="199" spans="1:32" x14ac:dyDescent="0.2">
      <c r="A199" s="186" t="s">
        <v>164</v>
      </c>
      <c r="B199" s="186">
        <v>33</v>
      </c>
      <c r="C199" s="186" t="s">
        <v>653</v>
      </c>
      <c r="D199" s="186" t="s">
        <v>244</v>
      </c>
      <c r="E199" s="186">
        <v>0.84299999999999997</v>
      </c>
      <c r="H199" s="186">
        <v>5205</v>
      </c>
      <c r="I199" s="186">
        <v>-43.994999999999997</v>
      </c>
      <c r="K199" s="186">
        <v>6</v>
      </c>
      <c r="L199" s="186">
        <v>54.140542099999998</v>
      </c>
      <c r="M199" s="186">
        <v>97.614000000000004</v>
      </c>
      <c r="P199" s="186">
        <v>96.132999999999996</v>
      </c>
      <c r="R199" s="186">
        <v>0</v>
      </c>
      <c r="S199" s="186">
        <v>1.1342866</v>
      </c>
      <c r="U199" s="186">
        <v>1.06883E-2</v>
      </c>
      <c r="W199" s="186">
        <v>1.0575300000000001</v>
      </c>
      <c r="AB199" s="186" t="s">
        <v>764</v>
      </c>
      <c r="AC199" s="186" t="s">
        <v>880</v>
      </c>
      <c r="AD199" s="186" t="s">
        <v>1135</v>
      </c>
      <c r="AE199" s="186" t="s">
        <v>2143</v>
      </c>
      <c r="AF199" s="186">
        <v>95</v>
      </c>
    </row>
    <row r="200" spans="1:32" x14ac:dyDescent="0.2">
      <c r="A200" s="186" t="s">
        <v>164</v>
      </c>
      <c r="B200" s="186">
        <v>34</v>
      </c>
      <c r="C200" s="186" t="s">
        <v>176</v>
      </c>
      <c r="D200" s="186" t="s">
        <v>700</v>
      </c>
      <c r="E200" s="186">
        <v>0.73</v>
      </c>
      <c r="F200" s="186">
        <v>6152</v>
      </c>
      <c r="G200" s="186">
        <v>8.1000000000000003E-2</v>
      </c>
      <c r="K200" s="186">
        <v>1</v>
      </c>
      <c r="L200" s="186">
        <v>16.8180151</v>
      </c>
      <c r="M200" s="186">
        <v>113.361</v>
      </c>
      <c r="Q200" s="186">
        <v>112.54600000000001</v>
      </c>
      <c r="R200" s="186">
        <v>0</v>
      </c>
      <c r="T200" s="186">
        <v>0.72435139999999998</v>
      </c>
      <c r="V200" s="186">
        <v>3.6784999999999999E-3</v>
      </c>
      <c r="X200" s="186">
        <v>0.36650199999999999</v>
      </c>
      <c r="Y200" s="186" t="s">
        <v>1718</v>
      </c>
      <c r="Z200" s="186" t="s">
        <v>1262</v>
      </c>
      <c r="AA200" s="186" t="s">
        <v>2145</v>
      </c>
      <c r="AE200" s="186" t="s">
        <v>2146</v>
      </c>
      <c r="AF200" s="186">
        <v>0</v>
      </c>
    </row>
    <row r="201" spans="1:32" x14ac:dyDescent="0.2">
      <c r="A201" s="186" t="s">
        <v>164</v>
      </c>
      <c r="B201" s="186">
        <v>34</v>
      </c>
      <c r="C201" s="186" t="s">
        <v>176</v>
      </c>
      <c r="D201" s="186" t="s">
        <v>700</v>
      </c>
      <c r="E201" s="186">
        <v>0.73</v>
      </c>
      <c r="F201" s="186">
        <v>6167</v>
      </c>
      <c r="G201" s="186">
        <v>0</v>
      </c>
      <c r="K201" s="186">
        <v>2</v>
      </c>
      <c r="L201" s="186">
        <v>16.829013</v>
      </c>
      <c r="M201" s="186">
        <v>113.48399999999999</v>
      </c>
      <c r="Q201" s="186">
        <v>112.66800000000001</v>
      </c>
      <c r="R201" s="186">
        <v>1</v>
      </c>
      <c r="T201" s="186">
        <v>0.72429279999999996</v>
      </c>
      <c r="V201" s="186">
        <v>3.6782E-3</v>
      </c>
      <c r="X201" s="186">
        <v>0.36647200000000002</v>
      </c>
      <c r="Y201" s="186" t="s">
        <v>2026</v>
      </c>
      <c r="Z201" s="186" t="s">
        <v>2042</v>
      </c>
      <c r="AA201" s="186" t="s">
        <v>2147</v>
      </c>
      <c r="AE201" s="186" t="s">
        <v>2146</v>
      </c>
      <c r="AF201" s="186">
        <v>0</v>
      </c>
    </row>
    <row r="202" spans="1:32" x14ac:dyDescent="0.2">
      <c r="A202" s="186" t="s">
        <v>164</v>
      </c>
      <c r="B202" s="186">
        <v>34</v>
      </c>
      <c r="C202" s="186" t="s">
        <v>176</v>
      </c>
      <c r="D202" s="186" t="s">
        <v>700</v>
      </c>
      <c r="E202" s="186">
        <v>0.73</v>
      </c>
      <c r="F202" s="186">
        <v>2106</v>
      </c>
      <c r="G202" s="186">
        <v>-2.8239999999999998</v>
      </c>
      <c r="J202" s="186" t="s">
        <v>754</v>
      </c>
      <c r="K202" s="186">
        <v>3</v>
      </c>
      <c r="L202" s="186">
        <v>9.2837624000000005</v>
      </c>
      <c r="M202" s="186">
        <v>51.415999999999997</v>
      </c>
      <c r="Q202" s="186">
        <v>51.046999999999997</v>
      </c>
      <c r="R202" s="186">
        <v>0</v>
      </c>
      <c r="T202" s="186">
        <v>0.72224710000000003</v>
      </c>
      <c r="V202" s="186">
        <v>3.6678000000000001E-3</v>
      </c>
      <c r="X202" s="186">
        <v>0.36544100000000002</v>
      </c>
      <c r="Y202" s="186" t="s">
        <v>1265</v>
      </c>
      <c r="Z202" s="186" t="s">
        <v>1987</v>
      </c>
      <c r="AA202" s="186" t="s">
        <v>2148</v>
      </c>
      <c r="AE202" s="186" t="s">
        <v>2146</v>
      </c>
      <c r="AF202" s="186">
        <v>0</v>
      </c>
    </row>
    <row r="203" spans="1:32" x14ac:dyDescent="0.2">
      <c r="A203" s="186" t="s">
        <v>164</v>
      </c>
      <c r="B203" s="186">
        <v>34</v>
      </c>
      <c r="C203" s="186" t="s">
        <v>176</v>
      </c>
      <c r="D203" s="186" t="s">
        <v>700</v>
      </c>
      <c r="E203" s="186">
        <v>0.73</v>
      </c>
      <c r="H203" s="186">
        <v>598</v>
      </c>
      <c r="I203" s="186">
        <v>-29.87</v>
      </c>
      <c r="J203" s="186" t="s">
        <v>758</v>
      </c>
      <c r="K203" s="186">
        <v>4</v>
      </c>
      <c r="L203" s="186">
        <v>44.296961899999999</v>
      </c>
      <c r="M203" s="186">
        <v>16.04</v>
      </c>
      <c r="P203" s="186">
        <v>15.792</v>
      </c>
      <c r="R203" s="186">
        <v>0</v>
      </c>
      <c r="S203" s="186">
        <v>1.1512625999999999</v>
      </c>
      <c r="U203" s="186">
        <v>1.08462E-2</v>
      </c>
      <c r="W203" s="186">
        <v>1.0729869999999999</v>
      </c>
      <c r="AB203" s="186" t="s">
        <v>809</v>
      </c>
      <c r="AC203" s="186" t="s">
        <v>835</v>
      </c>
      <c r="AD203" s="186" t="s">
        <v>1168</v>
      </c>
      <c r="AE203" s="186" t="s">
        <v>2146</v>
      </c>
      <c r="AF203" s="186">
        <v>95</v>
      </c>
    </row>
    <row r="204" spans="1:32" x14ac:dyDescent="0.2">
      <c r="A204" s="186" t="s">
        <v>164</v>
      </c>
      <c r="B204" s="186">
        <v>34</v>
      </c>
      <c r="C204" s="186" t="s">
        <v>176</v>
      </c>
      <c r="D204" s="186" t="s">
        <v>700</v>
      </c>
      <c r="E204" s="186">
        <v>0.73</v>
      </c>
      <c r="H204" s="186">
        <v>5207</v>
      </c>
      <c r="I204" s="186">
        <v>-43.8</v>
      </c>
      <c r="K204" s="186">
        <v>5</v>
      </c>
      <c r="L204" s="186">
        <v>62.989617799999998</v>
      </c>
      <c r="M204" s="186">
        <v>97.367000000000004</v>
      </c>
      <c r="P204" s="186">
        <v>95.888999999999996</v>
      </c>
      <c r="R204" s="186">
        <v>1</v>
      </c>
      <c r="S204" s="186">
        <v>1.1345707</v>
      </c>
      <c r="U204" s="186">
        <v>1.06905E-2</v>
      </c>
      <c r="W204" s="186">
        <v>1.0577430000000001</v>
      </c>
      <c r="AB204" s="186" t="s">
        <v>759</v>
      </c>
      <c r="AC204" s="186" t="s">
        <v>809</v>
      </c>
      <c r="AD204" s="186" t="s">
        <v>959</v>
      </c>
      <c r="AE204" s="186" t="s">
        <v>2146</v>
      </c>
      <c r="AF204" s="186">
        <v>95</v>
      </c>
    </row>
    <row r="205" spans="1:32" x14ac:dyDescent="0.2">
      <c r="A205" s="186" t="s">
        <v>164</v>
      </c>
      <c r="B205" s="186">
        <v>34</v>
      </c>
      <c r="C205" s="186" t="s">
        <v>176</v>
      </c>
      <c r="D205" s="186" t="s">
        <v>700</v>
      </c>
      <c r="E205" s="186">
        <v>0.73</v>
      </c>
      <c r="H205" s="186">
        <v>5202</v>
      </c>
      <c r="I205" s="186">
        <v>-44.033000000000001</v>
      </c>
      <c r="K205" s="186">
        <v>6</v>
      </c>
      <c r="L205" s="186">
        <v>62.629144199999999</v>
      </c>
      <c r="M205" s="186">
        <v>97.558000000000007</v>
      </c>
      <c r="P205" s="186">
        <v>96.076999999999998</v>
      </c>
      <c r="R205" s="186">
        <v>0</v>
      </c>
      <c r="S205" s="186">
        <v>1.1343041</v>
      </c>
      <c r="U205" s="186">
        <v>1.06879E-2</v>
      </c>
      <c r="W205" s="186">
        <v>1.0574870000000001</v>
      </c>
      <c r="AB205" s="186" t="s">
        <v>764</v>
      </c>
      <c r="AC205" s="186" t="s">
        <v>765</v>
      </c>
      <c r="AD205" s="186" t="s">
        <v>1099</v>
      </c>
      <c r="AE205" s="186" t="s">
        <v>2146</v>
      </c>
      <c r="AF205" s="186">
        <v>95</v>
      </c>
    </row>
    <row r="206" spans="1:32" x14ac:dyDescent="0.2">
      <c r="A206" s="186" t="s">
        <v>164</v>
      </c>
      <c r="B206" s="186">
        <v>35</v>
      </c>
      <c r="C206" s="186" t="s">
        <v>177</v>
      </c>
      <c r="D206" s="186" t="s">
        <v>700</v>
      </c>
      <c r="E206" s="186">
        <v>0.79800000000000004</v>
      </c>
      <c r="F206" s="186">
        <v>6160</v>
      </c>
      <c r="G206" s="186">
        <v>0.121</v>
      </c>
      <c r="K206" s="186">
        <v>1</v>
      </c>
      <c r="L206" s="186">
        <v>15.392516000000001</v>
      </c>
      <c r="M206" s="186">
        <v>113.45399999999999</v>
      </c>
      <c r="Q206" s="186">
        <v>112.63800000000001</v>
      </c>
      <c r="R206" s="186">
        <v>0</v>
      </c>
      <c r="T206" s="186">
        <v>0.72436610000000001</v>
      </c>
      <c r="V206" s="186">
        <v>3.6786000000000002E-3</v>
      </c>
      <c r="X206" s="186">
        <v>0.36651600000000001</v>
      </c>
      <c r="Y206" s="186" t="s">
        <v>1661</v>
      </c>
      <c r="Z206" s="186" t="s">
        <v>1987</v>
      </c>
      <c r="AA206" s="186" t="s">
        <v>2149</v>
      </c>
      <c r="AE206" s="186" t="s">
        <v>2150</v>
      </c>
      <c r="AF206" s="186">
        <v>0</v>
      </c>
    </row>
    <row r="207" spans="1:32" x14ac:dyDescent="0.2">
      <c r="A207" s="186" t="s">
        <v>164</v>
      </c>
      <c r="B207" s="186">
        <v>35</v>
      </c>
      <c r="C207" s="186" t="s">
        <v>177</v>
      </c>
      <c r="D207" s="186" t="s">
        <v>700</v>
      </c>
      <c r="E207" s="186">
        <v>0.79800000000000004</v>
      </c>
      <c r="F207" s="186">
        <v>6155</v>
      </c>
      <c r="G207" s="186">
        <v>0</v>
      </c>
      <c r="K207" s="186">
        <v>2</v>
      </c>
      <c r="L207" s="186">
        <v>15.377611999999999</v>
      </c>
      <c r="M207" s="186">
        <v>113.27200000000001</v>
      </c>
      <c r="Q207" s="186">
        <v>112.458</v>
      </c>
      <c r="R207" s="186">
        <v>1</v>
      </c>
      <c r="T207" s="186">
        <v>0.72427850000000005</v>
      </c>
      <c r="V207" s="186">
        <v>3.6782E-3</v>
      </c>
      <c r="X207" s="186">
        <v>0.36647200000000002</v>
      </c>
      <c r="Y207" s="186" t="s">
        <v>1664</v>
      </c>
      <c r="Z207" s="186" t="s">
        <v>2048</v>
      </c>
      <c r="AA207" s="186" t="s">
        <v>2140</v>
      </c>
      <c r="AE207" s="186" t="s">
        <v>2150</v>
      </c>
      <c r="AF207" s="186">
        <v>0</v>
      </c>
    </row>
    <row r="208" spans="1:32" x14ac:dyDescent="0.2">
      <c r="A208" s="186" t="s">
        <v>164</v>
      </c>
      <c r="B208" s="186">
        <v>35</v>
      </c>
      <c r="C208" s="186" t="s">
        <v>177</v>
      </c>
      <c r="D208" s="186" t="s">
        <v>700</v>
      </c>
      <c r="E208" s="186">
        <v>0.79800000000000004</v>
      </c>
      <c r="F208" s="186">
        <v>2298</v>
      </c>
      <c r="G208" s="186">
        <v>-2.7360000000000002</v>
      </c>
      <c r="J208" s="186" t="s">
        <v>754</v>
      </c>
      <c r="K208" s="186">
        <v>3</v>
      </c>
      <c r="L208" s="186">
        <v>9.1106052000000002</v>
      </c>
      <c r="M208" s="186">
        <v>55.874000000000002</v>
      </c>
      <c r="Q208" s="186">
        <v>55.473999999999997</v>
      </c>
      <c r="R208" s="186">
        <v>0</v>
      </c>
      <c r="T208" s="186">
        <v>0.72229650000000001</v>
      </c>
      <c r="V208" s="186">
        <v>3.6681000000000001E-3</v>
      </c>
      <c r="X208" s="186">
        <v>0.36547299999999999</v>
      </c>
      <c r="Y208" s="186" t="s">
        <v>1661</v>
      </c>
      <c r="Z208" s="186" t="s">
        <v>1687</v>
      </c>
      <c r="AA208" s="186" t="s">
        <v>1758</v>
      </c>
      <c r="AE208" s="186" t="s">
        <v>2150</v>
      </c>
      <c r="AF208" s="186">
        <v>0</v>
      </c>
    </row>
    <row r="209" spans="1:32" x14ac:dyDescent="0.2">
      <c r="A209" s="186" t="s">
        <v>164</v>
      </c>
      <c r="B209" s="186">
        <v>35</v>
      </c>
      <c r="C209" s="186" t="s">
        <v>177</v>
      </c>
      <c r="D209" s="186" t="s">
        <v>700</v>
      </c>
      <c r="E209" s="186">
        <v>0.79800000000000004</v>
      </c>
      <c r="H209" s="186">
        <v>651</v>
      </c>
      <c r="I209" s="186">
        <v>-29.902999999999999</v>
      </c>
      <c r="J209" s="186" t="s">
        <v>758</v>
      </c>
      <c r="K209" s="186">
        <v>4</v>
      </c>
      <c r="L209" s="186">
        <v>43.762702099999998</v>
      </c>
      <c r="M209" s="186">
        <v>17.577999999999999</v>
      </c>
      <c r="P209" s="186">
        <v>17.306000000000001</v>
      </c>
      <c r="R209" s="186">
        <v>0</v>
      </c>
      <c r="S209" s="186">
        <v>1.151219</v>
      </c>
      <c r="U209" s="186">
        <v>1.08459E-2</v>
      </c>
      <c r="W209" s="186">
        <v>1.072951</v>
      </c>
      <c r="AB209" s="186" t="s">
        <v>809</v>
      </c>
      <c r="AC209" s="186" t="s">
        <v>835</v>
      </c>
      <c r="AD209" s="186" t="s">
        <v>1186</v>
      </c>
      <c r="AE209" s="186" t="s">
        <v>2150</v>
      </c>
      <c r="AF209" s="186">
        <v>95</v>
      </c>
    </row>
    <row r="210" spans="1:32" x14ac:dyDescent="0.2">
      <c r="A210" s="186" t="s">
        <v>164</v>
      </c>
      <c r="B210" s="186">
        <v>35</v>
      </c>
      <c r="C210" s="186" t="s">
        <v>177</v>
      </c>
      <c r="D210" s="186" t="s">
        <v>700</v>
      </c>
      <c r="E210" s="186">
        <v>0.79800000000000004</v>
      </c>
      <c r="H210" s="186">
        <v>5211</v>
      </c>
      <c r="I210" s="186">
        <v>-43.8</v>
      </c>
      <c r="K210" s="186">
        <v>5</v>
      </c>
      <c r="L210" s="186">
        <v>57.596582599999998</v>
      </c>
      <c r="M210" s="186">
        <v>97.382000000000005</v>
      </c>
      <c r="P210" s="186">
        <v>95.903999999999996</v>
      </c>
      <c r="R210" s="186">
        <v>1</v>
      </c>
      <c r="S210" s="186">
        <v>1.1345700000000001</v>
      </c>
      <c r="U210" s="186">
        <v>1.06905E-2</v>
      </c>
      <c r="W210" s="186">
        <v>1.0577430000000001</v>
      </c>
      <c r="AB210" s="186" t="s">
        <v>759</v>
      </c>
      <c r="AC210" s="186" t="s">
        <v>760</v>
      </c>
      <c r="AD210" s="186" t="s">
        <v>968</v>
      </c>
      <c r="AE210" s="186" t="s">
        <v>2150</v>
      </c>
      <c r="AF210" s="186">
        <v>95</v>
      </c>
    </row>
    <row r="211" spans="1:32" x14ac:dyDescent="0.2">
      <c r="A211" s="186" t="s">
        <v>164</v>
      </c>
      <c r="B211" s="186">
        <v>35</v>
      </c>
      <c r="C211" s="186" t="s">
        <v>177</v>
      </c>
      <c r="D211" s="186" t="s">
        <v>700</v>
      </c>
      <c r="E211" s="186">
        <v>0.79800000000000004</v>
      </c>
      <c r="H211" s="186">
        <v>5201</v>
      </c>
      <c r="I211" s="186">
        <v>-44.036999999999999</v>
      </c>
      <c r="K211" s="186">
        <v>6</v>
      </c>
      <c r="L211" s="186">
        <v>57.357678399999998</v>
      </c>
      <c r="M211" s="186">
        <v>97.52</v>
      </c>
      <c r="P211" s="186">
        <v>96.04</v>
      </c>
      <c r="R211" s="186">
        <v>0</v>
      </c>
      <c r="S211" s="186">
        <v>1.1343015000000001</v>
      </c>
      <c r="U211" s="186">
        <v>1.06879E-2</v>
      </c>
      <c r="W211" s="186">
        <v>1.0574840000000001</v>
      </c>
      <c r="AB211" s="186" t="s">
        <v>764</v>
      </c>
      <c r="AC211" s="186" t="s">
        <v>765</v>
      </c>
      <c r="AD211" s="186" t="s">
        <v>1135</v>
      </c>
      <c r="AE211" s="186" t="s">
        <v>2150</v>
      </c>
      <c r="AF211" s="186">
        <v>95</v>
      </c>
    </row>
    <row r="212" spans="1:32" x14ac:dyDescent="0.2">
      <c r="A212" s="186" t="s">
        <v>164</v>
      </c>
      <c r="B212" s="186">
        <v>36</v>
      </c>
      <c r="C212" s="186" t="s">
        <v>182</v>
      </c>
      <c r="D212" s="186" t="s">
        <v>701</v>
      </c>
      <c r="E212" s="186">
        <v>0.83499999999999996</v>
      </c>
      <c r="F212" s="186">
        <v>6147</v>
      </c>
      <c r="G212" s="186">
        <v>0.11899999999999999</v>
      </c>
      <c r="K212" s="186">
        <v>1</v>
      </c>
      <c r="L212" s="186">
        <v>14.7047016</v>
      </c>
      <c r="M212" s="186">
        <v>113.381</v>
      </c>
      <c r="Q212" s="186">
        <v>112.565</v>
      </c>
      <c r="R212" s="186">
        <v>0</v>
      </c>
      <c r="T212" s="186">
        <v>0.7243655</v>
      </c>
      <c r="V212" s="186">
        <v>3.6786000000000002E-3</v>
      </c>
      <c r="X212" s="186">
        <v>0.36651499999999998</v>
      </c>
      <c r="Y212" s="186" t="s">
        <v>1265</v>
      </c>
      <c r="Z212" s="186" t="s">
        <v>1987</v>
      </c>
      <c r="AA212" s="186" t="s">
        <v>2145</v>
      </c>
      <c r="AE212" s="186" t="s">
        <v>2151</v>
      </c>
      <c r="AF212" s="186">
        <v>0</v>
      </c>
    </row>
    <row r="213" spans="1:32" x14ac:dyDescent="0.2">
      <c r="A213" s="186" t="s">
        <v>164</v>
      </c>
      <c r="B213" s="186">
        <v>36</v>
      </c>
      <c r="C213" s="186" t="s">
        <v>182</v>
      </c>
      <c r="D213" s="186" t="s">
        <v>701</v>
      </c>
      <c r="E213" s="186">
        <v>0.83499999999999996</v>
      </c>
      <c r="F213" s="186">
        <v>6155</v>
      </c>
      <c r="G213" s="186">
        <v>0</v>
      </c>
      <c r="K213" s="186">
        <v>2</v>
      </c>
      <c r="L213" s="186">
        <v>14.7022592</v>
      </c>
      <c r="M213" s="186">
        <v>113.35</v>
      </c>
      <c r="Q213" s="186">
        <v>112.53400000000001</v>
      </c>
      <c r="R213" s="186">
        <v>1</v>
      </c>
      <c r="T213" s="186">
        <v>0.72427940000000002</v>
      </c>
      <c r="V213" s="186">
        <v>3.6782E-3</v>
      </c>
      <c r="X213" s="186">
        <v>0.36647200000000002</v>
      </c>
      <c r="Y213" s="186" t="s">
        <v>1664</v>
      </c>
      <c r="Z213" s="186" t="s">
        <v>2048</v>
      </c>
      <c r="AA213" s="186" t="s">
        <v>2152</v>
      </c>
      <c r="AE213" s="186" t="s">
        <v>2151</v>
      </c>
      <c r="AF213" s="186">
        <v>0</v>
      </c>
    </row>
    <row r="214" spans="1:32" x14ac:dyDescent="0.2">
      <c r="A214" s="186" t="s">
        <v>164</v>
      </c>
      <c r="B214" s="186">
        <v>36</v>
      </c>
      <c r="C214" s="186" t="s">
        <v>182</v>
      </c>
      <c r="D214" s="186" t="s">
        <v>701</v>
      </c>
      <c r="E214" s="186">
        <v>0.83499999999999996</v>
      </c>
      <c r="F214" s="186">
        <v>2618</v>
      </c>
      <c r="G214" s="186">
        <v>29.681999999999999</v>
      </c>
      <c r="J214" s="186" t="s">
        <v>754</v>
      </c>
      <c r="K214" s="186">
        <v>3</v>
      </c>
      <c r="L214" s="186">
        <v>9.6750340000000001</v>
      </c>
      <c r="M214" s="186">
        <v>63.499000000000002</v>
      </c>
      <c r="Q214" s="186">
        <v>63.029000000000003</v>
      </c>
      <c r="R214" s="186">
        <v>0</v>
      </c>
      <c r="T214" s="186">
        <v>0.74577709999999997</v>
      </c>
      <c r="V214" s="186">
        <v>3.7873999999999998E-3</v>
      </c>
      <c r="X214" s="186">
        <v>0.37730799999999998</v>
      </c>
      <c r="Y214" s="186" t="s">
        <v>1661</v>
      </c>
      <c r="Z214" s="186" t="s">
        <v>1999</v>
      </c>
      <c r="AA214" s="186" t="s">
        <v>2153</v>
      </c>
      <c r="AE214" s="186" t="s">
        <v>2151</v>
      </c>
      <c r="AF214" s="186">
        <v>0</v>
      </c>
    </row>
    <row r="215" spans="1:32" x14ac:dyDescent="0.2">
      <c r="A215" s="186" t="s">
        <v>164</v>
      </c>
      <c r="B215" s="186">
        <v>36</v>
      </c>
      <c r="C215" s="186" t="s">
        <v>182</v>
      </c>
      <c r="D215" s="186" t="s">
        <v>701</v>
      </c>
      <c r="E215" s="186">
        <v>0.83499999999999996</v>
      </c>
      <c r="H215" s="186">
        <v>737</v>
      </c>
      <c r="I215" s="186">
        <v>22.128</v>
      </c>
      <c r="J215" s="186" t="s">
        <v>758</v>
      </c>
      <c r="K215" s="186">
        <v>4</v>
      </c>
      <c r="L215" s="186">
        <v>46.542880500000003</v>
      </c>
      <c r="M215" s="186">
        <v>20.03</v>
      </c>
      <c r="P215" s="186">
        <v>19.71</v>
      </c>
      <c r="R215" s="186">
        <v>0</v>
      </c>
      <c r="S215" s="186">
        <v>1.2085821999999999</v>
      </c>
      <c r="U215" s="186">
        <v>1.14276E-2</v>
      </c>
      <c r="W215" s="186">
        <v>1.129848</v>
      </c>
      <c r="AB215" s="186" t="s">
        <v>809</v>
      </c>
      <c r="AC215" s="186" t="s">
        <v>835</v>
      </c>
      <c r="AD215" s="186" t="s">
        <v>1186</v>
      </c>
      <c r="AE215" s="186" t="s">
        <v>2151</v>
      </c>
      <c r="AF215" s="186">
        <v>95</v>
      </c>
    </row>
    <row r="216" spans="1:32" x14ac:dyDescent="0.2">
      <c r="A216" s="186" t="s">
        <v>164</v>
      </c>
      <c r="B216" s="186">
        <v>36</v>
      </c>
      <c r="C216" s="186" t="s">
        <v>182</v>
      </c>
      <c r="D216" s="186" t="s">
        <v>701</v>
      </c>
      <c r="E216" s="186">
        <v>0.83499999999999996</v>
      </c>
      <c r="H216" s="186">
        <v>5206</v>
      </c>
      <c r="I216" s="186">
        <v>-43.8</v>
      </c>
      <c r="K216" s="186">
        <v>5</v>
      </c>
      <c r="L216" s="186">
        <v>55.116566900000002</v>
      </c>
      <c r="M216" s="186">
        <v>97.337999999999994</v>
      </c>
      <c r="P216" s="186">
        <v>95.861000000000004</v>
      </c>
      <c r="R216" s="186">
        <v>1</v>
      </c>
      <c r="S216" s="186">
        <v>1.1345502999999999</v>
      </c>
      <c r="U216" s="186">
        <v>1.06905E-2</v>
      </c>
      <c r="W216" s="186">
        <v>1.0577430000000001</v>
      </c>
      <c r="AB216" s="186" t="s">
        <v>809</v>
      </c>
      <c r="AC216" s="186" t="s">
        <v>760</v>
      </c>
      <c r="AD216" s="186" t="s">
        <v>968</v>
      </c>
      <c r="AE216" s="186" t="s">
        <v>2151</v>
      </c>
      <c r="AF216" s="186">
        <v>95</v>
      </c>
    </row>
    <row r="217" spans="1:32" x14ac:dyDescent="0.2">
      <c r="A217" s="186" t="s">
        <v>164</v>
      </c>
      <c r="B217" s="186">
        <v>36</v>
      </c>
      <c r="C217" s="186" t="s">
        <v>182</v>
      </c>
      <c r="D217" s="186" t="s">
        <v>701</v>
      </c>
      <c r="E217" s="186">
        <v>0.83499999999999996</v>
      </c>
      <c r="H217" s="186">
        <v>5203</v>
      </c>
      <c r="I217" s="186">
        <v>-43.999000000000002</v>
      </c>
      <c r="K217" s="186">
        <v>6</v>
      </c>
      <c r="L217" s="186">
        <v>54.896794100000001</v>
      </c>
      <c r="M217" s="186">
        <v>97.471000000000004</v>
      </c>
      <c r="P217" s="186">
        <v>95.992000000000004</v>
      </c>
      <c r="R217" s="186">
        <v>0</v>
      </c>
      <c r="S217" s="186">
        <v>1.1343231</v>
      </c>
      <c r="U217" s="186">
        <v>1.06883E-2</v>
      </c>
      <c r="W217" s="186">
        <v>1.057525</v>
      </c>
      <c r="AB217" s="186" t="s">
        <v>764</v>
      </c>
      <c r="AC217" s="186" t="s">
        <v>880</v>
      </c>
      <c r="AD217" s="186" t="s">
        <v>1135</v>
      </c>
      <c r="AE217" s="186" t="s">
        <v>2151</v>
      </c>
      <c r="AF217" s="186">
        <v>95</v>
      </c>
    </row>
    <row r="218" spans="1:32" x14ac:dyDescent="0.2">
      <c r="A218" s="186" t="s">
        <v>164</v>
      </c>
      <c r="B218" s="186">
        <v>37</v>
      </c>
      <c r="C218" s="186" t="s">
        <v>183</v>
      </c>
      <c r="D218" s="186" t="s">
        <v>701</v>
      </c>
      <c r="E218" s="186">
        <v>0.72199999999999998</v>
      </c>
      <c r="F218" s="186">
        <v>6147</v>
      </c>
      <c r="G218" s="186">
        <v>0.105</v>
      </c>
      <c r="K218" s="186">
        <v>1</v>
      </c>
      <c r="L218" s="186">
        <v>16.985876099999999</v>
      </c>
      <c r="M218" s="186">
        <v>113.157</v>
      </c>
      <c r="Q218" s="186">
        <v>112.343</v>
      </c>
      <c r="R218" s="186">
        <v>0</v>
      </c>
      <c r="T218" s="186">
        <v>0.72436579999999995</v>
      </c>
      <c r="V218" s="186">
        <v>3.6786000000000002E-3</v>
      </c>
      <c r="X218" s="186">
        <v>0.36651</v>
      </c>
      <c r="Y218" s="186" t="s">
        <v>1265</v>
      </c>
      <c r="Z218" s="186" t="s">
        <v>1262</v>
      </c>
      <c r="AA218" s="186" t="s">
        <v>2154</v>
      </c>
      <c r="AE218" s="186" t="s">
        <v>2155</v>
      </c>
      <c r="AF218" s="186">
        <v>0</v>
      </c>
    </row>
    <row r="219" spans="1:32" x14ac:dyDescent="0.2">
      <c r="A219" s="186" t="s">
        <v>164</v>
      </c>
      <c r="B219" s="186">
        <v>37</v>
      </c>
      <c r="C219" s="186" t="s">
        <v>183</v>
      </c>
      <c r="D219" s="186" t="s">
        <v>701</v>
      </c>
      <c r="E219" s="186">
        <v>0.72199999999999998</v>
      </c>
      <c r="F219" s="186">
        <v>6154</v>
      </c>
      <c r="G219" s="186">
        <v>0</v>
      </c>
      <c r="K219" s="186">
        <v>2</v>
      </c>
      <c r="L219" s="186">
        <v>16.9973296</v>
      </c>
      <c r="M219" s="186">
        <v>113.283</v>
      </c>
      <c r="Q219" s="186">
        <v>112.46899999999999</v>
      </c>
      <c r="R219" s="186">
        <v>1</v>
      </c>
      <c r="T219" s="186">
        <v>0.72428999999999999</v>
      </c>
      <c r="V219" s="186">
        <v>3.6782E-3</v>
      </c>
      <c r="X219" s="186">
        <v>0.36647200000000002</v>
      </c>
      <c r="Y219" s="186" t="s">
        <v>1664</v>
      </c>
      <c r="Z219" s="186" t="s">
        <v>2048</v>
      </c>
      <c r="AA219" s="186" t="s">
        <v>2156</v>
      </c>
      <c r="AE219" s="186" t="s">
        <v>2155</v>
      </c>
      <c r="AF219" s="186">
        <v>0</v>
      </c>
    </row>
    <row r="220" spans="1:32" x14ac:dyDescent="0.2">
      <c r="A220" s="186" t="s">
        <v>164</v>
      </c>
      <c r="B220" s="186">
        <v>37</v>
      </c>
      <c r="C220" s="186" t="s">
        <v>183</v>
      </c>
      <c r="D220" s="186" t="s">
        <v>701</v>
      </c>
      <c r="E220" s="186">
        <v>0.72199999999999998</v>
      </c>
      <c r="F220" s="186">
        <v>2243</v>
      </c>
      <c r="G220" s="186">
        <v>29.67</v>
      </c>
      <c r="J220" s="186" t="s">
        <v>754</v>
      </c>
      <c r="K220" s="186">
        <v>3</v>
      </c>
      <c r="L220" s="186">
        <v>9.9122667</v>
      </c>
      <c r="M220" s="186">
        <v>54.835000000000001</v>
      </c>
      <c r="Q220" s="186">
        <v>54.429000000000002</v>
      </c>
      <c r="R220" s="186">
        <v>0</v>
      </c>
      <c r="T220" s="186">
        <v>0.74578</v>
      </c>
      <c r="V220" s="186">
        <v>3.7873E-3</v>
      </c>
      <c r="X220" s="186">
        <v>0.37730399999999997</v>
      </c>
      <c r="Y220" s="186" t="s">
        <v>1661</v>
      </c>
      <c r="Z220" s="186" t="s">
        <v>1999</v>
      </c>
      <c r="AA220" s="186" t="s">
        <v>2157</v>
      </c>
      <c r="AE220" s="186" t="s">
        <v>2155</v>
      </c>
      <c r="AF220" s="186">
        <v>0</v>
      </c>
    </row>
    <row r="221" spans="1:32" x14ac:dyDescent="0.2">
      <c r="A221" s="186" t="s">
        <v>164</v>
      </c>
      <c r="B221" s="186">
        <v>37</v>
      </c>
      <c r="C221" s="186" t="s">
        <v>183</v>
      </c>
      <c r="D221" s="186" t="s">
        <v>701</v>
      </c>
      <c r="E221" s="186">
        <v>0.72199999999999998</v>
      </c>
      <c r="H221" s="186">
        <v>636</v>
      </c>
      <c r="I221" s="186">
        <v>22.192</v>
      </c>
      <c r="J221" s="186" t="s">
        <v>758</v>
      </c>
      <c r="K221" s="186">
        <v>4</v>
      </c>
      <c r="L221" s="186">
        <v>47.541223199999997</v>
      </c>
      <c r="M221" s="186">
        <v>17.216999999999999</v>
      </c>
      <c r="P221" s="186">
        <v>16.942</v>
      </c>
      <c r="R221" s="186">
        <v>0</v>
      </c>
      <c r="S221" s="186">
        <v>1.2086992999999999</v>
      </c>
      <c r="U221" s="186">
        <v>1.1428300000000001E-2</v>
      </c>
      <c r="W221" s="186">
        <v>1.129918</v>
      </c>
      <c r="AB221" s="186" t="s">
        <v>809</v>
      </c>
      <c r="AC221" s="186" t="s">
        <v>835</v>
      </c>
      <c r="AD221" s="186" t="s">
        <v>1214</v>
      </c>
      <c r="AE221" s="186" t="s">
        <v>2155</v>
      </c>
      <c r="AF221" s="186">
        <v>95</v>
      </c>
    </row>
    <row r="222" spans="1:32" x14ac:dyDescent="0.2">
      <c r="A222" s="186" t="s">
        <v>164</v>
      </c>
      <c r="B222" s="186">
        <v>37</v>
      </c>
      <c r="C222" s="186" t="s">
        <v>183</v>
      </c>
      <c r="D222" s="186" t="s">
        <v>701</v>
      </c>
      <c r="E222" s="186">
        <v>0.72199999999999998</v>
      </c>
      <c r="H222" s="186">
        <v>5201</v>
      </c>
      <c r="I222" s="186">
        <v>-43.8</v>
      </c>
      <c r="K222" s="186">
        <v>5</v>
      </c>
      <c r="L222" s="186">
        <v>63.6858754</v>
      </c>
      <c r="M222" s="186">
        <v>97.367999999999995</v>
      </c>
      <c r="P222" s="186">
        <v>95.89</v>
      </c>
      <c r="R222" s="186">
        <v>1</v>
      </c>
      <c r="S222" s="186">
        <v>1.1345863</v>
      </c>
      <c r="U222" s="186">
        <v>1.06905E-2</v>
      </c>
      <c r="W222" s="186">
        <v>1.0577430000000001</v>
      </c>
      <c r="AB222" s="186" t="s">
        <v>759</v>
      </c>
      <c r="AC222" s="186" t="s">
        <v>760</v>
      </c>
      <c r="AD222" s="186" t="s">
        <v>968</v>
      </c>
      <c r="AE222" s="186" t="s">
        <v>2155</v>
      </c>
      <c r="AF222" s="186">
        <v>95</v>
      </c>
    </row>
    <row r="223" spans="1:32" x14ac:dyDescent="0.2">
      <c r="A223" s="186" t="s">
        <v>164</v>
      </c>
      <c r="B223" s="186">
        <v>37</v>
      </c>
      <c r="C223" s="186" t="s">
        <v>183</v>
      </c>
      <c r="D223" s="186" t="s">
        <v>701</v>
      </c>
      <c r="E223" s="186">
        <v>0.72199999999999998</v>
      </c>
      <c r="H223" s="186">
        <v>5197</v>
      </c>
      <c r="I223" s="186">
        <v>-44.003999999999998</v>
      </c>
      <c r="K223" s="186">
        <v>6</v>
      </c>
      <c r="L223" s="186">
        <v>63.403314999999999</v>
      </c>
      <c r="M223" s="186">
        <v>97.516000000000005</v>
      </c>
      <c r="P223" s="186">
        <v>96.036000000000001</v>
      </c>
      <c r="R223" s="186">
        <v>0</v>
      </c>
      <c r="S223" s="186">
        <v>1.1343546</v>
      </c>
      <c r="U223" s="186">
        <v>1.06882E-2</v>
      </c>
      <c r="W223" s="186">
        <v>1.0575190000000001</v>
      </c>
      <c r="AB223" s="186" t="s">
        <v>764</v>
      </c>
      <c r="AC223" s="186" t="s">
        <v>765</v>
      </c>
      <c r="AD223" s="186" t="s">
        <v>1135</v>
      </c>
      <c r="AE223" s="186" t="s">
        <v>2155</v>
      </c>
      <c r="AF223" s="186">
        <v>95</v>
      </c>
    </row>
    <row r="224" spans="1:32" x14ac:dyDescent="0.2">
      <c r="A224" s="186" t="s">
        <v>164</v>
      </c>
      <c r="B224" s="186">
        <v>38</v>
      </c>
      <c r="C224" s="186" t="s">
        <v>189</v>
      </c>
      <c r="D224" s="186" t="s">
        <v>697</v>
      </c>
      <c r="E224" s="186">
        <v>0.78300000000000003</v>
      </c>
      <c r="F224" s="186">
        <v>6152</v>
      </c>
      <c r="G224" s="186">
        <v>0.11899999999999999</v>
      </c>
      <c r="K224" s="186">
        <v>1</v>
      </c>
      <c r="L224" s="186">
        <v>15.6715939</v>
      </c>
      <c r="M224" s="186">
        <v>113.265</v>
      </c>
      <c r="Q224" s="186">
        <v>112.45</v>
      </c>
      <c r="R224" s="186">
        <v>0</v>
      </c>
      <c r="T224" s="186">
        <v>0.724379</v>
      </c>
      <c r="V224" s="186">
        <v>3.6786000000000002E-3</v>
      </c>
      <c r="X224" s="186">
        <v>0.36651499999999998</v>
      </c>
      <c r="Y224" s="186" t="s">
        <v>1265</v>
      </c>
      <c r="Z224" s="186" t="s">
        <v>1675</v>
      </c>
      <c r="AA224" s="186" t="s">
        <v>1363</v>
      </c>
      <c r="AE224" s="186" t="s">
        <v>2158</v>
      </c>
      <c r="AF224" s="186">
        <v>0</v>
      </c>
    </row>
    <row r="225" spans="1:32" x14ac:dyDescent="0.2">
      <c r="A225" s="186" t="s">
        <v>164</v>
      </c>
      <c r="B225" s="186">
        <v>38</v>
      </c>
      <c r="C225" s="186" t="s">
        <v>189</v>
      </c>
      <c r="D225" s="186" t="s">
        <v>697</v>
      </c>
      <c r="E225" s="186">
        <v>0.78300000000000003</v>
      </c>
      <c r="F225" s="186">
        <v>6148</v>
      </c>
      <c r="G225" s="186">
        <v>0</v>
      </c>
      <c r="K225" s="186">
        <v>2</v>
      </c>
      <c r="L225" s="186">
        <v>15.6753076</v>
      </c>
      <c r="M225" s="186">
        <v>113.309</v>
      </c>
      <c r="Q225" s="186">
        <v>112.495</v>
      </c>
      <c r="R225" s="186">
        <v>1</v>
      </c>
      <c r="T225" s="186">
        <v>0.72429290000000002</v>
      </c>
      <c r="V225" s="186">
        <v>3.6782E-3</v>
      </c>
      <c r="X225" s="186">
        <v>0.36647200000000002</v>
      </c>
      <c r="Y225" s="186" t="s">
        <v>1664</v>
      </c>
      <c r="Z225" s="186" t="s">
        <v>2048</v>
      </c>
      <c r="AA225" s="186" t="s">
        <v>2159</v>
      </c>
      <c r="AE225" s="186" t="s">
        <v>2158</v>
      </c>
      <c r="AF225" s="186">
        <v>0</v>
      </c>
    </row>
    <row r="226" spans="1:32" x14ac:dyDescent="0.2">
      <c r="A226" s="186" t="s">
        <v>164</v>
      </c>
      <c r="B226" s="186">
        <v>38</v>
      </c>
      <c r="C226" s="186" t="s">
        <v>189</v>
      </c>
      <c r="D226" s="186" t="s">
        <v>697</v>
      </c>
      <c r="E226" s="186">
        <v>0.78300000000000003</v>
      </c>
      <c r="F226" s="186">
        <v>3130</v>
      </c>
      <c r="G226" s="186">
        <v>8.5540000000000003</v>
      </c>
      <c r="J226" s="186" t="s">
        <v>754</v>
      </c>
      <c r="K226" s="186">
        <v>3</v>
      </c>
      <c r="L226" s="186">
        <v>11.846180499999999</v>
      </c>
      <c r="M226" s="186">
        <v>75.649000000000001</v>
      </c>
      <c r="Q226" s="186">
        <v>75.099999999999994</v>
      </c>
      <c r="R226" s="186">
        <v>0</v>
      </c>
      <c r="T226" s="186">
        <v>0.73048849999999999</v>
      </c>
      <c r="V226" s="186">
        <v>3.7096999999999998E-3</v>
      </c>
      <c r="X226" s="186">
        <v>0.36959500000000001</v>
      </c>
      <c r="Y226" s="186" t="s">
        <v>1661</v>
      </c>
      <c r="Z226" s="186" t="s">
        <v>1999</v>
      </c>
      <c r="AA226" s="186" t="s">
        <v>1375</v>
      </c>
      <c r="AE226" s="186" t="s">
        <v>2158</v>
      </c>
      <c r="AF226" s="186">
        <v>0</v>
      </c>
    </row>
    <row r="227" spans="1:32" x14ac:dyDescent="0.2">
      <c r="A227" s="186" t="s">
        <v>164</v>
      </c>
      <c r="B227" s="186">
        <v>38</v>
      </c>
      <c r="C227" s="186" t="s">
        <v>189</v>
      </c>
      <c r="D227" s="186" t="s">
        <v>697</v>
      </c>
      <c r="E227" s="186">
        <v>0.78300000000000003</v>
      </c>
      <c r="H227" s="186">
        <v>790</v>
      </c>
      <c r="I227" s="186">
        <v>-19.547000000000001</v>
      </c>
      <c r="J227" s="186" t="s">
        <v>758</v>
      </c>
      <c r="K227" s="186">
        <v>4</v>
      </c>
      <c r="L227" s="186">
        <v>52.491526</v>
      </c>
      <c r="M227" s="186">
        <v>21.491</v>
      </c>
      <c r="P227" s="186">
        <v>21.155999999999999</v>
      </c>
      <c r="R227" s="186">
        <v>0</v>
      </c>
      <c r="S227" s="186">
        <v>1.1626055</v>
      </c>
      <c r="U227" s="186">
        <v>1.09617E-2</v>
      </c>
      <c r="W227" s="186">
        <v>1.0842810000000001</v>
      </c>
      <c r="AB227" s="186" t="s">
        <v>809</v>
      </c>
      <c r="AC227" s="186" t="s">
        <v>760</v>
      </c>
      <c r="AD227" s="186" t="s">
        <v>1214</v>
      </c>
      <c r="AE227" s="186" t="s">
        <v>2158</v>
      </c>
      <c r="AF227" s="186">
        <v>95</v>
      </c>
    </row>
    <row r="228" spans="1:32" x14ac:dyDescent="0.2">
      <c r="A228" s="186" t="s">
        <v>164</v>
      </c>
      <c r="B228" s="186">
        <v>38</v>
      </c>
      <c r="C228" s="186" t="s">
        <v>189</v>
      </c>
      <c r="D228" s="186" t="s">
        <v>697</v>
      </c>
      <c r="E228" s="186">
        <v>0.78300000000000003</v>
      </c>
      <c r="H228" s="186">
        <v>5206</v>
      </c>
      <c r="I228" s="186">
        <v>-43.8</v>
      </c>
      <c r="K228" s="186">
        <v>5</v>
      </c>
      <c r="L228" s="186">
        <v>58.788854899999997</v>
      </c>
      <c r="M228" s="186">
        <v>97.331000000000003</v>
      </c>
      <c r="P228" s="186">
        <v>95.853999999999999</v>
      </c>
      <c r="R228" s="186">
        <v>1</v>
      </c>
      <c r="S228" s="186">
        <v>1.1345845000000001</v>
      </c>
      <c r="U228" s="186">
        <v>1.06905E-2</v>
      </c>
      <c r="W228" s="186">
        <v>1.0577430000000001</v>
      </c>
      <c r="AB228" s="186" t="s">
        <v>809</v>
      </c>
      <c r="AC228" s="186" t="s">
        <v>760</v>
      </c>
      <c r="AD228" s="186" t="s">
        <v>982</v>
      </c>
      <c r="AE228" s="186" t="s">
        <v>2158</v>
      </c>
      <c r="AF228" s="186">
        <v>95</v>
      </c>
    </row>
    <row r="229" spans="1:32" x14ac:dyDescent="0.2">
      <c r="A229" s="186" t="s">
        <v>164</v>
      </c>
      <c r="B229" s="186">
        <v>38</v>
      </c>
      <c r="C229" s="186" t="s">
        <v>189</v>
      </c>
      <c r="D229" s="186" t="s">
        <v>697</v>
      </c>
      <c r="E229" s="186">
        <v>0.78300000000000003</v>
      </c>
      <c r="H229" s="186">
        <v>5197</v>
      </c>
      <c r="I229" s="186">
        <v>-44.005000000000003</v>
      </c>
      <c r="K229" s="186">
        <v>6</v>
      </c>
      <c r="L229" s="186">
        <v>58.544832599999999</v>
      </c>
      <c r="M229" s="186">
        <v>97.47</v>
      </c>
      <c r="P229" s="186">
        <v>95.991</v>
      </c>
      <c r="R229" s="186">
        <v>0</v>
      </c>
      <c r="S229" s="186">
        <v>1.13435</v>
      </c>
      <c r="U229" s="186">
        <v>1.06882E-2</v>
      </c>
      <c r="W229" s="186">
        <v>1.0575190000000001</v>
      </c>
      <c r="AB229" s="186" t="s">
        <v>798</v>
      </c>
      <c r="AC229" s="186" t="s">
        <v>880</v>
      </c>
      <c r="AD229" s="186" t="s">
        <v>1151</v>
      </c>
      <c r="AE229" s="186" t="s">
        <v>2158</v>
      </c>
      <c r="AF229" s="186">
        <v>95</v>
      </c>
    </row>
    <row r="230" spans="1:32" x14ac:dyDescent="0.2">
      <c r="A230" s="186" t="s">
        <v>164</v>
      </c>
      <c r="B230" s="186">
        <v>39</v>
      </c>
      <c r="C230" s="186" t="s">
        <v>190</v>
      </c>
      <c r="D230" s="186" t="s">
        <v>697</v>
      </c>
      <c r="E230" s="186">
        <v>0.72699999999999998</v>
      </c>
      <c r="F230" s="186">
        <v>6155</v>
      </c>
      <c r="G230" s="186">
        <v>0.111</v>
      </c>
      <c r="K230" s="186">
        <v>1</v>
      </c>
      <c r="L230" s="186">
        <v>16.871676699999998</v>
      </c>
      <c r="M230" s="186">
        <v>113.18600000000001</v>
      </c>
      <c r="Q230" s="186">
        <v>112.372</v>
      </c>
      <c r="R230" s="186">
        <v>0</v>
      </c>
      <c r="T230" s="186">
        <v>0.72437419999999997</v>
      </c>
      <c r="V230" s="186">
        <v>3.6786000000000002E-3</v>
      </c>
      <c r="X230" s="186">
        <v>0.36651299999999998</v>
      </c>
      <c r="Y230" s="186" t="s">
        <v>1701</v>
      </c>
      <c r="Z230" s="186" t="s">
        <v>1262</v>
      </c>
      <c r="AA230" s="186" t="s">
        <v>2160</v>
      </c>
      <c r="AE230" s="186" t="s">
        <v>2161</v>
      </c>
      <c r="AF230" s="186">
        <v>0</v>
      </c>
    </row>
    <row r="231" spans="1:32" x14ac:dyDescent="0.2">
      <c r="A231" s="186" t="s">
        <v>164</v>
      </c>
      <c r="B231" s="186">
        <v>39</v>
      </c>
      <c r="C231" s="186" t="s">
        <v>190</v>
      </c>
      <c r="D231" s="186" t="s">
        <v>697</v>
      </c>
      <c r="E231" s="186">
        <v>0.72699999999999998</v>
      </c>
      <c r="F231" s="186">
        <v>6158</v>
      </c>
      <c r="G231" s="186">
        <v>0</v>
      </c>
      <c r="K231" s="186">
        <v>2</v>
      </c>
      <c r="L231" s="186">
        <v>16.888600499999999</v>
      </c>
      <c r="M231" s="186">
        <v>113.374</v>
      </c>
      <c r="Q231" s="186">
        <v>112.559</v>
      </c>
      <c r="R231" s="186">
        <v>1</v>
      </c>
      <c r="T231" s="186">
        <v>0.72429390000000005</v>
      </c>
      <c r="V231" s="186">
        <v>3.6782E-3</v>
      </c>
      <c r="X231" s="186">
        <v>0.36647200000000002</v>
      </c>
      <c r="Y231" s="186" t="s">
        <v>2031</v>
      </c>
      <c r="Z231" s="186" t="s">
        <v>1667</v>
      </c>
      <c r="AA231" s="186" t="s">
        <v>2162</v>
      </c>
      <c r="AE231" s="186" t="s">
        <v>2161</v>
      </c>
      <c r="AF231" s="186">
        <v>0</v>
      </c>
    </row>
    <row r="232" spans="1:32" x14ac:dyDescent="0.2">
      <c r="A232" s="186" t="s">
        <v>164</v>
      </c>
      <c r="B232" s="186">
        <v>39</v>
      </c>
      <c r="C232" s="186" t="s">
        <v>190</v>
      </c>
      <c r="D232" s="186" t="s">
        <v>697</v>
      </c>
      <c r="E232" s="186">
        <v>0.72699999999999998</v>
      </c>
      <c r="F232" s="186">
        <v>2885</v>
      </c>
      <c r="G232" s="186">
        <v>8.59</v>
      </c>
      <c r="J232" s="186" t="s">
        <v>754</v>
      </c>
      <c r="K232" s="186">
        <v>3</v>
      </c>
      <c r="L232" s="186">
        <v>12.0049881</v>
      </c>
      <c r="M232" s="186">
        <v>69.944999999999993</v>
      </c>
      <c r="Q232" s="186">
        <v>69.438000000000002</v>
      </c>
      <c r="R232" s="186">
        <v>0</v>
      </c>
      <c r="T232" s="186">
        <v>0.73051560000000004</v>
      </c>
      <c r="V232" s="186">
        <v>3.7098000000000001E-3</v>
      </c>
      <c r="X232" s="186">
        <v>0.36960799999999999</v>
      </c>
      <c r="Y232" s="186" t="s">
        <v>1265</v>
      </c>
      <c r="Z232" s="186" t="s">
        <v>1987</v>
      </c>
      <c r="AA232" s="186" t="s">
        <v>2163</v>
      </c>
      <c r="AE232" s="186" t="s">
        <v>2161</v>
      </c>
      <c r="AF232" s="186">
        <v>0</v>
      </c>
    </row>
    <row r="233" spans="1:32" x14ac:dyDescent="0.2">
      <c r="A233" s="186" t="s">
        <v>164</v>
      </c>
      <c r="B233" s="186">
        <v>39</v>
      </c>
      <c r="C233" s="186" t="s">
        <v>190</v>
      </c>
      <c r="D233" s="186" t="s">
        <v>697</v>
      </c>
      <c r="E233" s="186">
        <v>0.72699999999999998</v>
      </c>
      <c r="H233" s="186">
        <v>731</v>
      </c>
      <c r="I233" s="186">
        <v>-19.510000000000002</v>
      </c>
      <c r="J233" s="186" t="s">
        <v>758</v>
      </c>
      <c r="K233" s="186">
        <v>4</v>
      </c>
      <c r="L233" s="186">
        <v>53.024437800000001</v>
      </c>
      <c r="M233" s="186">
        <v>19.829000000000001</v>
      </c>
      <c r="P233" s="186">
        <v>19.52</v>
      </c>
      <c r="R233" s="186">
        <v>0</v>
      </c>
      <c r="S233" s="186">
        <v>1.1626951000000001</v>
      </c>
      <c r="U233" s="186">
        <v>1.0962100000000001E-2</v>
      </c>
      <c r="W233" s="186">
        <v>1.0843210000000001</v>
      </c>
      <c r="AB233" s="186" t="s">
        <v>809</v>
      </c>
      <c r="AC233" s="186" t="s">
        <v>835</v>
      </c>
      <c r="AD233" s="186" t="s">
        <v>1223</v>
      </c>
      <c r="AE233" s="186" t="s">
        <v>2161</v>
      </c>
      <c r="AF233" s="186">
        <v>95</v>
      </c>
    </row>
    <row r="234" spans="1:32" x14ac:dyDescent="0.2">
      <c r="A234" s="186" t="s">
        <v>164</v>
      </c>
      <c r="B234" s="186">
        <v>39</v>
      </c>
      <c r="C234" s="186" t="s">
        <v>190</v>
      </c>
      <c r="D234" s="186" t="s">
        <v>697</v>
      </c>
      <c r="E234" s="186">
        <v>0.72699999999999998</v>
      </c>
      <c r="H234" s="186">
        <v>5205</v>
      </c>
      <c r="I234" s="186">
        <v>-43.8</v>
      </c>
      <c r="K234" s="186">
        <v>5</v>
      </c>
      <c r="L234" s="186">
        <v>63.344012800000002</v>
      </c>
      <c r="M234" s="186">
        <v>97.316999999999993</v>
      </c>
      <c r="P234" s="186">
        <v>95.84</v>
      </c>
      <c r="R234" s="186">
        <v>1</v>
      </c>
      <c r="S234" s="186">
        <v>1.1346041</v>
      </c>
      <c r="U234" s="186">
        <v>1.06905E-2</v>
      </c>
      <c r="W234" s="186">
        <v>1.0577430000000001</v>
      </c>
      <c r="AB234" s="186" t="s">
        <v>809</v>
      </c>
      <c r="AC234" s="186" t="s">
        <v>760</v>
      </c>
      <c r="AD234" s="186" t="s">
        <v>982</v>
      </c>
      <c r="AE234" s="186" t="s">
        <v>2161</v>
      </c>
      <c r="AF234" s="186">
        <v>95</v>
      </c>
    </row>
    <row r="235" spans="1:32" x14ac:dyDescent="0.2">
      <c r="A235" s="186" t="s">
        <v>164</v>
      </c>
      <c r="B235" s="186">
        <v>39</v>
      </c>
      <c r="C235" s="186" t="s">
        <v>190</v>
      </c>
      <c r="D235" s="186" t="s">
        <v>697</v>
      </c>
      <c r="E235" s="186">
        <v>0.72699999999999998</v>
      </c>
      <c r="H235" s="186">
        <v>5196</v>
      </c>
      <c r="I235" s="186">
        <v>-44.027000000000001</v>
      </c>
      <c r="K235" s="186">
        <v>6</v>
      </c>
      <c r="L235" s="186">
        <v>63.110428499999998</v>
      </c>
      <c r="M235" s="186">
        <v>97.44</v>
      </c>
      <c r="P235" s="186">
        <v>95.962000000000003</v>
      </c>
      <c r="R235" s="186">
        <v>0</v>
      </c>
      <c r="S235" s="186">
        <v>1.1343467</v>
      </c>
      <c r="U235" s="186">
        <v>1.0688E-2</v>
      </c>
      <c r="W235" s="186">
        <v>1.0574939999999999</v>
      </c>
      <c r="AB235" s="186" t="s">
        <v>764</v>
      </c>
      <c r="AC235" s="186" t="s">
        <v>880</v>
      </c>
      <c r="AD235" s="186" t="s">
        <v>1151</v>
      </c>
      <c r="AE235" s="186" t="s">
        <v>2161</v>
      </c>
      <c r="AF235" s="186">
        <v>95</v>
      </c>
    </row>
    <row r="236" spans="1:32" x14ac:dyDescent="0.2">
      <c r="A236" s="186" t="s">
        <v>164</v>
      </c>
      <c r="B236" s="186">
        <v>40</v>
      </c>
      <c r="C236" s="186" t="s">
        <v>655</v>
      </c>
      <c r="D236" s="186" t="s">
        <v>656</v>
      </c>
      <c r="E236" s="186">
        <v>0.84</v>
      </c>
      <c r="F236" s="186">
        <v>6155</v>
      </c>
      <c r="G236" s="186">
        <v>0.11600000000000001</v>
      </c>
      <c r="K236" s="186">
        <v>1</v>
      </c>
      <c r="L236" s="186">
        <v>14.612658</v>
      </c>
      <c r="M236" s="186">
        <v>113.32299999999999</v>
      </c>
      <c r="Q236" s="186">
        <v>112.508</v>
      </c>
      <c r="R236" s="186">
        <v>0</v>
      </c>
      <c r="T236" s="186">
        <v>0.72437370000000001</v>
      </c>
      <c r="V236" s="186">
        <v>3.6786000000000002E-3</v>
      </c>
      <c r="X236" s="186">
        <v>0.36651400000000001</v>
      </c>
      <c r="Y236" s="186" t="s">
        <v>1718</v>
      </c>
      <c r="Z236" s="186" t="s">
        <v>1262</v>
      </c>
      <c r="AA236" s="186" t="s">
        <v>2164</v>
      </c>
      <c r="AE236" s="186" t="s">
        <v>2165</v>
      </c>
      <c r="AF236" s="186">
        <v>0</v>
      </c>
    </row>
    <row r="237" spans="1:32" x14ac:dyDescent="0.2">
      <c r="A237" s="186" t="s">
        <v>164</v>
      </c>
      <c r="B237" s="186">
        <v>40</v>
      </c>
      <c r="C237" s="186" t="s">
        <v>655</v>
      </c>
      <c r="D237" s="186" t="s">
        <v>656</v>
      </c>
      <c r="E237" s="186">
        <v>0.84</v>
      </c>
      <c r="F237" s="186">
        <v>6146</v>
      </c>
      <c r="G237" s="186">
        <v>0</v>
      </c>
      <c r="K237" s="186">
        <v>2</v>
      </c>
      <c r="L237" s="186">
        <v>14.6103796</v>
      </c>
      <c r="M237" s="186">
        <v>113.29300000000001</v>
      </c>
      <c r="Q237" s="186">
        <v>112.479</v>
      </c>
      <c r="R237" s="186">
        <v>1</v>
      </c>
      <c r="T237" s="186">
        <v>0.72428999999999999</v>
      </c>
      <c r="V237" s="186">
        <v>3.6782E-3</v>
      </c>
      <c r="X237" s="186">
        <v>0.36647200000000002</v>
      </c>
      <c r="Y237" s="186" t="s">
        <v>2031</v>
      </c>
      <c r="Z237" s="186" t="s">
        <v>2042</v>
      </c>
      <c r="AA237" s="186" t="s">
        <v>2166</v>
      </c>
      <c r="AE237" s="186" t="s">
        <v>2165</v>
      </c>
      <c r="AF237" s="186">
        <v>0</v>
      </c>
    </row>
    <row r="238" spans="1:32" x14ac:dyDescent="0.2">
      <c r="A238" s="186" t="s">
        <v>164</v>
      </c>
      <c r="B238" s="186">
        <v>40</v>
      </c>
      <c r="C238" s="186" t="s">
        <v>655</v>
      </c>
      <c r="D238" s="186" t="s">
        <v>656</v>
      </c>
      <c r="E238" s="186">
        <v>0.84</v>
      </c>
      <c r="F238" s="186">
        <v>2527</v>
      </c>
      <c r="G238" s="186">
        <v>5.9279999999999999</v>
      </c>
      <c r="J238" s="186" t="s">
        <v>754</v>
      </c>
      <c r="K238" s="186">
        <v>3</v>
      </c>
      <c r="L238" s="186">
        <v>9.3615288000000003</v>
      </c>
      <c r="M238" s="186">
        <v>61.43</v>
      </c>
      <c r="Q238" s="186">
        <v>60.985999999999997</v>
      </c>
      <c r="R238" s="186">
        <v>0</v>
      </c>
      <c r="T238" s="186">
        <v>0.72858369999999995</v>
      </c>
      <c r="V238" s="186">
        <v>3.7000000000000002E-3</v>
      </c>
      <c r="X238" s="186">
        <v>0.36863699999999999</v>
      </c>
      <c r="Y238" s="186" t="s">
        <v>1265</v>
      </c>
      <c r="Z238" s="186" t="s">
        <v>1999</v>
      </c>
      <c r="AA238" s="186" t="s">
        <v>2167</v>
      </c>
      <c r="AE238" s="186" t="s">
        <v>2165</v>
      </c>
      <c r="AF238" s="186">
        <v>0</v>
      </c>
    </row>
    <row r="239" spans="1:32" x14ac:dyDescent="0.2">
      <c r="A239" s="186" t="s">
        <v>164</v>
      </c>
      <c r="B239" s="186">
        <v>40</v>
      </c>
      <c r="C239" s="186" t="s">
        <v>655</v>
      </c>
      <c r="D239" s="186" t="s">
        <v>656</v>
      </c>
      <c r="E239" s="186">
        <v>0.84</v>
      </c>
      <c r="H239" s="186">
        <v>789</v>
      </c>
      <c r="I239" s="186">
        <v>-35.398000000000003</v>
      </c>
      <c r="J239" s="186" t="s">
        <v>758</v>
      </c>
      <c r="K239" s="186">
        <v>4</v>
      </c>
      <c r="L239" s="186">
        <v>49.095005100000002</v>
      </c>
      <c r="M239" s="186">
        <v>21.582999999999998</v>
      </c>
      <c r="P239" s="186">
        <v>21.251000000000001</v>
      </c>
      <c r="R239" s="186">
        <v>0</v>
      </c>
      <c r="S239" s="186">
        <v>1.1451150999999999</v>
      </c>
      <c r="U239" s="186">
        <v>1.07844E-2</v>
      </c>
      <c r="W239" s="186">
        <v>1.0669379999999999</v>
      </c>
      <c r="AB239" s="186" t="s">
        <v>809</v>
      </c>
      <c r="AC239" s="186" t="s">
        <v>835</v>
      </c>
      <c r="AD239" s="186" t="s">
        <v>1223</v>
      </c>
      <c r="AE239" s="186" t="s">
        <v>2165</v>
      </c>
      <c r="AF239" s="186">
        <v>95</v>
      </c>
    </row>
    <row r="240" spans="1:32" x14ac:dyDescent="0.2">
      <c r="A240" s="186" t="s">
        <v>164</v>
      </c>
      <c r="B240" s="186">
        <v>40</v>
      </c>
      <c r="C240" s="186" t="s">
        <v>655</v>
      </c>
      <c r="D240" s="186" t="s">
        <v>656</v>
      </c>
      <c r="E240" s="186">
        <v>0.84</v>
      </c>
      <c r="H240" s="186">
        <v>5200</v>
      </c>
      <c r="I240" s="186">
        <v>-43.8</v>
      </c>
      <c r="K240" s="186">
        <v>5</v>
      </c>
      <c r="L240" s="186">
        <v>54.846725999999997</v>
      </c>
      <c r="M240" s="186">
        <v>97.302000000000007</v>
      </c>
      <c r="P240" s="186">
        <v>95.825999999999993</v>
      </c>
      <c r="R240" s="186">
        <v>1</v>
      </c>
      <c r="S240" s="186">
        <v>1.1345706</v>
      </c>
      <c r="U240" s="186">
        <v>1.06905E-2</v>
      </c>
      <c r="W240" s="186">
        <v>1.0577430000000001</v>
      </c>
      <c r="AB240" s="186" t="s">
        <v>809</v>
      </c>
      <c r="AC240" s="186" t="s">
        <v>760</v>
      </c>
      <c r="AD240" s="186" t="s">
        <v>1003</v>
      </c>
      <c r="AE240" s="186" t="s">
        <v>2165</v>
      </c>
      <c r="AF240" s="186">
        <v>95</v>
      </c>
    </row>
    <row r="241" spans="1:32" x14ac:dyDescent="0.2">
      <c r="A241" s="186" t="s">
        <v>164</v>
      </c>
      <c r="B241" s="186">
        <v>40</v>
      </c>
      <c r="C241" s="186" t="s">
        <v>655</v>
      </c>
      <c r="D241" s="186" t="s">
        <v>656</v>
      </c>
      <c r="E241" s="186">
        <v>0.84</v>
      </c>
      <c r="H241" s="186">
        <v>5194</v>
      </c>
      <c r="I241" s="186">
        <v>-44</v>
      </c>
      <c r="K241" s="186">
        <v>6</v>
      </c>
      <c r="L241" s="186">
        <v>54.580476599999997</v>
      </c>
      <c r="M241" s="186">
        <v>97.465000000000003</v>
      </c>
      <c r="P241" s="186">
        <v>95.986000000000004</v>
      </c>
      <c r="R241" s="186">
        <v>0</v>
      </c>
      <c r="S241" s="186">
        <v>1.1343433999999999</v>
      </c>
      <c r="U241" s="186">
        <v>1.06883E-2</v>
      </c>
      <c r="W241" s="186">
        <v>1.0575239999999999</v>
      </c>
      <c r="AB241" s="186" t="s">
        <v>798</v>
      </c>
      <c r="AC241" s="186" t="s">
        <v>880</v>
      </c>
      <c r="AD241" s="186" t="s">
        <v>1146</v>
      </c>
      <c r="AE241" s="186" t="s">
        <v>2165</v>
      </c>
      <c r="AF241" s="186">
        <v>95</v>
      </c>
    </row>
    <row r="242" spans="1:32" x14ac:dyDescent="0.2">
      <c r="A242" s="186" t="s">
        <v>164</v>
      </c>
      <c r="B242" s="186">
        <v>41</v>
      </c>
      <c r="C242" s="186" t="s">
        <v>657</v>
      </c>
      <c r="D242" s="186" t="s">
        <v>658</v>
      </c>
      <c r="E242" s="186">
        <v>0.81399999999999995</v>
      </c>
      <c r="F242" s="186">
        <v>6160</v>
      </c>
      <c r="G242" s="186">
        <v>0.108</v>
      </c>
      <c r="K242" s="186">
        <v>1</v>
      </c>
      <c r="L242" s="186">
        <v>15.084251800000001</v>
      </c>
      <c r="M242" s="186">
        <v>113.383</v>
      </c>
      <c r="Q242" s="186">
        <v>112.568</v>
      </c>
      <c r="R242" s="186">
        <v>0</v>
      </c>
      <c r="T242" s="186">
        <v>0.72438519999999995</v>
      </c>
      <c r="V242" s="186">
        <v>3.6786000000000002E-3</v>
      </c>
      <c r="X242" s="186">
        <v>0.36651099999999998</v>
      </c>
      <c r="Y242" s="186" t="s">
        <v>1701</v>
      </c>
      <c r="Z242" s="186" t="s">
        <v>1262</v>
      </c>
      <c r="AA242" s="186" t="s">
        <v>2168</v>
      </c>
      <c r="AE242" s="186" t="s">
        <v>2169</v>
      </c>
      <c r="AF242" s="186">
        <v>0</v>
      </c>
    </row>
    <row r="243" spans="1:32" x14ac:dyDescent="0.2">
      <c r="A243" s="186" t="s">
        <v>164</v>
      </c>
      <c r="B243" s="186">
        <v>41</v>
      </c>
      <c r="C243" s="186" t="s">
        <v>657</v>
      </c>
      <c r="D243" s="186" t="s">
        <v>658</v>
      </c>
      <c r="E243" s="186">
        <v>0.81399999999999995</v>
      </c>
      <c r="F243" s="186">
        <v>6162</v>
      </c>
      <c r="G243" s="186">
        <v>0</v>
      </c>
      <c r="K243" s="186">
        <v>2</v>
      </c>
      <c r="L243" s="186">
        <v>15.094569</v>
      </c>
      <c r="M243" s="186">
        <v>113.512</v>
      </c>
      <c r="Q243" s="186">
        <v>112.696</v>
      </c>
      <c r="R243" s="186">
        <v>1</v>
      </c>
      <c r="T243" s="186">
        <v>0.72430729999999999</v>
      </c>
      <c r="V243" s="186">
        <v>3.6782E-3</v>
      </c>
      <c r="X243" s="186">
        <v>0.36647200000000002</v>
      </c>
      <c r="Y243" s="186" t="s">
        <v>2026</v>
      </c>
      <c r="Z243" s="186" t="s">
        <v>1667</v>
      </c>
      <c r="AA243" s="186" t="s">
        <v>1781</v>
      </c>
      <c r="AE243" s="186" t="s">
        <v>2169</v>
      </c>
      <c r="AF243" s="186">
        <v>0</v>
      </c>
    </row>
    <row r="244" spans="1:32" x14ac:dyDescent="0.2">
      <c r="A244" s="186" t="s">
        <v>164</v>
      </c>
      <c r="B244" s="186">
        <v>41</v>
      </c>
      <c r="C244" s="186" t="s">
        <v>657</v>
      </c>
      <c r="D244" s="186" t="s">
        <v>658</v>
      </c>
      <c r="E244" s="186">
        <v>0.81399999999999995</v>
      </c>
      <c r="F244" s="186">
        <v>2384</v>
      </c>
      <c r="G244" s="186">
        <v>5.8920000000000003</v>
      </c>
      <c r="J244" s="186" t="s">
        <v>754</v>
      </c>
      <c r="K244" s="186">
        <v>3</v>
      </c>
      <c r="L244" s="186">
        <v>9.2056848000000002</v>
      </c>
      <c r="M244" s="186">
        <v>57.938000000000002</v>
      </c>
      <c r="Q244" s="186">
        <v>57.518999999999998</v>
      </c>
      <c r="R244" s="186">
        <v>0</v>
      </c>
      <c r="T244" s="186">
        <v>0.72857470000000002</v>
      </c>
      <c r="V244" s="186">
        <v>3.6998999999999999E-3</v>
      </c>
      <c r="X244" s="186">
        <v>0.36862299999999998</v>
      </c>
      <c r="Y244" s="186" t="s">
        <v>1265</v>
      </c>
      <c r="Z244" s="186" t="s">
        <v>1987</v>
      </c>
      <c r="AA244" s="186" t="s">
        <v>1779</v>
      </c>
      <c r="AE244" s="186" t="s">
        <v>2169</v>
      </c>
      <c r="AF244" s="186">
        <v>0</v>
      </c>
    </row>
    <row r="245" spans="1:32" x14ac:dyDescent="0.2">
      <c r="A245" s="186" t="s">
        <v>164</v>
      </c>
      <c r="B245" s="186">
        <v>41</v>
      </c>
      <c r="C245" s="186" t="s">
        <v>657</v>
      </c>
      <c r="D245" s="186" t="s">
        <v>658</v>
      </c>
      <c r="E245" s="186">
        <v>0.81399999999999995</v>
      </c>
      <c r="H245" s="186">
        <v>748</v>
      </c>
      <c r="I245" s="186">
        <v>-35.264000000000003</v>
      </c>
      <c r="J245" s="186" t="s">
        <v>758</v>
      </c>
      <c r="K245" s="186">
        <v>4</v>
      </c>
      <c r="L245" s="186">
        <v>48.411651200000001</v>
      </c>
      <c r="M245" s="186">
        <v>20.38</v>
      </c>
      <c r="P245" s="186">
        <v>20.067</v>
      </c>
      <c r="R245" s="186">
        <v>0</v>
      </c>
      <c r="S245" s="186">
        <v>1.1453087</v>
      </c>
      <c r="U245" s="186">
        <v>1.0785899999999999E-2</v>
      </c>
      <c r="W245" s="186">
        <v>1.0670850000000001</v>
      </c>
      <c r="AB245" s="186" t="s">
        <v>809</v>
      </c>
      <c r="AC245" s="186" t="s">
        <v>835</v>
      </c>
      <c r="AD245" s="186" t="s">
        <v>1437</v>
      </c>
      <c r="AE245" s="186" t="s">
        <v>2169</v>
      </c>
      <c r="AF245" s="186">
        <v>95</v>
      </c>
    </row>
    <row r="246" spans="1:32" x14ac:dyDescent="0.2">
      <c r="A246" s="186" t="s">
        <v>164</v>
      </c>
      <c r="B246" s="186">
        <v>41</v>
      </c>
      <c r="C246" s="186" t="s">
        <v>657</v>
      </c>
      <c r="D246" s="186" t="s">
        <v>658</v>
      </c>
      <c r="E246" s="186">
        <v>0.81399999999999995</v>
      </c>
      <c r="H246" s="186">
        <v>5206</v>
      </c>
      <c r="I246" s="186">
        <v>-43.8</v>
      </c>
      <c r="K246" s="186">
        <v>5</v>
      </c>
      <c r="L246" s="186">
        <v>56.607360800000002</v>
      </c>
      <c r="M246" s="186">
        <v>97.296999999999997</v>
      </c>
      <c r="P246" s="186">
        <v>95.82</v>
      </c>
      <c r="R246" s="186">
        <v>1</v>
      </c>
      <c r="S246" s="186">
        <v>1.1346109</v>
      </c>
      <c r="U246" s="186">
        <v>1.06905E-2</v>
      </c>
      <c r="W246" s="186">
        <v>1.0577430000000001</v>
      </c>
      <c r="AB246" s="186" t="s">
        <v>809</v>
      </c>
      <c r="AC246" s="186" t="s">
        <v>760</v>
      </c>
      <c r="AD246" s="186" t="s">
        <v>982</v>
      </c>
      <c r="AE246" s="186" t="s">
        <v>2169</v>
      </c>
      <c r="AF246" s="186">
        <v>95</v>
      </c>
    </row>
    <row r="247" spans="1:32" x14ac:dyDescent="0.2">
      <c r="A247" s="186" t="s">
        <v>164</v>
      </c>
      <c r="B247" s="186">
        <v>41</v>
      </c>
      <c r="C247" s="186" t="s">
        <v>657</v>
      </c>
      <c r="D247" s="186" t="s">
        <v>658</v>
      </c>
      <c r="E247" s="186">
        <v>0.81399999999999995</v>
      </c>
      <c r="H247" s="186">
        <v>5193</v>
      </c>
      <c r="I247" s="186">
        <v>-44.024999999999999</v>
      </c>
      <c r="K247" s="186">
        <v>6</v>
      </c>
      <c r="L247" s="186">
        <v>56.291100900000004</v>
      </c>
      <c r="M247" s="186">
        <v>97.483999999999995</v>
      </c>
      <c r="P247" s="186">
        <v>96.004999999999995</v>
      </c>
      <c r="R247" s="186">
        <v>0</v>
      </c>
      <c r="S247" s="186">
        <v>1.1343551000000001</v>
      </c>
      <c r="U247" s="186">
        <v>1.0688E-2</v>
      </c>
      <c r="W247" s="186">
        <v>1.0574969999999999</v>
      </c>
      <c r="AB247" s="186" t="s">
        <v>798</v>
      </c>
      <c r="AC247" s="186" t="s">
        <v>880</v>
      </c>
      <c r="AD247" s="186" t="s">
        <v>1146</v>
      </c>
      <c r="AE247" s="186" t="s">
        <v>2169</v>
      </c>
      <c r="AF247" s="186">
        <v>95</v>
      </c>
    </row>
    <row r="248" spans="1:32" x14ac:dyDescent="0.2">
      <c r="A248" s="186" t="s">
        <v>164</v>
      </c>
      <c r="B248" s="186">
        <v>42</v>
      </c>
      <c r="C248" s="186" t="s">
        <v>659</v>
      </c>
      <c r="D248" s="186" t="s">
        <v>660</v>
      </c>
      <c r="E248" s="186">
        <v>0.82699999999999996</v>
      </c>
      <c r="F248" s="188">
        <v>6157</v>
      </c>
      <c r="G248" s="188">
        <v>0.123</v>
      </c>
      <c r="K248" s="186">
        <v>1</v>
      </c>
      <c r="L248" s="186">
        <v>14.8511182</v>
      </c>
      <c r="M248" s="186">
        <v>113.434</v>
      </c>
      <c r="Q248" s="188">
        <v>112.61799999999999</v>
      </c>
      <c r="R248" s="186">
        <v>0</v>
      </c>
      <c r="T248" s="188">
        <v>0.72439719999999996</v>
      </c>
      <c r="V248" s="188">
        <v>3.6787E-3</v>
      </c>
      <c r="X248" s="188">
        <v>0.36651699999999998</v>
      </c>
      <c r="Y248" s="188" t="s">
        <v>1718</v>
      </c>
      <c r="Z248" s="188" t="s">
        <v>1262</v>
      </c>
      <c r="AA248" s="188" t="s">
        <v>2170</v>
      </c>
      <c r="AE248" s="186" t="s">
        <v>2171</v>
      </c>
      <c r="AF248" s="186">
        <v>0</v>
      </c>
    </row>
    <row r="249" spans="1:32" x14ac:dyDescent="0.2">
      <c r="A249" s="186" t="s">
        <v>164</v>
      </c>
      <c r="B249" s="186">
        <v>42</v>
      </c>
      <c r="C249" s="186" t="s">
        <v>659</v>
      </c>
      <c r="D249" s="186" t="s">
        <v>660</v>
      </c>
      <c r="E249" s="186">
        <v>0.82699999999999996</v>
      </c>
      <c r="F249" s="188">
        <v>6158</v>
      </c>
      <c r="G249" s="188">
        <v>0</v>
      </c>
      <c r="K249" s="186">
        <v>2</v>
      </c>
      <c r="L249" s="186">
        <v>14.8540004</v>
      </c>
      <c r="M249" s="186">
        <v>113.47</v>
      </c>
      <c r="Q249" s="188">
        <v>112.654</v>
      </c>
      <c r="R249" s="186">
        <v>1</v>
      </c>
      <c r="T249" s="188">
        <v>0.72430830000000002</v>
      </c>
      <c r="V249" s="188">
        <v>3.6782E-3</v>
      </c>
      <c r="X249" s="188">
        <v>0.36647200000000002</v>
      </c>
      <c r="Y249" s="188" t="s">
        <v>2026</v>
      </c>
      <c r="Z249" s="188" t="s">
        <v>1667</v>
      </c>
      <c r="AA249" s="188" t="s">
        <v>976</v>
      </c>
      <c r="AE249" s="186" t="s">
        <v>2171</v>
      </c>
      <c r="AF249" s="186">
        <v>0</v>
      </c>
    </row>
    <row r="250" spans="1:32" x14ac:dyDescent="0.2">
      <c r="A250" s="186" t="s">
        <v>164</v>
      </c>
      <c r="B250" s="186">
        <v>42</v>
      </c>
      <c r="C250" s="186" t="s">
        <v>659</v>
      </c>
      <c r="D250" s="186" t="s">
        <v>660</v>
      </c>
      <c r="E250" s="186">
        <v>0.82699999999999996</v>
      </c>
      <c r="F250" s="188">
        <v>2830</v>
      </c>
      <c r="G250" s="188">
        <v>8.8569999999999993</v>
      </c>
      <c r="J250" s="188" t="s">
        <v>754</v>
      </c>
      <c r="K250" s="186">
        <v>3</v>
      </c>
      <c r="L250" s="186">
        <v>10.370608300000001</v>
      </c>
      <c r="M250" s="186">
        <v>68.415999999999997</v>
      </c>
      <c r="Q250" s="188">
        <v>67.918999999999997</v>
      </c>
      <c r="R250" s="186">
        <v>0</v>
      </c>
      <c r="T250" s="188">
        <v>0.73072340000000002</v>
      </c>
      <c r="V250" s="188">
        <v>3.7108000000000002E-3</v>
      </c>
      <c r="X250" s="188">
        <v>0.36970599999999998</v>
      </c>
      <c r="Y250" s="188" t="s">
        <v>1265</v>
      </c>
      <c r="Z250" s="188" t="s">
        <v>1987</v>
      </c>
      <c r="AA250" s="188" t="s">
        <v>1812</v>
      </c>
      <c r="AE250" s="186" t="s">
        <v>2171</v>
      </c>
      <c r="AF250" s="186">
        <v>0</v>
      </c>
    </row>
    <row r="251" spans="1:32" x14ac:dyDescent="0.2">
      <c r="A251" s="186" t="s">
        <v>164</v>
      </c>
      <c r="B251" s="186">
        <v>42</v>
      </c>
      <c r="C251" s="186" t="s">
        <v>659</v>
      </c>
      <c r="D251" s="186" t="s">
        <v>660</v>
      </c>
      <c r="E251" s="186">
        <v>0.82699999999999996</v>
      </c>
      <c r="H251" s="188">
        <v>800</v>
      </c>
      <c r="I251" s="188">
        <v>-34.734999999999999</v>
      </c>
      <c r="J251" s="188" t="s">
        <v>758</v>
      </c>
      <c r="K251" s="186">
        <v>4</v>
      </c>
      <c r="L251" s="186">
        <v>50.231868900000002</v>
      </c>
      <c r="M251" s="186">
        <v>21.785</v>
      </c>
      <c r="P251" s="188">
        <v>21.449000000000002</v>
      </c>
      <c r="R251" s="186">
        <v>0</v>
      </c>
      <c r="S251" s="188">
        <v>1.1458946000000001</v>
      </c>
      <c r="U251" s="188">
        <v>1.07919E-2</v>
      </c>
      <c r="W251" s="188">
        <v>1.0676639999999999</v>
      </c>
      <c r="AB251" s="188" t="s">
        <v>809</v>
      </c>
      <c r="AC251" s="188" t="s">
        <v>835</v>
      </c>
      <c r="AD251" s="188" t="s">
        <v>1437</v>
      </c>
      <c r="AE251" s="186" t="s">
        <v>2171</v>
      </c>
      <c r="AF251" s="186">
        <v>95</v>
      </c>
    </row>
    <row r="252" spans="1:32" x14ac:dyDescent="0.2">
      <c r="A252" s="186" t="s">
        <v>164</v>
      </c>
      <c r="B252" s="186">
        <v>42</v>
      </c>
      <c r="C252" s="186" t="s">
        <v>659</v>
      </c>
      <c r="D252" s="186" t="s">
        <v>660</v>
      </c>
      <c r="E252" s="186">
        <v>0.82699999999999996</v>
      </c>
      <c r="H252" s="188">
        <v>5204</v>
      </c>
      <c r="I252" s="188">
        <v>-43.8</v>
      </c>
      <c r="K252" s="186">
        <v>5</v>
      </c>
      <c r="L252" s="186">
        <v>55.684050300000003</v>
      </c>
      <c r="M252" s="186">
        <v>97.316999999999993</v>
      </c>
      <c r="P252" s="188">
        <v>95.84</v>
      </c>
      <c r="R252" s="186">
        <v>1</v>
      </c>
      <c r="S252" s="188">
        <v>1.1346198999999999</v>
      </c>
      <c r="U252" s="188">
        <v>1.06905E-2</v>
      </c>
      <c r="W252" s="188">
        <v>1.0577430000000001</v>
      </c>
      <c r="AB252" s="188" t="s">
        <v>809</v>
      </c>
      <c r="AC252" s="188" t="s">
        <v>760</v>
      </c>
      <c r="AD252" s="188" t="s">
        <v>1003</v>
      </c>
      <c r="AE252" s="186" t="s">
        <v>2171</v>
      </c>
      <c r="AF252" s="186">
        <v>95</v>
      </c>
    </row>
    <row r="253" spans="1:32" x14ac:dyDescent="0.2">
      <c r="A253" s="186" t="s">
        <v>164</v>
      </c>
      <c r="B253" s="186">
        <v>42</v>
      </c>
      <c r="C253" s="186" t="s">
        <v>659</v>
      </c>
      <c r="D253" s="186" t="s">
        <v>660</v>
      </c>
      <c r="E253" s="186">
        <v>0.82699999999999996</v>
      </c>
      <c r="H253" s="188">
        <v>5192</v>
      </c>
      <c r="I253" s="188">
        <v>-44.009</v>
      </c>
      <c r="K253" s="186">
        <v>6</v>
      </c>
      <c r="L253" s="186">
        <v>55.503355599999999</v>
      </c>
      <c r="M253" s="186">
        <v>97.426000000000002</v>
      </c>
      <c r="P253" s="188">
        <v>95.947000000000003</v>
      </c>
      <c r="R253" s="186">
        <v>0</v>
      </c>
      <c r="S253" s="188">
        <v>1.1343832</v>
      </c>
      <c r="U253" s="188">
        <v>1.06882E-2</v>
      </c>
      <c r="W253" s="188">
        <v>1.057515</v>
      </c>
      <c r="AB253" s="188" t="s">
        <v>798</v>
      </c>
      <c r="AC253" s="188" t="s">
        <v>880</v>
      </c>
      <c r="AD253" s="188" t="s">
        <v>1146</v>
      </c>
      <c r="AE253" s="186" t="s">
        <v>2171</v>
      </c>
      <c r="AF253" s="186">
        <v>95</v>
      </c>
    </row>
    <row r="254" spans="1:32" x14ac:dyDescent="0.2">
      <c r="A254" s="186" t="s">
        <v>164</v>
      </c>
      <c r="B254" s="186">
        <v>43</v>
      </c>
      <c r="C254" s="186" t="s">
        <v>661</v>
      </c>
      <c r="D254" s="186" t="s">
        <v>662</v>
      </c>
      <c r="E254" s="186">
        <v>0.84199999999999997</v>
      </c>
      <c r="F254" s="188">
        <v>6160</v>
      </c>
      <c r="G254" s="188">
        <v>0.106</v>
      </c>
      <c r="K254" s="186">
        <v>1</v>
      </c>
      <c r="L254" s="186">
        <v>14.5817461</v>
      </c>
      <c r="M254" s="186">
        <v>113.372</v>
      </c>
      <c r="Q254" s="188">
        <v>112.556</v>
      </c>
      <c r="R254" s="186">
        <v>0</v>
      </c>
      <c r="T254" s="188">
        <v>0.72438740000000001</v>
      </c>
      <c r="V254" s="188">
        <v>3.6786000000000002E-3</v>
      </c>
      <c r="X254" s="188">
        <v>0.36651099999999998</v>
      </c>
      <c r="Y254" s="188" t="s">
        <v>1701</v>
      </c>
      <c r="Z254" s="188" t="s">
        <v>1262</v>
      </c>
      <c r="AA254" s="188" t="s">
        <v>2172</v>
      </c>
      <c r="AE254" s="186" t="s">
        <v>2173</v>
      </c>
      <c r="AF254" s="186">
        <v>0</v>
      </c>
    </row>
    <row r="255" spans="1:32" x14ac:dyDescent="0.2">
      <c r="A255" s="186" t="s">
        <v>164</v>
      </c>
      <c r="B255" s="186">
        <v>43</v>
      </c>
      <c r="C255" s="186" t="s">
        <v>661</v>
      </c>
      <c r="D255" s="186" t="s">
        <v>662</v>
      </c>
      <c r="E255" s="186">
        <v>0.84199999999999997</v>
      </c>
      <c r="F255" s="188">
        <v>6159</v>
      </c>
      <c r="G255" s="188">
        <v>0</v>
      </c>
      <c r="K255" s="186">
        <v>2</v>
      </c>
      <c r="L255" s="186">
        <v>14.587456400000001</v>
      </c>
      <c r="M255" s="186">
        <v>113.44499999999999</v>
      </c>
      <c r="Q255" s="188">
        <v>112.63</v>
      </c>
      <c r="R255" s="186">
        <v>1</v>
      </c>
      <c r="T255" s="188">
        <v>0.72431060000000003</v>
      </c>
      <c r="V255" s="188">
        <v>3.6782E-3</v>
      </c>
      <c r="X255" s="188">
        <v>0.36647200000000002</v>
      </c>
      <c r="Y255" s="188" t="s">
        <v>2026</v>
      </c>
      <c r="Z255" s="188" t="s">
        <v>1667</v>
      </c>
      <c r="AA255" s="188" t="s">
        <v>2174</v>
      </c>
      <c r="AE255" s="186" t="s">
        <v>2173</v>
      </c>
      <c r="AF255" s="186">
        <v>0</v>
      </c>
    </row>
    <row r="256" spans="1:32" x14ac:dyDescent="0.2">
      <c r="A256" s="186" t="s">
        <v>164</v>
      </c>
      <c r="B256" s="186">
        <v>43</v>
      </c>
      <c r="C256" s="186" t="s">
        <v>661</v>
      </c>
      <c r="D256" s="186" t="s">
        <v>662</v>
      </c>
      <c r="E256" s="186">
        <v>0.84199999999999997</v>
      </c>
      <c r="F256" s="188">
        <v>2717</v>
      </c>
      <c r="G256" s="188">
        <v>8.1449999999999996</v>
      </c>
      <c r="J256" s="188" t="s">
        <v>754</v>
      </c>
      <c r="K256" s="186">
        <v>3</v>
      </c>
      <c r="L256" s="186">
        <v>9.8958019999999998</v>
      </c>
      <c r="M256" s="186">
        <v>65.980999999999995</v>
      </c>
      <c r="Q256" s="188">
        <v>65.503</v>
      </c>
      <c r="R256" s="186">
        <v>0</v>
      </c>
      <c r="T256" s="188">
        <v>0.73021029999999998</v>
      </c>
      <c r="V256" s="188">
        <v>3.7082E-3</v>
      </c>
      <c r="X256" s="188">
        <v>0.369446</v>
      </c>
      <c r="Y256" s="188" t="s">
        <v>1718</v>
      </c>
      <c r="Z256" s="188" t="s">
        <v>1675</v>
      </c>
      <c r="AA256" s="188" t="s">
        <v>2175</v>
      </c>
      <c r="AE256" s="186" t="s">
        <v>2173</v>
      </c>
      <c r="AF256" s="186">
        <v>0</v>
      </c>
    </row>
    <row r="257" spans="1:32" x14ac:dyDescent="0.2">
      <c r="A257" s="186" t="s">
        <v>164</v>
      </c>
      <c r="B257" s="186">
        <v>43</v>
      </c>
      <c r="C257" s="186" t="s">
        <v>661</v>
      </c>
      <c r="D257" s="186" t="s">
        <v>662</v>
      </c>
      <c r="E257" s="186">
        <v>0.84199999999999997</v>
      </c>
      <c r="H257" s="188">
        <v>782</v>
      </c>
      <c r="I257" s="188">
        <v>-34.36</v>
      </c>
      <c r="J257" s="188" t="s">
        <v>758</v>
      </c>
      <c r="K257" s="186">
        <v>4</v>
      </c>
      <c r="L257" s="186">
        <v>48.613291799999999</v>
      </c>
      <c r="M257" s="186">
        <v>21.379000000000001</v>
      </c>
      <c r="P257" s="188">
        <v>21.048999999999999</v>
      </c>
      <c r="R257" s="186">
        <v>0</v>
      </c>
      <c r="S257" s="188">
        <v>1.1463646000000001</v>
      </c>
      <c r="U257" s="188">
        <v>1.0796E-2</v>
      </c>
      <c r="W257" s="188">
        <v>1.0680730000000001</v>
      </c>
      <c r="AB257" s="188" t="s">
        <v>809</v>
      </c>
      <c r="AC257" s="188" t="s">
        <v>760</v>
      </c>
      <c r="AD257" s="188" t="s">
        <v>1437</v>
      </c>
      <c r="AE257" s="186" t="s">
        <v>2173</v>
      </c>
      <c r="AF257" s="186">
        <v>95</v>
      </c>
    </row>
    <row r="258" spans="1:32" x14ac:dyDescent="0.2">
      <c r="A258" s="186" t="s">
        <v>164</v>
      </c>
      <c r="B258" s="186">
        <v>43</v>
      </c>
      <c r="C258" s="186" t="s">
        <v>661</v>
      </c>
      <c r="D258" s="186" t="s">
        <v>662</v>
      </c>
      <c r="E258" s="186">
        <v>0.84199999999999997</v>
      </c>
      <c r="H258" s="188">
        <v>5200</v>
      </c>
      <c r="I258" s="188">
        <v>-43.8</v>
      </c>
      <c r="K258" s="186">
        <v>5</v>
      </c>
      <c r="L258" s="186">
        <v>54.792594100000002</v>
      </c>
      <c r="M258" s="186">
        <v>97.254999999999995</v>
      </c>
      <c r="P258" s="188">
        <v>95.778999999999996</v>
      </c>
      <c r="R258" s="186">
        <v>1</v>
      </c>
      <c r="S258" s="188">
        <v>1.1346495999999999</v>
      </c>
      <c r="U258" s="188">
        <v>1.06905E-2</v>
      </c>
      <c r="W258" s="188">
        <v>1.0577430000000001</v>
      </c>
      <c r="AB258" s="188" t="s">
        <v>809</v>
      </c>
      <c r="AC258" s="188" t="s">
        <v>835</v>
      </c>
      <c r="AD258" s="188" t="s">
        <v>1003</v>
      </c>
      <c r="AE258" s="186" t="s">
        <v>2173</v>
      </c>
      <c r="AF258" s="186">
        <v>95</v>
      </c>
    </row>
    <row r="259" spans="1:32" x14ac:dyDescent="0.2">
      <c r="A259" s="186" t="s">
        <v>164</v>
      </c>
      <c r="B259" s="186">
        <v>43</v>
      </c>
      <c r="C259" s="186" t="s">
        <v>661</v>
      </c>
      <c r="D259" s="186" t="s">
        <v>662</v>
      </c>
      <c r="E259" s="186">
        <v>0.84199999999999997</v>
      </c>
      <c r="H259" s="188">
        <v>5203</v>
      </c>
      <c r="I259" s="188">
        <v>-44.021999999999998</v>
      </c>
      <c r="K259" s="186">
        <v>6</v>
      </c>
      <c r="L259" s="186">
        <v>54.122392599999998</v>
      </c>
      <c r="M259" s="186">
        <v>97.665000000000006</v>
      </c>
      <c r="P259" s="188">
        <v>96.183000000000007</v>
      </c>
      <c r="R259" s="186">
        <v>0</v>
      </c>
      <c r="S259" s="188">
        <v>1.1343977999999999</v>
      </c>
      <c r="U259" s="188">
        <v>1.0688E-2</v>
      </c>
      <c r="W259" s="188">
        <v>1.0575000000000001</v>
      </c>
      <c r="AB259" s="188" t="s">
        <v>798</v>
      </c>
      <c r="AC259" s="188" t="s">
        <v>880</v>
      </c>
      <c r="AD259" s="188" t="s">
        <v>1146</v>
      </c>
      <c r="AE259" s="186" t="s">
        <v>2173</v>
      </c>
      <c r="AF259" s="186">
        <v>95</v>
      </c>
    </row>
    <row r="260" spans="1:32" x14ac:dyDescent="0.2">
      <c r="A260" s="186" t="s">
        <v>164</v>
      </c>
      <c r="B260" s="186">
        <v>44</v>
      </c>
      <c r="C260" s="186" t="s">
        <v>663</v>
      </c>
      <c r="D260" s="186" t="s">
        <v>664</v>
      </c>
      <c r="E260" s="186">
        <v>0.81100000000000005</v>
      </c>
      <c r="F260" s="188">
        <v>6158</v>
      </c>
      <c r="G260" s="188">
        <v>0.127</v>
      </c>
      <c r="K260" s="186">
        <v>1</v>
      </c>
      <c r="L260" s="186">
        <v>15.1386419</v>
      </c>
      <c r="M260" s="186">
        <v>113.366</v>
      </c>
      <c r="Q260" s="188">
        <v>112.55</v>
      </c>
      <c r="R260" s="186">
        <v>0</v>
      </c>
      <c r="T260" s="188">
        <v>0.72441420000000001</v>
      </c>
      <c r="V260" s="188">
        <v>3.6787E-3</v>
      </c>
      <c r="X260" s="188">
        <v>0.36651899999999998</v>
      </c>
      <c r="Y260" s="188" t="s">
        <v>1701</v>
      </c>
      <c r="Z260" s="188" t="s">
        <v>1262</v>
      </c>
      <c r="AA260" s="188" t="s">
        <v>2176</v>
      </c>
      <c r="AE260" s="186" t="s">
        <v>2177</v>
      </c>
      <c r="AF260" s="186">
        <v>0</v>
      </c>
    </row>
    <row r="261" spans="1:32" x14ac:dyDescent="0.2">
      <c r="A261" s="186" t="s">
        <v>164</v>
      </c>
      <c r="B261" s="186">
        <v>44</v>
      </c>
      <c r="C261" s="186" t="s">
        <v>663</v>
      </c>
      <c r="D261" s="186" t="s">
        <v>664</v>
      </c>
      <c r="E261" s="186">
        <v>0.81100000000000005</v>
      </c>
      <c r="F261" s="188">
        <v>6158</v>
      </c>
      <c r="G261" s="188">
        <v>0</v>
      </c>
      <c r="K261" s="186">
        <v>2</v>
      </c>
      <c r="L261" s="186">
        <v>15.1473929</v>
      </c>
      <c r="M261" s="186">
        <v>113.474</v>
      </c>
      <c r="Q261" s="188">
        <v>112.658</v>
      </c>
      <c r="R261" s="186">
        <v>1</v>
      </c>
      <c r="T261" s="188">
        <v>0.72432189999999996</v>
      </c>
      <c r="V261" s="188">
        <v>3.6782E-3</v>
      </c>
      <c r="X261" s="188">
        <v>0.36647200000000002</v>
      </c>
      <c r="Y261" s="188" t="s">
        <v>2026</v>
      </c>
      <c r="Z261" s="188" t="s">
        <v>1667</v>
      </c>
      <c r="AA261" s="188" t="s">
        <v>2178</v>
      </c>
      <c r="AE261" s="186" t="s">
        <v>2177</v>
      </c>
      <c r="AF261" s="186">
        <v>0</v>
      </c>
    </row>
    <row r="262" spans="1:32" x14ac:dyDescent="0.2">
      <c r="A262" s="186" t="s">
        <v>164</v>
      </c>
      <c r="B262" s="186">
        <v>44</v>
      </c>
      <c r="C262" s="186" t="s">
        <v>663</v>
      </c>
      <c r="D262" s="186" t="s">
        <v>664</v>
      </c>
      <c r="E262" s="186">
        <v>0.81100000000000005</v>
      </c>
      <c r="F262" s="188">
        <v>2829</v>
      </c>
      <c r="G262" s="188">
        <v>8.5069999999999997</v>
      </c>
      <c r="J262" s="188" t="s">
        <v>754</v>
      </c>
      <c r="K262" s="186">
        <v>3</v>
      </c>
      <c r="L262" s="186">
        <v>10.570093200000001</v>
      </c>
      <c r="M262" s="186">
        <v>68.373999999999995</v>
      </c>
      <c r="Q262" s="188">
        <v>67.878</v>
      </c>
      <c r="R262" s="186">
        <v>0</v>
      </c>
      <c r="T262" s="188">
        <v>0.73048349999999995</v>
      </c>
      <c r="V262" s="188">
        <v>3.7095000000000001E-3</v>
      </c>
      <c r="X262" s="188">
        <v>0.36957800000000002</v>
      </c>
      <c r="Y262" s="188" t="s">
        <v>1265</v>
      </c>
      <c r="Z262" s="188" t="s">
        <v>1987</v>
      </c>
      <c r="AA262" s="188" t="s">
        <v>2179</v>
      </c>
      <c r="AE262" s="186" t="s">
        <v>2177</v>
      </c>
      <c r="AF262" s="186">
        <v>0</v>
      </c>
    </row>
    <row r="263" spans="1:32" x14ac:dyDescent="0.2">
      <c r="A263" s="186" t="s">
        <v>164</v>
      </c>
      <c r="B263" s="186">
        <v>44</v>
      </c>
      <c r="C263" s="186" t="s">
        <v>663</v>
      </c>
      <c r="D263" s="186" t="s">
        <v>664</v>
      </c>
      <c r="E263" s="186">
        <v>0.81100000000000005</v>
      </c>
      <c r="H263" s="188">
        <v>787</v>
      </c>
      <c r="I263" s="188">
        <v>-34.481999999999999</v>
      </c>
      <c r="J263" s="188" t="s">
        <v>758</v>
      </c>
      <c r="K263" s="186">
        <v>4</v>
      </c>
      <c r="L263" s="186">
        <v>50.544949299999999</v>
      </c>
      <c r="M263" s="186">
        <v>21.417999999999999</v>
      </c>
      <c r="P263" s="188">
        <v>21.088000000000001</v>
      </c>
      <c r="R263" s="186">
        <v>0</v>
      </c>
      <c r="S263" s="188">
        <v>1.1462127</v>
      </c>
      <c r="U263" s="188">
        <v>1.0794700000000001E-2</v>
      </c>
      <c r="W263" s="188">
        <v>1.0679399999999999</v>
      </c>
      <c r="AB263" s="188" t="s">
        <v>809</v>
      </c>
      <c r="AC263" s="188" t="s">
        <v>760</v>
      </c>
      <c r="AD263" s="188" t="s">
        <v>1437</v>
      </c>
      <c r="AE263" s="186" t="s">
        <v>2177</v>
      </c>
      <c r="AF263" s="186">
        <v>95</v>
      </c>
    </row>
    <row r="264" spans="1:32" x14ac:dyDescent="0.2">
      <c r="A264" s="186" t="s">
        <v>164</v>
      </c>
      <c r="B264" s="186">
        <v>44</v>
      </c>
      <c r="C264" s="186" t="s">
        <v>663</v>
      </c>
      <c r="D264" s="186" t="s">
        <v>664</v>
      </c>
      <c r="E264" s="186">
        <v>0.81100000000000005</v>
      </c>
      <c r="H264" s="188">
        <v>5205</v>
      </c>
      <c r="I264" s="188">
        <v>-43.8</v>
      </c>
      <c r="K264" s="186">
        <v>5</v>
      </c>
      <c r="L264" s="186">
        <v>56.811366300000003</v>
      </c>
      <c r="M264" s="186">
        <v>97.3</v>
      </c>
      <c r="P264" s="188">
        <v>95.822999999999993</v>
      </c>
      <c r="R264" s="186">
        <v>1</v>
      </c>
      <c r="S264" s="188">
        <v>1.1346392000000001</v>
      </c>
      <c r="U264" s="188">
        <v>1.06905E-2</v>
      </c>
      <c r="W264" s="188">
        <v>1.0577430000000001</v>
      </c>
      <c r="AB264" s="188" t="s">
        <v>809</v>
      </c>
      <c r="AC264" s="188" t="s">
        <v>760</v>
      </c>
      <c r="AD264" s="188" t="s">
        <v>1003</v>
      </c>
      <c r="AE264" s="186" t="s">
        <v>2177</v>
      </c>
      <c r="AF264" s="186">
        <v>95</v>
      </c>
    </row>
    <row r="265" spans="1:32" x14ac:dyDescent="0.2">
      <c r="A265" s="186" t="s">
        <v>164</v>
      </c>
      <c r="B265" s="186">
        <v>44</v>
      </c>
      <c r="C265" s="186" t="s">
        <v>663</v>
      </c>
      <c r="D265" s="186" t="s">
        <v>664</v>
      </c>
      <c r="E265" s="186">
        <v>0.81100000000000005</v>
      </c>
      <c r="H265" s="188">
        <v>5194</v>
      </c>
      <c r="I265" s="188">
        <v>-43.996000000000002</v>
      </c>
      <c r="K265" s="186">
        <v>6</v>
      </c>
      <c r="L265" s="186">
        <v>56.593415499999999</v>
      </c>
      <c r="M265" s="186">
        <v>97.429000000000002</v>
      </c>
      <c r="P265" s="188">
        <v>95.95</v>
      </c>
      <c r="R265" s="186">
        <v>0</v>
      </c>
      <c r="S265" s="188">
        <v>1.1344162</v>
      </c>
      <c r="U265" s="188">
        <v>1.06883E-2</v>
      </c>
      <c r="W265" s="188">
        <v>1.0575289999999999</v>
      </c>
      <c r="AB265" s="188" t="s">
        <v>798</v>
      </c>
      <c r="AC265" s="188" t="s">
        <v>880</v>
      </c>
      <c r="AD265" s="188" t="s">
        <v>1168</v>
      </c>
      <c r="AE265" s="186" t="s">
        <v>2177</v>
      </c>
      <c r="AF265" s="186">
        <v>95</v>
      </c>
    </row>
    <row r="266" spans="1:32" x14ac:dyDescent="0.2">
      <c r="A266" s="186" t="s">
        <v>164</v>
      </c>
      <c r="B266" s="186">
        <v>45</v>
      </c>
      <c r="C266" s="186" t="s">
        <v>665</v>
      </c>
      <c r="D266" s="186" t="s">
        <v>666</v>
      </c>
      <c r="E266" s="186">
        <v>0.83599999999999997</v>
      </c>
      <c r="F266" s="188">
        <v>6155</v>
      </c>
      <c r="G266" s="188">
        <v>0.13200000000000001</v>
      </c>
      <c r="K266" s="186">
        <v>1</v>
      </c>
      <c r="L266" s="186">
        <v>14.6782351</v>
      </c>
      <c r="M266" s="186">
        <v>113.267</v>
      </c>
      <c r="Q266" s="188">
        <v>112.453</v>
      </c>
      <c r="R266" s="186">
        <v>0</v>
      </c>
      <c r="T266" s="188">
        <v>0.72440479999999996</v>
      </c>
      <c r="V266" s="188">
        <v>3.6787E-3</v>
      </c>
      <c r="X266" s="188">
        <v>0.36652000000000001</v>
      </c>
      <c r="Y266" s="188" t="s">
        <v>1701</v>
      </c>
      <c r="Z266" s="188" t="s">
        <v>1678</v>
      </c>
      <c r="AA266" s="188" t="s">
        <v>2180</v>
      </c>
      <c r="AE266" s="186" t="s">
        <v>2181</v>
      </c>
      <c r="AF266" s="186">
        <v>0</v>
      </c>
    </row>
    <row r="267" spans="1:32" x14ac:dyDescent="0.2">
      <c r="A267" s="186" t="s">
        <v>164</v>
      </c>
      <c r="B267" s="186">
        <v>45</v>
      </c>
      <c r="C267" s="186" t="s">
        <v>665</v>
      </c>
      <c r="D267" s="186" t="s">
        <v>666</v>
      </c>
      <c r="E267" s="186">
        <v>0.83599999999999997</v>
      </c>
      <c r="F267" s="188">
        <v>6159</v>
      </c>
      <c r="G267" s="188">
        <v>0</v>
      </c>
      <c r="K267" s="186">
        <v>2</v>
      </c>
      <c r="L267" s="186">
        <v>14.6906269</v>
      </c>
      <c r="M267" s="186">
        <v>113.426</v>
      </c>
      <c r="Q267" s="188">
        <v>112.61</v>
      </c>
      <c r="R267" s="186">
        <v>1</v>
      </c>
      <c r="T267" s="188">
        <v>0.72430919999999999</v>
      </c>
      <c r="V267" s="188">
        <v>3.6782E-3</v>
      </c>
      <c r="X267" s="188">
        <v>0.36647200000000002</v>
      </c>
      <c r="Y267" s="188" t="s">
        <v>2026</v>
      </c>
      <c r="Z267" s="188" t="s">
        <v>1667</v>
      </c>
      <c r="AA267" s="188" t="s">
        <v>2182</v>
      </c>
      <c r="AE267" s="186" t="s">
        <v>2181</v>
      </c>
      <c r="AF267" s="186">
        <v>0</v>
      </c>
    </row>
    <row r="268" spans="1:32" x14ac:dyDescent="0.2">
      <c r="A268" s="186" t="s">
        <v>164</v>
      </c>
      <c r="B268" s="186">
        <v>45</v>
      </c>
      <c r="C268" s="186" t="s">
        <v>665</v>
      </c>
      <c r="D268" s="186" t="s">
        <v>666</v>
      </c>
      <c r="E268" s="186">
        <v>0.83599999999999997</v>
      </c>
      <c r="F268" s="188">
        <v>2905</v>
      </c>
      <c r="G268" s="188">
        <v>8.5459999999999994</v>
      </c>
      <c r="J268" s="188" t="s">
        <v>754</v>
      </c>
      <c r="K268" s="186">
        <v>3</v>
      </c>
      <c r="L268" s="186">
        <v>10.4993473</v>
      </c>
      <c r="M268" s="186">
        <v>70.453000000000003</v>
      </c>
      <c r="Q268" s="188">
        <v>69.941999999999993</v>
      </c>
      <c r="R268" s="186">
        <v>0</v>
      </c>
      <c r="T268" s="188">
        <v>0.73049920000000002</v>
      </c>
      <c r="V268" s="188">
        <v>3.7096E-3</v>
      </c>
      <c r="X268" s="188">
        <v>0.36959199999999998</v>
      </c>
      <c r="Y268" s="188" t="s">
        <v>1265</v>
      </c>
      <c r="Z268" s="188" t="s">
        <v>1987</v>
      </c>
      <c r="AA268" s="188" t="s">
        <v>1408</v>
      </c>
      <c r="AE268" s="186" t="s">
        <v>2181</v>
      </c>
      <c r="AF268" s="186">
        <v>0</v>
      </c>
    </row>
    <row r="269" spans="1:32" x14ac:dyDescent="0.2">
      <c r="A269" s="186" t="s">
        <v>164</v>
      </c>
      <c r="B269" s="186">
        <v>45</v>
      </c>
      <c r="C269" s="186" t="s">
        <v>665</v>
      </c>
      <c r="D269" s="186" t="s">
        <v>666</v>
      </c>
      <c r="E269" s="186">
        <v>0.83599999999999997</v>
      </c>
      <c r="H269" s="188">
        <v>759</v>
      </c>
      <c r="I269" s="188">
        <v>-34.030999999999999</v>
      </c>
      <c r="J269" s="188" t="s">
        <v>758</v>
      </c>
      <c r="K269" s="186">
        <v>4</v>
      </c>
      <c r="L269" s="186">
        <v>47.712161700000003</v>
      </c>
      <c r="M269" s="186">
        <v>20.692</v>
      </c>
      <c r="P269" s="188">
        <v>20.373000000000001</v>
      </c>
      <c r="R269" s="186">
        <v>0</v>
      </c>
      <c r="S269" s="188">
        <v>1.1467073000000001</v>
      </c>
      <c r="U269" s="188">
        <v>1.0799700000000001E-2</v>
      </c>
      <c r="W269" s="188">
        <v>1.0684340000000001</v>
      </c>
      <c r="AB269" s="188" t="s">
        <v>809</v>
      </c>
      <c r="AC269" s="188" t="s">
        <v>835</v>
      </c>
      <c r="AD269" s="188" t="s">
        <v>1442</v>
      </c>
      <c r="AE269" s="186" t="s">
        <v>2181</v>
      </c>
      <c r="AF269" s="186">
        <v>95</v>
      </c>
    </row>
    <row r="270" spans="1:32" x14ac:dyDescent="0.2">
      <c r="A270" s="186" t="s">
        <v>164</v>
      </c>
      <c r="B270" s="186">
        <v>45</v>
      </c>
      <c r="C270" s="186" t="s">
        <v>665</v>
      </c>
      <c r="D270" s="186" t="s">
        <v>666</v>
      </c>
      <c r="E270" s="186">
        <v>0.83599999999999997</v>
      </c>
      <c r="H270" s="188">
        <v>5206</v>
      </c>
      <c r="I270" s="188">
        <v>-43.8</v>
      </c>
      <c r="K270" s="186">
        <v>5</v>
      </c>
      <c r="L270" s="186">
        <v>55.033983200000002</v>
      </c>
      <c r="M270" s="186">
        <v>97.347999999999999</v>
      </c>
      <c r="P270" s="188">
        <v>95.87</v>
      </c>
      <c r="R270" s="186">
        <v>1</v>
      </c>
      <c r="S270" s="188">
        <v>1.1346319</v>
      </c>
      <c r="U270" s="188">
        <v>1.06905E-2</v>
      </c>
      <c r="W270" s="188">
        <v>1.0577430000000001</v>
      </c>
      <c r="AB270" s="188" t="s">
        <v>809</v>
      </c>
      <c r="AC270" s="188" t="s">
        <v>760</v>
      </c>
      <c r="AD270" s="188" t="s">
        <v>1003</v>
      </c>
      <c r="AE270" s="186" t="s">
        <v>2181</v>
      </c>
      <c r="AF270" s="186">
        <v>95</v>
      </c>
    </row>
    <row r="271" spans="1:32" x14ac:dyDescent="0.2">
      <c r="A271" s="186" t="s">
        <v>164</v>
      </c>
      <c r="B271" s="186">
        <v>45</v>
      </c>
      <c r="C271" s="186" t="s">
        <v>665</v>
      </c>
      <c r="D271" s="186" t="s">
        <v>666</v>
      </c>
      <c r="E271" s="186">
        <v>0.83599999999999997</v>
      </c>
      <c r="H271" s="188">
        <v>5197</v>
      </c>
      <c r="I271" s="188">
        <v>-44.005000000000003</v>
      </c>
      <c r="K271" s="186">
        <v>6</v>
      </c>
      <c r="L271" s="186">
        <v>54.575422500000002</v>
      </c>
      <c r="M271" s="186">
        <v>97.626000000000005</v>
      </c>
      <c r="P271" s="188">
        <v>96.144000000000005</v>
      </c>
      <c r="R271" s="186">
        <v>0</v>
      </c>
      <c r="S271" s="188">
        <v>1.1343973999999999</v>
      </c>
      <c r="U271" s="188">
        <v>1.06882E-2</v>
      </c>
      <c r="W271" s="188">
        <v>1.057518</v>
      </c>
      <c r="AB271" s="188" t="s">
        <v>798</v>
      </c>
      <c r="AC271" s="188" t="s">
        <v>880</v>
      </c>
      <c r="AD271" s="188" t="s">
        <v>1168</v>
      </c>
      <c r="AE271" s="186" t="s">
        <v>2181</v>
      </c>
      <c r="AF271" s="186">
        <v>95</v>
      </c>
    </row>
    <row r="272" spans="1:32" x14ac:dyDescent="0.2">
      <c r="A272" s="186" t="s">
        <v>164</v>
      </c>
      <c r="B272" s="186">
        <v>46</v>
      </c>
      <c r="C272" s="186" t="s">
        <v>667</v>
      </c>
      <c r="D272" s="186" t="s">
        <v>668</v>
      </c>
      <c r="E272" s="186">
        <v>0.84299999999999997</v>
      </c>
      <c r="F272" s="188">
        <v>6152</v>
      </c>
      <c r="G272" s="188">
        <v>0.108</v>
      </c>
      <c r="K272" s="186">
        <v>1</v>
      </c>
      <c r="L272" s="186">
        <v>14.560947499999999</v>
      </c>
      <c r="M272" s="186">
        <v>113.32599999999999</v>
      </c>
      <c r="Q272" s="188">
        <v>112.511</v>
      </c>
      <c r="R272" s="186">
        <v>0</v>
      </c>
      <c r="T272" s="188">
        <v>0.72440470000000001</v>
      </c>
      <c r="V272" s="188">
        <v>3.6786000000000002E-3</v>
      </c>
      <c r="X272" s="188">
        <v>0.36651099999999998</v>
      </c>
      <c r="Y272" s="188" t="s">
        <v>1718</v>
      </c>
      <c r="Z272" s="188" t="s">
        <v>1262</v>
      </c>
      <c r="AA272" s="188" t="s">
        <v>1009</v>
      </c>
      <c r="AE272" s="186" t="s">
        <v>2183</v>
      </c>
      <c r="AF272" s="186">
        <v>0</v>
      </c>
    </row>
    <row r="273" spans="1:32" x14ac:dyDescent="0.2">
      <c r="A273" s="186" t="s">
        <v>164</v>
      </c>
      <c r="B273" s="186">
        <v>46</v>
      </c>
      <c r="C273" s="186" t="s">
        <v>667</v>
      </c>
      <c r="D273" s="186" t="s">
        <v>668</v>
      </c>
      <c r="E273" s="186">
        <v>0.84299999999999997</v>
      </c>
      <c r="F273" s="188">
        <v>6160</v>
      </c>
      <c r="G273" s="188">
        <v>0</v>
      </c>
      <c r="K273" s="186">
        <v>2</v>
      </c>
      <c r="L273" s="186">
        <v>14.565222800000001</v>
      </c>
      <c r="M273" s="186">
        <v>113.38200000000001</v>
      </c>
      <c r="Q273" s="188">
        <v>112.566</v>
      </c>
      <c r="R273" s="186">
        <v>1</v>
      </c>
      <c r="T273" s="188">
        <v>0.72432649999999998</v>
      </c>
      <c r="V273" s="188">
        <v>3.6782E-3</v>
      </c>
      <c r="X273" s="188">
        <v>0.36647200000000002</v>
      </c>
      <c r="Y273" s="188" t="s">
        <v>2031</v>
      </c>
      <c r="Z273" s="188" t="s">
        <v>2042</v>
      </c>
      <c r="AA273" s="188" t="s">
        <v>2003</v>
      </c>
      <c r="AE273" s="186" t="s">
        <v>2183</v>
      </c>
      <c r="AF273" s="186">
        <v>0</v>
      </c>
    </row>
    <row r="274" spans="1:32" x14ac:dyDescent="0.2">
      <c r="A274" s="186" t="s">
        <v>164</v>
      </c>
      <c r="B274" s="186">
        <v>46</v>
      </c>
      <c r="C274" s="186" t="s">
        <v>667</v>
      </c>
      <c r="D274" s="186" t="s">
        <v>668</v>
      </c>
      <c r="E274" s="186">
        <v>0.84299999999999997</v>
      </c>
      <c r="F274" s="188">
        <v>2628</v>
      </c>
      <c r="G274" s="188">
        <v>8.3870000000000005</v>
      </c>
      <c r="J274" s="188" t="s">
        <v>754</v>
      </c>
      <c r="K274" s="186">
        <v>3</v>
      </c>
      <c r="L274" s="186">
        <v>9.5808855000000008</v>
      </c>
      <c r="M274" s="186">
        <v>63.48</v>
      </c>
      <c r="Q274" s="188">
        <v>63.02</v>
      </c>
      <c r="R274" s="186">
        <v>0</v>
      </c>
      <c r="T274" s="188">
        <v>0.73040130000000003</v>
      </c>
      <c r="V274" s="188">
        <v>3.7090000000000001E-3</v>
      </c>
      <c r="X274" s="188">
        <v>0.36953399999999997</v>
      </c>
      <c r="Y274" s="188" t="s">
        <v>1265</v>
      </c>
      <c r="Z274" s="188" t="s">
        <v>1987</v>
      </c>
      <c r="AA274" s="188" t="s">
        <v>1795</v>
      </c>
      <c r="AE274" s="186" t="s">
        <v>2183</v>
      </c>
      <c r="AF274" s="186">
        <v>0</v>
      </c>
    </row>
    <row r="275" spans="1:32" x14ac:dyDescent="0.2">
      <c r="A275" s="186" t="s">
        <v>164</v>
      </c>
      <c r="B275" s="186">
        <v>46</v>
      </c>
      <c r="C275" s="186" t="s">
        <v>667</v>
      </c>
      <c r="D275" s="186" t="s">
        <v>668</v>
      </c>
      <c r="E275" s="186">
        <v>0.84299999999999997</v>
      </c>
      <c r="H275" s="188">
        <v>842</v>
      </c>
      <c r="I275" s="188">
        <v>-35.024000000000001</v>
      </c>
      <c r="J275" s="188" t="s">
        <v>758</v>
      </c>
      <c r="K275" s="186">
        <v>4</v>
      </c>
      <c r="L275" s="186">
        <v>51.382185200000002</v>
      </c>
      <c r="M275" s="186">
        <v>22.991</v>
      </c>
      <c r="P275" s="188">
        <v>22.637</v>
      </c>
      <c r="R275" s="186">
        <v>0</v>
      </c>
      <c r="S275" s="188">
        <v>1.1456230000000001</v>
      </c>
      <c r="U275" s="188">
        <v>1.0788600000000001E-2</v>
      </c>
      <c r="W275" s="188">
        <v>1.067347</v>
      </c>
      <c r="AB275" s="188" t="s">
        <v>809</v>
      </c>
      <c r="AC275" s="188" t="s">
        <v>835</v>
      </c>
      <c r="AD275" s="188" t="s">
        <v>1442</v>
      </c>
      <c r="AE275" s="186" t="s">
        <v>2183</v>
      </c>
      <c r="AF275" s="186">
        <v>95</v>
      </c>
    </row>
    <row r="276" spans="1:32" x14ac:dyDescent="0.2">
      <c r="A276" s="186" t="s">
        <v>164</v>
      </c>
      <c r="B276" s="186">
        <v>46</v>
      </c>
      <c r="C276" s="186" t="s">
        <v>667</v>
      </c>
      <c r="D276" s="186" t="s">
        <v>668</v>
      </c>
      <c r="E276" s="186">
        <v>0.84299999999999997</v>
      </c>
      <c r="H276" s="188">
        <v>5211</v>
      </c>
      <c r="I276" s="188">
        <v>-43.8</v>
      </c>
      <c r="K276" s="186">
        <v>5</v>
      </c>
      <c r="L276" s="186">
        <v>54.520166099999997</v>
      </c>
      <c r="M276" s="186">
        <v>97.382999999999996</v>
      </c>
      <c r="P276" s="188">
        <v>95.905000000000001</v>
      </c>
      <c r="R276" s="186">
        <v>1</v>
      </c>
      <c r="S276" s="188">
        <v>1.1346639999999999</v>
      </c>
      <c r="U276" s="188">
        <v>1.06905E-2</v>
      </c>
      <c r="W276" s="188">
        <v>1.0577430000000001</v>
      </c>
      <c r="AB276" s="188" t="s">
        <v>809</v>
      </c>
      <c r="AC276" s="188" t="s">
        <v>835</v>
      </c>
      <c r="AD276" s="188" t="s">
        <v>1008</v>
      </c>
      <c r="AE276" s="186" t="s">
        <v>2183</v>
      </c>
      <c r="AF276" s="186">
        <v>95</v>
      </c>
    </row>
    <row r="277" spans="1:32" x14ac:dyDescent="0.2">
      <c r="A277" s="186" t="s">
        <v>164</v>
      </c>
      <c r="B277" s="186">
        <v>46</v>
      </c>
      <c r="C277" s="186" t="s">
        <v>667</v>
      </c>
      <c r="D277" s="186" t="s">
        <v>668</v>
      </c>
      <c r="E277" s="186">
        <v>0.84299999999999997</v>
      </c>
      <c r="H277" s="188">
        <v>5205</v>
      </c>
      <c r="I277" s="188">
        <v>-44.009</v>
      </c>
      <c r="K277" s="186">
        <v>6</v>
      </c>
      <c r="L277" s="186">
        <v>54.409788900000002</v>
      </c>
      <c r="M277" s="186">
        <v>97.45</v>
      </c>
      <c r="P277" s="188">
        <v>95.971999999999994</v>
      </c>
      <c r="R277" s="186">
        <v>0</v>
      </c>
      <c r="S277" s="188">
        <v>1.1344255999999999</v>
      </c>
      <c r="U277" s="188">
        <v>1.06882E-2</v>
      </c>
      <c r="W277" s="188">
        <v>1.0575140000000001</v>
      </c>
      <c r="AB277" s="188" t="s">
        <v>798</v>
      </c>
      <c r="AC277" s="188" t="s">
        <v>880</v>
      </c>
      <c r="AD277" s="188" t="s">
        <v>1186</v>
      </c>
      <c r="AE277" s="186" t="s">
        <v>2183</v>
      </c>
      <c r="AF277" s="186">
        <v>95</v>
      </c>
    </row>
    <row r="278" spans="1:32" x14ac:dyDescent="0.2">
      <c r="A278" s="186" t="s">
        <v>164</v>
      </c>
      <c r="B278" s="186">
        <v>47</v>
      </c>
      <c r="C278" s="186" t="s">
        <v>669</v>
      </c>
      <c r="D278" s="186" t="s">
        <v>670</v>
      </c>
      <c r="E278" s="186">
        <v>0.81499999999999995</v>
      </c>
      <c r="F278" s="188">
        <v>6146</v>
      </c>
      <c r="G278" s="188">
        <v>0.12</v>
      </c>
      <c r="K278" s="186">
        <v>1</v>
      </c>
      <c r="L278" s="186">
        <v>15.046394899999999</v>
      </c>
      <c r="M278" s="186">
        <v>113.142</v>
      </c>
      <c r="Q278" s="188">
        <v>112.328</v>
      </c>
      <c r="R278" s="186">
        <v>0</v>
      </c>
      <c r="T278" s="188">
        <v>0.72441390000000006</v>
      </c>
      <c r="V278" s="188">
        <v>3.6786000000000002E-3</v>
      </c>
      <c r="X278" s="188">
        <v>0.36651600000000001</v>
      </c>
      <c r="Y278" s="188" t="s">
        <v>1718</v>
      </c>
      <c r="Z278" s="188" t="s">
        <v>1262</v>
      </c>
      <c r="AA278" s="188" t="s">
        <v>2184</v>
      </c>
      <c r="AE278" s="186" t="s">
        <v>2185</v>
      </c>
      <c r="AF278" s="186">
        <v>0</v>
      </c>
    </row>
    <row r="279" spans="1:32" x14ac:dyDescent="0.2">
      <c r="A279" s="186" t="s">
        <v>164</v>
      </c>
      <c r="B279" s="186">
        <v>47</v>
      </c>
      <c r="C279" s="186" t="s">
        <v>669</v>
      </c>
      <c r="D279" s="186" t="s">
        <v>670</v>
      </c>
      <c r="E279" s="186">
        <v>0.81499999999999995</v>
      </c>
      <c r="F279" s="188">
        <v>6151</v>
      </c>
      <c r="G279" s="188">
        <v>0</v>
      </c>
      <c r="K279" s="186">
        <v>2</v>
      </c>
      <c r="L279" s="186">
        <v>15.067038</v>
      </c>
      <c r="M279" s="186">
        <v>113.399</v>
      </c>
      <c r="Q279" s="188">
        <v>112.584</v>
      </c>
      <c r="R279" s="186">
        <v>1</v>
      </c>
      <c r="T279" s="188">
        <v>0.7243269</v>
      </c>
      <c r="V279" s="188">
        <v>3.6782E-3</v>
      </c>
      <c r="X279" s="188">
        <v>0.36647200000000002</v>
      </c>
      <c r="Y279" s="188" t="s">
        <v>2026</v>
      </c>
      <c r="Z279" s="188" t="s">
        <v>2042</v>
      </c>
      <c r="AA279" s="188" t="s">
        <v>1064</v>
      </c>
      <c r="AE279" s="186" t="s">
        <v>2185</v>
      </c>
      <c r="AF279" s="186">
        <v>0</v>
      </c>
    </row>
    <row r="280" spans="1:32" x14ac:dyDescent="0.2">
      <c r="A280" s="186" t="s">
        <v>164</v>
      </c>
      <c r="B280" s="186">
        <v>47</v>
      </c>
      <c r="C280" s="186" t="s">
        <v>669</v>
      </c>
      <c r="D280" s="186" t="s">
        <v>670</v>
      </c>
      <c r="E280" s="186">
        <v>0.81499999999999995</v>
      </c>
      <c r="F280" s="188">
        <v>2754</v>
      </c>
      <c r="G280" s="188">
        <v>8.2029999999999994</v>
      </c>
      <c r="J280" s="188" t="s">
        <v>754</v>
      </c>
      <c r="K280" s="186">
        <v>3</v>
      </c>
      <c r="L280" s="186">
        <v>10.300190000000001</v>
      </c>
      <c r="M280" s="186">
        <v>66.599000000000004</v>
      </c>
      <c r="Q280" s="188">
        <v>66.116</v>
      </c>
      <c r="R280" s="186">
        <v>0</v>
      </c>
      <c r="T280" s="188">
        <v>0.73026860000000005</v>
      </c>
      <c r="V280" s="188">
        <v>3.7084000000000002E-3</v>
      </c>
      <c r="X280" s="188">
        <v>0.36946699999999999</v>
      </c>
      <c r="Y280" s="188" t="s">
        <v>1265</v>
      </c>
      <c r="Z280" s="188" t="s">
        <v>1987</v>
      </c>
      <c r="AA280" s="188" t="s">
        <v>2186</v>
      </c>
      <c r="AE280" s="186" t="s">
        <v>2185</v>
      </c>
      <c r="AF280" s="186">
        <v>0</v>
      </c>
    </row>
    <row r="281" spans="1:32" x14ac:dyDescent="0.2">
      <c r="A281" s="186" t="s">
        <v>164</v>
      </c>
      <c r="B281" s="186">
        <v>47</v>
      </c>
      <c r="C281" s="186" t="s">
        <v>669</v>
      </c>
      <c r="D281" s="186" t="s">
        <v>670</v>
      </c>
      <c r="E281" s="186">
        <v>0.81499999999999995</v>
      </c>
      <c r="H281" s="188">
        <v>749</v>
      </c>
      <c r="I281" s="188">
        <v>-34.167000000000002</v>
      </c>
      <c r="J281" s="188" t="s">
        <v>758</v>
      </c>
      <c r="K281" s="186">
        <v>4</v>
      </c>
      <c r="L281" s="186">
        <v>48.223920399999997</v>
      </c>
      <c r="M281" s="186">
        <v>20.312999999999999</v>
      </c>
      <c r="P281" s="188">
        <v>20</v>
      </c>
      <c r="R281" s="186">
        <v>0</v>
      </c>
      <c r="S281" s="188">
        <v>1.1466136</v>
      </c>
      <c r="U281" s="188">
        <v>1.0798200000000001E-2</v>
      </c>
      <c r="W281" s="188">
        <v>1.0682849999999999</v>
      </c>
      <c r="AB281" s="188" t="s">
        <v>760</v>
      </c>
      <c r="AC281" s="188" t="s">
        <v>835</v>
      </c>
      <c r="AD281" s="188" t="s">
        <v>1442</v>
      </c>
      <c r="AE281" s="186" t="s">
        <v>2185</v>
      </c>
      <c r="AF281" s="186">
        <v>95</v>
      </c>
    </row>
    <row r="282" spans="1:32" x14ac:dyDescent="0.2">
      <c r="A282" s="186" t="s">
        <v>164</v>
      </c>
      <c r="B282" s="186">
        <v>47</v>
      </c>
      <c r="C282" s="186" t="s">
        <v>669</v>
      </c>
      <c r="D282" s="186" t="s">
        <v>670</v>
      </c>
      <c r="E282" s="186">
        <v>0.81499999999999995</v>
      </c>
      <c r="H282" s="188">
        <v>5199</v>
      </c>
      <c r="I282" s="188">
        <v>-43.8</v>
      </c>
      <c r="K282" s="186">
        <v>5</v>
      </c>
      <c r="L282" s="186">
        <v>56.629375500000002</v>
      </c>
      <c r="M282" s="186">
        <v>97.242999999999995</v>
      </c>
      <c r="P282" s="188">
        <v>95.766999999999996</v>
      </c>
      <c r="R282" s="186">
        <v>1</v>
      </c>
      <c r="S282" s="188">
        <v>1.1346801</v>
      </c>
      <c r="U282" s="188">
        <v>1.06905E-2</v>
      </c>
      <c r="W282" s="188">
        <v>1.0577430000000001</v>
      </c>
      <c r="AB282" s="188" t="s">
        <v>809</v>
      </c>
      <c r="AC282" s="188" t="s">
        <v>760</v>
      </c>
      <c r="AD282" s="188" t="s">
        <v>1008</v>
      </c>
      <c r="AE282" s="186" t="s">
        <v>2185</v>
      </c>
      <c r="AF282" s="186">
        <v>95</v>
      </c>
    </row>
    <row r="283" spans="1:32" x14ac:dyDescent="0.2">
      <c r="A283" s="186" t="s">
        <v>164</v>
      </c>
      <c r="B283" s="186">
        <v>47</v>
      </c>
      <c r="C283" s="186" t="s">
        <v>669</v>
      </c>
      <c r="D283" s="186" t="s">
        <v>670</v>
      </c>
      <c r="E283" s="186">
        <v>0.81499999999999995</v>
      </c>
      <c r="H283" s="188">
        <v>5190</v>
      </c>
      <c r="I283" s="188">
        <v>-43.982999999999997</v>
      </c>
      <c r="K283" s="186">
        <v>6</v>
      </c>
      <c r="L283" s="186">
        <v>56.275701699999999</v>
      </c>
      <c r="M283" s="186">
        <v>97.451999999999998</v>
      </c>
      <c r="P283" s="188">
        <v>95.972999999999999</v>
      </c>
      <c r="R283" s="186">
        <v>0</v>
      </c>
      <c r="S283" s="188">
        <v>1.1344711000000001</v>
      </c>
      <c r="U283" s="188">
        <v>1.06885E-2</v>
      </c>
      <c r="W283" s="188">
        <v>1.0575429999999999</v>
      </c>
      <c r="AB283" s="188" t="s">
        <v>798</v>
      </c>
      <c r="AC283" s="188" t="s">
        <v>880</v>
      </c>
      <c r="AD283" s="188" t="s">
        <v>1168</v>
      </c>
      <c r="AE283" s="186" t="s">
        <v>2185</v>
      </c>
      <c r="AF283" s="186">
        <v>95</v>
      </c>
    </row>
    <row r="284" spans="1:32" x14ac:dyDescent="0.2">
      <c r="A284" s="186" t="s">
        <v>164</v>
      </c>
      <c r="B284" s="186">
        <v>48</v>
      </c>
      <c r="C284" s="186" t="s">
        <v>671</v>
      </c>
      <c r="D284" s="186" t="s">
        <v>672</v>
      </c>
      <c r="E284" s="186">
        <v>0.81699999999999995</v>
      </c>
      <c r="F284" s="188">
        <v>6141</v>
      </c>
      <c r="G284" s="188">
        <v>8.5999999999999993E-2</v>
      </c>
      <c r="K284" s="186">
        <v>1</v>
      </c>
      <c r="L284" s="186">
        <v>15.013861800000001</v>
      </c>
      <c r="M284" s="186">
        <v>113.196</v>
      </c>
      <c r="Q284" s="188">
        <v>112.38200000000001</v>
      </c>
      <c r="R284" s="186">
        <v>0</v>
      </c>
      <c r="T284" s="188">
        <v>0.72431889999999999</v>
      </c>
      <c r="V284" s="188">
        <v>3.6784999999999999E-3</v>
      </c>
      <c r="X284" s="188">
        <v>0.36650300000000002</v>
      </c>
      <c r="Y284" s="188" t="s">
        <v>1718</v>
      </c>
      <c r="Z284" s="188" t="s">
        <v>1262</v>
      </c>
      <c r="AA284" s="188" t="s">
        <v>2187</v>
      </c>
      <c r="AE284" s="186" t="s">
        <v>2188</v>
      </c>
      <c r="AF284" s="186">
        <v>0</v>
      </c>
    </row>
    <row r="285" spans="1:32" x14ac:dyDescent="0.2">
      <c r="A285" s="186" t="s">
        <v>164</v>
      </c>
      <c r="B285" s="186">
        <v>48</v>
      </c>
      <c r="C285" s="186" t="s">
        <v>671</v>
      </c>
      <c r="D285" s="186" t="s">
        <v>672</v>
      </c>
      <c r="E285" s="186">
        <v>0.81699999999999995</v>
      </c>
      <c r="F285" s="188">
        <v>6153</v>
      </c>
      <c r="G285" s="188">
        <v>0</v>
      </c>
      <c r="K285" s="186">
        <v>2</v>
      </c>
      <c r="L285" s="186">
        <v>15.0240156</v>
      </c>
      <c r="M285" s="186">
        <v>113.32299999999999</v>
      </c>
      <c r="Q285" s="188">
        <v>112.508</v>
      </c>
      <c r="R285" s="186">
        <v>1</v>
      </c>
      <c r="T285" s="188">
        <v>0.72425689999999998</v>
      </c>
      <c r="V285" s="188">
        <v>3.6782E-3</v>
      </c>
      <c r="X285" s="188">
        <v>0.36647200000000002</v>
      </c>
      <c r="Y285" s="188" t="s">
        <v>2031</v>
      </c>
      <c r="Z285" s="188" t="s">
        <v>2042</v>
      </c>
      <c r="AA285" s="188" t="s">
        <v>2189</v>
      </c>
      <c r="AE285" s="186" t="s">
        <v>2188</v>
      </c>
      <c r="AF285" s="186">
        <v>0</v>
      </c>
    </row>
    <row r="286" spans="1:32" x14ac:dyDescent="0.2">
      <c r="A286" s="186" t="s">
        <v>164</v>
      </c>
      <c r="B286" s="186">
        <v>48</v>
      </c>
      <c r="C286" s="186" t="s">
        <v>671</v>
      </c>
      <c r="D286" s="186" t="s">
        <v>672</v>
      </c>
      <c r="E286" s="186">
        <v>0.81699999999999995</v>
      </c>
      <c r="F286" s="188">
        <v>2626</v>
      </c>
      <c r="G286" s="188">
        <v>8.4239999999999995</v>
      </c>
      <c r="J286" s="188" t="s">
        <v>754</v>
      </c>
      <c r="K286" s="186">
        <v>3</v>
      </c>
      <c r="L286" s="186">
        <v>9.9198793999999992</v>
      </c>
      <c r="M286" s="186">
        <v>63.75</v>
      </c>
      <c r="Q286" s="188">
        <v>63.287999999999997</v>
      </c>
      <c r="R286" s="186">
        <v>0</v>
      </c>
      <c r="T286" s="188">
        <v>0.73035799999999995</v>
      </c>
      <c r="V286" s="188">
        <v>3.7092000000000002E-3</v>
      </c>
      <c r="X286" s="188">
        <v>0.36954799999999999</v>
      </c>
      <c r="Y286" s="188" t="s">
        <v>1265</v>
      </c>
      <c r="Z286" s="188" t="s">
        <v>1987</v>
      </c>
      <c r="AA286" s="188" t="s">
        <v>2190</v>
      </c>
      <c r="AE286" s="186" t="s">
        <v>2188</v>
      </c>
      <c r="AF286" s="186">
        <v>0</v>
      </c>
    </row>
    <row r="287" spans="1:32" x14ac:dyDescent="0.2">
      <c r="A287" s="186" t="s">
        <v>164</v>
      </c>
      <c r="B287" s="186">
        <v>48</v>
      </c>
      <c r="C287" s="186" t="s">
        <v>671</v>
      </c>
      <c r="D287" s="186" t="s">
        <v>672</v>
      </c>
      <c r="E287" s="186">
        <v>0.81699999999999995</v>
      </c>
      <c r="H287" s="188">
        <v>760</v>
      </c>
      <c r="I287" s="188">
        <v>-34.536999999999999</v>
      </c>
      <c r="J287" s="188" t="s">
        <v>758</v>
      </c>
      <c r="K287" s="186">
        <v>4</v>
      </c>
      <c r="L287" s="186">
        <v>48.826359799999999</v>
      </c>
      <c r="M287" s="186">
        <v>20.695</v>
      </c>
      <c r="P287" s="188">
        <v>20.376000000000001</v>
      </c>
      <c r="R287" s="186">
        <v>0</v>
      </c>
      <c r="S287" s="188">
        <v>1.1462536999999999</v>
      </c>
      <c r="U287" s="188">
        <v>1.0794099999999999E-2</v>
      </c>
      <c r="W287" s="188">
        <v>1.0678799999999999</v>
      </c>
      <c r="AB287" s="188" t="s">
        <v>809</v>
      </c>
      <c r="AC287" s="188" t="s">
        <v>835</v>
      </c>
      <c r="AD287" s="188" t="s">
        <v>1442</v>
      </c>
      <c r="AE287" s="186" t="s">
        <v>2188</v>
      </c>
      <c r="AF287" s="186">
        <v>95</v>
      </c>
    </row>
    <row r="288" spans="1:32" x14ac:dyDescent="0.2">
      <c r="A288" s="186" t="s">
        <v>164</v>
      </c>
      <c r="B288" s="186">
        <v>48</v>
      </c>
      <c r="C288" s="186" t="s">
        <v>671</v>
      </c>
      <c r="D288" s="186" t="s">
        <v>672</v>
      </c>
      <c r="E288" s="186">
        <v>0.81699999999999995</v>
      </c>
      <c r="H288" s="188">
        <v>5198</v>
      </c>
      <c r="I288" s="188">
        <v>-43.8</v>
      </c>
      <c r="K288" s="186">
        <v>5</v>
      </c>
      <c r="L288" s="186">
        <v>56.493040800000003</v>
      </c>
      <c r="M288" s="186">
        <v>97.241</v>
      </c>
      <c r="P288" s="188">
        <v>95.765000000000001</v>
      </c>
      <c r="R288" s="186">
        <v>1</v>
      </c>
      <c r="S288" s="188">
        <v>1.134727</v>
      </c>
      <c r="U288" s="188">
        <v>1.06905E-2</v>
      </c>
      <c r="W288" s="188">
        <v>1.0577430000000001</v>
      </c>
      <c r="AB288" s="188" t="s">
        <v>809</v>
      </c>
      <c r="AC288" s="188" t="s">
        <v>760</v>
      </c>
      <c r="AD288" s="188" t="s">
        <v>1008</v>
      </c>
      <c r="AE288" s="186" t="s">
        <v>2188</v>
      </c>
      <c r="AF288" s="186">
        <v>95</v>
      </c>
    </row>
    <row r="289" spans="1:32" x14ac:dyDescent="0.2">
      <c r="A289" s="186" t="s">
        <v>164</v>
      </c>
      <c r="B289" s="186">
        <v>48</v>
      </c>
      <c r="C289" s="186" t="s">
        <v>671</v>
      </c>
      <c r="D289" s="186" t="s">
        <v>672</v>
      </c>
      <c r="E289" s="186">
        <v>0.81699999999999995</v>
      </c>
      <c r="H289" s="188">
        <v>5194</v>
      </c>
      <c r="I289" s="188">
        <v>-44.009</v>
      </c>
      <c r="K289" s="186">
        <v>6</v>
      </c>
      <c r="L289" s="186">
        <v>56.0632363</v>
      </c>
      <c r="M289" s="186">
        <v>97.495999999999995</v>
      </c>
      <c r="P289" s="188">
        <v>96.016999999999996</v>
      </c>
      <c r="R289" s="186">
        <v>0</v>
      </c>
      <c r="S289" s="188">
        <v>1.1344888</v>
      </c>
      <c r="U289" s="188">
        <v>1.06882E-2</v>
      </c>
      <c r="W289" s="188">
        <v>1.0575140000000001</v>
      </c>
      <c r="AB289" s="188" t="s">
        <v>798</v>
      </c>
      <c r="AC289" s="188" t="s">
        <v>880</v>
      </c>
      <c r="AD289" s="188" t="s">
        <v>1186</v>
      </c>
      <c r="AE289" s="186" t="s">
        <v>2188</v>
      </c>
      <c r="AF289" s="186">
        <v>95</v>
      </c>
    </row>
    <row r="290" spans="1:32" x14ac:dyDescent="0.2">
      <c r="A290" s="186" t="s">
        <v>164</v>
      </c>
      <c r="B290" s="186">
        <v>49</v>
      </c>
      <c r="C290" s="186" t="s">
        <v>673</v>
      </c>
      <c r="D290" s="186" t="s">
        <v>674</v>
      </c>
      <c r="E290" s="186">
        <v>0.83499999999999996</v>
      </c>
      <c r="F290" s="188">
        <v>6143</v>
      </c>
      <c r="G290" s="188">
        <v>0.121</v>
      </c>
      <c r="K290" s="186">
        <v>1</v>
      </c>
      <c r="L290" s="186">
        <v>14.7041737</v>
      </c>
      <c r="M290" s="186">
        <v>113.374</v>
      </c>
      <c r="Q290" s="188">
        <v>112.559</v>
      </c>
      <c r="R290" s="186">
        <v>0</v>
      </c>
      <c r="T290" s="188">
        <v>0.72442640000000003</v>
      </c>
      <c r="V290" s="188">
        <v>3.6786000000000002E-3</v>
      </c>
      <c r="X290" s="188">
        <v>0.36651600000000001</v>
      </c>
      <c r="Y290" s="188" t="s">
        <v>1701</v>
      </c>
      <c r="Z290" s="188" t="s">
        <v>1262</v>
      </c>
      <c r="AA290" s="188" t="s">
        <v>2191</v>
      </c>
      <c r="AE290" s="186" t="s">
        <v>2192</v>
      </c>
      <c r="AF290" s="186">
        <v>0</v>
      </c>
    </row>
    <row r="291" spans="1:32" x14ac:dyDescent="0.2">
      <c r="A291" s="186" t="s">
        <v>164</v>
      </c>
      <c r="B291" s="186">
        <v>49</v>
      </c>
      <c r="C291" s="186" t="s">
        <v>673</v>
      </c>
      <c r="D291" s="186" t="s">
        <v>674</v>
      </c>
      <c r="E291" s="186">
        <v>0.83499999999999996</v>
      </c>
      <c r="F291" s="188">
        <v>6158</v>
      </c>
      <c r="G291" s="188">
        <v>0</v>
      </c>
      <c r="K291" s="186">
        <v>2</v>
      </c>
      <c r="L291" s="186">
        <v>14.7022423</v>
      </c>
      <c r="M291" s="186">
        <v>113.349</v>
      </c>
      <c r="Q291" s="188">
        <v>112.53400000000001</v>
      </c>
      <c r="R291" s="186">
        <v>1</v>
      </c>
      <c r="T291" s="188">
        <v>0.72433899999999996</v>
      </c>
      <c r="V291" s="188">
        <v>3.6782E-3</v>
      </c>
      <c r="X291" s="188">
        <v>0.36647200000000002</v>
      </c>
      <c r="Y291" s="188" t="s">
        <v>2026</v>
      </c>
      <c r="Z291" s="188" t="s">
        <v>2042</v>
      </c>
      <c r="AA291" s="188" t="s">
        <v>1118</v>
      </c>
      <c r="AE291" s="186" t="s">
        <v>2192</v>
      </c>
      <c r="AF291" s="186">
        <v>0</v>
      </c>
    </row>
    <row r="292" spans="1:32" x14ac:dyDescent="0.2">
      <c r="A292" s="186" t="s">
        <v>164</v>
      </c>
      <c r="B292" s="186">
        <v>49</v>
      </c>
      <c r="C292" s="186" t="s">
        <v>673</v>
      </c>
      <c r="D292" s="186" t="s">
        <v>674</v>
      </c>
      <c r="E292" s="186">
        <v>0.83499999999999996</v>
      </c>
      <c r="F292" s="188">
        <v>2846</v>
      </c>
      <c r="G292" s="188">
        <v>8.9120000000000008</v>
      </c>
      <c r="J292" s="188" t="s">
        <v>754</v>
      </c>
      <c r="K292" s="186">
        <v>3</v>
      </c>
      <c r="L292" s="186">
        <v>10.336517300000001</v>
      </c>
      <c r="M292" s="186">
        <v>68.965000000000003</v>
      </c>
      <c r="Q292" s="188">
        <v>68.465000000000003</v>
      </c>
      <c r="R292" s="186">
        <v>0</v>
      </c>
      <c r="T292" s="188">
        <v>0.73079459999999996</v>
      </c>
      <c r="V292" s="188">
        <v>3.7109999999999999E-3</v>
      </c>
      <c r="X292" s="188">
        <v>0.369726</v>
      </c>
      <c r="Y292" s="188" t="s">
        <v>1265</v>
      </c>
      <c r="Z292" s="188" t="s">
        <v>1987</v>
      </c>
      <c r="AA292" s="188" t="s">
        <v>2133</v>
      </c>
      <c r="AE292" s="186" t="s">
        <v>2192</v>
      </c>
      <c r="AF292" s="186">
        <v>0</v>
      </c>
    </row>
    <row r="293" spans="1:32" x14ac:dyDescent="0.2">
      <c r="A293" s="186" t="s">
        <v>164</v>
      </c>
      <c r="B293" s="186">
        <v>49</v>
      </c>
      <c r="C293" s="186" t="s">
        <v>673</v>
      </c>
      <c r="D293" s="186" t="s">
        <v>674</v>
      </c>
      <c r="E293" s="186">
        <v>0.83499999999999996</v>
      </c>
      <c r="H293" s="188">
        <v>761</v>
      </c>
      <c r="I293" s="188">
        <v>-34.07</v>
      </c>
      <c r="J293" s="188" t="s">
        <v>758</v>
      </c>
      <c r="K293" s="186">
        <v>4</v>
      </c>
      <c r="L293" s="186">
        <v>47.743268999999998</v>
      </c>
      <c r="M293" s="186">
        <v>20.678000000000001</v>
      </c>
      <c r="P293" s="188">
        <v>20.359000000000002</v>
      </c>
      <c r="R293" s="186">
        <v>0</v>
      </c>
      <c r="S293" s="188">
        <v>1.1467453999999999</v>
      </c>
      <c r="U293" s="188">
        <v>1.07993E-2</v>
      </c>
      <c r="W293" s="188">
        <v>1.0683910000000001</v>
      </c>
      <c r="AB293" s="188" t="s">
        <v>809</v>
      </c>
      <c r="AC293" s="188" t="s">
        <v>835</v>
      </c>
      <c r="AD293" s="188" t="s">
        <v>1446</v>
      </c>
      <c r="AE293" s="186" t="s">
        <v>2192</v>
      </c>
      <c r="AF293" s="186">
        <v>95</v>
      </c>
    </row>
    <row r="294" spans="1:32" x14ac:dyDescent="0.2">
      <c r="A294" s="186" t="s">
        <v>164</v>
      </c>
      <c r="B294" s="186">
        <v>49</v>
      </c>
      <c r="C294" s="186" t="s">
        <v>673</v>
      </c>
      <c r="D294" s="186" t="s">
        <v>674</v>
      </c>
      <c r="E294" s="186">
        <v>0.83499999999999996</v>
      </c>
      <c r="H294" s="188">
        <v>5201</v>
      </c>
      <c r="I294" s="188">
        <v>-43.8</v>
      </c>
      <c r="K294" s="186">
        <v>5</v>
      </c>
      <c r="L294" s="186">
        <v>55.2017679</v>
      </c>
      <c r="M294" s="186">
        <v>97.286000000000001</v>
      </c>
      <c r="P294" s="188">
        <v>95.808999999999997</v>
      </c>
      <c r="R294" s="186">
        <v>1</v>
      </c>
      <c r="S294" s="188">
        <v>1.1347160000000001</v>
      </c>
      <c r="U294" s="188">
        <v>1.06905E-2</v>
      </c>
      <c r="W294" s="188">
        <v>1.0577430000000001</v>
      </c>
      <c r="AB294" s="188" t="s">
        <v>809</v>
      </c>
      <c r="AC294" s="188" t="s">
        <v>760</v>
      </c>
      <c r="AD294" s="188" t="s">
        <v>1013</v>
      </c>
      <c r="AE294" s="186" t="s">
        <v>2192</v>
      </c>
      <c r="AF294" s="186">
        <v>95</v>
      </c>
    </row>
    <row r="295" spans="1:32" x14ac:dyDescent="0.2">
      <c r="A295" s="186" t="s">
        <v>164</v>
      </c>
      <c r="B295" s="186">
        <v>49</v>
      </c>
      <c r="C295" s="186" t="s">
        <v>673</v>
      </c>
      <c r="D295" s="186" t="s">
        <v>674</v>
      </c>
      <c r="E295" s="186">
        <v>0.83499999999999996</v>
      </c>
      <c r="H295" s="188">
        <v>5198</v>
      </c>
      <c r="I295" s="188">
        <v>-44.005000000000003</v>
      </c>
      <c r="K295" s="186">
        <v>6</v>
      </c>
      <c r="L295" s="186">
        <v>54.893454800000001</v>
      </c>
      <c r="M295" s="186">
        <v>97.472999999999999</v>
      </c>
      <c r="P295" s="188">
        <v>95.994</v>
      </c>
      <c r="R295" s="186">
        <v>0</v>
      </c>
      <c r="S295" s="188">
        <v>1.1344833000000001</v>
      </c>
      <c r="U295" s="188">
        <v>1.06882E-2</v>
      </c>
      <c r="W295" s="188">
        <v>1.0575190000000001</v>
      </c>
      <c r="AB295" s="188" t="s">
        <v>798</v>
      </c>
      <c r="AC295" s="188" t="s">
        <v>880</v>
      </c>
      <c r="AD295" s="188" t="s">
        <v>1168</v>
      </c>
      <c r="AE295" s="186" t="s">
        <v>2192</v>
      </c>
      <c r="AF295" s="186">
        <v>95</v>
      </c>
    </row>
    <row r="296" spans="1:32" x14ac:dyDescent="0.2">
      <c r="A296" s="186" t="s">
        <v>164</v>
      </c>
      <c r="B296" s="186">
        <v>50</v>
      </c>
      <c r="C296" s="186" t="s">
        <v>675</v>
      </c>
      <c r="D296" s="186" t="s">
        <v>676</v>
      </c>
      <c r="E296" s="186">
        <v>0.83899999999999997</v>
      </c>
      <c r="F296" s="188">
        <v>6151</v>
      </c>
      <c r="G296" s="188">
        <v>0.115</v>
      </c>
      <c r="K296" s="186">
        <v>1</v>
      </c>
      <c r="L296" s="186">
        <v>14.6340229</v>
      </c>
      <c r="M296" s="186">
        <v>113.373</v>
      </c>
      <c r="Q296" s="188">
        <v>112.55800000000001</v>
      </c>
      <c r="R296" s="186">
        <v>0</v>
      </c>
      <c r="T296" s="188">
        <v>0.72433979999999998</v>
      </c>
      <c r="V296" s="188">
        <v>3.6786000000000002E-3</v>
      </c>
      <c r="X296" s="188">
        <v>0.36651400000000001</v>
      </c>
      <c r="Y296" s="188" t="s">
        <v>1701</v>
      </c>
      <c r="Z296" s="188" t="s">
        <v>1262</v>
      </c>
      <c r="AA296" s="188" t="s">
        <v>2193</v>
      </c>
      <c r="AE296" s="186" t="s">
        <v>2194</v>
      </c>
      <c r="AF296" s="186">
        <v>0</v>
      </c>
    </row>
    <row r="297" spans="1:32" x14ac:dyDescent="0.2">
      <c r="A297" s="186" t="s">
        <v>164</v>
      </c>
      <c r="B297" s="186">
        <v>50</v>
      </c>
      <c r="C297" s="186" t="s">
        <v>675</v>
      </c>
      <c r="D297" s="186" t="s">
        <v>676</v>
      </c>
      <c r="E297" s="186">
        <v>0.83899999999999997</v>
      </c>
      <c r="F297" s="188">
        <v>6164</v>
      </c>
      <c r="G297" s="188">
        <v>0</v>
      </c>
      <c r="K297" s="186">
        <v>2</v>
      </c>
      <c r="L297" s="186">
        <v>14.6354861</v>
      </c>
      <c r="M297" s="186">
        <v>113.392</v>
      </c>
      <c r="Q297" s="188">
        <v>112.577</v>
      </c>
      <c r="R297" s="186">
        <v>1</v>
      </c>
      <c r="T297" s="188">
        <v>0.72425649999999997</v>
      </c>
      <c r="V297" s="188">
        <v>3.6782E-3</v>
      </c>
      <c r="X297" s="188">
        <v>0.36647200000000002</v>
      </c>
      <c r="Y297" s="188" t="s">
        <v>2026</v>
      </c>
      <c r="Z297" s="188" t="s">
        <v>1667</v>
      </c>
      <c r="AA297" s="188" t="s">
        <v>2195</v>
      </c>
      <c r="AE297" s="186" t="s">
        <v>2194</v>
      </c>
      <c r="AF297" s="186">
        <v>0</v>
      </c>
    </row>
    <row r="298" spans="1:32" x14ac:dyDescent="0.2">
      <c r="A298" s="186" t="s">
        <v>164</v>
      </c>
      <c r="B298" s="186">
        <v>50</v>
      </c>
      <c r="C298" s="186" t="s">
        <v>675</v>
      </c>
      <c r="D298" s="186" t="s">
        <v>676</v>
      </c>
      <c r="E298" s="186">
        <v>0.83899999999999997</v>
      </c>
      <c r="F298" s="188">
        <v>2824</v>
      </c>
      <c r="G298" s="188">
        <v>8.8450000000000006</v>
      </c>
      <c r="J298" s="188" t="s">
        <v>754</v>
      </c>
      <c r="K298" s="186">
        <v>3</v>
      </c>
      <c r="L298" s="186">
        <v>10.206292599999999</v>
      </c>
      <c r="M298" s="186">
        <v>68.281000000000006</v>
      </c>
      <c r="Q298" s="188">
        <v>67.784999999999997</v>
      </c>
      <c r="R298" s="186">
        <v>0</v>
      </c>
      <c r="T298" s="188">
        <v>0.7306629</v>
      </c>
      <c r="V298" s="188">
        <v>3.7106999999999999E-3</v>
      </c>
      <c r="X298" s="188">
        <v>0.36970199999999998</v>
      </c>
      <c r="Y298" s="188" t="s">
        <v>1718</v>
      </c>
      <c r="Z298" s="188" t="s">
        <v>1987</v>
      </c>
      <c r="AA298" s="188" t="s">
        <v>2196</v>
      </c>
      <c r="AE298" s="186" t="s">
        <v>2194</v>
      </c>
      <c r="AF298" s="186">
        <v>0</v>
      </c>
    </row>
    <row r="299" spans="1:32" x14ac:dyDescent="0.2">
      <c r="A299" s="186" t="s">
        <v>164</v>
      </c>
      <c r="B299" s="186">
        <v>50</v>
      </c>
      <c r="C299" s="186" t="s">
        <v>675</v>
      </c>
      <c r="D299" s="186" t="s">
        <v>676</v>
      </c>
      <c r="E299" s="186">
        <v>0.83899999999999997</v>
      </c>
      <c r="H299" s="188">
        <v>813</v>
      </c>
      <c r="I299" s="188">
        <v>-34.686</v>
      </c>
      <c r="J299" s="188" t="s">
        <v>758</v>
      </c>
      <c r="K299" s="186">
        <v>4</v>
      </c>
      <c r="L299" s="186">
        <v>50.187013499999999</v>
      </c>
      <c r="M299" s="186">
        <v>22.164999999999999</v>
      </c>
      <c r="P299" s="188">
        <v>21.823</v>
      </c>
      <c r="R299" s="186">
        <v>0</v>
      </c>
      <c r="S299" s="188">
        <v>1.1460969999999999</v>
      </c>
      <c r="U299" s="188">
        <v>1.0792400000000001E-2</v>
      </c>
      <c r="W299" s="188">
        <v>1.067717</v>
      </c>
      <c r="AB299" s="188" t="s">
        <v>809</v>
      </c>
      <c r="AC299" s="188" t="s">
        <v>835</v>
      </c>
      <c r="AD299" s="188" t="s">
        <v>1446</v>
      </c>
      <c r="AE299" s="186" t="s">
        <v>2194</v>
      </c>
      <c r="AF299" s="186">
        <v>95</v>
      </c>
    </row>
    <row r="300" spans="1:32" x14ac:dyDescent="0.2">
      <c r="A300" s="186" t="s">
        <v>164</v>
      </c>
      <c r="B300" s="186">
        <v>50</v>
      </c>
      <c r="C300" s="186" t="s">
        <v>675</v>
      </c>
      <c r="D300" s="186" t="s">
        <v>676</v>
      </c>
      <c r="E300" s="186">
        <v>0.83899999999999997</v>
      </c>
      <c r="H300" s="188">
        <v>5202</v>
      </c>
      <c r="I300" s="188">
        <v>-43.8</v>
      </c>
      <c r="K300" s="186">
        <v>5</v>
      </c>
      <c r="L300" s="186">
        <v>54.888100100000003</v>
      </c>
      <c r="M300" s="186">
        <v>97.316999999999993</v>
      </c>
      <c r="P300" s="188">
        <v>95.84</v>
      </c>
      <c r="R300" s="186">
        <v>1</v>
      </c>
      <c r="S300" s="188">
        <v>1.1347510000000001</v>
      </c>
      <c r="U300" s="188">
        <v>1.06905E-2</v>
      </c>
      <c r="W300" s="188">
        <v>1.0577430000000001</v>
      </c>
      <c r="AB300" s="188" t="s">
        <v>809</v>
      </c>
      <c r="AC300" s="188" t="s">
        <v>760</v>
      </c>
      <c r="AD300" s="188" t="s">
        <v>1013</v>
      </c>
      <c r="AE300" s="186" t="s">
        <v>2194</v>
      </c>
      <c r="AF300" s="186">
        <v>95</v>
      </c>
    </row>
    <row r="301" spans="1:32" x14ac:dyDescent="0.2">
      <c r="A301" s="186" t="s">
        <v>164</v>
      </c>
      <c r="B301" s="186">
        <v>50</v>
      </c>
      <c r="C301" s="186" t="s">
        <v>675</v>
      </c>
      <c r="D301" s="186" t="s">
        <v>676</v>
      </c>
      <c r="E301" s="186">
        <v>0.83899999999999997</v>
      </c>
      <c r="H301" s="188">
        <v>5198</v>
      </c>
      <c r="I301" s="188">
        <v>-44.023000000000003</v>
      </c>
      <c r="K301" s="186">
        <v>6</v>
      </c>
      <c r="L301" s="186">
        <v>54.666631799999998</v>
      </c>
      <c r="M301" s="186">
        <v>97.451999999999998</v>
      </c>
      <c r="P301" s="188">
        <v>95.972999999999999</v>
      </c>
      <c r="R301" s="186">
        <v>0</v>
      </c>
      <c r="S301" s="188">
        <v>1.1344978999999999</v>
      </c>
      <c r="U301" s="188">
        <v>1.0688E-2</v>
      </c>
      <c r="W301" s="188">
        <v>1.057499</v>
      </c>
      <c r="AB301" s="188" t="s">
        <v>798</v>
      </c>
      <c r="AC301" s="188" t="s">
        <v>880</v>
      </c>
      <c r="AD301" s="188" t="s">
        <v>1186</v>
      </c>
      <c r="AE301" s="186" t="s">
        <v>2194</v>
      </c>
      <c r="AF301" s="186">
        <v>95</v>
      </c>
    </row>
    <row r="302" spans="1:32" x14ac:dyDescent="0.2">
      <c r="A302" s="186" t="s">
        <v>164</v>
      </c>
      <c r="B302" s="186">
        <v>51</v>
      </c>
      <c r="C302" s="186" t="s">
        <v>677</v>
      </c>
      <c r="D302" s="186" t="s">
        <v>678</v>
      </c>
      <c r="E302" s="186">
        <v>0.81899999999999995</v>
      </c>
      <c r="F302" s="188">
        <v>6152</v>
      </c>
      <c r="G302" s="188">
        <v>0.114</v>
      </c>
      <c r="K302" s="186">
        <v>1</v>
      </c>
      <c r="L302" s="186">
        <v>14.9966469</v>
      </c>
      <c r="M302" s="186">
        <v>113.43899999999999</v>
      </c>
      <c r="Q302" s="188">
        <v>112.624</v>
      </c>
      <c r="R302" s="186">
        <v>0</v>
      </c>
      <c r="T302" s="188">
        <v>0.72443170000000001</v>
      </c>
      <c r="V302" s="188">
        <v>3.6786000000000002E-3</v>
      </c>
      <c r="X302" s="188">
        <v>0.36651400000000001</v>
      </c>
      <c r="Y302" s="188" t="s">
        <v>1701</v>
      </c>
      <c r="Z302" s="188" t="s">
        <v>1678</v>
      </c>
      <c r="AA302" s="188" t="s">
        <v>2197</v>
      </c>
      <c r="AE302" s="186" t="s">
        <v>2198</v>
      </c>
      <c r="AF302" s="186">
        <v>0</v>
      </c>
    </row>
    <row r="303" spans="1:32" x14ac:dyDescent="0.2">
      <c r="A303" s="186" t="s">
        <v>164</v>
      </c>
      <c r="B303" s="186">
        <v>51</v>
      </c>
      <c r="C303" s="186" t="s">
        <v>677</v>
      </c>
      <c r="D303" s="186" t="s">
        <v>678</v>
      </c>
      <c r="E303" s="186">
        <v>0.81899999999999995</v>
      </c>
      <c r="F303" s="188">
        <v>6159</v>
      </c>
      <c r="G303" s="188">
        <v>0</v>
      </c>
      <c r="K303" s="186">
        <v>2</v>
      </c>
      <c r="L303" s="186">
        <v>14.9961366</v>
      </c>
      <c r="M303" s="186">
        <v>113.43300000000001</v>
      </c>
      <c r="Q303" s="188">
        <v>112.617</v>
      </c>
      <c r="R303" s="186">
        <v>1</v>
      </c>
      <c r="T303" s="188">
        <v>0.72434929999999997</v>
      </c>
      <c r="V303" s="188">
        <v>3.6782E-3</v>
      </c>
      <c r="X303" s="188">
        <v>0.36647200000000002</v>
      </c>
      <c r="Y303" s="188" t="s">
        <v>2093</v>
      </c>
      <c r="Z303" s="188" t="s">
        <v>1266</v>
      </c>
      <c r="AA303" s="188" t="s">
        <v>1874</v>
      </c>
      <c r="AE303" s="186" t="s">
        <v>2198</v>
      </c>
      <c r="AF303" s="186">
        <v>0</v>
      </c>
    </row>
    <row r="304" spans="1:32" x14ac:dyDescent="0.2">
      <c r="A304" s="186" t="s">
        <v>164</v>
      </c>
      <c r="B304" s="186">
        <v>51</v>
      </c>
      <c r="C304" s="186" t="s">
        <v>677</v>
      </c>
      <c r="D304" s="186" t="s">
        <v>678</v>
      </c>
      <c r="E304" s="186">
        <v>0.81899999999999995</v>
      </c>
      <c r="F304" s="188">
        <v>2830</v>
      </c>
      <c r="G304" s="188">
        <v>8.8989999999999991</v>
      </c>
      <c r="J304" s="188" t="s">
        <v>754</v>
      </c>
      <c r="K304" s="186">
        <v>3</v>
      </c>
      <c r="L304" s="186">
        <v>10.4675019</v>
      </c>
      <c r="M304" s="186">
        <v>68.379000000000005</v>
      </c>
      <c r="Q304" s="188">
        <v>67.882999999999996</v>
      </c>
      <c r="R304" s="186">
        <v>0</v>
      </c>
      <c r="T304" s="188">
        <v>0.73079499999999997</v>
      </c>
      <c r="V304" s="188">
        <v>3.7109E-3</v>
      </c>
      <c r="X304" s="188">
        <v>0.36972100000000002</v>
      </c>
      <c r="Y304" s="188" t="s">
        <v>1718</v>
      </c>
      <c r="Z304" s="188" t="s">
        <v>1675</v>
      </c>
      <c r="AA304" s="188" t="s">
        <v>2199</v>
      </c>
      <c r="AE304" s="186" t="s">
        <v>2198</v>
      </c>
      <c r="AF304" s="186">
        <v>0</v>
      </c>
    </row>
    <row r="305" spans="1:32" x14ac:dyDescent="0.2">
      <c r="A305" s="186" t="s">
        <v>164</v>
      </c>
      <c r="B305" s="186">
        <v>51</v>
      </c>
      <c r="C305" s="186" t="s">
        <v>677</v>
      </c>
      <c r="D305" s="186" t="s">
        <v>678</v>
      </c>
      <c r="E305" s="186">
        <v>0.81899999999999995</v>
      </c>
      <c r="H305" s="188">
        <v>795</v>
      </c>
      <c r="I305" s="188">
        <v>-34.758000000000003</v>
      </c>
      <c r="J305" s="188" t="s">
        <v>758</v>
      </c>
      <c r="K305" s="186">
        <v>4</v>
      </c>
      <c r="L305" s="186">
        <v>50.379717499999998</v>
      </c>
      <c r="M305" s="186">
        <v>21.597000000000001</v>
      </c>
      <c r="P305" s="188">
        <v>21.263999999999999</v>
      </c>
      <c r="R305" s="186">
        <v>0</v>
      </c>
      <c r="S305" s="188">
        <v>1.1460197999999999</v>
      </c>
      <c r="U305" s="188">
        <v>1.07916E-2</v>
      </c>
      <c r="W305" s="188">
        <v>1.0676380000000001</v>
      </c>
      <c r="AB305" s="188" t="s">
        <v>809</v>
      </c>
      <c r="AC305" s="188" t="s">
        <v>835</v>
      </c>
      <c r="AD305" s="188" t="s">
        <v>1446</v>
      </c>
      <c r="AE305" s="186" t="s">
        <v>2198</v>
      </c>
      <c r="AF305" s="186">
        <v>95</v>
      </c>
    </row>
    <row r="306" spans="1:32" x14ac:dyDescent="0.2">
      <c r="A306" s="186" t="s">
        <v>164</v>
      </c>
      <c r="B306" s="186">
        <v>51</v>
      </c>
      <c r="C306" s="186" t="s">
        <v>677</v>
      </c>
      <c r="D306" s="186" t="s">
        <v>678</v>
      </c>
      <c r="E306" s="186">
        <v>0.81899999999999995</v>
      </c>
      <c r="H306" s="188">
        <v>5202</v>
      </c>
      <c r="I306" s="188">
        <v>-43.8</v>
      </c>
      <c r="K306" s="186">
        <v>5</v>
      </c>
      <c r="L306" s="186">
        <v>56.321721699999998</v>
      </c>
      <c r="M306" s="186">
        <v>97.260999999999996</v>
      </c>
      <c r="P306" s="188">
        <v>95.784999999999997</v>
      </c>
      <c r="R306" s="186">
        <v>1</v>
      </c>
      <c r="S306" s="188">
        <v>1.1347448</v>
      </c>
      <c r="U306" s="188">
        <v>1.06905E-2</v>
      </c>
      <c r="W306" s="188">
        <v>1.0577430000000001</v>
      </c>
      <c r="AB306" s="188" t="s">
        <v>809</v>
      </c>
      <c r="AC306" s="188" t="s">
        <v>760</v>
      </c>
      <c r="AD306" s="188" t="s">
        <v>1008</v>
      </c>
      <c r="AE306" s="186" t="s">
        <v>2198</v>
      </c>
      <c r="AF306" s="186">
        <v>95</v>
      </c>
    </row>
    <row r="307" spans="1:32" x14ac:dyDescent="0.2">
      <c r="A307" s="186" t="s">
        <v>164</v>
      </c>
      <c r="B307" s="186">
        <v>51</v>
      </c>
      <c r="C307" s="186" t="s">
        <v>677</v>
      </c>
      <c r="D307" s="186" t="s">
        <v>678</v>
      </c>
      <c r="E307" s="186">
        <v>0.81899999999999995</v>
      </c>
      <c r="H307" s="188">
        <v>5196</v>
      </c>
      <c r="I307" s="188">
        <v>-44.01</v>
      </c>
      <c r="K307" s="186">
        <v>6</v>
      </c>
      <c r="L307" s="186">
        <v>56.087097800000002</v>
      </c>
      <c r="M307" s="186">
        <v>97.400999999999996</v>
      </c>
      <c r="P307" s="188">
        <v>95.923000000000002</v>
      </c>
      <c r="R307" s="186">
        <v>0</v>
      </c>
      <c r="S307" s="188">
        <v>1.1345057999999999</v>
      </c>
      <c r="U307" s="188">
        <v>1.06882E-2</v>
      </c>
      <c r="W307" s="188">
        <v>1.0575129999999999</v>
      </c>
      <c r="AB307" s="188" t="s">
        <v>798</v>
      </c>
      <c r="AC307" s="188" t="s">
        <v>880</v>
      </c>
      <c r="AD307" s="188" t="s">
        <v>1214</v>
      </c>
      <c r="AE307" s="186" t="s">
        <v>2198</v>
      </c>
      <c r="AF307" s="186">
        <v>95</v>
      </c>
    </row>
    <row r="308" spans="1:32" x14ac:dyDescent="0.2">
      <c r="A308" s="186" t="s">
        <v>164</v>
      </c>
      <c r="B308" s="186">
        <v>52</v>
      </c>
      <c r="C308" s="186" t="s">
        <v>679</v>
      </c>
      <c r="D308" s="186" t="s">
        <v>680</v>
      </c>
      <c r="E308" s="186">
        <v>0.84099999999999997</v>
      </c>
      <c r="F308" s="188">
        <v>6148</v>
      </c>
      <c r="G308" s="188">
        <v>0.10199999999999999</v>
      </c>
      <c r="K308" s="186">
        <v>1</v>
      </c>
      <c r="L308" s="186">
        <v>14.5787704</v>
      </c>
      <c r="M308" s="186">
        <v>113.11</v>
      </c>
      <c r="Q308" s="188">
        <v>112.297</v>
      </c>
      <c r="R308" s="186">
        <v>0</v>
      </c>
      <c r="T308" s="188">
        <v>0.72424699999999997</v>
      </c>
      <c r="V308" s="188">
        <v>3.6786000000000002E-3</v>
      </c>
      <c r="X308" s="188">
        <v>0.36650899999999997</v>
      </c>
      <c r="Y308" s="188" t="s">
        <v>1701</v>
      </c>
      <c r="Z308" s="188" t="s">
        <v>1262</v>
      </c>
      <c r="AA308" s="188" t="s">
        <v>2197</v>
      </c>
      <c r="AE308" s="186" t="s">
        <v>2200</v>
      </c>
      <c r="AF308" s="186">
        <v>0</v>
      </c>
    </row>
    <row r="309" spans="1:32" x14ac:dyDescent="0.2">
      <c r="A309" s="186" t="s">
        <v>164</v>
      </c>
      <c r="B309" s="186">
        <v>52</v>
      </c>
      <c r="C309" s="186" t="s">
        <v>679</v>
      </c>
      <c r="D309" s="186" t="s">
        <v>680</v>
      </c>
      <c r="E309" s="186">
        <v>0.84099999999999997</v>
      </c>
      <c r="F309" s="188">
        <v>6156</v>
      </c>
      <c r="G309" s="188">
        <v>0</v>
      </c>
      <c r="K309" s="186">
        <v>2</v>
      </c>
      <c r="L309" s="186">
        <v>14.591513000000001</v>
      </c>
      <c r="M309" s="186">
        <v>113.274</v>
      </c>
      <c r="Q309" s="188">
        <v>112.46</v>
      </c>
      <c r="R309" s="186">
        <v>1</v>
      </c>
      <c r="T309" s="188">
        <v>0.72417330000000002</v>
      </c>
      <c r="V309" s="188">
        <v>3.6782E-3</v>
      </c>
      <c r="X309" s="188">
        <v>0.36647200000000002</v>
      </c>
      <c r="Y309" s="188" t="s">
        <v>2026</v>
      </c>
      <c r="Z309" s="188" t="s">
        <v>1667</v>
      </c>
      <c r="AA309" s="188" t="s">
        <v>2201</v>
      </c>
      <c r="AE309" s="186" t="s">
        <v>2200</v>
      </c>
      <c r="AF309" s="186">
        <v>0</v>
      </c>
    </row>
    <row r="310" spans="1:32" x14ac:dyDescent="0.2">
      <c r="A310" s="186" t="s">
        <v>164</v>
      </c>
      <c r="B310" s="186">
        <v>52</v>
      </c>
      <c r="C310" s="186" t="s">
        <v>679</v>
      </c>
      <c r="D310" s="186" t="s">
        <v>680</v>
      </c>
      <c r="E310" s="186">
        <v>0.84099999999999997</v>
      </c>
      <c r="F310" s="188">
        <v>2613</v>
      </c>
      <c r="G310" s="188">
        <v>9.1050000000000004</v>
      </c>
      <c r="J310" s="188" t="s">
        <v>754</v>
      </c>
      <c r="K310" s="186">
        <v>3</v>
      </c>
      <c r="L310" s="186">
        <v>9.5548117000000001</v>
      </c>
      <c r="M310" s="186">
        <v>63.082000000000001</v>
      </c>
      <c r="Q310" s="188">
        <v>62.625</v>
      </c>
      <c r="R310" s="186">
        <v>0</v>
      </c>
      <c r="T310" s="188">
        <v>0.73076660000000004</v>
      </c>
      <c r="V310" s="188">
        <v>3.7117000000000001E-3</v>
      </c>
      <c r="X310" s="188">
        <v>0.36979600000000001</v>
      </c>
      <c r="Y310" s="188" t="s">
        <v>1265</v>
      </c>
      <c r="Z310" s="188" t="s">
        <v>1987</v>
      </c>
      <c r="AA310" s="188" t="s">
        <v>1411</v>
      </c>
      <c r="AE310" s="186" t="s">
        <v>2200</v>
      </c>
      <c r="AF310" s="186">
        <v>0</v>
      </c>
    </row>
    <row r="311" spans="1:32" x14ac:dyDescent="0.2">
      <c r="A311" s="186" t="s">
        <v>164</v>
      </c>
      <c r="B311" s="186">
        <v>52</v>
      </c>
      <c r="C311" s="186" t="s">
        <v>679</v>
      </c>
      <c r="D311" s="186" t="s">
        <v>680</v>
      </c>
      <c r="E311" s="186">
        <v>0.84099999999999997</v>
      </c>
      <c r="H311" s="188">
        <v>844</v>
      </c>
      <c r="I311" s="188">
        <v>-35.372999999999998</v>
      </c>
      <c r="J311" s="188" t="s">
        <v>758</v>
      </c>
      <c r="K311" s="186">
        <v>4</v>
      </c>
      <c r="L311" s="186">
        <v>51.567373199999999</v>
      </c>
      <c r="M311" s="186">
        <v>23.027000000000001</v>
      </c>
      <c r="P311" s="188">
        <v>22.672999999999998</v>
      </c>
      <c r="R311" s="186">
        <v>0</v>
      </c>
      <c r="S311" s="188">
        <v>1.1453396</v>
      </c>
      <c r="U311" s="188">
        <v>1.0784699999999999E-2</v>
      </c>
      <c r="W311" s="188">
        <v>1.0669649999999999</v>
      </c>
      <c r="AB311" s="188" t="s">
        <v>809</v>
      </c>
      <c r="AC311" s="188" t="s">
        <v>760</v>
      </c>
      <c r="AD311" s="188" t="s">
        <v>1446</v>
      </c>
      <c r="AE311" s="186" t="s">
        <v>2200</v>
      </c>
      <c r="AF311" s="186">
        <v>95</v>
      </c>
    </row>
    <row r="312" spans="1:32" x14ac:dyDescent="0.2">
      <c r="A312" s="186" t="s">
        <v>164</v>
      </c>
      <c r="B312" s="186">
        <v>52</v>
      </c>
      <c r="C312" s="186" t="s">
        <v>679</v>
      </c>
      <c r="D312" s="186" t="s">
        <v>680</v>
      </c>
      <c r="E312" s="186">
        <v>0.84099999999999997</v>
      </c>
      <c r="H312" s="188">
        <v>5204</v>
      </c>
      <c r="I312" s="188">
        <v>-43.8</v>
      </c>
      <c r="K312" s="186">
        <v>5</v>
      </c>
      <c r="L312" s="186">
        <v>54.773787400000003</v>
      </c>
      <c r="M312" s="186">
        <v>97.307000000000002</v>
      </c>
      <c r="P312" s="188">
        <v>95.83</v>
      </c>
      <c r="R312" s="186">
        <v>1</v>
      </c>
      <c r="S312" s="188">
        <v>1.1347560999999999</v>
      </c>
      <c r="U312" s="188">
        <v>1.06905E-2</v>
      </c>
      <c r="W312" s="188">
        <v>1.0577430000000001</v>
      </c>
      <c r="AB312" s="188" t="s">
        <v>809</v>
      </c>
      <c r="AC312" s="188" t="s">
        <v>835</v>
      </c>
      <c r="AD312" s="188" t="s">
        <v>1013</v>
      </c>
      <c r="AE312" s="186" t="s">
        <v>2200</v>
      </c>
      <c r="AF312" s="186">
        <v>95</v>
      </c>
    </row>
    <row r="313" spans="1:32" x14ac:dyDescent="0.2">
      <c r="A313" s="186" t="s">
        <v>164</v>
      </c>
      <c r="B313" s="186">
        <v>52</v>
      </c>
      <c r="C313" s="186" t="s">
        <v>679</v>
      </c>
      <c r="D313" s="186" t="s">
        <v>680</v>
      </c>
      <c r="E313" s="186">
        <v>0.84099999999999997</v>
      </c>
      <c r="H313" s="188">
        <v>5195</v>
      </c>
      <c r="I313" s="188">
        <v>-44.003999999999998</v>
      </c>
      <c r="K313" s="186">
        <v>6</v>
      </c>
      <c r="L313" s="186">
        <v>54.512011999999999</v>
      </c>
      <c r="M313" s="186">
        <v>97.466999999999999</v>
      </c>
      <c r="P313" s="188">
        <v>95.988</v>
      </c>
      <c r="R313" s="186">
        <v>0</v>
      </c>
      <c r="S313" s="188">
        <v>1.1345238</v>
      </c>
      <c r="U313" s="188">
        <v>1.06882E-2</v>
      </c>
      <c r="W313" s="188">
        <v>1.05752</v>
      </c>
      <c r="AB313" s="188" t="s">
        <v>798</v>
      </c>
      <c r="AC313" s="188" t="s">
        <v>880</v>
      </c>
      <c r="AD313" s="188" t="s">
        <v>1214</v>
      </c>
      <c r="AE313" s="186" t="s">
        <v>2200</v>
      </c>
      <c r="AF313" s="186">
        <v>95</v>
      </c>
    </row>
    <row r="314" spans="1:32" x14ac:dyDescent="0.2">
      <c r="A314" s="186" t="s">
        <v>164</v>
      </c>
      <c r="B314" s="186">
        <v>53</v>
      </c>
      <c r="C314" s="186" t="s">
        <v>681</v>
      </c>
      <c r="D314" s="186" t="s">
        <v>682</v>
      </c>
      <c r="E314" s="186">
        <v>0.84799999999999998</v>
      </c>
      <c r="F314" s="188">
        <v>6159</v>
      </c>
      <c r="G314" s="188">
        <v>0.121</v>
      </c>
      <c r="K314" s="186">
        <v>1</v>
      </c>
      <c r="L314" s="186">
        <v>14.4746776</v>
      </c>
      <c r="M314" s="186">
        <v>113.321</v>
      </c>
      <c r="Q314" s="188">
        <v>112.506</v>
      </c>
      <c r="R314" s="186">
        <v>0</v>
      </c>
      <c r="T314" s="188">
        <v>0.72444330000000001</v>
      </c>
      <c r="V314" s="188">
        <v>3.6786000000000002E-3</v>
      </c>
      <c r="X314" s="188">
        <v>0.36651600000000001</v>
      </c>
      <c r="Y314" s="188" t="s">
        <v>1712</v>
      </c>
      <c r="Z314" s="188" t="s">
        <v>1678</v>
      </c>
      <c r="AA314" s="188" t="s">
        <v>2058</v>
      </c>
      <c r="AE314" s="186" t="s">
        <v>2202</v>
      </c>
      <c r="AF314" s="186">
        <v>0</v>
      </c>
    </row>
    <row r="315" spans="1:32" x14ac:dyDescent="0.2">
      <c r="A315" s="186" t="s">
        <v>164</v>
      </c>
      <c r="B315" s="186">
        <v>53</v>
      </c>
      <c r="C315" s="186" t="s">
        <v>681</v>
      </c>
      <c r="D315" s="186" t="s">
        <v>682</v>
      </c>
      <c r="E315" s="186">
        <v>0.84799999999999998</v>
      </c>
      <c r="F315" s="188">
        <v>6143</v>
      </c>
      <c r="G315" s="188">
        <v>0</v>
      </c>
      <c r="K315" s="186">
        <v>2</v>
      </c>
      <c r="L315" s="186">
        <v>14.474078199999999</v>
      </c>
      <c r="M315" s="186">
        <v>113.313</v>
      </c>
      <c r="Q315" s="188">
        <v>112.498</v>
      </c>
      <c r="R315" s="186">
        <v>1</v>
      </c>
      <c r="T315" s="188">
        <v>0.72435590000000005</v>
      </c>
      <c r="V315" s="188">
        <v>3.6782E-3</v>
      </c>
      <c r="X315" s="188">
        <v>0.36647200000000002</v>
      </c>
      <c r="Y315" s="188" t="s">
        <v>2093</v>
      </c>
      <c r="Z315" s="188" t="s">
        <v>1266</v>
      </c>
      <c r="AA315" s="188" t="s">
        <v>1988</v>
      </c>
      <c r="AE315" s="186" t="s">
        <v>2202</v>
      </c>
      <c r="AF315" s="186">
        <v>0</v>
      </c>
    </row>
    <row r="316" spans="1:32" x14ac:dyDescent="0.2">
      <c r="A316" s="186" t="s">
        <v>164</v>
      </c>
      <c r="B316" s="186">
        <v>53</v>
      </c>
      <c r="C316" s="186" t="s">
        <v>681</v>
      </c>
      <c r="D316" s="186" t="s">
        <v>682</v>
      </c>
      <c r="E316" s="186">
        <v>0.84799999999999998</v>
      </c>
      <c r="F316" s="188">
        <v>2728</v>
      </c>
      <c r="G316" s="188">
        <v>9.7010000000000005</v>
      </c>
      <c r="J316" s="188" t="s">
        <v>754</v>
      </c>
      <c r="K316" s="186">
        <v>3</v>
      </c>
      <c r="L316" s="186">
        <v>9.7989350000000002</v>
      </c>
      <c r="M316" s="186">
        <v>65.756</v>
      </c>
      <c r="Q316" s="188">
        <v>65.278999999999996</v>
      </c>
      <c r="R316" s="186">
        <v>0</v>
      </c>
      <c r="T316" s="188">
        <v>0.7313828</v>
      </c>
      <c r="V316" s="188">
        <v>3.7139E-3</v>
      </c>
      <c r="X316" s="188">
        <v>0.37001400000000001</v>
      </c>
      <c r="Y316" s="188" t="s">
        <v>1718</v>
      </c>
      <c r="Z316" s="188" t="s">
        <v>1987</v>
      </c>
      <c r="AA316" s="188" t="s">
        <v>2203</v>
      </c>
      <c r="AE316" s="186" t="s">
        <v>2202</v>
      </c>
      <c r="AF316" s="186">
        <v>0</v>
      </c>
    </row>
    <row r="317" spans="1:32" x14ac:dyDescent="0.2">
      <c r="A317" s="186" t="s">
        <v>164</v>
      </c>
      <c r="B317" s="186">
        <v>53</v>
      </c>
      <c r="C317" s="186" t="s">
        <v>681</v>
      </c>
      <c r="D317" s="186" t="s">
        <v>682</v>
      </c>
      <c r="E317" s="186">
        <v>0.84799999999999998</v>
      </c>
      <c r="H317" s="188">
        <v>851</v>
      </c>
      <c r="I317" s="188">
        <v>-35.226999999999997</v>
      </c>
      <c r="J317" s="188" t="s">
        <v>758</v>
      </c>
      <c r="K317" s="186">
        <v>4</v>
      </c>
      <c r="L317" s="186">
        <v>51.432364499999998</v>
      </c>
      <c r="M317" s="186">
        <v>23.198</v>
      </c>
      <c r="P317" s="188">
        <v>22.841000000000001</v>
      </c>
      <c r="R317" s="186">
        <v>0</v>
      </c>
      <c r="S317" s="188">
        <v>1.1455032999999999</v>
      </c>
      <c r="U317" s="188">
        <v>1.07864E-2</v>
      </c>
      <c r="W317" s="188">
        <v>1.0671250000000001</v>
      </c>
      <c r="AB317" s="188" t="s">
        <v>809</v>
      </c>
      <c r="AC317" s="188" t="s">
        <v>835</v>
      </c>
      <c r="AD317" s="188" t="s">
        <v>1446</v>
      </c>
      <c r="AE317" s="186" t="s">
        <v>2202</v>
      </c>
      <c r="AF317" s="186">
        <v>95</v>
      </c>
    </row>
    <row r="318" spans="1:32" x14ac:dyDescent="0.2">
      <c r="A318" s="186" t="s">
        <v>164</v>
      </c>
      <c r="B318" s="186">
        <v>53</v>
      </c>
      <c r="C318" s="186" t="s">
        <v>681</v>
      </c>
      <c r="D318" s="186" t="s">
        <v>682</v>
      </c>
      <c r="E318" s="186">
        <v>0.84799999999999998</v>
      </c>
      <c r="H318" s="188">
        <v>5203</v>
      </c>
      <c r="I318" s="188">
        <v>-43.8</v>
      </c>
      <c r="K318" s="186">
        <v>5</v>
      </c>
      <c r="L318" s="186">
        <v>54.291741600000002</v>
      </c>
      <c r="M318" s="186">
        <v>97.325000000000003</v>
      </c>
      <c r="P318" s="188">
        <v>95.847999999999999</v>
      </c>
      <c r="R318" s="186">
        <v>1</v>
      </c>
      <c r="S318" s="188">
        <v>1.1347493</v>
      </c>
      <c r="U318" s="188">
        <v>1.06905E-2</v>
      </c>
      <c r="W318" s="188">
        <v>1.0577430000000001</v>
      </c>
      <c r="AB318" s="188" t="s">
        <v>809</v>
      </c>
      <c r="AC318" s="188" t="s">
        <v>835</v>
      </c>
      <c r="AD318" s="188" t="s">
        <v>1066</v>
      </c>
      <c r="AE318" s="186" t="s">
        <v>2202</v>
      </c>
      <c r="AF318" s="186">
        <v>95</v>
      </c>
    </row>
    <row r="319" spans="1:32" x14ac:dyDescent="0.2">
      <c r="A319" s="186" t="s">
        <v>164</v>
      </c>
      <c r="B319" s="186">
        <v>53</v>
      </c>
      <c r="C319" s="186" t="s">
        <v>681</v>
      </c>
      <c r="D319" s="186" t="s">
        <v>682</v>
      </c>
      <c r="E319" s="186">
        <v>0.84799999999999998</v>
      </c>
      <c r="H319" s="188">
        <v>5199</v>
      </c>
      <c r="I319" s="188">
        <v>-43.994</v>
      </c>
      <c r="K319" s="186">
        <v>6</v>
      </c>
      <c r="L319" s="186">
        <v>53.901379400000003</v>
      </c>
      <c r="M319" s="186">
        <v>97.564999999999998</v>
      </c>
      <c r="P319" s="188">
        <v>96.084999999999994</v>
      </c>
      <c r="R319" s="186">
        <v>0</v>
      </c>
      <c r="S319" s="188">
        <v>1.1345278000000001</v>
      </c>
      <c r="U319" s="188">
        <v>1.06883E-2</v>
      </c>
      <c r="W319" s="188">
        <v>1.057531</v>
      </c>
      <c r="AB319" s="188" t="s">
        <v>798</v>
      </c>
      <c r="AC319" s="188" t="s">
        <v>880</v>
      </c>
      <c r="AD319" s="188" t="s">
        <v>1214</v>
      </c>
      <c r="AE319" s="186" t="s">
        <v>2202</v>
      </c>
      <c r="AF319" s="186">
        <v>95</v>
      </c>
    </row>
    <row r="320" spans="1:32" x14ac:dyDescent="0.2">
      <c r="A320" s="186" t="s">
        <v>164</v>
      </c>
      <c r="B320" s="186">
        <v>54</v>
      </c>
      <c r="C320" s="186" t="s">
        <v>178</v>
      </c>
      <c r="D320" s="186" t="s">
        <v>700</v>
      </c>
      <c r="E320" s="186">
        <v>0.85099999999999998</v>
      </c>
      <c r="F320" s="188">
        <v>6157</v>
      </c>
      <c r="G320" s="188">
        <v>0.112</v>
      </c>
      <c r="K320" s="186">
        <v>1</v>
      </c>
      <c r="L320" s="186">
        <v>14.416977599999999</v>
      </c>
      <c r="M320" s="186">
        <v>113.23399999999999</v>
      </c>
      <c r="Q320" s="188">
        <v>112.42</v>
      </c>
      <c r="R320" s="186">
        <v>0</v>
      </c>
      <c r="T320" s="188">
        <v>0.72435280000000002</v>
      </c>
      <c r="V320" s="188">
        <v>3.6786000000000002E-3</v>
      </c>
      <c r="X320" s="188">
        <v>0.36651299999999998</v>
      </c>
      <c r="Y320" s="188" t="s">
        <v>1712</v>
      </c>
      <c r="Z320" s="188" t="s">
        <v>1678</v>
      </c>
      <c r="AA320" s="188" t="s">
        <v>2053</v>
      </c>
      <c r="AE320" s="186" t="s">
        <v>2204</v>
      </c>
      <c r="AF320" s="186">
        <v>0</v>
      </c>
    </row>
    <row r="321" spans="1:32" x14ac:dyDescent="0.2">
      <c r="A321" s="186" t="s">
        <v>164</v>
      </c>
      <c r="B321" s="186">
        <v>54</v>
      </c>
      <c r="C321" s="186" t="s">
        <v>178</v>
      </c>
      <c r="D321" s="186" t="s">
        <v>700</v>
      </c>
      <c r="E321" s="186">
        <v>0.85099999999999998</v>
      </c>
      <c r="F321" s="188">
        <v>6153</v>
      </c>
      <c r="G321" s="188">
        <v>0</v>
      </c>
      <c r="K321" s="186">
        <v>2</v>
      </c>
      <c r="L321" s="186">
        <v>14.4252894</v>
      </c>
      <c r="M321" s="186">
        <v>113.342</v>
      </c>
      <c r="Q321" s="188">
        <v>112.527</v>
      </c>
      <c r="R321" s="186">
        <v>1</v>
      </c>
      <c r="T321" s="188">
        <v>0.72427140000000001</v>
      </c>
      <c r="V321" s="188">
        <v>3.6782E-3</v>
      </c>
      <c r="X321" s="188">
        <v>0.36647200000000002</v>
      </c>
      <c r="Y321" s="188" t="s">
        <v>2093</v>
      </c>
      <c r="Z321" s="188" t="s">
        <v>1667</v>
      </c>
      <c r="AA321" s="188" t="s">
        <v>1874</v>
      </c>
      <c r="AE321" s="186" t="s">
        <v>2204</v>
      </c>
      <c r="AF321" s="186">
        <v>0</v>
      </c>
    </row>
    <row r="322" spans="1:32" x14ac:dyDescent="0.2">
      <c r="A322" s="186" t="s">
        <v>164</v>
      </c>
      <c r="B322" s="186">
        <v>54</v>
      </c>
      <c r="C322" s="186" t="s">
        <v>178</v>
      </c>
      <c r="D322" s="186" t="s">
        <v>700</v>
      </c>
      <c r="E322" s="186">
        <v>0.85099999999999998</v>
      </c>
      <c r="F322" s="188">
        <v>2452</v>
      </c>
      <c r="G322" s="188">
        <v>-2.819</v>
      </c>
      <c r="J322" s="188" t="s">
        <v>754</v>
      </c>
      <c r="K322" s="186">
        <v>3</v>
      </c>
      <c r="L322" s="186">
        <v>8.9987704999999991</v>
      </c>
      <c r="M322" s="186">
        <v>59.478999999999999</v>
      </c>
      <c r="Q322" s="188">
        <v>59.052999999999997</v>
      </c>
      <c r="R322" s="186">
        <v>0</v>
      </c>
      <c r="T322" s="188">
        <v>0.72222969999999997</v>
      </c>
      <c r="V322" s="188">
        <v>3.6678000000000001E-3</v>
      </c>
      <c r="X322" s="188">
        <v>0.36544300000000002</v>
      </c>
      <c r="Y322" s="188" t="s">
        <v>1718</v>
      </c>
      <c r="Z322" s="188" t="s">
        <v>1675</v>
      </c>
      <c r="AA322" s="188" t="s">
        <v>2205</v>
      </c>
      <c r="AE322" s="186" t="s">
        <v>2204</v>
      </c>
      <c r="AF322" s="186">
        <v>0</v>
      </c>
    </row>
    <row r="323" spans="1:32" x14ac:dyDescent="0.2">
      <c r="A323" s="186" t="s">
        <v>164</v>
      </c>
      <c r="B323" s="186">
        <v>54</v>
      </c>
      <c r="C323" s="186" t="s">
        <v>178</v>
      </c>
      <c r="D323" s="186" t="s">
        <v>700</v>
      </c>
      <c r="E323" s="186">
        <v>0.85099999999999998</v>
      </c>
      <c r="H323" s="188">
        <v>696</v>
      </c>
      <c r="I323" s="188">
        <v>-29.885999999999999</v>
      </c>
      <c r="J323" s="188" t="s">
        <v>758</v>
      </c>
      <c r="K323" s="186">
        <v>4</v>
      </c>
      <c r="L323" s="186">
        <v>43.420079100000002</v>
      </c>
      <c r="M323" s="186">
        <v>18.821999999999999</v>
      </c>
      <c r="P323" s="188">
        <v>18.530999999999999</v>
      </c>
      <c r="R323" s="186">
        <v>0</v>
      </c>
      <c r="S323" s="188">
        <v>1.151421</v>
      </c>
      <c r="U323" s="188">
        <v>1.0846099999999999E-2</v>
      </c>
      <c r="W323" s="188">
        <v>1.0729690000000001</v>
      </c>
      <c r="AB323" s="188" t="s">
        <v>760</v>
      </c>
      <c r="AC323" s="188" t="s">
        <v>835</v>
      </c>
      <c r="AD323" s="188" t="s">
        <v>1446</v>
      </c>
      <c r="AE323" s="186" t="s">
        <v>2204</v>
      </c>
      <c r="AF323" s="186">
        <v>95</v>
      </c>
    </row>
    <row r="324" spans="1:32" x14ac:dyDescent="0.2">
      <c r="A324" s="186" t="s">
        <v>164</v>
      </c>
      <c r="B324" s="186">
        <v>54</v>
      </c>
      <c r="C324" s="186" t="s">
        <v>178</v>
      </c>
      <c r="D324" s="186" t="s">
        <v>700</v>
      </c>
      <c r="E324" s="186">
        <v>0.85099999999999998</v>
      </c>
      <c r="H324" s="188">
        <v>5205</v>
      </c>
      <c r="I324" s="188">
        <v>-43.8</v>
      </c>
      <c r="K324" s="186">
        <v>5</v>
      </c>
      <c r="L324" s="186">
        <v>54.074296099999998</v>
      </c>
      <c r="M324" s="186">
        <v>97.340999999999994</v>
      </c>
      <c r="P324" s="188">
        <v>95.864000000000004</v>
      </c>
      <c r="R324" s="186">
        <v>1</v>
      </c>
      <c r="S324" s="188">
        <v>1.1347335999999999</v>
      </c>
      <c r="U324" s="188">
        <v>1.06905E-2</v>
      </c>
      <c r="W324" s="188">
        <v>1.0577430000000001</v>
      </c>
      <c r="AB324" s="188" t="s">
        <v>809</v>
      </c>
      <c r="AC324" s="188" t="s">
        <v>760</v>
      </c>
      <c r="AD324" s="188" t="s">
        <v>1013</v>
      </c>
      <c r="AE324" s="186" t="s">
        <v>2204</v>
      </c>
      <c r="AF324" s="186">
        <v>95</v>
      </c>
    </row>
    <row r="325" spans="1:32" x14ac:dyDescent="0.2">
      <c r="A325" s="186" t="s">
        <v>164</v>
      </c>
      <c r="B325" s="186">
        <v>54</v>
      </c>
      <c r="C325" s="186" t="s">
        <v>178</v>
      </c>
      <c r="D325" s="186" t="s">
        <v>700</v>
      </c>
      <c r="E325" s="186">
        <v>0.85099999999999998</v>
      </c>
      <c r="H325" s="188">
        <v>5198</v>
      </c>
      <c r="I325" s="188">
        <v>-44.009</v>
      </c>
      <c r="K325" s="186">
        <v>6</v>
      </c>
      <c r="L325" s="186">
        <v>53.98415</v>
      </c>
      <c r="M325" s="186">
        <v>97.397000000000006</v>
      </c>
      <c r="P325" s="188">
        <v>95.918999999999997</v>
      </c>
      <c r="R325" s="186">
        <v>0</v>
      </c>
      <c r="S325" s="188">
        <v>1.1344949</v>
      </c>
      <c r="U325" s="188">
        <v>1.06882E-2</v>
      </c>
      <c r="W325" s="188">
        <v>1.057515</v>
      </c>
      <c r="AB325" s="188" t="s">
        <v>764</v>
      </c>
      <c r="AC325" s="188" t="s">
        <v>880</v>
      </c>
      <c r="AD325" s="188" t="s">
        <v>1186</v>
      </c>
      <c r="AE325" s="186" t="s">
        <v>2204</v>
      </c>
      <c r="AF325" s="186">
        <v>95</v>
      </c>
    </row>
    <row r="326" spans="1:32" x14ac:dyDescent="0.2">
      <c r="A326" s="186" t="s">
        <v>164</v>
      </c>
      <c r="B326" s="186">
        <v>55</v>
      </c>
      <c r="C326" s="186" t="s">
        <v>179</v>
      </c>
      <c r="D326" s="186" t="s">
        <v>700</v>
      </c>
      <c r="E326" s="186">
        <v>0.83</v>
      </c>
      <c r="F326" s="188">
        <v>6152</v>
      </c>
      <c r="G326" s="188">
        <v>0.111</v>
      </c>
      <c r="K326" s="186">
        <v>1</v>
      </c>
      <c r="L326" s="186">
        <v>14.7927628</v>
      </c>
      <c r="M326" s="186">
        <v>113.374</v>
      </c>
      <c r="Q326" s="188">
        <v>112.559</v>
      </c>
      <c r="R326" s="186">
        <v>0</v>
      </c>
      <c r="T326" s="188">
        <v>0.72443789999999997</v>
      </c>
      <c r="V326" s="188">
        <v>3.6786000000000002E-3</v>
      </c>
      <c r="X326" s="188">
        <v>0.36651299999999998</v>
      </c>
      <c r="Y326" s="188" t="s">
        <v>1718</v>
      </c>
      <c r="Z326" s="188" t="s">
        <v>1262</v>
      </c>
      <c r="AA326" s="188" t="s">
        <v>884</v>
      </c>
      <c r="AE326" s="186" t="s">
        <v>2206</v>
      </c>
      <c r="AF326" s="186">
        <v>0</v>
      </c>
    </row>
    <row r="327" spans="1:32" x14ac:dyDescent="0.2">
      <c r="A327" s="186" t="s">
        <v>164</v>
      </c>
      <c r="B327" s="186">
        <v>55</v>
      </c>
      <c r="C327" s="186" t="s">
        <v>179</v>
      </c>
      <c r="D327" s="186" t="s">
        <v>700</v>
      </c>
      <c r="E327" s="186">
        <v>0.83</v>
      </c>
      <c r="F327" s="188">
        <v>6162</v>
      </c>
      <c r="G327" s="188">
        <v>0</v>
      </c>
      <c r="K327" s="186">
        <v>2</v>
      </c>
      <c r="L327" s="186">
        <v>14.792402600000001</v>
      </c>
      <c r="M327" s="186">
        <v>113.37</v>
      </c>
      <c r="Q327" s="188">
        <v>112.554</v>
      </c>
      <c r="R327" s="186">
        <v>1</v>
      </c>
      <c r="T327" s="188">
        <v>0.72435720000000003</v>
      </c>
      <c r="V327" s="188">
        <v>3.6782E-3</v>
      </c>
      <c r="X327" s="188">
        <v>0.36647200000000002</v>
      </c>
      <c r="Y327" s="188" t="s">
        <v>2026</v>
      </c>
      <c r="Z327" s="188" t="s">
        <v>1667</v>
      </c>
      <c r="AA327" s="188" t="s">
        <v>1103</v>
      </c>
      <c r="AE327" s="186" t="s">
        <v>2206</v>
      </c>
      <c r="AF327" s="186">
        <v>0</v>
      </c>
    </row>
    <row r="328" spans="1:32" x14ac:dyDescent="0.2">
      <c r="A328" s="186" t="s">
        <v>164</v>
      </c>
      <c r="B328" s="186">
        <v>55</v>
      </c>
      <c r="C328" s="186" t="s">
        <v>179</v>
      </c>
      <c r="D328" s="186" t="s">
        <v>700</v>
      </c>
      <c r="E328" s="186">
        <v>0.83</v>
      </c>
      <c r="F328" s="188">
        <v>2390</v>
      </c>
      <c r="G328" s="188">
        <v>-2.798</v>
      </c>
      <c r="J328" s="188" t="s">
        <v>754</v>
      </c>
      <c r="K328" s="186">
        <v>3</v>
      </c>
      <c r="L328" s="186">
        <v>9.066084</v>
      </c>
      <c r="M328" s="186">
        <v>58.231000000000002</v>
      </c>
      <c r="Q328" s="188">
        <v>57.813000000000002</v>
      </c>
      <c r="R328" s="186">
        <v>0</v>
      </c>
      <c r="T328" s="188">
        <v>0.72233069999999999</v>
      </c>
      <c r="V328" s="188">
        <v>3.6679E-3</v>
      </c>
      <c r="X328" s="188">
        <v>0.36545100000000003</v>
      </c>
      <c r="Y328" s="188" t="s">
        <v>1265</v>
      </c>
      <c r="Z328" s="188" t="s">
        <v>1987</v>
      </c>
      <c r="AA328" s="188" t="s">
        <v>2203</v>
      </c>
      <c r="AE328" s="186" t="s">
        <v>2206</v>
      </c>
      <c r="AF328" s="186">
        <v>0</v>
      </c>
    </row>
    <row r="329" spans="1:32" x14ac:dyDescent="0.2">
      <c r="A329" s="186" t="s">
        <v>164</v>
      </c>
      <c r="B329" s="186">
        <v>55</v>
      </c>
      <c r="C329" s="186" t="s">
        <v>179</v>
      </c>
      <c r="D329" s="186" t="s">
        <v>700</v>
      </c>
      <c r="E329" s="186">
        <v>0.83</v>
      </c>
      <c r="H329" s="188">
        <v>678</v>
      </c>
      <c r="I329" s="188">
        <v>-29.966000000000001</v>
      </c>
      <c r="J329" s="188" t="s">
        <v>758</v>
      </c>
      <c r="K329" s="186">
        <v>4</v>
      </c>
      <c r="L329" s="186">
        <v>43.605857299999997</v>
      </c>
      <c r="M329" s="186">
        <v>18.353000000000002</v>
      </c>
      <c r="P329" s="188">
        <v>18.068999999999999</v>
      </c>
      <c r="R329" s="186">
        <v>0</v>
      </c>
      <c r="S329" s="188">
        <v>1.1513351999999999</v>
      </c>
      <c r="U329" s="188">
        <v>1.0845199999999999E-2</v>
      </c>
      <c r="W329" s="188">
        <v>1.0728819999999999</v>
      </c>
      <c r="AB329" s="188" t="s">
        <v>760</v>
      </c>
      <c r="AC329" s="188" t="s">
        <v>835</v>
      </c>
      <c r="AD329" s="188" t="s">
        <v>1446</v>
      </c>
      <c r="AE329" s="186" t="s">
        <v>2206</v>
      </c>
      <c r="AF329" s="186">
        <v>95</v>
      </c>
    </row>
    <row r="330" spans="1:32" x14ac:dyDescent="0.2">
      <c r="A330" s="186" t="s">
        <v>164</v>
      </c>
      <c r="B330" s="186">
        <v>55</v>
      </c>
      <c r="C330" s="186" t="s">
        <v>179</v>
      </c>
      <c r="D330" s="186" t="s">
        <v>700</v>
      </c>
      <c r="E330" s="186">
        <v>0.83</v>
      </c>
      <c r="H330" s="188">
        <v>5200</v>
      </c>
      <c r="I330" s="188">
        <v>-43.8</v>
      </c>
      <c r="K330" s="186">
        <v>5</v>
      </c>
      <c r="L330" s="186">
        <v>55.557844299999999</v>
      </c>
      <c r="M330" s="186">
        <v>97.272000000000006</v>
      </c>
      <c r="P330" s="188">
        <v>95.795000000000002</v>
      </c>
      <c r="R330" s="186">
        <v>1</v>
      </c>
      <c r="S330" s="188">
        <v>1.1347400000000001</v>
      </c>
      <c r="U330" s="188">
        <v>1.06905E-2</v>
      </c>
      <c r="W330" s="188">
        <v>1.0577430000000001</v>
      </c>
      <c r="AB330" s="188" t="s">
        <v>809</v>
      </c>
      <c r="AC330" s="188" t="s">
        <v>760</v>
      </c>
      <c r="AD330" s="188" t="s">
        <v>1008</v>
      </c>
      <c r="AE330" s="186" t="s">
        <v>2206</v>
      </c>
      <c r="AF330" s="186">
        <v>95</v>
      </c>
    </row>
    <row r="331" spans="1:32" x14ac:dyDescent="0.2">
      <c r="A331" s="186" t="s">
        <v>164</v>
      </c>
      <c r="B331" s="186">
        <v>55</v>
      </c>
      <c r="C331" s="186" t="s">
        <v>179</v>
      </c>
      <c r="D331" s="186" t="s">
        <v>700</v>
      </c>
      <c r="E331" s="186">
        <v>0.83</v>
      </c>
      <c r="H331" s="188">
        <v>5194</v>
      </c>
      <c r="I331" s="188">
        <v>-44.009</v>
      </c>
      <c r="K331" s="186">
        <v>6</v>
      </c>
      <c r="L331" s="186">
        <v>55.391786400000001</v>
      </c>
      <c r="M331" s="186">
        <v>97.372</v>
      </c>
      <c r="P331" s="188">
        <v>95.894000000000005</v>
      </c>
      <c r="R331" s="186">
        <v>0</v>
      </c>
      <c r="S331" s="188">
        <v>1.1345007</v>
      </c>
      <c r="U331" s="188">
        <v>1.06882E-2</v>
      </c>
      <c r="W331" s="188">
        <v>1.0575140000000001</v>
      </c>
      <c r="AB331" s="188" t="s">
        <v>764</v>
      </c>
      <c r="AC331" s="188" t="s">
        <v>880</v>
      </c>
      <c r="AD331" s="188" t="s">
        <v>1168</v>
      </c>
      <c r="AE331" s="186" t="s">
        <v>2206</v>
      </c>
      <c r="AF331" s="186">
        <v>95</v>
      </c>
    </row>
    <row r="332" spans="1:32" x14ac:dyDescent="0.2">
      <c r="A332" s="186" t="s">
        <v>164</v>
      </c>
      <c r="B332" s="186">
        <v>56</v>
      </c>
      <c r="C332" s="186" t="s">
        <v>184</v>
      </c>
      <c r="D332" s="186" t="s">
        <v>701</v>
      </c>
      <c r="E332" s="186">
        <v>0.77900000000000003</v>
      </c>
      <c r="F332" s="188">
        <v>6154</v>
      </c>
      <c r="G332" s="188">
        <v>0.113</v>
      </c>
      <c r="K332" s="186">
        <v>1</v>
      </c>
      <c r="L332" s="186">
        <v>15.744244200000001</v>
      </c>
      <c r="M332" s="186">
        <v>113.172</v>
      </c>
      <c r="Q332" s="188">
        <v>112.358</v>
      </c>
      <c r="R332" s="186">
        <v>0</v>
      </c>
      <c r="T332" s="188">
        <v>0.72444070000000005</v>
      </c>
      <c r="V332" s="188">
        <v>3.6786000000000002E-3</v>
      </c>
      <c r="X332" s="188">
        <v>0.36651299999999998</v>
      </c>
      <c r="Y332" s="188" t="s">
        <v>1265</v>
      </c>
      <c r="Z332" s="188" t="s">
        <v>1675</v>
      </c>
      <c r="AA332" s="188" t="s">
        <v>2207</v>
      </c>
      <c r="AE332" s="186" t="s">
        <v>2208</v>
      </c>
      <c r="AF332" s="186">
        <v>0</v>
      </c>
    </row>
    <row r="333" spans="1:32" x14ac:dyDescent="0.2">
      <c r="A333" s="186" t="s">
        <v>164</v>
      </c>
      <c r="B333" s="186">
        <v>56</v>
      </c>
      <c r="C333" s="186" t="s">
        <v>184</v>
      </c>
      <c r="D333" s="186" t="s">
        <v>701</v>
      </c>
      <c r="E333" s="186">
        <v>0.77900000000000003</v>
      </c>
      <c r="F333" s="188">
        <v>6154</v>
      </c>
      <c r="G333" s="188">
        <v>0</v>
      </c>
      <c r="K333" s="186">
        <v>2</v>
      </c>
      <c r="L333" s="186">
        <v>15.7563777</v>
      </c>
      <c r="M333" s="186">
        <v>113.316</v>
      </c>
      <c r="Q333" s="188">
        <v>112.501</v>
      </c>
      <c r="R333" s="186">
        <v>1</v>
      </c>
      <c r="T333" s="188">
        <v>0.72435910000000003</v>
      </c>
      <c r="V333" s="188">
        <v>3.6782E-3</v>
      </c>
      <c r="X333" s="188">
        <v>0.36647200000000002</v>
      </c>
      <c r="Y333" s="188" t="s">
        <v>2031</v>
      </c>
      <c r="Z333" s="188" t="s">
        <v>2042</v>
      </c>
      <c r="AA333" s="188" t="s">
        <v>2209</v>
      </c>
      <c r="AE333" s="186" t="s">
        <v>2208</v>
      </c>
      <c r="AF333" s="186">
        <v>0</v>
      </c>
    </row>
    <row r="334" spans="1:32" x14ac:dyDescent="0.2">
      <c r="A334" s="186" t="s">
        <v>164</v>
      </c>
      <c r="B334" s="186">
        <v>56</v>
      </c>
      <c r="C334" s="186" t="s">
        <v>184</v>
      </c>
      <c r="D334" s="186" t="s">
        <v>701</v>
      </c>
      <c r="E334" s="186">
        <v>0.77900000000000003</v>
      </c>
      <c r="F334" s="188">
        <v>2415</v>
      </c>
      <c r="G334" s="188">
        <v>29.663</v>
      </c>
      <c r="J334" s="188" t="s">
        <v>754</v>
      </c>
      <c r="K334" s="186">
        <v>3</v>
      </c>
      <c r="L334" s="186">
        <v>9.7665027999999996</v>
      </c>
      <c r="M334" s="186">
        <v>59.01</v>
      </c>
      <c r="Q334" s="188">
        <v>58.573999999999998</v>
      </c>
      <c r="R334" s="186">
        <v>0</v>
      </c>
      <c r="T334" s="188">
        <v>0.74584550000000005</v>
      </c>
      <c r="V334" s="188">
        <v>3.7873E-3</v>
      </c>
      <c r="X334" s="188">
        <v>0.37730200000000003</v>
      </c>
      <c r="Y334" s="188" t="s">
        <v>1265</v>
      </c>
      <c r="Z334" s="188" t="s">
        <v>1999</v>
      </c>
      <c r="AA334" s="188" t="s">
        <v>2127</v>
      </c>
      <c r="AE334" s="186" t="s">
        <v>2208</v>
      </c>
      <c r="AF334" s="186">
        <v>0</v>
      </c>
    </row>
    <row r="335" spans="1:32" x14ac:dyDescent="0.2">
      <c r="A335" s="186" t="s">
        <v>164</v>
      </c>
      <c r="B335" s="186">
        <v>56</v>
      </c>
      <c r="C335" s="186" t="s">
        <v>184</v>
      </c>
      <c r="D335" s="186" t="s">
        <v>701</v>
      </c>
      <c r="E335" s="186">
        <v>0.77900000000000003</v>
      </c>
      <c r="H335" s="188">
        <v>685</v>
      </c>
      <c r="I335" s="188">
        <v>22.381</v>
      </c>
      <c r="J335" s="188" t="s">
        <v>758</v>
      </c>
      <c r="K335" s="186">
        <v>4</v>
      </c>
      <c r="L335" s="186">
        <v>47.064640799999999</v>
      </c>
      <c r="M335" s="186">
        <v>18.643999999999998</v>
      </c>
      <c r="P335" s="188">
        <v>18.344999999999999</v>
      </c>
      <c r="R335" s="186">
        <v>0</v>
      </c>
      <c r="S335" s="188">
        <v>1.2091095000000001</v>
      </c>
      <c r="U335" s="188">
        <v>1.14304E-2</v>
      </c>
      <c r="W335" s="188">
        <v>1.1301239999999999</v>
      </c>
      <c r="AB335" s="188" t="s">
        <v>760</v>
      </c>
      <c r="AC335" s="188" t="s">
        <v>835</v>
      </c>
      <c r="AD335" s="188" t="s">
        <v>1442</v>
      </c>
      <c r="AE335" s="186" t="s">
        <v>2208</v>
      </c>
      <c r="AF335" s="186">
        <v>95</v>
      </c>
    </row>
    <row r="336" spans="1:32" x14ac:dyDescent="0.2">
      <c r="A336" s="186" t="s">
        <v>164</v>
      </c>
      <c r="B336" s="186">
        <v>56</v>
      </c>
      <c r="C336" s="186" t="s">
        <v>184</v>
      </c>
      <c r="D336" s="186" t="s">
        <v>701</v>
      </c>
      <c r="E336" s="186">
        <v>0.77900000000000003</v>
      </c>
      <c r="H336" s="188">
        <v>5197</v>
      </c>
      <c r="I336" s="188">
        <v>-43.8</v>
      </c>
      <c r="K336" s="186">
        <v>5</v>
      </c>
      <c r="L336" s="186">
        <v>59.286695899999998</v>
      </c>
      <c r="M336" s="186">
        <v>97.22</v>
      </c>
      <c r="P336" s="188">
        <v>95.744</v>
      </c>
      <c r="R336" s="186">
        <v>1</v>
      </c>
      <c r="S336" s="188">
        <v>1.1347541000000001</v>
      </c>
      <c r="U336" s="188">
        <v>1.06905E-2</v>
      </c>
      <c r="W336" s="188">
        <v>1.0577430000000001</v>
      </c>
      <c r="AB336" s="188" t="s">
        <v>809</v>
      </c>
      <c r="AC336" s="188" t="s">
        <v>760</v>
      </c>
      <c r="AD336" s="188" t="s">
        <v>1008</v>
      </c>
      <c r="AE336" s="186" t="s">
        <v>2208</v>
      </c>
      <c r="AF336" s="186">
        <v>95</v>
      </c>
    </row>
    <row r="337" spans="1:32" x14ac:dyDescent="0.2">
      <c r="A337" s="186" t="s">
        <v>164</v>
      </c>
      <c r="B337" s="186">
        <v>56</v>
      </c>
      <c r="C337" s="186" t="s">
        <v>184</v>
      </c>
      <c r="D337" s="186" t="s">
        <v>701</v>
      </c>
      <c r="E337" s="186">
        <v>0.77900000000000003</v>
      </c>
      <c r="H337" s="188">
        <v>5193</v>
      </c>
      <c r="I337" s="188">
        <v>-44.008000000000003</v>
      </c>
      <c r="K337" s="186">
        <v>6</v>
      </c>
      <c r="L337" s="186">
        <v>58.9118523</v>
      </c>
      <c r="M337" s="186">
        <v>97.432000000000002</v>
      </c>
      <c r="P337" s="188">
        <v>95.953999999999994</v>
      </c>
      <c r="R337" s="186">
        <v>0</v>
      </c>
      <c r="S337" s="188">
        <v>1.1345158</v>
      </c>
      <c r="U337" s="188">
        <v>1.06882E-2</v>
      </c>
      <c r="W337" s="188">
        <v>1.057515</v>
      </c>
      <c r="AB337" s="188" t="s">
        <v>764</v>
      </c>
      <c r="AC337" s="188" t="s">
        <v>880</v>
      </c>
      <c r="AD337" s="188" t="s">
        <v>1186</v>
      </c>
      <c r="AE337" s="186" t="s">
        <v>2208</v>
      </c>
      <c r="AF337" s="186">
        <v>95</v>
      </c>
    </row>
    <row r="338" spans="1:32" x14ac:dyDescent="0.2">
      <c r="A338" s="186" t="s">
        <v>164</v>
      </c>
      <c r="B338" s="186">
        <v>57</v>
      </c>
      <c r="C338" s="186" t="s">
        <v>185</v>
      </c>
      <c r="D338" s="186" t="s">
        <v>701</v>
      </c>
      <c r="E338" s="186">
        <v>0.85499999999999998</v>
      </c>
      <c r="F338" s="188">
        <v>6151</v>
      </c>
      <c r="G338" s="188">
        <v>0.11</v>
      </c>
      <c r="K338" s="186">
        <v>1</v>
      </c>
      <c r="L338" s="186">
        <v>14.3425612</v>
      </c>
      <c r="M338" s="186">
        <v>113.143</v>
      </c>
      <c r="Q338" s="188">
        <v>112.32899999999999</v>
      </c>
      <c r="R338" s="186">
        <v>0</v>
      </c>
      <c r="T338" s="188">
        <v>0.72435360000000004</v>
      </c>
      <c r="V338" s="188">
        <v>3.6786000000000002E-3</v>
      </c>
      <c r="X338" s="188">
        <v>0.366512</v>
      </c>
      <c r="Y338" s="188" t="s">
        <v>1265</v>
      </c>
      <c r="Z338" s="188" t="s">
        <v>1675</v>
      </c>
      <c r="AA338" s="188" t="s">
        <v>2210</v>
      </c>
      <c r="AE338" s="186" t="s">
        <v>2211</v>
      </c>
      <c r="AF338" s="186">
        <v>0</v>
      </c>
    </row>
    <row r="339" spans="1:32" x14ac:dyDescent="0.2">
      <c r="A339" s="186" t="s">
        <v>164</v>
      </c>
      <c r="B339" s="186">
        <v>57</v>
      </c>
      <c r="C339" s="186" t="s">
        <v>185</v>
      </c>
      <c r="D339" s="186" t="s">
        <v>701</v>
      </c>
      <c r="E339" s="186">
        <v>0.85499999999999998</v>
      </c>
      <c r="F339" s="188">
        <v>6157</v>
      </c>
      <c r="G339" s="188">
        <v>0</v>
      </c>
      <c r="K339" s="186">
        <v>2</v>
      </c>
      <c r="L339" s="186">
        <v>14.3492628</v>
      </c>
      <c r="M339" s="186">
        <v>113.23099999999999</v>
      </c>
      <c r="Q339" s="188">
        <v>112.416</v>
      </c>
      <c r="R339" s="186">
        <v>1</v>
      </c>
      <c r="T339" s="188">
        <v>0.72427419999999998</v>
      </c>
      <c r="V339" s="188">
        <v>3.6782E-3</v>
      </c>
      <c r="X339" s="188">
        <v>0.36647200000000002</v>
      </c>
      <c r="Y339" s="188" t="s">
        <v>2031</v>
      </c>
      <c r="Z339" s="188" t="s">
        <v>2042</v>
      </c>
      <c r="AA339" s="188" t="s">
        <v>2212</v>
      </c>
      <c r="AE339" s="186" t="s">
        <v>2211</v>
      </c>
      <c r="AF339" s="186">
        <v>0</v>
      </c>
    </row>
    <row r="340" spans="1:32" x14ac:dyDescent="0.2">
      <c r="A340" s="186" t="s">
        <v>164</v>
      </c>
      <c r="B340" s="186">
        <v>57</v>
      </c>
      <c r="C340" s="186" t="s">
        <v>185</v>
      </c>
      <c r="D340" s="186" t="s">
        <v>701</v>
      </c>
      <c r="E340" s="186">
        <v>0.85499999999999998</v>
      </c>
      <c r="F340" s="188">
        <v>2675</v>
      </c>
      <c r="G340" s="188">
        <v>29.64</v>
      </c>
      <c r="J340" s="188" t="s">
        <v>754</v>
      </c>
      <c r="K340" s="186">
        <v>3</v>
      </c>
      <c r="L340" s="186">
        <v>9.6168013000000006</v>
      </c>
      <c r="M340" s="186">
        <v>64.900000000000006</v>
      </c>
      <c r="Q340" s="188">
        <v>64.42</v>
      </c>
      <c r="R340" s="186">
        <v>0</v>
      </c>
      <c r="T340" s="188">
        <v>0.74574209999999996</v>
      </c>
      <c r="V340" s="188">
        <v>3.7872000000000001E-3</v>
      </c>
      <c r="X340" s="188">
        <v>0.37729299999999999</v>
      </c>
      <c r="Y340" s="188" t="s">
        <v>1661</v>
      </c>
      <c r="Z340" s="188" t="s">
        <v>1999</v>
      </c>
      <c r="AA340" s="188" t="s">
        <v>2213</v>
      </c>
      <c r="AE340" s="186" t="s">
        <v>2211</v>
      </c>
      <c r="AF340" s="186">
        <v>0</v>
      </c>
    </row>
    <row r="341" spans="1:32" x14ac:dyDescent="0.2">
      <c r="A341" s="186" t="s">
        <v>164</v>
      </c>
      <c r="B341" s="186">
        <v>57</v>
      </c>
      <c r="C341" s="186" t="s">
        <v>185</v>
      </c>
      <c r="D341" s="186" t="s">
        <v>701</v>
      </c>
      <c r="E341" s="186">
        <v>0.85499999999999998</v>
      </c>
      <c r="H341" s="188">
        <v>758</v>
      </c>
      <c r="I341" s="188">
        <v>22.39</v>
      </c>
      <c r="J341" s="188" t="s">
        <v>758</v>
      </c>
      <c r="K341" s="186">
        <v>4</v>
      </c>
      <c r="L341" s="186">
        <v>46.496712199999997</v>
      </c>
      <c r="M341" s="186">
        <v>20.606000000000002</v>
      </c>
      <c r="P341" s="188">
        <v>20.276</v>
      </c>
      <c r="R341" s="186">
        <v>0</v>
      </c>
      <c r="S341" s="188">
        <v>1.209095</v>
      </c>
      <c r="U341" s="188">
        <v>1.14305E-2</v>
      </c>
      <c r="W341" s="188">
        <v>1.130134</v>
      </c>
      <c r="AB341" s="188" t="s">
        <v>809</v>
      </c>
      <c r="AC341" s="188" t="s">
        <v>835</v>
      </c>
      <c r="AD341" s="188" t="s">
        <v>1446</v>
      </c>
      <c r="AE341" s="186" t="s">
        <v>2211</v>
      </c>
      <c r="AF341" s="186">
        <v>95</v>
      </c>
    </row>
    <row r="342" spans="1:32" x14ac:dyDescent="0.2">
      <c r="A342" s="186" t="s">
        <v>164</v>
      </c>
      <c r="B342" s="186">
        <v>57</v>
      </c>
      <c r="C342" s="186" t="s">
        <v>185</v>
      </c>
      <c r="D342" s="186" t="s">
        <v>701</v>
      </c>
      <c r="E342" s="186">
        <v>0.85499999999999998</v>
      </c>
      <c r="H342" s="188">
        <v>5198</v>
      </c>
      <c r="I342" s="188">
        <v>-43.8</v>
      </c>
      <c r="K342" s="186">
        <v>5</v>
      </c>
      <c r="L342" s="186">
        <v>53.738522199999998</v>
      </c>
      <c r="M342" s="186">
        <v>97.393000000000001</v>
      </c>
      <c r="P342" s="188">
        <v>95.915000000000006</v>
      </c>
      <c r="R342" s="186">
        <v>1</v>
      </c>
      <c r="S342" s="188">
        <v>1.1347727999999999</v>
      </c>
      <c r="U342" s="188">
        <v>1.06905E-2</v>
      </c>
      <c r="W342" s="188">
        <v>1.0577430000000001</v>
      </c>
      <c r="AB342" s="188" t="s">
        <v>809</v>
      </c>
      <c r="AC342" s="188" t="s">
        <v>760</v>
      </c>
      <c r="AD342" s="188" t="s">
        <v>1008</v>
      </c>
      <c r="AE342" s="186" t="s">
        <v>2211</v>
      </c>
      <c r="AF342" s="186">
        <v>95</v>
      </c>
    </row>
    <row r="343" spans="1:32" x14ac:dyDescent="0.2">
      <c r="A343" s="186" t="s">
        <v>164</v>
      </c>
      <c r="B343" s="186">
        <v>57</v>
      </c>
      <c r="C343" s="186" t="s">
        <v>185</v>
      </c>
      <c r="D343" s="186" t="s">
        <v>701</v>
      </c>
      <c r="E343" s="186">
        <v>0.85499999999999998</v>
      </c>
      <c r="H343" s="188">
        <v>5199</v>
      </c>
      <c r="I343" s="188">
        <v>-44.024000000000001</v>
      </c>
      <c r="K343" s="186">
        <v>6</v>
      </c>
      <c r="L343" s="186">
        <v>53.683253999999998</v>
      </c>
      <c r="M343" s="186">
        <v>97.427000000000007</v>
      </c>
      <c r="P343" s="188">
        <v>95.948999999999998</v>
      </c>
      <c r="R343" s="186">
        <v>0</v>
      </c>
      <c r="S343" s="188">
        <v>1.1345179999999999</v>
      </c>
      <c r="U343" s="188">
        <v>1.0688E-2</v>
      </c>
      <c r="W343" s="188">
        <v>1.057498</v>
      </c>
      <c r="AB343" s="188" t="s">
        <v>764</v>
      </c>
      <c r="AC343" s="188" t="s">
        <v>880</v>
      </c>
      <c r="AD343" s="188" t="s">
        <v>1186</v>
      </c>
      <c r="AE343" s="186" t="s">
        <v>2211</v>
      </c>
      <c r="AF343" s="186">
        <v>95</v>
      </c>
    </row>
    <row r="344" spans="1:32" x14ac:dyDescent="0.2">
      <c r="A344" s="186" t="s">
        <v>164</v>
      </c>
      <c r="B344" s="186">
        <v>58</v>
      </c>
      <c r="C344" s="186" t="s">
        <v>191</v>
      </c>
      <c r="D344" s="186" t="s">
        <v>697</v>
      </c>
      <c r="E344" s="186">
        <v>0.72399999999999998</v>
      </c>
      <c r="F344" s="188">
        <v>6154</v>
      </c>
      <c r="G344" s="188">
        <v>0.125</v>
      </c>
      <c r="K344" s="186">
        <v>1</v>
      </c>
      <c r="L344" s="186">
        <v>16.956828000000002</v>
      </c>
      <c r="M344" s="186">
        <v>113.355</v>
      </c>
      <c r="Q344" s="188">
        <v>112.54</v>
      </c>
      <c r="R344" s="186">
        <v>0</v>
      </c>
      <c r="T344" s="188">
        <v>0.72444900000000001</v>
      </c>
      <c r="V344" s="188">
        <v>3.6787E-3</v>
      </c>
      <c r="X344" s="188">
        <v>0.36651800000000001</v>
      </c>
      <c r="Y344" s="188" t="s">
        <v>1701</v>
      </c>
      <c r="Z344" s="188" t="s">
        <v>1678</v>
      </c>
      <c r="AA344" s="188" t="s">
        <v>2214</v>
      </c>
      <c r="AE344" s="186" t="s">
        <v>2215</v>
      </c>
      <c r="AF344" s="186">
        <v>0</v>
      </c>
    </row>
    <row r="345" spans="1:32" x14ac:dyDescent="0.2">
      <c r="A345" s="186" t="s">
        <v>164</v>
      </c>
      <c r="B345" s="186">
        <v>58</v>
      </c>
      <c r="C345" s="186" t="s">
        <v>191</v>
      </c>
      <c r="D345" s="186" t="s">
        <v>697</v>
      </c>
      <c r="E345" s="186">
        <v>0.72399999999999998</v>
      </c>
      <c r="F345" s="188">
        <v>6151</v>
      </c>
      <c r="G345" s="188">
        <v>0</v>
      </c>
      <c r="K345" s="186">
        <v>2</v>
      </c>
      <c r="L345" s="186">
        <v>16.952549699999999</v>
      </c>
      <c r="M345" s="186">
        <v>113.30800000000001</v>
      </c>
      <c r="Q345" s="188">
        <v>112.49299999999999</v>
      </c>
      <c r="R345" s="186">
        <v>1</v>
      </c>
      <c r="T345" s="188">
        <v>0.72435839999999996</v>
      </c>
      <c r="V345" s="188">
        <v>3.6782E-3</v>
      </c>
      <c r="X345" s="188">
        <v>0.36647200000000002</v>
      </c>
      <c r="Y345" s="188" t="s">
        <v>2026</v>
      </c>
      <c r="Z345" s="188" t="s">
        <v>1667</v>
      </c>
      <c r="AA345" s="188" t="s">
        <v>2216</v>
      </c>
      <c r="AE345" s="186" t="s">
        <v>2215</v>
      </c>
      <c r="AF345" s="186">
        <v>0</v>
      </c>
    </row>
    <row r="346" spans="1:32" x14ac:dyDescent="0.2">
      <c r="A346" s="186" t="s">
        <v>164</v>
      </c>
      <c r="B346" s="186">
        <v>58</v>
      </c>
      <c r="C346" s="186" t="s">
        <v>191</v>
      </c>
      <c r="D346" s="186" t="s">
        <v>697</v>
      </c>
      <c r="E346" s="186">
        <v>0.72399999999999998</v>
      </c>
      <c r="F346" s="188">
        <v>2878</v>
      </c>
      <c r="G346" s="188">
        <v>8.5500000000000007</v>
      </c>
      <c r="J346" s="188" t="s">
        <v>754</v>
      </c>
      <c r="K346" s="186">
        <v>3</v>
      </c>
      <c r="L346" s="186">
        <v>12.0164782</v>
      </c>
      <c r="M346" s="186">
        <v>69.662999999999997</v>
      </c>
      <c r="Q346" s="188">
        <v>69.158000000000001</v>
      </c>
      <c r="R346" s="186">
        <v>0</v>
      </c>
      <c r="T346" s="188">
        <v>0.73055150000000002</v>
      </c>
      <c r="V346" s="188">
        <v>3.7096E-3</v>
      </c>
      <c r="X346" s="188">
        <v>0.36959399999999998</v>
      </c>
      <c r="Y346" s="188" t="s">
        <v>1718</v>
      </c>
      <c r="Z346" s="188" t="s">
        <v>1987</v>
      </c>
      <c r="AA346" s="188" t="s">
        <v>2217</v>
      </c>
      <c r="AE346" s="186" t="s">
        <v>2215</v>
      </c>
      <c r="AF346" s="186">
        <v>0</v>
      </c>
    </row>
    <row r="347" spans="1:32" x14ac:dyDescent="0.2">
      <c r="A347" s="186" t="s">
        <v>164</v>
      </c>
      <c r="B347" s="186">
        <v>58</v>
      </c>
      <c r="C347" s="186" t="s">
        <v>191</v>
      </c>
      <c r="D347" s="186" t="s">
        <v>697</v>
      </c>
      <c r="E347" s="186">
        <v>0.72399999999999998</v>
      </c>
      <c r="H347" s="188">
        <v>730</v>
      </c>
      <c r="I347" s="188">
        <v>-19.536999999999999</v>
      </c>
      <c r="J347" s="188" t="s">
        <v>758</v>
      </c>
      <c r="K347" s="186">
        <v>4</v>
      </c>
      <c r="L347" s="186">
        <v>53.140009399999997</v>
      </c>
      <c r="M347" s="186">
        <v>19.780999999999999</v>
      </c>
      <c r="P347" s="188">
        <v>19.472999999999999</v>
      </c>
      <c r="R347" s="186">
        <v>0</v>
      </c>
      <c r="S347" s="188">
        <v>1.1628513</v>
      </c>
      <c r="U347" s="188">
        <v>1.0961800000000001E-2</v>
      </c>
      <c r="W347" s="188">
        <v>1.084292</v>
      </c>
      <c r="AB347" s="188" t="s">
        <v>809</v>
      </c>
      <c r="AC347" s="188" t="s">
        <v>835</v>
      </c>
      <c r="AD347" s="188" t="s">
        <v>1446</v>
      </c>
      <c r="AE347" s="186" t="s">
        <v>2215</v>
      </c>
      <c r="AF347" s="186">
        <v>95</v>
      </c>
    </row>
    <row r="348" spans="1:32" x14ac:dyDescent="0.2">
      <c r="A348" s="186" t="s">
        <v>164</v>
      </c>
      <c r="B348" s="186">
        <v>58</v>
      </c>
      <c r="C348" s="186" t="s">
        <v>191</v>
      </c>
      <c r="D348" s="186" t="s">
        <v>697</v>
      </c>
      <c r="E348" s="186">
        <v>0.72399999999999998</v>
      </c>
      <c r="H348" s="188">
        <v>5207</v>
      </c>
      <c r="I348" s="188">
        <v>-43.8</v>
      </c>
      <c r="K348" s="186">
        <v>5</v>
      </c>
      <c r="L348" s="186">
        <v>63.628053999999999</v>
      </c>
      <c r="M348" s="186">
        <v>97.305000000000007</v>
      </c>
      <c r="P348" s="188">
        <v>95.828999999999994</v>
      </c>
      <c r="R348" s="186">
        <v>1</v>
      </c>
      <c r="S348" s="188">
        <v>1.1347811000000001</v>
      </c>
      <c r="U348" s="188">
        <v>1.06905E-2</v>
      </c>
      <c r="W348" s="188">
        <v>1.0577430000000001</v>
      </c>
      <c r="AB348" s="188" t="s">
        <v>809</v>
      </c>
      <c r="AC348" s="188" t="s">
        <v>760</v>
      </c>
      <c r="AD348" s="188" t="s">
        <v>1013</v>
      </c>
      <c r="AE348" s="186" t="s">
        <v>2215</v>
      </c>
      <c r="AF348" s="186">
        <v>95</v>
      </c>
    </row>
    <row r="349" spans="1:32" x14ac:dyDescent="0.2">
      <c r="A349" s="186" t="s">
        <v>164</v>
      </c>
      <c r="B349" s="186">
        <v>58</v>
      </c>
      <c r="C349" s="186" t="s">
        <v>191</v>
      </c>
      <c r="D349" s="186" t="s">
        <v>697</v>
      </c>
      <c r="E349" s="186">
        <v>0.72399999999999998</v>
      </c>
      <c r="H349" s="188">
        <v>5191</v>
      </c>
      <c r="I349" s="188">
        <v>-44.008000000000003</v>
      </c>
      <c r="K349" s="186">
        <v>6</v>
      </c>
      <c r="L349" s="186">
        <v>63.443380900000001</v>
      </c>
      <c r="M349" s="186">
        <v>97.403000000000006</v>
      </c>
      <c r="P349" s="188">
        <v>95.924999999999997</v>
      </c>
      <c r="R349" s="186">
        <v>0</v>
      </c>
      <c r="S349" s="188">
        <v>1.1345445999999999</v>
      </c>
      <c r="U349" s="188">
        <v>1.06882E-2</v>
      </c>
      <c r="W349" s="188">
        <v>1.057515</v>
      </c>
      <c r="AB349" s="188" t="s">
        <v>798</v>
      </c>
      <c r="AC349" s="188" t="s">
        <v>880</v>
      </c>
      <c r="AD349" s="188" t="s">
        <v>1186</v>
      </c>
      <c r="AE349" s="186" t="s">
        <v>2215</v>
      </c>
      <c r="AF349" s="186">
        <v>95</v>
      </c>
    </row>
    <row r="350" spans="1:32" x14ac:dyDescent="0.2">
      <c r="A350" s="186" t="s">
        <v>186</v>
      </c>
      <c r="B350" s="186">
        <v>59</v>
      </c>
      <c r="C350" s="186" t="s">
        <v>192</v>
      </c>
      <c r="D350" s="186" t="s">
        <v>697</v>
      </c>
      <c r="E350" s="186">
        <v>0.72299999999999998</v>
      </c>
      <c r="F350" s="188">
        <v>6150</v>
      </c>
      <c r="G350" s="188">
        <v>0.1</v>
      </c>
      <c r="K350" s="186">
        <v>1</v>
      </c>
      <c r="L350" s="186">
        <v>16.964559900000001</v>
      </c>
      <c r="M350" s="186">
        <v>113.181</v>
      </c>
      <c r="Q350" s="188">
        <v>112.367</v>
      </c>
      <c r="R350" s="186">
        <v>0</v>
      </c>
      <c r="T350" s="188">
        <v>0.72434739999999997</v>
      </c>
      <c r="V350" s="188">
        <v>3.6786000000000002E-3</v>
      </c>
      <c r="X350" s="188">
        <v>0.366508</v>
      </c>
      <c r="Y350" s="188" t="s">
        <v>1701</v>
      </c>
      <c r="Z350" s="188" t="s">
        <v>1262</v>
      </c>
      <c r="AA350" s="188" t="s">
        <v>2218</v>
      </c>
      <c r="AE350" s="186" t="s">
        <v>2219</v>
      </c>
      <c r="AF350" s="186">
        <v>0</v>
      </c>
    </row>
    <row r="351" spans="1:32" x14ac:dyDescent="0.2">
      <c r="A351" s="186" t="s">
        <v>186</v>
      </c>
      <c r="B351" s="186">
        <v>59</v>
      </c>
      <c r="C351" s="186" t="s">
        <v>192</v>
      </c>
      <c r="D351" s="186" t="s">
        <v>697</v>
      </c>
      <c r="E351" s="186">
        <v>0.72299999999999998</v>
      </c>
      <c r="F351" s="188">
        <v>6152</v>
      </c>
      <c r="G351" s="188">
        <v>0</v>
      </c>
      <c r="K351" s="186">
        <v>2</v>
      </c>
      <c r="L351" s="186">
        <v>16.977069799999999</v>
      </c>
      <c r="M351" s="186">
        <v>113.319</v>
      </c>
      <c r="Q351" s="188">
        <v>112.505</v>
      </c>
      <c r="R351" s="186">
        <v>1</v>
      </c>
      <c r="T351" s="188">
        <v>0.72427509999999995</v>
      </c>
      <c r="V351" s="188">
        <v>3.6782E-3</v>
      </c>
      <c r="X351" s="188">
        <v>0.36647200000000002</v>
      </c>
      <c r="Y351" s="188" t="s">
        <v>2026</v>
      </c>
      <c r="Z351" s="188" t="s">
        <v>1667</v>
      </c>
      <c r="AA351" s="188" t="s">
        <v>1094</v>
      </c>
      <c r="AE351" s="186" t="s">
        <v>2219</v>
      </c>
      <c r="AF351" s="186">
        <v>0</v>
      </c>
    </row>
    <row r="352" spans="1:32" x14ac:dyDescent="0.2">
      <c r="A352" s="186" t="s">
        <v>186</v>
      </c>
      <c r="B352" s="186">
        <v>59</v>
      </c>
      <c r="C352" s="186" t="s">
        <v>192</v>
      </c>
      <c r="D352" s="186" t="s">
        <v>697</v>
      </c>
      <c r="E352" s="186">
        <v>0.72299999999999998</v>
      </c>
      <c r="F352" s="188">
        <v>2858</v>
      </c>
      <c r="G352" s="188">
        <v>8.5730000000000004</v>
      </c>
      <c r="J352" s="188" t="s">
        <v>754</v>
      </c>
      <c r="K352" s="186">
        <v>3</v>
      </c>
      <c r="L352" s="186">
        <v>11.968617</v>
      </c>
      <c r="M352" s="186">
        <v>69.191000000000003</v>
      </c>
      <c r="Q352" s="188">
        <v>68.688999999999993</v>
      </c>
      <c r="R352" s="186">
        <v>0</v>
      </c>
      <c r="T352" s="188">
        <v>0.73048440000000003</v>
      </c>
      <c r="V352" s="188">
        <v>3.7096999999999998E-3</v>
      </c>
      <c r="X352" s="188">
        <v>0.36960199999999999</v>
      </c>
      <c r="Y352" s="188" t="s">
        <v>1718</v>
      </c>
      <c r="Z352" s="188" t="s">
        <v>1987</v>
      </c>
      <c r="AA352" s="188" t="s">
        <v>2220</v>
      </c>
      <c r="AE352" s="186" t="s">
        <v>2219</v>
      </c>
      <c r="AF352" s="186">
        <v>0</v>
      </c>
    </row>
    <row r="353" spans="1:32" x14ac:dyDescent="0.2">
      <c r="A353" s="186" t="s">
        <v>186</v>
      </c>
      <c r="B353" s="186">
        <v>59</v>
      </c>
      <c r="C353" s="186" t="s">
        <v>192</v>
      </c>
      <c r="D353" s="186" t="s">
        <v>697</v>
      </c>
      <c r="E353" s="186">
        <v>0.72299999999999998</v>
      </c>
      <c r="H353" s="188">
        <v>726</v>
      </c>
      <c r="I353" s="188">
        <v>-19.47</v>
      </c>
      <c r="J353" s="188" t="s">
        <v>758</v>
      </c>
      <c r="K353" s="186">
        <v>4</v>
      </c>
      <c r="L353" s="186">
        <v>52.950104899999999</v>
      </c>
      <c r="M353" s="186">
        <v>19.66</v>
      </c>
      <c r="P353" s="188">
        <v>19.353999999999999</v>
      </c>
      <c r="R353" s="186">
        <v>0</v>
      </c>
      <c r="S353" s="188">
        <v>1.1629351999999999</v>
      </c>
      <c r="U353" s="188">
        <v>1.09625E-2</v>
      </c>
      <c r="W353" s="188">
        <v>1.0843640000000001</v>
      </c>
      <c r="AB353" s="188" t="s">
        <v>809</v>
      </c>
      <c r="AC353" s="188" t="s">
        <v>835</v>
      </c>
      <c r="AD353" s="188" t="s">
        <v>1451</v>
      </c>
      <c r="AE353" s="186" t="s">
        <v>2219</v>
      </c>
      <c r="AF353" s="186">
        <v>95</v>
      </c>
    </row>
    <row r="354" spans="1:32" x14ac:dyDescent="0.2">
      <c r="A354" s="186" t="s">
        <v>186</v>
      </c>
      <c r="B354" s="186">
        <v>59</v>
      </c>
      <c r="C354" s="186" t="s">
        <v>192</v>
      </c>
      <c r="D354" s="186" t="s">
        <v>697</v>
      </c>
      <c r="E354" s="186">
        <v>0.72299999999999998</v>
      </c>
      <c r="H354" s="188">
        <v>5194</v>
      </c>
      <c r="I354" s="188">
        <v>-43.8</v>
      </c>
      <c r="K354" s="186">
        <v>5</v>
      </c>
      <c r="L354" s="186">
        <v>63.835889399999999</v>
      </c>
      <c r="M354" s="186">
        <v>97.242000000000004</v>
      </c>
      <c r="P354" s="188">
        <v>95.766000000000005</v>
      </c>
      <c r="R354" s="186">
        <v>1</v>
      </c>
      <c r="S354" s="188">
        <v>1.1347851</v>
      </c>
      <c r="U354" s="188">
        <v>1.06905E-2</v>
      </c>
      <c r="W354" s="188">
        <v>1.0577430000000001</v>
      </c>
      <c r="AB354" s="188" t="s">
        <v>809</v>
      </c>
      <c r="AC354" s="188" t="s">
        <v>760</v>
      </c>
      <c r="AD354" s="188" t="s">
        <v>1013</v>
      </c>
      <c r="AE354" s="186" t="s">
        <v>2219</v>
      </c>
      <c r="AF354" s="186">
        <v>95</v>
      </c>
    </row>
    <row r="355" spans="1:32" x14ac:dyDescent="0.2">
      <c r="A355" s="186" t="s">
        <v>186</v>
      </c>
      <c r="B355" s="186">
        <v>59</v>
      </c>
      <c r="C355" s="186" t="s">
        <v>192</v>
      </c>
      <c r="D355" s="186" t="s">
        <v>697</v>
      </c>
      <c r="E355" s="186">
        <v>0.72299999999999998</v>
      </c>
      <c r="H355" s="188">
        <v>5194</v>
      </c>
      <c r="I355" s="188">
        <v>-43.993000000000002</v>
      </c>
      <c r="K355" s="186">
        <v>6</v>
      </c>
      <c r="L355" s="186">
        <v>63.510690500000003</v>
      </c>
      <c r="M355" s="186">
        <v>97.412999999999997</v>
      </c>
      <c r="P355" s="188">
        <v>95.935000000000002</v>
      </c>
      <c r="R355" s="186">
        <v>0</v>
      </c>
      <c r="S355" s="188">
        <v>1.1345645</v>
      </c>
      <c r="U355" s="188">
        <v>1.06883E-2</v>
      </c>
      <c r="W355" s="188">
        <v>1.057531</v>
      </c>
      <c r="AB355" s="188" t="s">
        <v>764</v>
      </c>
      <c r="AC355" s="188" t="s">
        <v>880</v>
      </c>
      <c r="AD355" s="188" t="s">
        <v>1186</v>
      </c>
      <c r="AE355" s="186" t="s">
        <v>2219</v>
      </c>
      <c r="AF355" s="186">
        <v>95</v>
      </c>
    </row>
  </sheetData>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56" workbookViewId="0">
      <selection activeCell="J2" activeCellId="1" sqref="C2:D73 J2:N73"/>
    </sheetView>
  </sheetViews>
  <sheetFormatPr defaultColWidth="9.140625" defaultRowHeight="12.75" x14ac:dyDescent="0.2"/>
  <cols>
    <col min="1" max="16384" width="9.140625" style="188"/>
  </cols>
  <sheetData>
    <row r="1" spans="1:11" x14ac:dyDescent="0.2">
      <c r="A1" s="186" t="s">
        <v>684</v>
      </c>
      <c r="B1" s="186" t="s">
        <v>719</v>
      </c>
      <c r="C1" s="186" t="s">
        <v>28</v>
      </c>
      <c r="D1" s="186" t="s">
        <v>685</v>
      </c>
      <c r="E1" s="186" t="s">
        <v>686</v>
      </c>
      <c r="F1" s="186" t="s">
        <v>687</v>
      </c>
      <c r="G1" s="186" t="s">
        <v>720</v>
      </c>
      <c r="H1" s="186" t="s">
        <v>689</v>
      </c>
      <c r="I1" s="186" t="s">
        <v>721</v>
      </c>
      <c r="J1" s="186" t="s">
        <v>2221</v>
      </c>
      <c r="K1" s="186" t="s">
        <v>2222</v>
      </c>
    </row>
    <row r="2" spans="1:11" x14ac:dyDescent="0.2">
      <c r="A2" s="186" t="s">
        <v>111</v>
      </c>
      <c r="B2" s="186">
        <v>1</v>
      </c>
      <c r="C2" s="186" t="s">
        <v>745</v>
      </c>
      <c r="D2" s="186" t="s">
        <v>700</v>
      </c>
      <c r="E2" s="186">
        <v>0.73499999999999999</v>
      </c>
      <c r="F2" s="186">
        <v>2403</v>
      </c>
      <c r="G2" s="186">
        <v>-2.762</v>
      </c>
      <c r="H2" s="186">
        <v>663</v>
      </c>
      <c r="I2" s="186">
        <v>-29.827999999999999</v>
      </c>
      <c r="J2" s="187">
        <v>9.6619552380952385</v>
      </c>
      <c r="K2" s="187">
        <v>41.538900408163272</v>
      </c>
    </row>
    <row r="3" spans="1:11" x14ac:dyDescent="0.2">
      <c r="A3" s="186" t="s">
        <v>111</v>
      </c>
      <c r="B3" s="186">
        <v>2</v>
      </c>
      <c r="C3" s="186" t="s">
        <v>767</v>
      </c>
      <c r="D3" s="186" t="s">
        <v>700</v>
      </c>
      <c r="E3" s="186">
        <v>0.81299999999999994</v>
      </c>
      <c r="F3" s="186">
        <v>2512</v>
      </c>
      <c r="G3" s="186">
        <v>-2.76</v>
      </c>
      <c r="H3" s="186">
        <v>695</v>
      </c>
      <c r="I3" s="186">
        <v>-29.841000000000001</v>
      </c>
      <c r="J3" s="187">
        <v>9.264417589175892</v>
      </c>
      <c r="K3" s="187">
        <v>39.89030848708488</v>
      </c>
    </row>
    <row r="4" spans="1:11" x14ac:dyDescent="0.2">
      <c r="A4" s="186" t="s">
        <v>111</v>
      </c>
      <c r="B4" s="186">
        <v>3</v>
      </c>
      <c r="C4" s="186" t="s">
        <v>94</v>
      </c>
      <c r="D4" s="186" t="s">
        <v>700</v>
      </c>
      <c r="E4" s="186">
        <v>0.42699999999999999</v>
      </c>
      <c r="F4" s="186">
        <v>1327</v>
      </c>
      <c r="G4" s="186">
        <v>-2.8519999999999999</v>
      </c>
      <c r="H4" s="186">
        <v>370</v>
      </c>
      <c r="I4" s="186">
        <v>-29.59</v>
      </c>
      <c r="J4" s="187">
        <v>9.6168414519906325</v>
      </c>
      <c r="K4" s="187">
        <v>41.362167681498832</v>
      </c>
    </row>
    <row r="5" spans="1:11" x14ac:dyDescent="0.2">
      <c r="A5" s="186" t="s">
        <v>111</v>
      </c>
      <c r="B5" s="186">
        <v>4</v>
      </c>
      <c r="C5" s="186" t="s">
        <v>95</v>
      </c>
      <c r="D5" s="186" t="s">
        <v>700</v>
      </c>
      <c r="E5" s="186">
        <v>1.0329999999999999</v>
      </c>
      <c r="F5" s="186">
        <v>3291</v>
      </c>
      <c r="G5" s="186">
        <v>-2.8359999999999999</v>
      </c>
      <c r="H5" s="186">
        <v>899</v>
      </c>
      <c r="I5" s="186">
        <v>-29.901</v>
      </c>
      <c r="J5" s="187">
        <v>9.4625474346563436</v>
      </c>
      <c r="K5" s="187">
        <v>40.512976282671836</v>
      </c>
    </row>
    <row r="6" spans="1:11" x14ac:dyDescent="0.2">
      <c r="A6" s="186" t="s">
        <v>111</v>
      </c>
      <c r="B6" s="186">
        <v>5</v>
      </c>
      <c r="C6" s="186" t="s">
        <v>96</v>
      </c>
      <c r="D6" s="186" t="s">
        <v>700</v>
      </c>
      <c r="E6" s="186">
        <v>3.0070000000000001</v>
      </c>
      <c r="F6" s="186">
        <v>10284</v>
      </c>
      <c r="G6" s="186">
        <v>-2.9</v>
      </c>
      <c r="H6" s="186">
        <v>2395</v>
      </c>
      <c r="I6" s="186">
        <v>-29.975999999999999</v>
      </c>
      <c r="J6" s="187">
        <v>9.5206999999999979</v>
      </c>
      <c r="K6" s="187">
        <v>40.833007881609582</v>
      </c>
    </row>
    <row r="7" spans="1:11" x14ac:dyDescent="0.2">
      <c r="A7" s="186" t="s">
        <v>111</v>
      </c>
      <c r="B7" s="186">
        <v>6</v>
      </c>
      <c r="C7" s="186" t="s">
        <v>103</v>
      </c>
      <c r="D7" s="186" t="s">
        <v>701</v>
      </c>
      <c r="E7" s="186">
        <v>0.72799999999999998</v>
      </c>
      <c r="F7" s="186">
        <v>2501</v>
      </c>
      <c r="G7" s="186">
        <v>29.606000000000002</v>
      </c>
      <c r="H7" s="186">
        <v>690</v>
      </c>
      <c r="I7" s="186">
        <v>22.358000000000001</v>
      </c>
      <c r="J7" s="187">
        <v>10.337921016483516</v>
      </c>
      <c r="K7" s="187">
        <v>44.157518269230778</v>
      </c>
    </row>
    <row r="8" spans="1:11" x14ac:dyDescent="0.2">
      <c r="A8" s="186" t="s">
        <v>111</v>
      </c>
      <c r="B8" s="186">
        <v>7</v>
      </c>
      <c r="C8" s="186" t="s">
        <v>104</v>
      </c>
      <c r="D8" s="186" t="s">
        <v>701</v>
      </c>
      <c r="E8" s="186">
        <v>0.747</v>
      </c>
      <c r="F8" s="186">
        <v>2580</v>
      </c>
      <c r="G8" s="186">
        <v>29.738</v>
      </c>
      <c r="H8" s="186">
        <v>713</v>
      </c>
      <c r="I8" s="186">
        <v>22.251000000000001</v>
      </c>
      <c r="J8" s="187">
        <v>10.337531057563588</v>
      </c>
      <c r="K8" s="187">
        <v>44.29507269076305</v>
      </c>
    </row>
    <row r="9" spans="1:11" x14ac:dyDescent="0.2">
      <c r="A9" s="186" t="s">
        <v>111</v>
      </c>
      <c r="B9" s="186">
        <v>8</v>
      </c>
      <c r="C9" s="186" t="s">
        <v>113</v>
      </c>
      <c r="D9" s="186" t="s">
        <v>697</v>
      </c>
      <c r="E9" s="186">
        <v>0.71299999999999997</v>
      </c>
      <c r="F9" s="186">
        <v>3148</v>
      </c>
      <c r="G9" s="186">
        <v>8.5749999999999993</v>
      </c>
      <c r="H9" s="186">
        <v>776</v>
      </c>
      <c r="I9" s="186">
        <v>-19.369</v>
      </c>
      <c r="J9" s="187">
        <v>13.137007293127631</v>
      </c>
      <c r="K9" s="187">
        <v>50.485927068723711</v>
      </c>
    </row>
    <row r="10" spans="1:11" x14ac:dyDescent="0.2">
      <c r="A10" s="186" t="s">
        <v>111</v>
      </c>
      <c r="B10" s="186">
        <v>9</v>
      </c>
      <c r="C10" s="186" t="s">
        <v>114</v>
      </c>
      <c r="D10" s="186" t="s">
        <v>697</v>
      </c>
      <c r="E10" s="186">
        <v>0.71499999999999997</v>
      </c>
      <c r="F10" s="186">
        <v>3137</v>
      </c>
      <c r="G10" s="186">
        <v>8.6050000000000004</v>
      </c>
      <c r="H10" s="186">
        <v>775</v>
      </c>
      <c r="I10" s="186">
        <v>-19.477</v>
      </c>
      <c r="J10" s="187">
        <v>13.069559440559441</v>
      </c>
      <c r="K10" s="187">
        <v>50.262954965034965</v>
      </c>
    </row>
    <row r="11" spans="1:11" x14ac:dyDescent="0.2">
      <c r="A11" s="186" t="s">
        <v>111</v>
      </c>
      <c r="B11" s="186">
        <v>10</v>
      </c>
      <c r="C11" s="186" t="s">
        <v>199</v>
      </c>
      <c r="D11" s="186" t="s">
        <v>200</v>
      </c>
      <c r="E11" s="186">
        <v>0.82299999999999995</v>
      </c>
      <c r="F11" s="186">
        <v>3916</v>
      </c>
      <c r="G11" s="186">
        <v>13.59</v>
      </c>
      <c r="H11" s="186">
        <v>850</v>
      </c>
      <c r="I11" s="186">
        <v>-32.506</v>
      </c>
      <c r="J11" s="187">
        <v>14.080837667071687</v>
      </c>
      <c r="K11" s="187">
        <v>47.942370230862707</v>
      </c>
    </row>
    <row r="12" spans="1:11" x14ac:dyDescent="0.2">
      <c r="A12" s="186" t="s">
        <v>111</v>
      </c>
      <c r="B12" s="186">
        <v>11</v>
      </c>
      <c r="C12" s="186" t="s">
        <v>201</v>
      </c>
      <c r="D12" s="186" t="s">
        <v>202</v>
      </c>
      <c r="E12" s="186">
        <v>0.80500000000000005</v>
      </c>
      <c r="F12" s="186">
        <v>3833</v>
      </c>
      <c r="G12" s="186">
        <v>12.77</v>
      </c>
      <c r="H12" s="186">
        <v>858</v>
      </c>
      <c r="I12" s="186">
        <v>-33.314999999999998</v>
      </c>
      <c r="J12" s="187">
        <v>14.081951925465837</v>
      </c>
      <c r="K12" s="187">
        <v>49.433913416149068</v>
      </c>
    </row>
    <row r="13" spans="1:11" x14ac:dyDescent="0.2">
      <c r="A13" s="186" t="s">
        <v>111</v>
      </c>
      <c r="B13" s="186">
        <v>12</v>
      </c>
      <c r="C13" s="186" t="s">
        <v>201</v>
      </c>
      <c r="D13" s="186" t="s">
        <v>203</v>
      </c>
      <c r="E13" s="186">
        <v>0.83399999999999996</v>
      </c>
      <c r="F13" s="186">
        <v>4021</v>
      </c>
      <c r="G13" s="186">
        <v>12.805</v>
      </c>
      <c r="H13" s="186">
        <v>893</v>
      </c>
      <c r="I13" s="186">
        <v>-33.258000000000003</v>
      </c>
      <c r="J13" s="187">
        <v>14.245723860911271</v>
      </c>
      <c r="K13" s="187">
        <v>49.69496786570744</v>
      </c>
    </row>
    <row r="14" spans="1:11" x14ac:dyDescent="0.2">
      <c r="A14" s="186" t="s">
        <v>111</v>
      </c>
      <c r="B14" s="186">
        <v>13</v>
      </c>
      <c r="C14" s="186" t="s">
        <v>204</v>
      </c>
      <c r="D14" s="186" t="s">
        <v>205</v>
      </c>
      <c r="E14" s="186">
        <v>0.84099999999999997</v>
      </c>
      <c r="F14" s="186">
        <v>3989</v>
      </c>
      <c r="G14" s="186">
        <v>10.204000000000001</v>
      </c>
      <c r="H14" s="186">
        <v>892</v>
      </c>
      <c r="I14" s="186">
        <v>-32.878999999999998</v>
      </c>
      <c r="J14" s="187">
        <v>13.998913793103448</v>
      </c>
      <c r="K14" s="187">
        <v>49.213761831153398</v>
      </c>
    </row>
    <row r="15" spans="1:11" x14ac:dyDescent="0.2">
      <c r="A15" s="186" t="s">
        <v>111</v>
      </c>
      <c r="B15" s="186">
        <v>14</v>
      </c>
      <c r="C15" s="186" t="s">
        <v>206</v>
      </c>
      <c r="D15" s="186" t="s">
        <v>207</v>
      </c>
      <c r="E15" s="186">
        <v>0.84599999999999997</v>
      </c>
      <c r="F15" s="186">
        <v>3816</v>
      </c>
      <c r="G15" s="186">
        <v>12.526</v>
      </c>
      <c r="H15" s="186">
        <v>914</v>
      </c>
      <c r="I15" s="186">
        <v>-33.262</v>
      </c>
      <c r="J15" s="187">
        <v>13.333920567375888</v>
      </c>
      <c r="K15" s="187">
        <v>50.085976241134759</v>
      </c>
    </row>
    <row r="16" spans="1:11" x14ac:dyDescent="0.2">
      <c r="A16" s="186" t="s">
        <v>111</v>
      </c>
      <c r="B16" s="186">
        <v>15</v>
      </c>
      <c r="C16" s="186" t="s">
        <v>208</v>
      </c>
      <c r="D16" s="186" t="s">
        <v>209</v>
      </c>
      <c r="E16" s="186">
        <v>0.83</v>
      </c>
      <c r="F16" s="186">
        <v>4001</v>
      </c>
      <c r="G16" s="186">
        <v>12.167999999999999</v>
      </c>
      <c r="H16" s="186">
        <v>873</v>
      </c>
      <c r="I16" s="186">
        <v>-33.502000000000002</v>
      </c>
      <c r="J16" s="187">
        <v>14.26809530120482</v>
      </c>
      <c r="K16" s="187">
        <v>48.83895325301205</v>
      </c>
    </row>
    <row r="17" spans="1:11" x14ac:dyDescent="0.2">
      <c r="A17" s="186" t="s">
        <v>111</v>
      </c>
      <c r="B17" s="186">
        <v>16</v>
      </c>
      <c r="C17" s="186" t="s">
        <v>210</v>
      </c>
      <c r="D17" s="186" t="s">
        <v>211</v>
      </c>
      <c r="E17" s="186">
        <v>0.84699999999999998</v>
      </c>
      <c r="F17" s="186">
        <v>4174</v>
      </c>
      <c r="G17" s="186">
        <v>8.9440000000000008</v>
      </c>
      <c r="H17" s="186">
        <v>879</v>
      </c>
      <c r="I17" s="186">
        <v>-32.542000000000002</v>
      </c>
      <c r="J17" s="187">
        <v>14.55779940968123</v>
      </c>
      <c r="K17" s="187">
        <v>48.157766706021263</v>
      </c>
    </row>
    <row r="18" spans="1:11" x14ac:dyDescent="0.2">
      <c r="A18" s="186" t="s">
        <v>111</v>
      </c>
      <c r="B18" s="186">
        <v>17</v>
      </c>
      <c r="C18" s="186" t="s">
        <v>212</v>
      </c>
      <c r="D18" s="186" t="s">
        <v>213</v>
      </c>
      <c r="E18" s="186">
        <v>0.83199999999999996</v>
      </c>
      <c r="F18" s="186">
        <v>3350</v>
      </c>
      <c r="G18" s="186">
        <v>10.151</v>
      </c>
      <c r="H18" s="186">
        <v>941</v>
      </c>
      <c r="I18" s="186">
        <v>-33.499000000000002</v>
      </c>
      <c r="J18" s="187">
        <v>11.898270072115384</v>
      </c>
      <c r="K18" s="187">
        <v>52.493922235576932</v>
      </c>
    </row>
    <row r="19" spans="1:11" x14ac:dyDescent="0.2">
      <c r="A19" s="186" t="s">
        <v>111</v>
      </c>
      <c r="B19" s="186">
        <v>18</v>
      </c>
      <c r="C19" s="186" t="s">
        <v>214</v>
      </c>
      <c r="D19" s="186" t="s">
        <v>215</v>
      </c>
      <c r="E19" s="186">
        <v>0.83899999999999997</v>
      </c>
      <c r="F19" s="186">
        <v>4075</v>
      </c>
      <c r="G19" s="186">
        <v>12.337</v>
      </c>
      <c r="H19" s="186">
        <v>862</v>
      </c>
      <c r="I19" s="186">
        <v>-32.777999999999999</v>
      </c>
      <c r="J19" s="187">
        <v>14.34340274135876</v>
      </c>
      <c r="K19" s="187">
        <v>47.531266626936841</v>
      </c>
    </row>
    <row r="20" spans="1:11" x14ac:dyDescent="0.2">
      <c r="A20" s="186" t="s">
        <v>111</v>
      </c>
      <c r="B20" s="186">
        <v>19</v>
      </c>
      <c r="C20" s="186" t="s">
        <v>216</v>
      </c>
      <c r="D20" s="186" t="s">
        <v>217</v>
      </c>
      <c r="E20" s="186">
        <v>0.84</v>
      </c>
      <c r="F20" s="186">
        <v>3905</v>
      </c>
      <c r="G20" s="186">
        <v>12.444000000000001</v>
      </c>
      <c r="H20" s="186">
        <v>903</v>
      </c>
      <c r="I20" s="186">
        <v>-33.223999999999997</v>
      </c>
      <c r="J20" s="187">
        <v>13.700002261904762</v>
      </c>
      <c r="K20" s="187">
        <v>49.742062857142862</v>
      </c>
    </row>
    <row r="21" spans="1:11" x14ac:dyDescent="0.2">
      <c r="A21" s="186" t="s">
        <v>111</v>
      </c>
      <c r="B21" s="186">
        <v>20</v>
      </c>
      <c r="C21" s="186" t="s">
        <v>218</v>
      </c>
      <c r="D21" s="186" t="s">
        <v>219</v>
      </c>
      <c r="E21" s="186">
        <v>0.82599999999999996</v>
      </c>
      <c r="F21" s="186">
        <v>3839</v>
      </c>
      <c r="G21" s="186">
        <v>8.9489999999999998</v>
      </c>
      <c r="H21" s="186">
        <v>876</v>
      </c>
      <c r="I21" s="186">
        <v>-33.594999999999999</v>
      </c>
      <c r="J21" s="187">
        <v>13.708915375302666</v>
      </c>
      <c r="K21" s="187">
        <v>49.146228087167081</v>
      </c>
    </row>
    <row r="22" spans="1:11" x14ac:dyDescent="0.2">
      <c r="A22" s="186" t="s">
        <v>111</v>
      </c>
      <c r="B22" s="186">
        <v>21</v>
      </c>
      <c r="C22" s="186" t="s">
        <v>220</v>
      </c>
      <c r="D22" s="186" t="s">
        <v>221</v>
      </c>
      <c r="E22" s="186">
        <v>0.83199999999999996</v>
      </c>
      <c r="F22" s="186">
        <v>3794</v>
      </c>
      <c r="G22" s="186">
        <v>12.898999999999999</v>
      </c>
      <c r="H22" s="186">
        <v>896</v>
      </c>
      <c r="I22" s="186">
        <v>-33.506</v>
      </c>
      <c r="J22" s="187">
        <v>13.419345072115386</v>
      </c>
      <c r="K22" s="187">
        <v>49.789056610576928</v>
      </c>
    </row>
    <row r="23" spans="1:11" x14ac:dyDescent="0.2">
      <c r="A23" s="186" t="s">
        <v>111</v>
      </c>
      <c r="B23" s="186">
        <v>22</v>
      </c>
      <c r="C23" s="186" t="s">
        <v>222</v>
      </c>
      <c r="D23" s="186" t="s">
        <v>223</v>
      </c>
      <c r="E23" s="186">
        <v>0.84099999999999997</v>
      </c>
      <c r="F23" s="186">
        <v>3968</v>
      </c>
      <c r="G23" s="186">
        <v>12.704000000000001</v>
      </c>
      <c r="H23" s="186">
        <v>896</v>
      </c>
      <c r="I23" s="186">
        <v>-33.052</v>
      </c>
      <c r="J23" s="187">
        <v>13.869967657550536</v>
      </c>
      <c r="K23" s="187">
        <v>49.207969797859697</v>
      </c>
    </row>
    <row r="24" spans="1:11" x14ac:dyDescent="0.2">
      <c r="A24" s="186" t="s">
        <v>111</v>
      </c>
      <c r="B24" s="186">
        <v>23</v>
      </c>
      <c r="C24" s="186" t="s">
        <v>224</v>
      </c>
      <c r="D24" s="186" t="s">
        <v>225</v>
      </c>
      <c r="E24" s="186">
        <v>0.81699999999999995</v>
      </c>
      <c r="F24" s="186">
        <v>4102</v>
      </c>
      <c r="G24" s="186">
        <v>12.084</v>
      </c>
      <c r="H24" s="186">
        <v>834</v>
      </c>
      <c r="I24" s="186">
        <v>-31.684999999999999</v>
      </c>
      <c r="J24" s="187">
        <v>14.783082864137087</v>
      </c>
      <c r="K24" s="187">
        <v>47.205364871481045</v>
      </c>
    </row>
    <row r="25" spans="1:11" x14ac:dyDescent="0.2">
      <c r="A25" s="186" t="s">
        <v>111</v>
      </c>
      <c r="B25" s="186">
        <v>24</v>
      </c>
      <c r="C25" s="186" t="s">
        <v>226</v>
      </c>
      <c r="D25" s="186" t="s">
        <v>227</v>
      </c>
      <c r="E25" s="186">
        <v>0.84199999999999997</v>
      </c>
      <c r="F25" s="186">
        <v>3703</v>
      </c>
      <c r="G25" s="186">
        <v>13.28</v>
      </c>
      <c r="H25" s="186">
        <v>905</v>
      </c>
      <c r="I25" s="186">
        <v>-33.68</v>
      </c>
      <c r="J25" s="187">
        <v>12.926157125890736</v>
      </c>
      <c r="K25" s="187">
        <v>49.679833847981001</v>
      </c>
    </row>
    <row r="26" spans="1:11" x14ac:dyDescent="0.2">
      <c r="A26" s="186" t="s">
        <v>111</v>
      </c>
      <c r="B26" s="186">
        <v>25</v>
      </c>
      <c r="C26" s="186" t="s">
        <v>228</v>
      </c>
      <c r="D26" s="186" t="s">
        <v>229</v>
      </c>
      <c r="E26" s="186">
        <v>0.80600000000000005</v>
      </c>
      <c r="F26" s="186">
        <v>3956</v>
      </c>
      <c r="G26" s="186">
        <v>9.1470000000000002</v>
      </c>
      <c r="H26" s="186">
        <v>853</v>
      </c>
      <c r="I26" s="186">
        <v>-31.414999999999999</v>
      </c>
      <c r="J26" s="187">
        <v>14.393813647642679</v>
      </c>
      <c r="K26" s="187">
        <v>48.774269727047148</v>
      </c>
    </row>
    <row r="27" spans="1:11" x14ac:dyDescent="0.2">
      <c r="A27" s="186" t="s">
        <v>111</v>
      </c>
      <c r="B27" s="186">
        <v>26</v>
      </c>
      <c r="C27" s="186" t="s">
        <v>230</v>
      </c>
      <c r="D27" s="186" t="s">
        <v>231</v>
      </c>
      <c r="E27" s="186">
        <v>0.81799999999999995</v>
      </c>
      <c r="F27" s="186">
        <v>4029</v>
      </c>
      <c r="G27" s="186">
        <v>13.058</v>
      </c>
      <c r="H27" s="186">
        <v>870</v>
      </c>
      <c r="I27" s="186">
        <v>-32.750999999999998</v>
      </c>
      <c r="J27" s="187">
        <v>14.393255501222496</v>
      </c>
      <c r="K27" s="187">
        <v>49.001612347188271</v>
      </c>
    </row>
    <row r="28" spans="1:11" x14ac:dyDescent="0.2">
      <c r="A28" s="186" t="s">
        <v>111</v>
      </c>
      <c r="B28" s="186">
        <v>27</v>
      </c>
      <c r="C28" s="186" t="s">
        <v>232</v>
      </c>
      <c r="D28" s="186" t="s">
        <v>233</v>
      </c>
      <c r="E28" s="186">
        <v>0.85</v>
      </c>
      <c r="F28" s="186">
        <v>3912</v>
      </c>
      <c r="G28" s="186">
        <v>12.487</v>
      </c>
      <c r="H28" s="186">
        <v>945</v>
      </c>
      <c r="I28" s="186">
        <v>-30.835000000000001</v>
      </c>
      <c r="J28" s="187">
        <v>13.431034705882352</v>
      </c>
      <c r="K28" s="187">
        <v>51.216095764705884</v>
      </c>
    </row>
    <row r="29" spans="1:11" x14ac:dyDescent="0.2">
      <c r="A29" s="186" t="s">
        <v>111</v>
      </c>
      <c r="B29" s="186">
        <v>28</v>
      </c>
      <c r="C29" s="186" t="s">
        <v>234</v>
      </c>
      <c r="D29" s="186" t="s">
        <v>235</v>
      </c>
      <c r="E29" s="186">
        <v>0.81100000000000005</v>
      </c>
      <c r="F29" s="186">
        <v>4090</v>
      </c>
      <c r="G29" s="186">
        <v>9.468</v>
      </c>
      <c r="H29" s="186">
        <v>859</v>
      </c>
      <c r="I29" s="186">
        <v>-32.941000000000003</v>
      </c>
      <c r="J29" s="187">
        <v>14.73858310727497</v>
      </c>
      <c r="K29" s="187">
        <v>48.737841923551166</v>
      </c>
    </row>
    <row r="30" spans="1:11" x14ac:dyDescent="0.2">
      <c r="A30" s="186" t="s">
        <v>111</v>
      </c>
      <c r="B30" s="186">
        <v>29</v>
      </c>
      <c r="C30" s="186" t="s">
        <v>236</v>
      </c>
      <c r="D30" s="186" t="s">
        <v>237</v>
      </c>
      <c r="E30" s="186">
        <v>0.82799999999999996</v>
      </c>
      <c r="F30" s="186">
        <v>4124</v>
      </c>
      <c r="G30" s="186">
        <v>10.733000000000001</v>
      </c>
      <c r="H30" s="186">
        <v>871</v>
      </c>
      <c r="I30" s="186">
        <v>-32.353000000000002</v>
      </c>
      <c r="J30" s="187">
        <v>14.5519654589372</v>
      </c>
      <c r="K30" s="187">
        <v>48.374507608695652</v>
      </c>
    </row>
    <row r="31" spans="1:11" x14ac:dyDescent="0.2">
      <c r="A31" s="186" t="s">
        <v>111</v>
      </c>
      <c r="B31" s="186">
        <v>30</v>
      </c>
      <c r="C31" s="186" t="s">
        <v>238</v>
      </c>
      <c r="D31" s="186" t="s">
        <v>239</v>
      </c>
      <c r="E31" s="186">
        <v>0.84399999999999997</v>
      </c>
      <c r="F31" s="186">
        <v>3940</v>
      </c>
      <c r="G31" s="186">
        <v>11.865</v>
      </c>
      <c r="H31" s="186">
        <v>908</v>
      </c>
      <c r="I31" s="186">
        <v>-29.54</v>
      </c>
      <c r="J31" s="187">
        <v>13.645250592417064</v>
      </c>
      <c r="K31" s="187">
        <v>49.506318483412329</v>
      </c>
    </row>
    <row r="32" spans="1:11" x14ac:dyDescent="0.2">
      <c r="A32" s="186" t="s">
        <v>111</v>
      </c>
      <c r="B32" s="186">
        <v>31</v>
      </c>
      <c r="C32" s="186" t="s">
        <v>240</v>
      </c>
      <c r="D32" s="186" t="s">
        <v>241</v>
      </c>
      <c r="E32" s="186">
        <v>0.82599999999999996</v>
      </c>
      <c r="F32" s="186">
        <v>4097</v>
      </c>
      <c r="G32" s="186">
        <v>9.9860000000000007</v>
      </c>
      <c r="H32" s="186">
        <v>866</v>
      </c>
      <c r="I32" s="186">
        <v>-31.268999999999998</v>
      </c>
      <c r="J32" s="187">
        <v>14.502419249394674</v>
      </c>
      <c r="K32" s="187">
        <v>48.293097578692496</v>
      </c>
    </row>
    <row r="33" spans="1:11" x14ac:dyDescent="0.2">
      <c r="A33" s="186" t="s">
        <v>111</v>
      </c>
      <c r="B33" s="186">
        <v>32</v>
      </c>
      <c r="C33" s="186" t="s">
        <v>242</v>
      </c>
      <c r="D33" s="186" t="s">
        <v>243</v>
      </c>
      <c r="E33" s="186">
        <v>0.83099999999999996</v>
      </c>
      <c r="F33" s="186">
        <v>3794</v>
      </c>
      <c r="G33" s="186">
        <v>8.84</v>
      </c>
      <c r="H33" s="186">
        <v>905</v>
      </c>
      <c r="I33" s="186">
        <v>-33.152000000000001</v>
      </c>
      <c r="J33" s="187">
        <v>13.356821540312877</v>
      </c>
      <c r="K33" s="187">
        <v>50.097117930204568</v>
      </c>
    </row>
    <row r="34" spans="1:11" x14ac:dyDescent="0.2">
      <c r="A34" s="186" t="s">
        <v>111</v>
      </c>
      <c r="B34" s="186">
        <v>33</v>
      </c>
      <c r="C34" s="186" t="s">
        <v>242</v>
      </c>
      <c r="D34" s="186" t="s">
        <v>244</v>
      </c>
      <c r="E34" s="186">
        <v>0.82899999999999996</v>
      </c>
      <c r="F34" s="186">
        <v>3797</v>
      </c>
      <c r="G34" s="186">
        <v>8.84</v>
      </c>
      <c r="H34" s="186">
        <v>915</v>
      </c>
      <c r="I34" s="186">
        <v>-33.131999999999998</v>
      </c>
      <c r="J34" s="187">
        <v>13.352636670687575</v>
      </c>
      <c r="K34" s="187">
        <v>50.799691073582629</v>
      </c>
    </row>
    <row r="35" spans="1:11" x14ac:dyDescent="0.2">
      <c r="A35" s="186" t="s">
        <v>111</v>
      </c>
      <c r="B35" s="186">
        <v>34</v>
      </c>
      <c r="C35" s="186" t="s">
        <v>97</v>
      </c>
      <c r="D35" s="186" t="s">
        <v>700</v>
      </c>
      <c r="E35" s="186">
        <v>0.84199999999999997</v>
      </c>
      <c r="F35" s="186">
        <v>2708</v>
      </c>
      <c r="G35" s="186">
        <v>-2.8479999999999999</v>
      </c>
      <c r="H35" s="186">
        <v>750</v>
      </c>
      <c r="I35" s="186">
        <v>-29.821999999999999</v>
      </c>
      <c r="J35" s="187">
        <v>9.4946527315914491</v>
      </c>
      <c r="K35" s="187">
        <v>40.938465558194778</v>
      </c>
    </row>
    <row r="36" spans="1:11" x14ac:dyDescent="0.2">
      <c r="A36" s="186" t="s">
        <v>111</v>
      </c>
      <c r="B36" s="186">
        <v>35</v>
      </c>
      <c r="C36" s="186" t="s">
        <v>98</v>
      </c>
      <c r="D36" s="186" t="s">
        <v>700</v>
      </c>
      <c r="E36" s="186">
        <v>0.76600000000000001</v>
      </c>
      <c r="F36" s="186">
        <v>2437</v>
      </c>
      <c r="G36" s="186">
        <v>-2.7770000000000001</v>
      </c>
      <c r="H36" s="186">
        <v>677</v>
      </c>
      <c r="I36" s="186">
        <v>-29.878</v>
      </c>
      <c r="J36" s="187">
        <v>9.4509763707571803</v>
      </c>
      <c r="K36" s="187">
        <v>40.697228459530031</v>
      </c>
    </row>
    <row r="37" spans="1:11" x14ac:dyDescent="0.2">
      <c r="A37" s="186" t="s">
        <v>111</v>
      </c>
      <c r="B37" s="186">
        <v>36</v>
      </c>
      <c r="C37" s="186" t="s">
        <v>105</v>
      </c>
      <c r="D37" s="186" t="s">
        <v>701</v>
      </c>
      <c r="E37" s="186">
        <v>0.78800000000000003</v>
      </c>
      <c r="F37" s="186">
        <v>2722</v>
      </c>
      <c r="G37" s="186">
        <v>29.710999999999999</v>
      </c>
      <c r="H37" s="186">
        <v>754</v>
      </c>
      <c r="I37" s="186">
        <v>22.276</v>
      </c>
      <c r="J37" s="187">
        <v>10.247342385786801</v>
      </c>
      <c r="K37" s="187">
        <v>44.168363197969548</v>
      </c>
    </row>
    <row r="38" spans="1:11" x14ac:dyDescent="0.2">
      <c r="A38" s="186" t="s">
        <v>111</v>
      </c>
      <c r="B38" s="186">
        <v>37</v>
      </c>
      <c r="C38" s="186" t="s">
        <v>106</v>
      </c>
      <c r="D38" s="186" t="s">
        <v>701</v>
      </c>
      <c r="E38" s="186">
        <v>0.78200000000000003</v>
      </c>
      <c r="F38" s="186">
        <v>2713</v>
      </c>
      <c r="G38" s="186">
        <v>29.779</v>
      </c>
      <c r="H38" s="186">
        <v>752</v>
      </c>
      <c r="I38" s="186">
        <v>22.428000000000001</v>
      </c>
      <c r="J38" s="187">
        <v>10.281724808184142</v>
      </c>
      <c r="K38" s="187">
        <v>44.243555370843993</v>
      </c>
    </row>
    <row r="39" spans="1:11" x14ac:dyDescent="0.2">
      <c r="A39" s="186" t="s">
        <v>111</v>
      </c>
      <c r="B39" s="186">
        <v>38</v>
      </c>
      <c r="C39" s="186" t="s">
        <v>115</v>
      </c>
      <c r="D39" s="186" t="s">
        <v>697</v>
      </c>
      <c r="E39" s="186">
        <v>0.77600000000000002</v>
      </c>
      <c r="F39" s="186">
        <v>3440</v>
      </c>
      <c r="G39" s="186">
        <v>8.5690000000000008</v>
      </c>
      <c r="H39" s="186">
        <v>852</v>
      </c>
      <c r="I39" s="186">
        <v>-19.454000000000001</v>
      </c>
      <c r="J39" s="187">
        <v>12.962762113402061</v>
      </c>
      <c r="K39" s="187">
        <v>50.410877706185573</v>
      </c>
    </row>
    <row r="40" spans="1:11" x14ac:dyDescent="0.2">
      <c r="A40" s="186" t="s">
        <v>111</v>
      </c>
      <c r="B40" s="186">
        <v>39</v>
      </c>
      <c r="C40" s="186" t="s">
        <v>116</v>
      </c>
      <c r="D40" s="186" t="s">
        <v>697</v>
      </c>
      <c r="E40" s="186">
        <v>0.752</v>
      </c>
      <c r="F40" s="186">
        <v>3351</v>
      </c>
      <c r="G40" s="186">
        <v>8.5269999999999992</v>
      </c>
      <c r="H40" s="186">
        <v>832</v>
      </c>
      <c r="I40" s="186">
        <v>-19.433</v>
      </c>
      <c r="J40" s="187">
        <v>13.036335372340424</v>
      </c>
      <c r="K40" s="187">
        <v>50.724230186170217</v>
      </c>
    </row>
    <row r="41" spans="1:11" x14ac:dyDescent="0.2">
      <c r="A41" s="186" t="s">
        <v>111</v>
      </c>
      <c r="B41" s="186">
        <v>40</v>
      </c>
      <c r="C41" s="186" t="s">
        <v>245</v>
      </c>
      <c r="D41" s="186" t="s">
        <v>246</v>
      </c>
      <c r="E41" s="186">
        <v>0.83199999999999996</v>
      </c>
      <c r="F41" s="186">
        <v>4182</v>
      </c>
      <c r="G41" s="186">
        <v>11.99</v>
      </c>
      <c r="H41" s="186">
        <v>886</v>
      </c>
      <c r="I41" s="186">
        <v>-30.765999999999998</v>
      </c>
      <c r="J41" s="187">
        <v>14.685903846153847</v>
      </c>
      <c r="K41" s="187">
        <v>49.047462860576928</v>
      </c>
    </row>
    <row r="42" spans="1:11" x14ac:dyDescent="0.2">
      <c r="A42" s="186" t="s">
        <v>111</v>
      </c>
      <c r="B42" s="186">
        <v>41</v>
      </c>
      <c r="C42" s="186" t="s">
        <v>247</v>
      </c>
      <c r="D42" s="186" t="s">
        <v>248</v>
      </c>
      <c r="E42" s="186">
        <v>0.82099999999999995</v>
      </c>
      <c r="F42" s="186">
        <v>4132</v>
      </c>
      <c r="G42" s="186">
        <v>12.51</v>
      </c>
      <c r="H42" s="186">
        <v>822</v>
      </c>
      <c r="I42" s="186">
        <v>-31.256</v>
      </c>
      <c r="J42" s="187">
        <v>14.762498051157124</v>
      </c>
      <c r="K42" s="187">
        <v>46.103205115712555</v>
      </c>
    </row>
    <row r="43" spans="1:11" x14ac:dyDescent="0.2">
      <c r="A43" s="186" t="s">
        <v>111</v>
      </c>
      <c r="B43" s="186">
        <v>42</v>
      </c>
      <c r="C43" s="186" t="s">
        <v>249</v>
      </c>
      <c r="D43" s="186" t="s">
        <v>250</v>
      </c>
      <c r="E43" s="186">
        <v>0.83</v>
      </c>
      <c r="F43" s="188">
        <v>3591</v>
      </c>
      <c r="G43" s="188">
        <v>13.090999999999999</v>
      </c>
      <c r="H43" s="188">
        <v>945</v>
      </c>
      <c r="I43" s="188">
        <v>-34.043999999999997</v>
      </c>
      <c r="J43" s="187">
        <v>12.630379397590364</v>
      </c>
      <c r="K43" s="187">
        <v>52.33871144578314</v>
      </c>
    </row>
    <row r="44" spans="1:11" x14ac:dyDescent="0.2">
      <c r="A44" s="186" t="s">
        <v>111</v>
      </c>
      <c r="B44" s="186">
        <v>43</v>
      </c>
      <c r="C44" s="186" t="s">
        <v>251</v>
      </c>
      <c r="D44" s="186" t="s">
        <v>252</v>
      </c>
      <c r="E44" s="186">
        <v>0.82599999999999996</v>
      </c>
      <c r="F44" s="188">
        <v>4149</v>
      </c>
      <c r="G44" s="188">
        <v>12.83</v>
      </c>
      <c r="H44" s="188">
        <v>873</v>
      </c>
      <c r="I44" s="188">
        <v>-32.838999999999999</v>
      </c>
      <c r="J44" s="187">
        <v>14.654505084745765</v>
      </c>
      <c r="K44" s="187">
        <v>48.570266707021794</v>
      </c>
    </row>
    <row r="45" spans="1:11" x14ac:dyDescent="0.2">
      <c r="A45" s="186" t="s">
        <v>111</v>
      </c>
      <c r="B45" s="186">
        <v>44</v>
      </c>
      <c r="C45" s="186" t="s">
        <v>253</v>
      </c>
      <c r="D45" s="186" t="s">
        <v>254</v>
      </c>
      <c r="E45" s="186">
        <v>0.82699999999999996</v>
      </c>
      <c r="F45" s="188">
        <v>3924</v>
      </c>
      <c r="G45" s="188">
        <v>12.523999999999999</v>
      </c>
      <c r="H45" s="188">
        <v>910</v>
      </c>
      <c r="I45" s="188">
        <v>-33.220999999999997</v>
      </c>
      <c r="J45" s="187">
        <v>13.857512212817413</v>
      </c>
      <c r="K45" s="187">
        <v>50.580919105199527</v>
      </c>
    </row>
    <row r="46" spans="1:11" x14ac:dyDescent="0.2">
      <c r="A46" s="186" t="s">
        <v>111</v>
      </c>
      <c r="B46" s="186">
        <v>45</v>
      </c>
      <c r="C46" s="186" t="s">
        <v>255</v>
      </c>
      <c r="D46" s="186" t="s">
        <v>256</v>
      </c>
      <c r="E46" s="186">
        <v>0.82</v>
      </c>
      <c r="F46" s="188">
        <v>3922</v>
      </c>
      <c r="G46" s="188">
        <v>12.513</v>
      </c>
      <c r="H46" s="188">
        <v>902</v>
      </c>
      <c r="I46" s="188">
        <v>-33.314999999999998</v>
      </c>
      <c r="J46" s="187">
        <v>13.967806219512195</v>
      </c>
      <c r="K46" s="187">
        <v>50.573120365853661</v>
      </c>
    </row>
    <row r="47" spans="1:11" x14ac:dyDescent="0.2">
      <c r="A47" s="186" t="s">
        <v>111</v>
      </c>
      <c r="B47" s="186">
        <v>46</v>
      </c>
      <c r="C47" s="186" t="s">
        <v>257</v>
      </c>
      <c r="D47" s="186" t="s">
        <v>258</v>
      </c>
      <c r="E47" s="186">
        <v>0.84</v>
      </c>
      <c r="F47" s="188">
        <v>4188</v>
      </c>
      <c r="G47" s="188">
        <v>12.548999999999999</v>
      </c>
      <c r="H47" s="188">
        <v>895</v>
      </c>
      <c r="I47" s="188">
        <v>-31.919</v>
      </c>
      <c r="J47" s="187">
        <v>14.570608214285713</v>
      </c>
      <c r="K47" s="187">
        <v>49.096448809523814</v>
      </c>
    </row>
    <row r="48" spans="1:11" x14ac:dyDescent="0.2">
      <c r="A48" s="186" t="s">
        <v>111</v>
      </c>
      <c r="B48" s="186">
        <v>47</v>
      </c>
      <c r="C48" s="186" t="s">
        <v>259</v>
      </c>
      <c r="D48" s="186" t="s">
        <v>260</v>
      </c>
      <c r="E48" s="186">
        <v>0.84299999999999997</v>
      </c>
      <c r="F48" s="188">
        <v>4307</v>
      </c>
      <c r="G48" s="188">
        <v>9.4109999999999996</v>
      </c>
      <c r="H48" s="188">
        <v>872</v>
      </c>
      <c r="I48" s="188">
        <v>-32.659999999999997</v>
      </c>
      <c r="J48" s="187">
        <v>14.922648991696324</v>
      </c>
      <c r="K48" s="187">
        <v>47.588869039145912</v>
      </c>
    </row>
    <row r="49" spans="1:11" x14ac:dyDescent="0.2">
      <c r="A49" s="186" t="s">
        <v>111</v>
      </c>
      <c r="B49" s="186">
        <v>48</v>
      </c>
      <c r="C49" s="186" t="s">
        <v>261</v>
      </c>
      <c r="D49" s="186" t="s">
        <v>262</v>
      </c>
      <c r="E49" s="186">
        <v>0.84399999999999997</v>
      </c>
      <c r="F49" s="188">
        <v>4286</v>
      </c>
      <c r="G49" s="188">
        <v>12.97</v>
      </c>
      <c r="H49" s="188">
        <v>884</v>
      </c>
      <c r="I49" s="188">
        <v>-31.669</v>
      </c>
      <c r="J49" s="187">
        <v>14.848286492890997</v>
      </c>
      <c r="K49" s="187">
        <v>48.253914810426544</v>
      </c>
    </row>
    <row r="50" spans="1:11" x14ac:dyDescent="0.2">
      <c r="A50" s="186" t="s">
        <v>111</v>
      </c>
      <c r="B50" s="186">
        <v>49</v>
      </c>
      <c r="C50" s="186" t="s">
        <v>263</v>
      </c>
      <c r="D50" s="186" t="s">
        <v>264</v>
      </c>
      <c r="E50" s="186">
        <v>0.84699999999999998</v>
      </c>
      <c r="F50" s="188">
        <v>4325</v>
      </c>
      <c r="G50" s="188">
        <v>9.5619999999999994</v>
      </c>
      <c r="H50" s="188">
        <v>895</v>
      </c>
      <c r="I50" s="188">
        <v>-32.756999999999998</v>
      </c>
      <c r="J50" s="187">
        <v>14.934573317591498</v>
      </c>
      <c r="K50" s="187">
        <v>48.805713105076741</v>
      </c>
    </row>
    <row r="51" spans="1:11" x14ac:dyDescent="0.2">
      <c r="A51" s="186" t="s">
        <v>111</v>
      </c>
      <c r="B51" s="186">
        <v>50</v>
      </c>
      <c r="C51" s="186" t="s">
        <v>265</v>
      </c>
      <c r="D51" s="186" t="s">
        <v>266</v>
      </c>
      <c r="E51" s="186">
        <v>0.82</v>
      </c>
      <c r="F51" s="188">
        <v>3845</v>
      </c>
      <c r="G51" s="188">
        <v>13.209</v>
      </c>
      <c r="H51" s="188">
        <v>907</v>
      </c>
      <c r="I51" s="188">
        <v>-32.658000000000001</v>
      </c>
      <c r="J51" s="187">
        <v>13.704764268292683</v>
      </c>
      <c r="K51" s="187">
        <v>50.953303780487815</v>
      </c>
    </row>
    <row r="52" spans="1:11" x14ac:dyDescent="0.2">
      <c r="A52" s="186" t="s">
        <v>111</v>
      </c>
      <c r="B52" s="186">
        <v>51</v>
      </c>
      <c r="C52" s="186" t="s">
        <v>267</v>
      </c>
      <c r="D52" s="186" t="s">
        <v>268</v>
      </c>
      <c r="E52" s="186">
        <v>0.83699999999999997</v>
      </c>
      <c r="F52" s="188">
        <v>4231</v>
      </c>
      <c r="G52" s="188">
        <v>9.5890000000000004</v>
      </c>
      <c r="H52" s="188">
        <v>851</v>
      </c>
      <c r="I52" s="188">
        <v>-32.430999999999997</v>
      </c>
      <c r="J52" s="187">
        <v>14.787885663082436</v>
      </c>
      <c r="K52" s="187">
        <v>46.808743130227001</v>
      </c>
    </row>
    <row r="53" spans="1:11" x14ac:dyDescent="0.2">
      <c r="A53" s="186" t="s">
        <v>111</v>
      </c>
      <c r="B53" s="186">
        <v>52</v>
      </c>
      <c r="C53" s="186" t="s">
        <v>269</v>
      </c>
      <c r="D53" s="186" t="s">
        <v>270</v>
      </c>
      <c r="E53" s="186">
        <v>0.84799999999999998</v>
      </c>
      <c r="F53" s="188">
        <v>4289</v>
      </c>
      <c r="G53" s="188">
        <v>9.3719999999999999</v>
      </c>
      <c r="H53" s="188">
        <v>871</v>
      </c>
      <c r="I53" s="188">
        <v>-32.725999999999999</v>
      </c>
      <c r="J53" s="187">
        <v>14.738574528301887</v>
      </c>
      <c r="K53" s="187">
        <v>47.204878301886801</v>
      </c>
    </row>
    <row r="54" spans="1:11" x14ac:dyDescent="0.2">
      <c r="A54" s="186" t="s">
        <v>111</v>
      </c>
      <c r="B54" s="186">
        <v>53</v>
      </c>
      <c r="C54" s="186" t="s">
        <v>271</v>
      </c>
      <c r="D54" s="186" t="s">
        <v>272</v>
      </c>
      <c r="E54" s="186">
        <v>0.80200000000000005</v>
      </c>
      <c r="F54" s="188">
        <v>3945</v>
      </c>
      <c r="G54" s="188">
        <v>12.324999999999999</v>
      </c>
      <c r="H54" s="188">
        <v>855</v>
      </c>
      <c r="I54" s="188">
        <v>-31.863</v>
      </c>
      <c r="J54" s="187">
        <v>14.384384039900247</v>
      </c>
      <c r="K54" s="187">
        <v>49.049925935162094</v>
      </c>
    </row>
    <row r="55" spans="1:11" x14ac:dyDescent="0.2">
      <c r="A55" s="186" t="s">
        <v>111</v>
      </c>
      <c r="B55" s="186">
        <v>54</v>
      </c>
      <c r="C55" s="186" t="s">
        <v>273</v>
      </c>
      <c r="D55" s="186" t="s">
        <v>274</v>
      </c>
      <c r="E55" s="186">
        <v>0.83199999999999996</v>
      </c>
      <c r="F55" s="188">
        <v>3966</v>
      </c>
      <c r="G55" s="188">
        <v>10.273</v>
      </c>
      <c r="H55" s="188">
        <v>885</v>
      </c>
      <c r="I55" s="188">
        <v>-32.933999999999997</v>
      </c>
      <c r="J55" s="187">
        <v>13.92852091346154</v>
      </c>
      <c r="K55" s="187">
        <v>48.996722235576925</v>
      </c>
    </row>
    <row r="56" spans="1:11" x14ac:dyDescent="0.2">
      <c r="A56" s="186" t="s">
        <v>111</v>
      </c>
      <c r="B56" s="186">
        <v>55</v>
      </c>
      <c r="C56" s="186" t="s">
        <v>275</v>
      </c>
      <c r="D56" s="186" t="s">
        <v>276</v>
      </c>
      <c r="E56" s="186">
        <v>0.82599999999999996</v>
      </c>
      <c r="F56" s="188">
        <v>4164</v>
      </c>
      <c r="G56" s="188">
        <v>10.112</v>
      </c>
      <c r="H56" s="188">
        <v>859</v>
      </c>
      <c r="I56" s="188">
        <v>-32.359000000000002</v>
      </c>
      <c r="J56" s="187">
        <v>14.704044915254238</v>
      </c>
      <c r="K56" s="187">
        <v>47.797731476997583</v>
      </c>
    </row>
    <row r="57" spans="1:11" x14ac:dyDescent="0.2">
      <c r="A57" s="186" t="s">
        <v>111</v>
      </c>
      <c r="B57" s="186">
        <v>56</v>
      </c>
      <c r="C57" s="186" t="s">
        <v>277</v>
      </c>
      <c r="D57" s="186" t="s">
        <v>278</v>
      </c>
      <c r="E57" s="186">
        <v>0.83599999999999997</v>
      </c>
      <c r="F57" s="188">
        <v>3060</v>
      </c>
      <c r="G57" s="188">
        <v>12.481</v>
      </c>
      <c r="H57" s="188">
        <v>1009</v>
      </c>
      <c r="I57" s="188">
        <v>-32.499000000000002</v>
      </c>
      <c r="J57" s="187">
        <v>10.696146172248804</v>
      </c>
      <c r="K57" s="187">
        <v>55.598919736842113</v>
      </c>
    </row>
    <row r="58" spans="1:11" x14ac:dyDescent="0.2">
      <c r="A58" s="186" t="s">
        <v>111</v>
      </c>
      <c r="B58" s="186">
        <v>57</v>
      </c>
      <c r="C58" s="186" t="s">
        <v>279</v>
      </c>
      <c r="D58" s="186" t="s">
        <v>280</v>
      </c>
      <c r="E58" s="186">
        <v>0.83599999999999997</v>
      </c>
      <c r="F58" s="188">
        <v>3989</v>
      </c>
      <c r="G58" s="188">
        <v>11.349</v>
      </c>
      <c r="H58" s="188">
        <v>889</v>
      </c>
      <c r="I58" s="188">
        <v>-32.768000000000001</v>
      </c>
      <c r="J58" s="187">
        <v>13.939936004784689</v>
      </c>
      <c r="K58" s="187">
        <v>48.923492822966516</v>
      </c>
    </row>
    <row r="59" spans="1:11" x14ac:dyDescent="0.2">
      <c r="A59" s="186" t="s">
        <v>111</v>
      </c>
      <c r="B59" s="186">
        <v>58</v>
      </c>
      <c r="C59" s="186" t="s">
        <v>281</v>
      </c>
      <c r="D59" s="186" t="s">
        <v>282</v>
      </c>
      <c r="E59" s="186">
        <v>0.83599999999999997</v>
      </c>
      <c r="F59" s="188">
        <v>3378</v>
      </c>
      <c r="G59" s="188">
        <v>12.946999999999999</v>
      </c>
      <c r="H59" s="188">
        <v>988</v>
      </c>
      <c r="I59" s="188">
        <v>-34.764000000000003</v>
      </c>
      <c r="J59" s="187">
        <v>11.772985645933016</v>
      </c>
      <c r="K59" s="187">
        <v>54.318993540669865</v>
      </c>
    </row>
    <row r="60" spans="1:11" x14ac:dyDescent="0.2">
      <c r="A60" s="186" t="s">
        <v>111</v>
      </c>
      <c r="B60" s="186">
        <v>59</v>
      </c>
      <c r="C60" s="186" t="s">
        <v>283</v>
      </c>
      <c r="D60" s="186" t="s">
        <v>284</v>
      </c>
      <c r="E60" s="186">
        <v>0.83899999999999997</v>
      </c>
      <c r="F60" s="188">
        <v>4148</v>
      </c>
      <c r="G60" s="188">
        <v>10.234999999999999</v>
      </c>
      <c r="H60" s="188">
        <v>871</v>
      </c>
      <c r="I60" s="188">
        <v>-32.395000000000003</v>
      </c>
      <c r="J60" s="187">
        <v>14.454455542312278</v>
      </c>
      <c r="K60" s="187">
        <v>47.895099284862937</v>
      </c>
    </row>
    <row r="61" spans="1:11" x14ac:dyDescent="0.2">
      <c r="A61" s="186" t="s">
        <v>111</v>
      </c>
      <c r="B61" s="186">
        <v>60</v>
      </c>
      <c r="C61" s="186" t="s">
        <v>283</v>
      </c>
      <c r="D61" s="186" t="s">
        <v>285</v>
      </c>
      <c r="E61" s="186">
        <v>0.83199999999999996</v>
      </c>
      <c r="F61" s="188">
        <v>4116</v>
      </c>
      <c r="G61" s="188">
        <v>10.244999999999999</v>
      </c>
      <c r="H61" s="188">
        <v>866</v>
      </c>
      <c r="I61" s="188">
        <v>-32.311999999999998</v>
      </c>
      <c r="J61" s="187">
        <v>14.421923918269231</v>
      </c>
      <c r="K61" s="187">
        <v>47.806269110576935</v>
      </c>
    </row>
    <row r="62" spans="1:11" x14ac:dyDescent="0.2">
      <c r="A62" s="186" t="s">
        <v>111</v>
      </c>
      <c r="B62" s="186">
        <v>61</v>
      </c>
      <c r="C62" s="186" t="s">
        <v>286</v>
      </c>
      <c r="D62" s="186" t="s">
        <v>287</v>
      </c>
      <c r="E62" s="186">
        <v>0.80500000000000005</v>
      </c>
      <c r="F62" s="188">
        <v>2431</v>
      </c>
      <c r="G62" s="188">
        <v>12.831</v>
      </c>
      <c r="H62" s="188">
        <v>994</v>
      </c>
      <c r="I62" s="188">
        <v>-32.999000000000002</v>
      </c>
      <c r="J62" s="187">
        <v>8.8493501863354016</v>
      </c>
      <c r="K62" s="187">
        <v>56.751657018633537</v>
      </c>
    </row>
    <row r="63" spans="1:11" x14ac:dyDescent="0.2">
      <c r="A63" s="186" t="s">
        <v>112</v>
      </c>
      <c r="B63" s="186">
        <v>62</v>
      </c>
      <c r="C63" s="186" t="s">
        <v>288</v>
      </c>
      <c r="D63" s="186" t="s">
        <v>289</v>
      </c>
      <c r="E63" s="186">
        <v>0.81799999999999995</v>
      </c>
      <c r="F63" s="188">
        <v>3803</v>
      </c>
      <c r="G63" s="188">
        <v>12.375999999999999</v>
      </c>
      <c r="H63" s="188">
        <v>901</v>
      </c>
      <c r="I63" s="188">
        <v>-33.411000000000001</v>
      </c>
      <c r="J63" s="187">
        <v>13.525778239608801</v>
      </c>
      <c r="K63" s="187">
        <v>50.561793520782402</v>
      </c>
    </row>
    <row r="64" spans="1:11" x14ac:dyDescent="0.2">
      <c r="A64" s="186" t="s">
        <v>112</v>
      </c>
      <c r="B64" s="186">
        <v>63</v>
      </c>
      <c r="C64" s="186" t="s">
        <v>290</v>
      </c>
      <c r="D64" s="186" t="s">
        <v>291</v>
      </c>
      <c r="E64" s="186">
        <v>0.81200000000000006</v>
      </c>
      <c r="F64" s="188">
        <v>3604</v>
      </c>
      <c r="G64" s="188">
        <v>13.26</v>
      </c>
      <c r="H64" s="188">
        <v>877</v>
      </c>
      <c r="I64" s="188">
        <v>-33.542000000000002</v>
      </c>
      <c r="J64" s="187">
        <v>12.933429802955665</v>
      </c>
      <c r="K64" s="187">
        <v>49.63964224137932</v>
      </c>
    </row>
    <row r="65" spans="1:11" x14ac:dyDescent="0.2">
      <c r="A65" s="186" t="s">
        <v>112</v>
      </c>
      <c r="B65" s="186">
        <v>64</v>
      </c>
      <c r="C65" s="186" t="s">
        <v>99</v>
      </c>
      <c r="D65" s="186" t="s">
        <v>700</v>
      </c>
      <c r="E65" s="186">
        <v>0.78300000000000003</v>
      </c>
      <c r="F65" s="188">
        <v>2484</v>
      </c>
      <c r="G65" s="188">
        <v>-2.8530000000000002</v>
      </c>
      <c r="H65" s="188">
        <v>694</v>
      </c>
      <c r="I65" s="188">
        <v>-29.77</v>
      </c>
      <c r="J65" s="187">
        <v>9.3772717752234982</v>
      </c>
      <c r="K65" s="187">
        <v>40.680438825031928</v>
      </c>
    </row>
    <row r="66" spans="1:11" x14ac:dyDescent="0.2">
      <c r="A66" s="186" t="s">
        <v>112</v>
      </c>
      <c r="B66" s="186">
        <v>65</v>
      </c>
      <c r="C66" s="186" t="s">
        <v>100</v>
      </c>
      <c r="D66" s="186" t="s">
        <v>700</v>
      </c>
      <c r="E66" s="186">
        <v>0.79400000000000004</v>
      </c>
      <c r="F66" s="188">
        <v>2519</v>
      </c>
      <c r="G66" s="188">
        <v>-2.8410000000000002</v>
      </c>
      <c r="H66" s="188">
        <v>703</v>
      </c>
      <c r="I66" s="188">
        <v>-29.887</v>
      </c>
      <c r="J66" s="187">
        <v>9.3719187657430716</v>
      </c>
      <c r="K66" s="187">
        <v>40.624006549118384</v>
      </c>
    </row>
    <row r="67" spans="1:11" x14ac:dyDescent="0.2">
      <c r="A67" s="186" t="s">
        <v>112</v>
      </c>
      <c r="B67" s="186">
        <v>66</v>
      </c>
      <c r="C67" s="186" t="s">
        <v>107</v>
      </c>
      <c r="D67" s="186" t="s">
        <v>701</v>
      </c>
      <c r="E67" s="186">
        <v>0.73499999999999999</v>
      </c>
      <c r="F67" s="188">
        <v>2520</v>
      </c>
      <c r="G67" s="188">
        <v>29.733000000000001</v>
      </c>
      <c r="H67" s="188">
        <v>703</v>
      </c>
      <c r="I67" s="188">
        <v>22.538</v>
      </c>
      <c r="J67" s="187">
        <v>10.160742857142855</v>
      </c>
      <c r="K67" s="187">
        <v>44.032991972789119</v>
      </c>
    </row>
    <row r="68" spans="1:11" x14ac:dyDescent="0.2">
      <c r="A68" s="186" t="s">
        <v>112</v>
      </c>
      <c r="B68" s="186">
        <v>67</v>
      </c>
      <c r="C68" s="186" t="s">
        <v>108</v>
      </c>
      <c r="D68" s="186" t="s">
        <v>701</v>
      </c>
      <c r="E68" s="186">
        <v>0.72199999999999998</v>
      </c>
      <c r="F68" s="188">
        <v>2487</v>
      </c>
      <c r="G68" s="188">
        <v>29.731999999999999</v>
      </c>
      <c r="H68" s="188">
        <v>694</v>
      </c>
      <c r="I68" s="188">
        <v>22.268000000000001</v>
      </c>
      <c r="J68" s="187">
        <v>10.219435457063712</v>
      </c>
      <c r="K68" s="187">
        <v>44.290593490304708</v>
      </c>
    </row>
    <row r="69" spans="1:11" x14ac:dyDescent="0.2">
      <c r="A69" s="186" t="s">
        <v>112</v>
      </c>
      <c r="B69" s="186">
        <v>68</v>
      </c>
      <c r="C69" s="186" t="s">
        <v>117</v>
      </c>
      <c r="D69" s="186" t="s">
        <v>697</v>
      </c>
      <c r="E69" s="186">
        <v>0.72799999999999998</v>
      </c>
      <c r="F69" s="188">
        <v>3215</v>
      </c>
      <c r="G69" s="188">
        <v>8.5229999999999997</v>
      </c>
      <c r="H69" s="188">
        <v>803</v>
      </c>
      <c r="I69" s="188">
        <v>-19.338000000000001</v>
      </c>
      <c r="J69" s="187">
        <v>12.91843901098901</v>
      </c>
      <c r="K69" s="187">
        <v>50.536339697802205</v>
      </c>
    </row>
    <row r="70" spans="1:11" x14ac:dyDescent="0.2">
      <c r="A70" s="186" t="s">
        <v>112</v>
      </c>
      <c r="B70" s="186">
        <v>69</v>
      </c>
      <c r="C70" s="186" t="s">
        <v>118</v>
      </c>
      <c r="D70" s="186" t="s">
        <v>697</v>
      </c>
      <c r="E70" s="186">
        <v>0.73799999999999999</v>
      </c>
      <c r="F70" s="188">
        <v>3269</v>
      </c>
      <c r="G70" s="188">
        <v>8.516</v>
      </c>
      <c r="H70" s="188">
        <v>816</v>
      </c>
      <c r="I70" s="188">
        <v>-19.393000000000001</v>
      </c>
      <c r="J70" s="187">
        <v>12.931556639566393</v>
      </c>
      <c r="K70" s="187">
        <v>50.641414092140927</v>
      </c>
    </row>
    <row r="71" spans="1:11" x14ac:dyDescent="0.2">
      <c r="A71" s="186" t="s">
        <v>112</v>
      </c>
      <c r="B71" s="186">
        <v>70</v>
      </c>
      <c r="C71" s="186" t="s">
        <v>292</v>
      </c>
      <c r="D71" s="186" t="s">
        <v>293</v>
      </c>
      <c r="E71" s="186">
        <v>0.82199999999999995</v>
      </c>
      <c r="F71" s="188">
        <v>4152</v>
      </c>
      <c r="G71" s="188">
        <v>12.73</v>
      </c>
      <c r="H71" s="188">
        <v>872</v>
      </c>
      <c r="I71" s="188">
        <v>-31.498999999999999</v>
      </c>
      <c r="J71" s="187">
        <v>14.728864355231147</v>
      </c>
      <c r="K71" s="187">
        <v>48.76316167883212</v>
      </c>
    </row>
    <row r="72" spans="1:11" x14ac:dyDescent="0.2">
      <c r="A72" s="186" t="s">
        <v>112</v>
      </c>
      <c r="B72" s="186">
        <v>71</v>
      </c>
      <c r="C72" s="186" t="s">
        <v>294</v>
      </c>
      <c r="D72" s="186" t="s">
        <v>295</v>
      </c>
      <c r="E72" s="186">
        <v>0.82599999999999996</v>
      </c>
      <c r="F72" s="188">
        <v>3983</v>
      </c>
      <c r="G72" s="188">
        <v>9.0020000000000007</v>
      </c>
      <c r="H72" s="188">
        <v>894</v>
      </c>
      <c r="I72" s="188">
        <v>-33.457999999999998</v>
      </c>
      <c r="J72" s="187">
        <v>14.017708837772396</v>
      </c>
      <c r="K72" s="187">
        <v>49.686806174334144</v>
      </c>
    </row>
    <row r="73" spans="1:11" x14ac:dyDescent="0.2">
      <c r="A73" s="186" t="s">
        <v>112</v>
      </c>
      <c r="B73" s="186">
        <v>72</v>
      </c>
      <c r="C73" s="186" t="s">
        <v>296</v>
      </c>
      <c r="D73" s="186" t="s">
        <v>297</v>
      </c>
      <c r="E73" s="186">
        <v>0.84899999999999998</v>
      </c>
      <c r="F73" s="188">
        <v>4276</v>
      </c>
      <c r="G73" s="188">
        <v>9.1430000000000007</v>
      </c>
      <c r="H73" s="188">
        <v>886</v>
      </c>
      <c r="I73" s="188">
        <v>-31.890999999999998</v>
      </c>
      <c r="J73" s="187">
        <v>14.686928150765608</v>
      </c>
      <c r="K73" s="187">
        <v>48.02328351001178</v>
      </c>
    </row>
    <row r="74" spans="1:11" x14ac:dyDescent="0.2">
      <c r="A74" s="186" t="s">
        <v>112</v>
      </c>
      <c r="B74" s="186">
        <v>73</v>
      </c>
      <c r="C74" s="186" t="s">
        <v>298</v>
      </c>
      <c r="D74" s="186" t="s">
        <v>299</v>
      </c>
      <c r="E74" s="186">
        <v>0.80700000000000005</v>
      </c>
      <c r="F74" s="188">
        <v>3983</v>
      </c>
      <c r="G74" s="188">
        <v>10.379</v>
      </c>
      <c r="H74" s="188">
        <v>853</v>
      </c>
      <c r="I74" s="188">
        <v>-32.601999999999997</v>
      </c>
      <c r="J74" s="187">
        <v>14.373464312267659</v>
      </c>
      <c r="K74" s="187">
        <v>48.524700867410161</v>
      </c>
    </row>
    <row r="75" spans="1:11" x14ac:dyDescent="0.2">
      <c r="A75" s="186" t="s">
        <v>112</v>
      </c>
      <c r="B75" s="186">
        <v>74</v>
      </c>
      <c r="C75" s="186" t="s">
        <v>300</v>
      </c>
      <c r="D75" s="186" t="s">
        <v>301</v>
      </c>
      <c r="E75" s="186">
        <v>0.83299999999999996</v>
      </c>
      <c r="F75" s="188">
        <v>4005</v>
      </c>
      <c r="G75" s="188">
        <v>12.882</v>
      </c>
      <c r="H75" s="188">
        <v>890</v>
      </c>
      <c r="I75" s="188">
        <v>-32.978000000000002</v>
      </c>
      <c r="J75" s="187">
        <v>14.007612364945979</v>
      </c>
      <c r="K75" s="187">
        <v>49.070449579831937</v>
      </c>
    </row>
    <row r="76" spans="1:11" x14ac:dyDescent="0.2">
      <c r="A76" s="186" t="s">
        <v>112</v>
      </c>
      <c r="B76" s="186">
        <v>75</v>
      </c>
      <c r="C76" s="186" t="s">
        <v>302</v>
      </c>
      <c r="D76" s="186" t="s">
        <v>303</v>
      </c>
      <c r="E76" s="186">
        <v>0.82199999999999995</v>
      </c>
      <c r="F76" s="188">
        <v>3921</v>
      </c>
      <c r="G76" s="188">
        <v>10.957000000000001</v>
      </c>
      <c r="H76" s="188">
        <v>880</v>
      </c>
      <c r="I76" s="188">
        <v>-32.798999999999999</v>
      </c>
      <c r="J76" s="187">
        <v>13.900875912408761</v>
      </c>
      <c r="K76" s="187">
        <v>49.130568248175187</v>
      </c>
    </row>
    <row r="77" spans="1:11" x14ac:dyDescent="0.2">
      <c r="A77" s="186" t="s">
        <v>112</v>
      </c>
      <c r="B77" s="186">
        <v>76</v>
      </c>
      <c r="C77" s="186" t="s">
        <v>304</v>
      </c>
      <c r="D77" s="186" t="s">
        <v>305</v>
      </c>
      <c r="E77" s="186">
        <v>0.85</v>
      </c>
      <c r="F77" s="188">
        <v>4231</v>
      </c>
      <c r="G77" s="188">
        <v>10.06</v>
      </c>
      <c r="H77" s="188">
        <v>893</v>
      </c>
      <c r="I77" s="188">
        <v>-32.558999999999997</v>
      </c>
      <c r="J77" s="187">
        <v>14.45869894117647</v>
      </c>
      <c r="K77" s="187">
        <v>48.249500352941176</v>
      </c>
    </row>
    <row r="78" spans="1:11" x14ac:dyDescent="0.2">
      <c r="A78" s="186" t="s">
        <v>112</v>
      </c>
      <c r="B78" s="186">
        <v>77</v>
      </c>
      <c r="C78" s="186" t="s">
        <v>306</v>
      </c>
      <c r="D78" s="186" t="s">
        <v>307</v>
      </c>
      <c r="E78" s="186">
        <v>0.81799999999999995</v>
      </c>
      <c r="F78" s="188">
        <v>4068</v>
      </c>
      <c r="G78" s="188">
        <v>12.396000000000001</v>
      </c>
      <c r="H78" s="188">
        <v>848</v>
      </c>
      <c r="I78" s="188">
        <v>-31.584</v>
      </c>
      <c r="J78" s="187">
        <v>14.483824327628364</v>
      </c>
      <c r="K78" s="187">
        <v>47.606183129584359</v>
      </c>
    </row>
    <row r="79" spans="1:11" x14ac:dyDescent="0.2">
      <c r="A79" s="186" t="s">
        <v>112</v>
      </c>
      <c r="B79" s="186">
        <v>78</v>
      </c>
      <c r="C79" s="186" t="s">
        <v>308</v>
      </c>
      <c r="D79" s="186" t="s">
        <v>309</v>
      </c>
      <c r="E79" s="186">
        <v>0.83299999999999996</v>
      </c>
      <c r="F79" s="188">
        <v>3642</v>
      </c>
      <c r="G79" s="188">
        <v>12.404999999999999</v>
      </c>
      <c r="H79" s="188">
        <v>965</v>
      </c>
      <c r="I79" s="188">
        <v>-33.279000000000003</v>
      </c>
      <c r="J79" s="187">
        <v>12.7149331332533</v>
      </c>
      <c r="K79" s="187">
        <v>53.300256302521007</v>
      </c>
    </row>
    <row r="80" spans="1:11" x14ac:dyDescent="0.2">
      <c r="A80" s="186" t="s">
        <v>112</v>
      </c>
      <c r="B80" s="186">
        <v>79</v>
      </c>
      <c r="C80" s="186" t="s">
        <v>310</v>
      </c>
      <c r="D80" s="186" t="s">
        <v>311</v>
      </c>
      <c r="E80" s="186">
        <v>0.82599999999999996</v>
      </c>
      <c r="F80" s="188">
        <v>3246</v>
      </c>
      <c r="G80" s="188">
        <v>12.698</v>
      </c>
      <c r="H80" s="188">
        <v>960</v>
      </c>
      <c r="I80" s="188">
        <v>-33.18</v>
      </c>
      <c r="J80" s="187">
        <v>11.448714769975787</v>
      </c>
      <c r="K80" s="187">
        <v>53.388291767554499</v>
      </c>
    </row>
    <row r="81" spans="1:11" x14ac:dyDescent="0.2">
      <c r="A81" s="186" t="s">
        <v>112</v>
      </c>
      <c r="B81" s="186">
        <v>80</v>
      </c>
      <c r="C81" s="186" t="s">
        <v>312</v>
      </c>
      <c r="D81" s="186" t="s">
        <v>313</v>
      </c>
      <c r="E81" s="186">
        <v>0.80100000000000005</v>
      </c>
      <c r="F81" s="188">
        <v>4030</v>
      </c>
      <c r="G81" s="188">
        <v>9.36</v>
      </c>
      <c r="H81" s="188">
        <v>838</v>
      </c>
      <c r="I81" s="188">
        <v>-32.673000000000002</v>
      </c>
      <c r="J81" s="187">
        <v>14.658367915106115</v>
      </c>
      <c r="K81" s="187">
        <v>47.984099126092381</v>
      </c>
    </row>
    <row r="82" spans="1:11" x14ac:dyDescent="0.2">
      <c r="A82" s="186" t="s">
        <v>112</v>
      </c>
      <c r="B82" s="186">
        <v>81</v>
      </c>
      <c r="C82" s="186" t="s">
        <v>314</v>
      </c>
      <c r="D82" s="186" t="s">
        <v>315</v>
      </c>
      <c r="E82" s="186">
        <v>0.80100000000000005</v>
      </c>
      <c r="F82" s="188">
        <v>3439</v>
      </c>
      <c r="G82" s="188">
        <v>9.3420000000000005</v>
      </c>
      <c r="H82" s="188">
        <v>890</v>
      </c>
      <c r="I82" s="188">
        <v>-34.063000000000002</v>
      </c>
      <c r="J82" s="187">
        <v>12.495925093632957</v>
      </c>
      <c r="K82" s="187">
        <v>50.99635655430712</v>
      </c>
    </row>
    <row r="83" spans="1:11" x14ac:dyDescent="0.2">
      <c r="A83" s="186" t="s">
        <v>112</v>
      </c>
      <c r="B83" s="186">
        <v>82</v>
      </c>
      <c r="C83" s="186" t="s">
        <v>316</v>
      </c>
      <c r="D83" s="186" t="s">
        <v>317</v>
      </c>
      <c r="E83" s="186">
        <v>0.84799999999999998</v>
      </c>
      <c r="F83" s="188">
        <v>3887</v>
      </c>
      <c r="G83" s="188">
        <v>10.602</v>
      </c>
      <c r="H83" s="188">
        <v>920</v>
      </c>
      <c r="I83" s="188">
        <v>-33.130000000000003</v>
      </c>
      <c r="J83" s="187">
        <v>13.319354716981133</v>
      </c>
      <c r="K83" s="187">
        <v>49.835731839622646</v>
      </c>
    </row>
    <row r="84" spans="1:11" x14ac:dyDescent="0.2">
      <c r="A84" s="186" t="s">
        <v>112</v>
      </c>
      <c r="B84" s="186">
        <v>83</v>
      </c>
      <c r="C84" s="186" t="s">
        <v>318</v>
      </c>
      <c r="D84" s="186" t="s">
        <v>319</v>
      </c>
      <c r="E84" s="186">
        <v>0.83899999999999997</v>
      </c>
      <c r="F84" s="188">
        <v>4057</v>
      </c>
      <c r="G84" s="188">
        <v>13.709</v>
      </c>
      <c r="H84" s="188">
        <v>863</v>
      </c>
      <c r="I84" s="188">
        <v>-32.012</v>
      </c>
      <c r="J84" s="187">
        <v>14.063708939213349</v>
      </c>
      <c r="K84" s="187">
        <v>47.240974612634091</v>
      </c>
    </row>
    <row r="85" spans="1:11" x14ac:dyDescent="0.2">
      <c r="A85" s="186" t="s">
        <v>112</v>
      </c>
      <c r="B85" s="186">
        <v>84</v>
      </c>
      <c r="C85" s="186" t="s">
        <v>320</v>
      </c>
      <c r="D85" s="186" t="s">
        <v>321</v>
      </c>
      <c r="E85" s="186">
        <v>0.81699999999999995</v>
      </c>
      <c r="F85" s="188">
        <v>4097</v>
      </c>
      <c r="G85" s="188">
        <v>12.631</v>
      </c>
      <c r="H85" s="188">
        <v>865</v>
      </c>
      <c r="I85" s="188">
        <v>-32.420999999999999</v>
      </c>
      <c r="J85" s="187">
        <v>14.556164626682989</v>
      </c>
      <c r="K85" s="187">
        <v>48.534930722154229</v>
      </c>
    </row>
    <row r="86" spans="1:11" x14ac:dyDescent="0.2">
      <c r="A86" s="186" t="s">
        <v>112</v>
      </c>
      <c r="B86" s="186">
        <v>85</v>
      </c>
      <c r="C86" s="186" t="s">
        <v>322</v>
      </c>
      <c r="D86" s="186" t="s">
        <v>323</v>
      </c>
      <c r="E86" s="186">
        <v>0.81299999999999994</v>
      </c>
      <c r="F86" s="188">
        <v>4005</v>
      </c>
      <c r="G86" s="188">
        <v>12.791</v>
      </c>
      <c r="H86" s="188">
        <v>855</v>
      </c>
      <c r="I86" s="188">
        <v>-32.506</v>
      </c>
      <c r="J86" s="187">
        <v>14.377589175891758</v>
      </c>
      <c r="K86" s="187">
        <v>48.292406765067653</v>
      </c>
    </row>
    <row r="87" spans="1:11" x14ac:dyDescent="0.2">
      <c r="A87" s="186" t="s">
        <v>112</v>
      </c>
      <c r="B87" s="186">
        <v>86</v>
      </c>
      <c r="C87" s="186" t="s">
        <v>324</v>
      </c>
      <c r="D87" s="186" t="s">
        <v>325</v>
      </c>
      <c r="E87" s="186">
        <v>0.81599999999999995</v>
      </c>
      <c r="F87" s="188">
        <v>3791</v>
      </c>
      <c r="G87" s="188">
        <v>12.504</v>
      </c>
      <c r="H87" s="188">
        <v>861</v>
      </c>
      <c r="I87" s="188">
        <v>-33.076999999999998</v>
      </c>
      <c r="J87" s="187">
        <v>13.557321446078433</v>
      </c>
      <c r="K87" s="187">
        <v>48.411345588235299</v>
      </c>
    </row>
    <row r="88" spans="1:11" x14ac:dyDescent="0.2">
      <c r="A88" s="186" t="s">
        <v>112</v>
      </c>
      <c r="B88" s="186">
        <v>87</v>
      </c>
      <c r="C88" s="186" t="s">
        <v>326</v>
      </c>
      <c r="D88" s="186" t="s">
        <v>327</v>
      </c>
      <c r="E88" s="186">
        <v>0.84299999999999997</v>
      </c>
      <c r="F88" s="188">
        <v>4210</v>
      </c>
      <c r="G88" s="188">
        <v>10.196</v>
      </c>
      <c r="H88" s="188">
        <v>873</v>
      </c>
      <c r="I88" s="188">
        <v>-32.287999999999997</v>
      </c>
      <c r="J88" s="187">
        <v>14.518613997627522</v>
      </c>
      <c r="K88" s="187">
        <v>47.538790510083047</v>
      </c>
    </row>
    <row r="89" spans="1:11" x14ac:dyDescent="0.2">
      <c r="A89" s="186" t="s">
        <v>112</v>
      </c>
      <c r="B89" s="186">
        <v>88</v>
      </c>
      <c r="C89" s="186" t="s">
        <v>328</v>
      </c>
      <c r="D89" s="186" t="s">
        <v>329</v>
      </c>
      <c r="E89" s="186">
        <v>0.82499999999999996</v>
      </c>
      <c r="F89" s="188">
        <v>3648</v>
      </c>
      <c r="G89" s="188">
        <v>12.644</v>
      </c>
      <c r="H89" s="188">
        <v>901</v>
      </c>
      <c r="I89" s="188">
        <v>-32.409999999999997</v>
      </c>
      <c r="J89" s="187">
        <v>12.880599030303031</v>
      </c>
      <c r="K89" s="187">
        <v>50.156401818181827</v>
      </c>
    </row>
    <row r="90" spans="1:11" x14ac:dyDescent="0.2">
      <c r="A90" s="186" t="s">
        <v>112</v>
      </c>
      <c r="B90" s="186">
        <v>89</v>
      </c>
      <c r="C90" s="186" t="s">
        <v>330</v>
      </c>
      <c r="D90" s="186" t="s">
        <v>331</v>
      </c>
      <c r="E90" s="186">
        <v>0.82099999999999995</v>
      </c>
      <c r="F90" s="188">
        <v>4069</v>
      </c>
      <c r="G90" s="188">
        <v>11.307</v>
      </c>
      <c r="H90" s="188">
        <v>878</v>
      </c>
      <c r="I90" s="188">
        <v>-32.128</v>
      </c>
      <c r="J90" s="187">
        <v>14.412444823386117</v>
      </c>
      <c r="K90" s="187">
        <v>49.129101583434846</v>
      </c>
    </row>
    <row r="91" spans="1:11" x14ac:dyDescent="0.2">
      <c r="A91" s="186" t="s">
        <v>112</v>
      </c>
      <c r="B91" s="186">
        <v>90</v>
      </c>
      <c r="C91" s="186" t="s">
        <v>332</v>
      </c>
      <c r="D91" s="186" t="s">
        <v>333</v>
      </c>
      <c r="E91" s="186">
        <v>0.83599999999999997</v>
      </c>
      <c r="F91" s="188">
        <v>4090</v>
      </c>
      <c r="G91" s="188">
        <v>12.917999999999999</v>
      </c>
      <c r="H91" s="188">
        <v>888</v>
      </c>
      <c r="I91" s="188">
        <v>-32.716999999999999</v>
      </c>
      <c r="J91" s="187">
        <v>14.260875837320574</v>
      </c>
      <c r="K91" s="187">
        <v>48.81861267942584</v>
      </c>
    </row>
    <row r="92" spans="1:11" x14ac:dyDescent="0.2">
      <c r="A92" s="186" t="s">
        <v>112</v>
      </c>
      <c r="B92" s="186">
        <v>91</v>
      </c>
      <c r="C92" s="186" t="s">
        <v>334</v>
      </c>
      <c r="D92" s="186" t="s">
        <v>335</v>
      </c>
      <c r="E92" s="186">
        <v>0.83</v>
      </c>
      <c r="F92" s="188">
        <v>3947</v>
      </c>
      <c r="G92" s="188">
        <v>13.182</v>
      </c>
      <c r="H92" s="188">
        <v>875</v>
      </c>
      <c r="I92" s="188">
        <v>-32.597000000000001</v>
      </c>
      <c r="J92" s="187">
        <v>13.857157108433734</v>
      </c>
      <c r="K92" s="187">
        <v>48.488781807228918</v>
      </c>
    </row>
    <row r="93" spans="1:11" x14ac:dyDescent="0.2">
      <c r="A93" s="186" t="s">
        <v>112</v>
      </c>
      <c r="B93" s="186">
        <v>92</v>
      </c>
      <c r="C93" s="186" t="s">
        <v>336</v>
      </c>
      <c r="D93" s="186" t="s">
        <v>337</v>
      </c>
      <c r="E93" s="186">
        <v>0.84799999999999998</v>
      </c>
      <c r="F93" s="188">
        <v>4252</v>
      </c>
      <c r="G93" s="188">
        <v>10.997</v>
      </c>
      <c r="H93" s="188">
        <v>870</v>
      </c>
      <c r="I93" s="188">
        <v>-32.064</v>
      </c>
      <c r="J93" s="187">
        <v>14.613787853773585</v>
      </c>
      <c r="K93" s="187">
        <v>47.157009787735852</v>
      </c>
    </row>
    <row r="94" spans="1:11" x14ac:dyDescent="0.2">
      <c r="A94" s="186" t="s">
        <v>112</v>
      </c>
      <c r="B94" s="186">
        <v>93</v>
      </c>
      <c r="C94" s="186" t="s">
        <v>336</v>
      </c>
      <c r="D94" s="186" t="s">
        <v>338</v>
      </c>
      <c r="E94" s="186">
        <v>0.82799999999999996</v>
      </c>
      <c r="F94" s="188">
        <v>4218</v>
      </c>
      <c r="G94" s="188">
        <v>11.025</v>
      </c>
      <c r="H94" s="188">
        <v>860</v>
      </c>
      <c r="I94" s="188">
        <v>-32.029000000000003</v>
      </c>
      <c r="J94" s="187">
        <v>14.798922222222222</v>
      </c>
      <c r="K94" s="187">
        <v>47.654824154589384</v>
      </c>
    </row>
    <row r="95" spans="1:11" x14ac:dyDescent="0.2">
      <c r="A95" s="186" t="s">
        <v>112</v>
      </c>
      <c r="B95" s="186">
        <v>94</v>
      </c>
      <c r="C95" s="186" t="s">
        <v>101</v>
      </c>
      <c r="D95" s="186" t="s">
        <v>700</v>
      </c>
      <c r="E95" s="186">
        <v>0.754</v>
      </c>
      <c r="F95" s="188">
        <v>2364</v>
      </c>
      <c r="G95" s="188">
        <v>-2.8580000000000001</v>
      </c>
      <c r="H95" s="188">
        <v>664</v>
      </c>
      <c r="I95" s="188">
        <v>-29.870999999999999</v>
      </c>
      <c r="J95" s="187">
        <v>9.2964944297082219</v>
      </c>
      <c r="K95" s="187">
        <v>40.341422811671087</v>
      </c>
    </row>
    <row r="96" spans="1:11" x14ac:dyDescent="0.2">
      <c r="A96" s="186" t="s">
        <v>112</v>
      </c>
      <c r="B96" s="186">
        <v>95</v>
      </c>
      <c r="C96" s="186" t="s">
        <v>102</v>
      </c>
      <c r="D96" s="186" t="s">
        <v>700</v>
      </c>
      <c r="E96" s="186">
        <v>0.78700000000000003</v>
      </c>
      <c r="F96" s="188">
        <v>2474</v>
      </c>
      <c r="G96" s="188">
        <v>-2.84</v>
      </c>
      <c r="H96" s="188">
        <v>692</v>
      </c>
      <c r="I96" s="188">
        <v>-29.818000000000001</v>
      </c>
      <c r="J96" s="187">
        <v>9.2889852604828462</v>
      </c>
      <c r="K96" s="187">
        <v>40.362266581956803</v>
      </c>
    </row>
    <row r="97" spans="1:11" x14ac:dyDescent="0.2">
      <c r="A97" s="186" t="s">
        <v>112</v>
      </c>
      <c r="B97" s="186">
        <v>96</v>
      </c>
      <c r="C97" s="186" t="s">
        <v>109</v>
      </c>
      <c r="D97" s="186" t="s">
        <v>701</v>
      </c>
      <c r="E97" s="186">
        <v>0.70299999999999996</v>
      </c>
      <c r="F97" s="188">
        <v>2394</v>
      </c>
      <c r="G97" s="188">
        <v>29.779</v>
      </c>
      <c r="H97" s="188">
        <v>670</v>
      </c>
      <c r="I97" s="188">
        <v>22.265999999999998</v>
      </c>
      <c r="J97" s="187">
        <v>10.109905405405405</v>
      </c>
      <c r="K97" s="187">
        <v>43.785407681365577</v>
      </c>
    </row>
    <row r="98" spans="1:11" x14ac:dyDescent="0.2">
      <c r="A98" s="186" t="s">
        <v>112</v>
      </c>
      <c r="B98" s="186">
        <v>97</v>
      </c>
      <c r="C98" s="186" t="s">
        <v>110</v>
      </c>
      <c r="D98" s="186" t="s">
        <v>701</v>
      </c>
      <c r="E98" s="186">
        <v>0.83</v>
      </c>
      <c r="F98" s="188">
        <v>2829</v>
      </c>
      <c r="G98" s="188">
        <v>29.692</v>
      </c>
      <c r="H98" s="188">
        <v>787</v>
      </c>
      <c r="I98" s="188">
        <v>22.35</v>
      </c>
      <c r="J98" s="187">
        <v>10.042575542168676</v>
      </c>
      <c r="K98" s="187">
        <v>43.635288192771085</v>
      </c>
    </row>
    <row r="99" spans="1:11" x14ac:dyDescent="0.2">
      <c r="A99" s="186" t="s">
        <v>112</v>
      </c>
      <c r="B99" s="186">
        <v>98</v>
      </c>
      <c r="C99" s="186" t="s">
        <v>119</v>
      </c>
      <c r="D99" s="186" t="s">
        <v>697</v>
      </c>
      <c r="E99" s="186">
        <v>0.753</v>
      </c>
      <c r="F99" s="188">
        <v>3279</v>
      </c>
      <c r="G99" s="188">
        <v>8.4879999999999995</v>
      </c>
      <c r="H99" s="188">
        <v>818</v>
      </c>
      <c r="I99" s="188">
        <v>-19.536000000000001</v>
      </c>
      <c r="J99" s="187">
        <v>12.747468791500664</v>
      </c>
      <c r="K99" s="187">
        <v>49.891377954847286</v>
      </c>
    </row>
    <row r="100" spans="1:11" x14ac:dyDescent="0.2">
      <c r="A100" s="186" t="s">
        <v>112</v>
      </c>
      <c r="B100" s="186">
        <v>99</v>
      </c>
      <c r="C100" s="186" t="s">
        <v>120</v>
      </c>
      <c r="D100" s="186" t="s">
        <v>697</v>
      </c>
      <c r="E100" s="186">
        <v>0.73499999999999999</v>
      </c>
      <c r="F100" s="188">
        <v>3199</v>
      </c>
      <c r="G100" s="188">
        <v>8.5389999999999997</v>
      </c>
      <c r="H100" s="188">
        <v>801</v>
      </c>
      <c r="I100" s="188">
        <v>-19.437999999999999</v>
      </c>
      <c r="J100" s="187">
        <v>12.760508979591837</v>
      </c>
      <c r="K100" s="187">
        <v>50.002022448979602</v>
      </c>
    </row>
    <row r="102" spans="1:11" x14ac:dyDescent="0.2">
      <c r="A102" s="186" t="s">
        <v>726</v>
      </c>
    </row>
    <row r="103" spans="1:11" x14ac:dyDescent="0.2">
      <c r="A103" s="186" t="s">
        <v>746</v>
      </c>
    </row>
    <row r="104" spans="1:11" x14ac:dyDescent="0.2">
      <c r="A104" s="186" t="s">
        <v>768</v>
      </c>
    </row>
    <row r="105" spans="1:11" x14ac:dyDescent="0.2">
      <c r="A105" s="186" t="s">
        <v>782</v>
      </c>
    </row>
    <row r="106" spans="1:11" x14ac:dyDescent="0.2">
      <c r="A106" s="186" t="s">
        <v>800</v>
      </c>
    </row>
    <row r="107" spans="1:11" x14ac:dyDescent="0.2">
      <c r="A107" s="186" t="s">
        <v>810</v>
      </c>
    </row>
    <row r="108" spans="1:11" x14ac:dyDescent="0.2">
      <c r="A108" s="186" t="s">
        <v>824</v>
      </c>
    </row>
    <row r="109" spans="1:11" x14ac:dyDescent="0.2">
      <c r="A109" s="186" t="s">
        <v>839</v>
      </c>
    </row>
    <row r="110" spans="1:11" x14ac:dyDescent="0.2">
      <c r="A110" s="186" t="s">
        <v>846</v>
      </c>
    </row>
  </sheetData>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topLeftCell="A68" workbookViewId="0">
      <selection activeCell="J2" activeCellId="1" sqref="C2:D73 J2:N73"/>
    </sheetView>
  </sheetViews>
  <sheetFormatPr defaultColWidth="9.140625" defaultRowHeight="12.75" x14ac:dyDescent="0.2"/>
  <cols>
    <col min="1" max="16384" width="9.140625" style="188"/>
  </cols>
  <sheetData>
    <row r="1" spans="1:11" x14ac:dyDescent="0.2">
      <c r="A1" s="186" t="s">
        <v>684</v>
      </c>
      <c r="B1" s="186" t="s">
        <v>719</v>
      </c>
      <c r="C1" s="186" t="s">
        <v>28</v>
      </c>
      <c r="D1" s="186" t="s">
        <v>685</v>
      </c>
      <c r="E1" s="186" t="s">
        <v>686</v>
      </c>
      <c r="F1" s="186" t="s">
        <v>687</v>
      </c>
      <c r="G1" s="186" t="s">
        <v>720</v>
      </c>
      <c r="H1" s="186" t="s">
        <v>689</v>
      </c>
      <c r="I1" s="186" t="s">
        <v>721</v>
      </c>
      <c r="J1" s="186" t="s">
        <v>2221</v>
      </c>
      <c r="K1" s="186" t="s">
        <v>2222</v>
      </c>
    </row>
    <row r="2" spans="1:11" x14ac:dyDescent="0.2">
      <c r="A2" s="186" t="s">
        <v>112</v>
      </c>
      <c r="B2" s="186">
        <v>1</v>
      </c>
      <c r="C2" s="186" t="s">
        <v>1259</v>
      </c>
      <c r="D2" s="186" t="s">
        <v>700</v>
      </c>
      <c r="E2" s="186">
        <v>0.76900000000000002</v>
      </c>
      <c r="F2" s="186">
        <v>2461</v>
      </c>
      <c r="G2" s="186">
        <v>-2.774</v>
      </c>
      <c r="H2" s="186">
        <v>685</v>
      </c>
      <c r="I2" s="186">
        <v>-29.792000000000002</v>
      </c>
      <c r="J2" s="187">
        <v>9.5601014304291283</v>
      </c>
      <c r="K2" s="187">
        <v>41.046539271781526</v>
      </c>
    </row>
    <row r="3" spans="1:11" x14ac:dyDescent="0.2">
      <c r="A3" s="186" t="s">
        <v>112</v>
      </c>
      <c r="B3" s="186">
        <v>2</v>
      </c>
      <c r="C3" s="186" t="s">
        <v>1270</v>
      </c>
      <c r="D3" s="186" t="s">
        <v>700</v>
      </c>
      <c r="E3" s="186">
        <v>0.82399999999999995</v>
      </c>
      <c r="F3" s="186">
        <v>2532</v>
      </c>
      <c r="G3" s="186">
        <v>-2.754</v>
      </c>
      <c r="H3" s="186">
        <v>710</v>
      </c>
      <c r="I3" s="186">
        <v>-29.974</v>
      </c>
      <c r="J3" s="187">
        <v>9.4545467233009717</v>
      </c>
      <c r="K3" s="187">
        <v>40.45813555825243</v>
      </c>
    </row>
    <row r="4" spans="1:11" x14ac:dyDescent="0.2">
      <c r="A4" s="186" t="s">
        <v>112</v>
      </c>
      <c r="B4" s="186">
        <v>3</v>
      </c>
      <c r="C4" s="186" t="s">
        <v>121</v>
      </c>
      <c r="D4" s="186" t="s">
        <v>700</v>
      </c>
      <c r="E4" s="186">
        <v>0.47199999999999998</v>
      </c>
      <c r="F4" s="186">
        <v>1441</v>
      </c>
      <c r="G4" s="186">
        <v>-2.8769999999999998</v>
      </c>
      <c r="H4" s="186">
        <v>407</v>
      </c>
      <c r="I4" s="186">
        <v>-29.844999999999999</v>
      </c>
      <c r="J4" s="187">
        <v>9.4495360169491551</v>
      </c>
      <c r="K4" s="187">
        <v>40.523480084745756</v>
      </c>
    </row>
    <row r="5" spans="1:11" x14ac:dyDescent="0.2">
      <c r="A5" s="186" t="s">
        <v>112</v>
      </c>
      <c r="B5" s="186">
        <v>4</v>
      </c>
      <c r="C5" s="186" t="s">
        <v>122</v>
      </c>
      <c r="D5" s="186" t="s">
        <v>700</v>
      </c>
      <c r="E5" s="186">
        <v>0.72399999999999998</v>
      </c>
      <c r="F5" s="186">
        <v>2250</v>
      </c>
      <c r="G5" s="186">
        <v>-2.8119999999999998</v>
      </c>
      <c r="H5" s="186">
        <v>634</v>
      </c>
      <c r="I5" s="186">
        <v>-29.899000000000001</v>
      </c>
      <c r="J5" s="187">
        <v>9.5876774861878467</v>
      </c>
      <c r="K5" s="187">
        <v>41.058328729281769</v>
      </c>
    </row>
    <row r="6" spans="1:11" x14ac:dyDescent="0.2">
      <c r="A6" s="186" t="s">
        <v>112</v>
      </c>
      <c r="B6" s="186">
        <v>5</v>
      </c>
      <c r="C6" s="186" t="s">
        <v>123</v>
      </c>
      <c r="D6" s="186" t="s">
        <v>700</v>
      </c>
      <c r="E6" s="186">
        <v>1.5349999999999999</v>
      </c>
      <c r="F6" s="186">
        <v>4838</v>
      </c>
      <c r="G6" s="186">
        <v>-2.8650000000000002</v>
      </c>
      <c r="H6" s="186">
        <v>1304</v>
      </c>
      <c r="I6" s="186">
        <v>-30.108000000000001</v>
      </c>
      <c r="J6" s="187">
        <v>9.5162899022801302</v>
      </c>
      <c r="K6" s="187">
        <v>40.782285081433223</v>
      </c>
    </row>
    <row r="7" spans="1:11" x14ac:dyDescent="0.2">
      <c r="A7" s="186" t="s">
        <v>112</v>
      </c>
      <c r="B7" s="186">
        <v>6</v>
      </c>
      <c r="C7" s="186" t="s">
        <v>130</v>
      </c>
      <c r="D7" s="186" t="s">
        <v>701</v>
      </c>
      <c r="E7" s="186">
        <v>0.74199999999999999</v>
      </c>
      <c r="F7" s="186">
        <v>2482</v>
      </c>
      <c r="G7" s="186">
        <v>29.77</v>
      </c>
      <c r="H7" s="186">
        <v>698</v>
      </c>
      <c r="I7" s="186">
        <v>22.085999999999999</v>
      </c>
      <c r="J7" s="187">
        <v>10.293783692722371</v>
      </c>
      <c r="K7" s="187">
        <v>44.212519137466302</v>
      </c>
    </row>
    <row r="8" spans="1:11" x14ac:dyDescent="0.2">
      <c r="A8" s="186" t="s">
        <v>112</v>
      </c>
      <c r="B8" s="186">
        <v>7</v>
      </c>
      <c r="C8" s="186" t="s">
        <v>131</v>
      </c>
      <c r="D8" s="186" t="s">
        <v>701</v>
      </c>
      <c r="E8" s="186">
        <v>0.73599999999999999</v>
      </c>
      <c r="F8" s="186">
        <v>2330</v>
      </c>
      <c r="G8" s="186">
        <v>29.795000000000002</v>
      </c>
      <c r="H8" s="186">
        <v>657</v>
      </c>
      <c r="I8" s="186">
        <v>22.324000000000002</v>
      </c>
      <c r="J8" s="187">
        <v>9.7601535326086957</v>
      </c>
      <c r="K8" s="187">
        <v>41.923509103260855</v>
      </c>
    </row>
    <row r="9" spans="1:11" x14ac:dyDescent="0.2">
      <c r="A9" s="186" t="s">
        <v>112</v>
      </c>
      <c r="B9" s="186">
        <v>8</v>
      </c>
      <c r="C9" s="186" t="s">
        <v>139</v>
      </c>
      <c r="D9" s="186" t="s">
        <v>697</v>
      </c>
      <c r="E9" s="186">
        <v>0.72299999999999998</v>
      </c>
      <c r="F9" s="186">
        <v>3081</v>
      </c>
      <c r="G9" s="186">
        <v>8.6029999999999998</v>
      </c>
      <c r="H9" s="186">
        <v>775</v>
      </c>
      <c r="I9" s="186">
        <v>-19.376999999999999</v>
      </c>
      <c r="J9" s="187">
        <v>13.058955048409407</v>
      </c>
      <c r="K9" s="187">
        <v>50.366908160442605</v>
      </c>
    </row>
    <row r="10" spans="1:11" x14ac:dyDescent="0.2">
      <c r="A10" s="186" t="s">
        <v>112</v>
      </c>
      <c r="B10" s="186">
        <v>9</v>
      </c>
      <c r="C10" s="186" t="s">
        <v>140</v>
      </c>
      <c r="D10" s="186" t="s">
        <v>697</v>
      </c>
      <c r="E10" s="186">
        <v>0.71699999999999997</v>
      </c>
      <c r="F10" s="186">
        <v>3071</v>
      </c>
      <c r="G10" s="186">
        <v>8.5839999999999996</v>
      </c>
      <c r="H10" s="186">
        <v>773</v>
      </c>
      <c r="I10" s="186">
        <v>-19.431000000000001</v>
      </c>
      <c r="J10" s="187">
        <v>13.07737377963738</v>
      </c>
      <c r="K10" s="187">
        <v>50.463443793584375</v>
      </c>
    </row>
    <row r="11" spans="1:11" x14ac:dyDescent="0.2">
      <c r="A11" s="186" t="s">
        <v>112</v>
      </c>
      <c r="B11" s="186">
        <v>10</v>
      </c>
      <c r="C11" s="186" t="s">
        <v>339</v>
      </c>
      <c r="D11" s="186" t="s">
        <v>340</v>
      </c>
      <c r="E11" s="186">
        <v>0.80600000000000005</v>
      </c>
      <c r="F11" s="186">
        <v>3894</v>
      </c>
      <c r="G11" s="186">
        <v>12.548</v>
      </c>
      <c r="H11" s="186">
        <v>844</v>
      </c>
      <c r="I11" s="186">
        <v>-31.649000000000001</v>
      </c>
      <c r="J11" s="187">
        <v>14.793178039702234</v>
      </c>
      <c r="K11" s="187">
        <v>49.279500868486345</v>
      </c>
    </row>
    <row r="12" spans="1:11" x14ac:dyDescent="0.2">
      <c r="A12" s="186" t="s">
        <v>112</v>
      </c>
      <c r="B12" s="186">
        <v>11</v>
      </c>
      <c r="C12" s="186" t="s">
        <v>341</v>
      </c>
      <c r="D12" s="186" t="s">
        <v>342</v>
      </c>
      <c r="E12" s="186">
        <v>0.81399999999999995</v>
      </c>
      <c r="F12" s="186">
        <v>4036</v>
      </c>
      <c r="G12" s="186">
        <v>11.909000000000001</v>
      </c>
      <c r="H12" s="186">
        <v>846</v>
      </c>
      <c r="I12" s="186">
        <v>-31.643999999999998</v>
      </c>
      <c r="J12" s="187">
        <v>15.173216216216218</v>
      </c>
      <c r="K12" s="187">
        <v>48.954885503685503</v>
      </c>
    </row>
    <row r="13" spans="1:11" x14ac:dyDescent="0.2">
      <c r="A13" s="186" t="s">
        <v>112</v>
      </c>
      <c r="B13" s="186">
        <v>12</v>
      </c>
      <c r="C13" s="186" t="s">
        <v>341</v>
      </c>
      <c r="D13" s="186" t="s">
        <v>203</v>
      </c>
      <c r="E13" s="186">
        <v>0.84</v>
      </c>
      <c r="F13" s="186">
        <v>4158</v>
      </c>
      <c r="G13" s="186">
        <v>11.929</v>
      </c>
      <c r="H13" s="186">
        <v>872</v>
      </c>
      <c r="I13" s="186">
        <v>-31.616</v>
      </c>
      <c r="J13" s="187">
        <v>15.142252976190477</v>
      </c>
      <c r="K13" s="187">
        <v>48.922907380952374</v>
      </c>
    </row>
    <row r="14" spans="1:11" x14ac:dyDescent="0.2">
      <c r="A14" s="186" t="s">
        <v>112</v>
      </c>
      <c r="B14" s="186">
        <v>13</v>
      </c>
      <c r="C14" s="186" t="s">
        <v>343</v>
      </c>
      <c r="D14" s="186" t="s">
        <v>344</v>
      </c>
      <c r="E14" s="186">
        <v>0.82399999999999995</v>
      </c>
      <c r="F14" s="186">
        <v>4064</v>
      </c>
      <c r="G14" s="186">
        <v>8.8119999999999994</v>
      </c>
      <c r="H14" s="186">
        <v>838</v>
      </c>
      <c r="I14" s="186">
        <v>-31.710999999999999</v>
      </c>
      <c r="J14" s="187">
        <v>15.099762742718447</v>
      </c>
      <c r="K14" s="187">
        <v>47.860839320388351</v>
      </c>
    </row>
    <row r="15" spans="1:11" x14ac:dyDescent="0.2">
      <c r="A15" s="186" t="s">
        <v>112</v>
      </c>
      <c r="B15" s="186">
        <v>14</v>
      </c>
      <c r="C15" s="186" t="s">
        <v>345</v>
      </c>
      <c r="D15" s="186" t="s">
        <v>346</v>
      </c>
      <c r="E15" s="186">
        <v>0.84499999999999997</v>
      </c>
      <c r="F15" s="186">
        <v>4071</v>
      </c>
      <c r="G15" s="186">
        <v>8.6389999999999993</v>
      </c>
      <c r="H15" s="186">
        <v>881</v>
      </c>
      <c r="I15" s="186">
        <v>-32.292000000000002</v>
      </c>
      <c r="J15" s="187">
        <v>14.669710650887577</v>
      </c>
      <c r="K15" s="187">
        <v>48.929124970414193</v>
      </c>
    </row>
    <row r="16" spans="1:11" x14ac:dyDescent="0.2">
      <c r="A16" s="186" t="s">
        <v>112</v>
      </c>
      <c r="B16" s="186">
        <v>15</v>
      </c>
      <c r="C16" s="186" t="s">
        <v>347</v>
      </c>
      <c r="D16" s="186" t="s">
        <v>348</v>
      </c>
      <c r="E16" s="186">
        <v>0.84</v>
      </c>
      <c r="F16" s="186">
        <v>4065</v>
      </c>
      <c r="G16" s="186">
        <v>12.569000000000001</v>
      </c>
      <c r="H16" s="186">
        <v>888</v>
      </c>
      <c r="I16" s="186">
        <v>-31.396999999999998</v>
      </c>
      <c r="J16" s="187">
        <v>14.715164880952383</v>
      </c>
      <c r="K16" s="187">
        <v>49.614306428571432</v>
      </c>
    </row>
    <row r="17" spans="1:11" x14ac:dyDescent="0.2">
      <c r="A17" s="186" t="s">
        <v>112</v>
      </c>
      <c r="B17" s="186">
        <v>16</v>
      </c>
      <c r="C17" s="186" t="s">
        <v>349</v>
      </c>
      <c r="D17" s="186" t="s">
        <v>350</v>
      </c>
      <c r="E17" s="186">
        <v>0.83699999999999997</v>
      </c>
      <c r="F17" s="186">
        <v>4012</v>
      </c>
      <c r="G17" s="186">
        <v>8.67</v>
      </c>
      <c r="H17" s="186">
        <v>873</v>
      </c>
      <c r="I17" s="186">
        <v>-31.821000000000002</v>
      </c>
      <c r="J17" s="187">
        <v>14.638838112305857</v>
      </c>
      <c r="K17" s="187">
        <v>49.08615579450418</v>
      </c>
    </row>
    <row r="18" spans="1:11" x14ac:dyDescent="0.2">
      <c r="A18" s="186" t="s">
        <v>112</v>
      </c>
      <c r="B18" s="186">
        <v>17</v>
      </c>
      <c r="C18" s="186" t="s">
        <v>351</v>
      </c>
      <c r="D18" s="186" t="s">
        <v>352</v>
      </c>
      <c r="E18" s="186">
        <v>0.83799999999999997</v>
      </c>
      <c r="F18" s="186">
        <v>3833</v>
      </c>
      <c r="G18" s="186">
        <v>11.904999999999999</v>
      </c>
      <c r="H18" s="186">
        <v>903</v>
      </c>
      <c r="I18" s="186">
        <v>-29.306000000000001</v>
      </c>
      <c r="J18" s="187">
        <v>13.916260143198093</v>
      </c>
      <c r="K18" s="187">
        <v>50.776320763723149</v>
      </c>
    </row>
    <row r="19" spans="1:11" x14ac:dyDescent="0.2">
      <c r="A19" s="186" t="s">
        <v>112</v>
      </c>
      <c r="B19" s="186">
        <v>18</v>
      </c>
      <c r="C19" s="186" t="s">
        <v>353</v>
      </c>
      <c r="D19" s="186" t="s">
        <v>354</v>
      </c>
      <c r="E19" s="186">
        <v>0.84599999999999997</v>
      </c>
      <c r="F19" s="186">
        <v>4009</v>
      </c>
      <c r="G19" s="186">
        <v>12.151999999999999</v>
      </c>
      <c r="H19" s="186">
        <v>862</v>
      </c>
      <c r="I19" s="186">
        <v>-30.974</v>
      </c>
      <c r="J19" s="187">
        <v>14.45424704491726</v>
      </c>
      <c r="K19" s="187">
        <v>47.937335933806139</v>
      </c>
    </row>
    <row r="20" spans="1:11" x14ac:dyDescent="0.2">
      <c r="A20" s="186" t="s">
        <v>112</v>
      </c>
      <c r="B20" s="186">
        <v>19</v>
      </c>
      <c r="C20" s="186" t="s">
        <v>355</v>
      </c>
      <c r="D20" s="186" t="s">
        <v>356</v>
      </c>
      <c r="E20" s="186">
        <v>0.81799999999999995</v>
      </c>
      <c r="F20" s="186">
        <v>4046</v>
      </c>
      <c r="G20" s="186">
        <v>12.894</v>
      </c>
      <c r="H20" s="186">
        <v>839</v>
      </c>
      <c r="I20" s="186">
        <v>-32.338000000000001</v>
      </c>
      <c r="J20" s="187">
        <v>15.101493887530562</v>
      </c>
      <c r="K20" s="187">
        <v>48.259367359413204</v>
      </c>
    </row>
    <row r="21" spans="1:11" x14ac:dyDescent="0.2">
      <c r="A21" s="186" t="s">
        <v>112</v>
      </c>
      <c r="B21" s="186">
        <v>20</v>
      </c>
      <c r="C21" s="186" t="s">
        <v>357</v>
      </c>
      <c r="D21" s="186" t="s">
        <v>358</v>
      </c>
      <c r="E21" s="186">
        <v>0.82399999999999995</v>
      </c>
      <c r="F21" s="186">
        <v>3053</v>
      </c>
      <c r="G21" s="186">
        <v>12.811999999999999</v>
      </c>
      <c r="H21" s="186">
        <v>878</v>
      </c>
      <c r="I21" s="186">
        <v>-34.457000000000001</v>
      </c>
      <c r="J21" s="187">
        <v>11.327790655339808</v>
      </c>
      <c r="K21" s="187">
        <v>50.237572330097095</v>
      </c>
    </row>
    <row r="22" spans="1:11" x14ac:dyDescent="0.2">
      <c r="A22" s="186" t="s">
        <v>112</v>
      </c>
      <c r="B22" s="186">
        <v>21</v>
      </c>
      <c r="C22" s="186" t="s">
        <v>359</v>
      </c>
      <c r="D22" s="186" t="s">
        <v>360</v>
      </c>
      <c r="E22" s="186">
        <v>0.80200000000000005</v>
      </c>
      <c r="F22" s="186">
        <v>3890</v>
      </c>
      <c r="G22" s="186">
        <v>10.026999999999999</v>
      </c>
      <c r="H22" s="186">
        <v>819</v>
      </c>
      <c r="I22" s="186">
        <v>-32.76</v>
      </c>
      <c r="J22" s="187">
        <v>14.792195137157108</v>
      </c>
      <c r="K22" s="187">
        <v>47.784356109725678</v>
      </c>
    </row>
    <row r="23" spans="1:11" x14ac:dyDescent="0.2">
      <c r="A23" s="186" t="s">
        <v>112</v>
      </c>
      <c r="B23" s="186">
        <v>22</v>
      </c>
      <c r="C23" s="186" t="s">
        <v>361</v>
      </c>
      <c r="D23" s="186" t="s">
        <v>362</v>
      </c>
      <c r="E23" s="186">
        <v>0.83599999999999997</v>
      </c>
      <c r="F23" s="186">
        <v>4143</v>
      </c>
      <c r="G23" s="186">
        <v>12.39</v>
      </c>
      <c r="H23" s="186">
        <v>856</v>
      </c>
      <c r="I23" s="186">
        <v>-31.62</v>
      </c>
      <c r="J23" s="187">
        <v>15.087598684210526</v>
      </c>
      <c r="K23" s="187">
        <v>47.949328708133969</v>
      </c>
    </row>
    <row r="24" spans="1:11" x14ac:dyDescent="0.2">
      <c r="A24" s="186" t="s">
        <v>112</v>
      </c>
      <c r="B24" s="186">
        <v>23</v>
      </c>
      <c r="C24" s="186" t="s">
        <v>363</v>
      </c>
      <c r="D24" s="186" t="s">
        <v>364</v>
      </c>
      <c r="E24" s="186">
        <v>0.82799999999999996</v>
      </c>
      <c r="F24" s="186">
        <v>4104</v>
      </c>
      <c r="G24" s="186">
        <v>9.875</v>
      </c>
      <c r="H24" s="186">
        <v>848</v>
      </c>
      <c r="I24" s="186">
        <v>-32.655999999999999</v>
      </c>
      <c r="J24" s="187">
        <v>15.13101147342995</v>
      </c>
      <c r="K24" s="187">
        <v>47.908971859903382</v>
      </c>
    </row>
    <row r="25" spans="1:11" x14ac:dyDescent="0.2">
      <c r="A25" s="186" t="s">
        <v>112</v>
      </c>
      <c r="B25" s="186">
        <v>24</v>
      </c>
      <c r="C25" s="186" t="s">
        <v>365</v>
      </c>
      <c r="D25" s="186" t="s">
        <v>366</v>
      </c>
      <c r="E25" s="186">
        <v>0.81599999999999995</v>
      </c>
      <c r="F25" s="186">
        <v>3965</v>
      </c>
      <c r="G25" s="186">
        <v>12.266999999999999</v>
      </c>
      <c r="H25" s="186">
        <v>828</v>
      </c>
      <c r="I25" s="186">
        <v>-32.448</v>
      </c>
      <c r="J25" s="187">
        <v>14.859618259803922</v>
      </c>
      <c r="K25" s="187">
        <v>47.568673039215689</v>
      </c>
    </row>
    <row r="26" spans="1:11" x14ac:dyDescent="0.2">
      <c r="A26" s="186" t="s">
        <v>112</v>
      </c>
      <c r="B26" s="186">
        <v>25</v>
      </c>
      <c r="C26" s="186" t="s">
        <v>367</v>
      </c>
      <c r="D26" s="186" t="s">
        <v>368</v>
      </c>
      <c r="E26" s="186">
        <v>0.83199999999999996</v>
      </c>
      <c r="F26" s="186">
        <v>3511</v>
      </c>
      <c r="G26" s="186">
        <v>10.044</v>
      </c>
      <c r="H26" s="186">
        <v>901</v>
      </c>
      <c r="I26" s="186">
        <v>-33.758000000000003</v>
      </c>
      <c r="J26" s="187">
        <v>12.826727163461541</v>
      </c>
      <c r="K26" s="187">
        <v>50.882757692307692</v>
      </c>
    </row>
    <row r="27" spans="1:11" x14ac:dyDescent="0.2">
      <c r="A27" s="186" t="s">
        <v>112</v>
      </c>
      <c r="B27" s="186">
        <v>26</v>
      </c>
      <c r="C27" s="186" t="s">
        <v>369</v>
      </c>
      <c r="D27" s="186" t="s">
        <v>370</v>
      </c>
      <c r="E27" s="186">
        <v>0.80100000000000005</v>
      </c>
      <c r="F27" s="186">
        <v>3498</v>
      </c>
      <c r="G27" s="186">
        <v>13.419</v>
      </c>
      <c r="H27" s="186">
        <v>856</v>
      </c>
      <c r="I27" s="186">
        <v>-32.737000000000002</v>
      </c>
      <c r="J27" s="187">
        <v>13.364361423220972</v>
      </c>
      <c r="K27" s="187">
        <v>50.21732759051185</v>
      </c>
    </row>
    <row r="28" spans="1:11" x14ac:dyDescent="0.2">
      <c r="A28" s="186" t="s">
        <v>112</v>
      </c>
      <c r="B28" s="186">
        <v>27</v>
      </c>
      <c r="C28" s="186" t="s">
        <v>371</v>
      </c>
      <c r="D28" s="186" t="s">
        <v>372</v>
      </c>
      <c r="E28" s="186">
        <v>0.83499999999999996</v>
      </c>
      <c r="F28" s="186">
        <v>4087</v>
      </c>
      <c r="G28" s="186">
        <v>8.9269999999999996</v>
      </c>
      <c r="H28" s="186">
        <v>858</v>
      </c>
      <c r="I28" s="186">
        <v>-32.088999999999999</v>
      </c>
      <c r="J28" s="187">
        <v>14.927961676646706</v>
      </c>
      <c r="K28" s="187">
        <v>48.184681676646704</v>
      </c>
    </row>
    <row r="29" spans="1:11" x14ac:dyDescent="0.2">
      <c r="A29" s="186" t="s">
        <v>112</v>
      </c>
      <c r="B29" s="186">
        <v>28</v>
      </c>
      <c r="C29" s="186" t="s">
        <v>373</v>
      </c>
      <c r="D29" s="186" t="s">
        <v>374</v>
      </c>
      <c r="E29" s="186">
        <v>0.82899999999999996</v>
      </c>
      <c r="F29" s="186">
        <v>3576</v>
      </c>
      <c r="G29" s="186">
        <v>12.342000000000001</v>
      </c>
      <c r="H29" s="186">
        <v>885</v>
      </c>
      <c r="I29" s="186">
        <v>-31.08</v>
      </c>
      <c r="J29" s="187">
        <v>13.158189384800966</v>
      </c>
      <c r="K29" s="187">
        <v>50.195249698431844</v>
      </c>
    </row>
    <row r="30" spans="1:11" x14ac:dyDescent="0.2">
      <c r="A30" s="186" t="s">
        <v>112</v>
      </c>
      <c r="B30" s="186">
        <v>29</v>
      </c>
      <c r="C30" s="186" t="s">
        <v>375</v>
      </c>
      <c r="D30" s="186" t="s">
        <v>376</v>
      </c>
      <c r="E30" s="186">
        <v>0.81</v>
      </c>
      <c r="F30" s="186">
        <v>3136</v>
      </c>
      <c r="G30" s="186">
        <v>10.601000000000001</v>
      </c>
      <c r="H30" s="186">
        <v>935</v>
      </c>
      <c r="I30" s="186">
        <v>-36.106000000000002</v>
      </c>
      <c r="J30" s="187">
        <v>11.733944444444445</v>
      </c>
      <c r="K30" s="187">
        <v>54.213598641975302</v>
      </c>
    </row>
    <row r="31" spans="1:11" x14ac:dyDescent="0.2">
      <c r="A31" s="186" t="s">
        <v>112</v>
      </c>
      <c r="B31" s="186">
        <v>30</v>
      </c>
      <c r="C31" s="186" t="s">
        <v>377</v>
      </c>
      <c r="D31" s="186" t="s">
        <v>378</v>
      </c>
      <c r="E31" s="186">
        <v>0.82899999999999996</v>
      </c>
      <c r="F31" s="186">
        <v>3940</v>
      </c>
      <c r="G31" s="186">
        <v>12.448</v>
      </c>
      <c r="H31" s="186">
        <v>859</v>
      </c>
      <c r="I31" s="186">
        <v>-32.646000000000001</v>
      </c>
      <c r="J31" s="187">
        <v>14.399537394451148</v>
      </c>
      <c r="K31" s="187">
        <v>48.368464294330515</v>
      </c>
    </row>
    <row r="32" spans="1:11" x14ac:dyDescent="0.2">
      <c r="A32" s="186" t="s">
        <v>112</v>
      </c>
      <c r="B32" s="186">
        <v>31</v>
      </c>
      <c r="C32" s="186" t="s">
        <v>379</v>
      </c>
      <c r="D32" s="186" t="s">
        <v>380</v>
      </c>
      <c r="E32" s="186">
        <v>0.81399999999999995</v>
      </c>
      <c r="F32" s="186">
        <v>3828</v>
      </c>
      <c r="G32" s="186">
        <v>12.965</v>
      </c>
      <c r="H32" s="186">
        <v>845</v>
      </c>
      <c r="I32" s="186">
        <v>-32.968000000000004</v>
      </c>
      <c r="J32" s="187">
        <v>14.343195945945947</v>
      </c>
      <c r="K32" s="187">
        <v>48.670736732186732</v>
      </c>
    </row>
    <row r="33" spans="1:11" x14ac:dyDescent="0.2">
      <c r="A33" s="186" t="s">
        <v>112</v>
      </c>
      <c r="B33" s="186">
        <v>32</v>
      </c>
      <c r="C33" s="186" t="s">
        <v>381</v>
      </c>
      <c r="D33" s="186" t="s">
        <v>382</v>
      </c>
      <c r="E33" s="186">
        <v>0.82499999999999996</v>
      </c>
      <c r="F33" s="186">
        <v>4061</v>
      </c>
      <c r="G33" s="186">
        <v>9.0129999999999999</v>
      </c>
      <c r="H33" s="186">
        <v>841</v>
      </c>
      <c r="I33" s="186">
        <v>-32.878</v>
      </c>
      <c r="J33" s="187">
        <v>14.933340000000001</v>
      </c>
      <c r="K33" s="187">
        <v>47.655483636363641</v>
      </c>
    </row>
    <row r="34" spans="1:11" x14ac:dyDescent="0.2">
      <c r="A34" s="186" t="s">
        <v>112</v>
      </c>
      <c r="B34" s="186">
        <v>33</v>
      </c>
      <c r="C34" s="186" t="s">
        <v>381</v>
      </c>
      <c r="D34" s="186" t="s">
        <v>244</v>
      </c>
      <c r="E34" s="186">
        <v>0.81</v>
      </c>
      <c r="F34" s="186">
        <v>4024</v>
      </c>
      <c r="G34" s="186">
        <v>9.0980000000000008</v>
      </c>
      <c r="H34" s="186">
        <v>831</v>
      </c>
      <c r="I34" s="186">
        <v>-32.930999999999997</v>
      </c>
      <c r="J34" s="187">
        <v>15.118366049382717</v>
      </c>
      <c r="K34" s="187">
        <v>47.948129753086413</v>
      </c>
    </row>
    <row r="35" spans="1:11" x14ac:dyDescent="0.2">
      <c r="A35" s="186" t="s">
        <v>112</v>
      </c>
      <c r="B35" s="186">
        <v>34</v>
      </c>
      <c r="C35" s="186" t="s">
        <v>124</v>
      </c>
      <c r="D35" s="186" t="s">
        <v>700</v>
      </c>
      <c r="E35" s="186">
        <v>0.73099999999999998</v>
      </c>
      <c r="F35" s="186">
        <v>2255</v>
      </c>
      <c r="G35" s="186">
        <v>-2.8319999999999999</v>
      </c>
      <c r="H35" s="186">
        <v>627</v>
      </c>
      <c r="I35" s="186">
        <v>-29.751999999999999</v>
      </c>
      <c r="J35" s="187">
        <v>9.4356450068399464</v>
      </c>
      <c r="K35" s="187">
        <v>39.866044049247606</v>
      </c>
    </row>
    <row r="36" spans="1:11" x14ac:dyDescent="0.2">
      <c r="A36" s="186" t="s">
        <v>112</v>
      </c>
      <c r="B36" s="186">
        <v>35</v>
      </c>
      <c r="C36" s="186" t="s">
        <v>125</v>
      </c>
      <c r="D36" s="186" t="s">
        <v>700</v>
      </c>
      <c r="E36" s="186">
        <v>0.82899999999999996</v>
      </c>
      <c r="F36" s="186">
        <v>2572</v>
      </c>
      <c r="G36" s="186">
        <v>-2.8010000000000002</v>
      </c>
      <c r="H36" s="186">
        <v>714</v>
      </c>
      <c r="I36" s="186">
        <v>-29.84</v>
      </c>
      <c r="J36" s="187">
        <v>9.4320090470446338</v>
      </c>
      <c r="K36" s="187">
        <v>39.994170446320872</v>
      </c>
    </row>
    <row r="37" spans="1:11" x14ac:dyDescent="0.2">
      <c r="A37" s="186" t="s">
        <v>112</v>
      </c>
      <c r="B37" s="186">
        <v>36</v>
      </c>
      <c r="C37" s="186" t="s">
        <v>132</v>
      </c>
      <c r="D37" s="186" t="s">
        <v>701</v>
      </c>
      <c r="E37" s="186">
        <v>0.76900000000000002</v>
      </c>
      <c r="F37" s="186">
        <v>2594</v>
      </c>
      <c r="G37" s="186">
        <v>29.79</v>
      </c>
      <c r="H37" s="186">
        <v>720</v>
      </c>
      <c r="I37" s="186">
        <v>22.207999999999998</v>
      </c>
      <c r="J37" s="187">
        <v>10.286530559167751</v>
      </c>
      <c r="K37" s="187">
        <v>43.659123146944083</v>
      </c>
    </row>
    <row r="38" spans="1:11" x14ac:dyDescent="0.2">
      <c r="A38" s="186" t="s">
        <v>112</v>
      </c>
      <c r="B38" s="186">
        <v>37</v>
      </c>
      <c r="C38" s="186" t="s">
        <v>133</v>
      </c>
      <c r="D38" s="186" t="s">
        <v>701</v>
      </c>
      <c r="E38" s="186">
        <v>0.84099999999999997</v>
      </c>
      <c r="F38" s="186">
        <v>2808</v>
      </c>
      <c r="G38" s="186">
        <v>29.667000000000002</v>
      </c>
      <c r="H38" s="186">
        <v>779</v>
      </c>
      <c r="I38" s="186">
        <v>22.32</v>
      </c>
      <c r="J38" s="187">
        <v>10.193004161712251</v>
      </c>
      <c r="K38" s="187">
        <v>43.386291914387634</v>
      </c>
    </row>
    <row r="39" spans="1:11" x14ac:dyDescent="0.2">
      <c r="A39" s="186" t="s">
        <v>112</v>
      </c>
      <c r="B39" s="186">
        <v>38</v>
      </c>
      <c r="C39" s="186" t="s">
        <v>141</v>
      </c>
      <c r="D39" s="186" t="s">
        <v>697</v>
      </c>
      <c r="E39" s="186">
        <v>0.73599999999999999</v>
      </c>
      <c r="F39" s="186">
        <v>3138</v>
      </c>
      <c r="G39" s="186">
        <v>8.5470000000000006</v>
      </c>
      <c r="H39" s="186">
        <v>785</v>
      </c>
      <c r="I39" s="186">
        <v>-19.603999999999999</v>
      </c>
      <c r="J39" s="187">
        <v>12.955825407608696</v>
      </c>
      <c r="K39" s="187">
        <v>49.805300951086949</v>
      </c>
    </row>
    <row r="40" spans="1:11" x14ac:dyDescent="0.2">
      <c r="A40" s="186" t="s">
        <v>112</v>
      </c>
      <c r="B40" s="186">
        <v>39</v>
      </c>
      <c r="C40" s="186" t="s">
        <v>142</v>
      </c>
      <c r="D40" s="186" t="s">
        <v>697</v>
      </c>
      <c r="E40" s="186">
        <v>0.73099999999999998</v>
      </c>
      <c r="F40" s="186">
        <v>3123</v>
      </c>
      <c r="G40" s="186">
        <v>8.548</v>
      </c>
      <c r="H40" s="186">
        <v>781</v>
      </c>
      <c r="I40" s="186">
        <v>-19.591000000000001</v>
      </c>
      <c r="J40" s="187">
        <v>12.983355677154584</v>
      </c>
      <c r="K40" s="187">
        <v>49.813387551299584</v>
      </c>
    </row>
    <row r="41" spans="1:11" x14ac:dyDescent="0.2">
      <c r="A41" s="186" t="s">
        <v>112</v>
      </c>
      <c r="B41" s="186">
        <v>40</v>
      </c>
      <c r="C41" s="186" t="s">
        <v>383</v>
      </c>
      <c r="D41" s="186" t="s">
        <v>384</v>
      </c>
      <c r="E41" s="186">
        <v>0.82699999999999996</v>
      </c>
      <c r="F41" s="186">
        <v>3783</v>
      </c>
      <c r="G41" s="186">
        <v>12.448</v>
      </c>
      <c r="H41" s="186">
        <v>881</v>
      </c>
      <c r="I41" s="186">
        <v>-33.412999999999997</v>
      </c>
      <c r="J41" s="187">
        <v>13.906487303506651</v>
      </c>
      <c r="K41" s="187">
        <v>49.969590084643286</v>
      </c>
    </row>
    <row r="42" spans="1:11" x14ac:dyDescent="0.2">
      <c r="A42" s="186" t="s">
        <v>112</v>
      </c>
      <c r="B42" s="186">
        <v>41</v>
      </c>
      <c r="C42" s="186" t="s">
        <v>385</v>
      </c>
      <c r="D42" s="186" t="s">
        <v>386</v>
      </c>
      <c r="E42" s="186">
        <v>0.80700000000000005</v>
      </c>
      <c r="F42" s="186">
        <v>3914</v>
      </c>
      <c r="G42" s="186">
        <v>10.218</v>
      </c>
      <c r="H42" s="186">
        <v>837</v>
      </c>
      <c r="I42" s="186">
        <v>-32.866999999999997</v>
      </c>
      <c r="J42" s="187">
        <v>14.650541511771994</v>
      </c>
      <c r="K42" s="187">
        <v>48.412989095415107</v>
      </c>
    </row>
    <row r="43" spans="1:11" x14ac:dyDescent="0.2">
      <c r="A43" s="186" t="s">
        <v>112</v>
      </c>
      <c r="B43" s="186">
        <v>42</v>
      </c>
      <c r="C43" s="186" t="s">
        <v>387</v>
      </c>
      <c r="D43" s="186" t="s">
        <v>388</v>
      </c>
      <c r="E43" s="186">
        <v>0.85</v>
      </c>
      <c r="F43" s="188">
        <v>4022</v>
      </c>
      <c r="G43" s="188">
        <v>13.663</v>
      </c>
      <c r="H43" s="188">
        <v>894</v>
      </c>
      <c r="I43" s="188">
        <v>-32.186999999999998</v>
      </c>
      <c r="J43" s="187">
        <v>14.30586235294118</v>
      </c>
      <c r="K43" s="187">
        <v>49.149782823529407</v>
      </c>
    </row>
    <row r="44" spans="1:11" x14ac:dyDescent="0.2">
      <c r="A44" s="186" t="s">
        <v>112</v>
      </c>
      <c r="B44" s="186">
        <v>43</v>
      </c>
      <c r="C44" s="186" t="s">
        <v>389</v>
      </c>
      <c r="D44" s="186" t="s">
        <v>390</v>
      </c>
      <c r="E44" s="186">
        <v>0.82299999999999995</v>
      </c>
      <c r="F44" s="188">
        <v>3563</v>
      </c>
      <c r="G44" s="188">
        <v>12.792</v>
      </c>
      <c r="H44" s="188">
        <v>908</v>
      </c>
      <c r="I44" s="188">
        <v>-33.942</v>
      </c>
      <c r="J44" s="187">
        <v>13.081198663426488</v>
      </c>
      <c r="K44" s="187">
        <v>51.662793560145801</v>
      </c>
    </row>
    <row r="45" spans="1:11" x14ac:dyDescent="0.2">
      <c r="A45" s="186" t="s">
        <v>112</v>
      </c>
      <c r="B45" s="186">
        <v>44</v>
      </c>
      <c r="C45" s="186" t="s">
        <v>391</v>
      </c>
      <c r="D45" s="186" t="s">
        <v>392</v>
      </c>
      <c r="E45" s="186">
        <v>0.83699999999999997</v>
      </c>
      <c r="F45" s="188">
        <v>4184</v>
      </c>
      <c r="G45" s="188">
        <v>12.792</v>
      </c>
      <c r="H45" s="188">
        <v>854</v>
      </c>
      <c r="I45" s="188">
        <v>-31.888999999999999</v>
      </c>
      <c r="J45" s="187">
        <v>15.102066905615294</v>
      </c>
      <c r="K45" s="187">
        <v>47.654025567502984</v>
      </c>
    </row>
    <row r="46" spans="1:11" x14ac:dyDescent="0.2">
      <c r="A46" s="186" t="s">
        <v>112</v>
      </c>
      <c r="B46" s="186">
        <v>45</v>
      </c>
      <c r="C46" s="186" t="s">
        <v>393</v>
      </c>
      <c r="D46" s="186" t="s">
        <v>394</v>
      </c>
      <c r="E46" s="186">
        <v>0.85</v>
      </c>
      <c r="F46" s="188">
        <v>3998</v>
      </c>
      <c r="G46" s="188">
        <v>9.9700000000000006</v>
      </c>
      <c r="H46" s="188">
        <v>893</v>
      </c>
      <c r="I46" s="188">
        <v>-33.027000000000001</v>
      </c>
      <c r="J46" s="187">
        <v>14.198858235294121</v>
      </c>
      <c r="K46" s="187">
        <v>49.135879176470588</v>
      </c>
    </row>
    <row r="47" spans="1:11" x14ac:dyDescent="0.2">
      <c r="A47" s="186" t="s">
        <v>112</v>
      </c>
      <c r="B47" s="186">
        <v>46</v>
      </c>
      <c r="C47" s="186" t="s">
        <v>395</v>
      </c>
      <c r="D47" s="186" t="s">
        <v>396</v>
      </c>
      <c r="E47" s="186">
        <v>0.82599999999999996</v>
      </c>
      <c r="F47" s="188">
        <v>3972</v>
      </c>
      <c r="G47" s="188">
        <v>11.513</v>
      </c>
      <c r="H47" s="188">
        <v>835</v>
      </c>
      <c r="I47" s="188">
        <v>-32.072000000000003</v>
      </c>
      <c r="J47" s="187">
        <v>14.521977602905572</v>
      </c>
      <c r="K47" s="187">
        <v>47.158340799031471</v>
      </c>
    </row>
    <row r="48" spans="1:11" x14ac:dyDescent="0.2">
      <c r="A48" s="186" t="s">
        <v>112</v>
      </c>
      <c r="B48" s="186">
        <v>47</v>
      </c>
      <c r="C48" s="186" t="s">
        <v>397</v>
      </c>
      <c r="D48" s="186" t="s">
        <v>398</v>
      </c>
      <c r="E48" s="186">
        <v>0.82499999999999996</v>
      </c>
      <c r="F48" s="188">
        <v>3878</v>
      </c>
      <c r="G48" s="188">
        <v>13.087</v>
      </c>
      <c r="H48" s="188">
        <v>851</v>
      </c>
      <c r="I48" s="188">
        <v>-31.878</v>
      </c>
      <c r="J48" s="187">
        <v>14.271860000000004</v>
      </c>
      <c r="K48" s="187">
        <v>48.289875151515147</v>
      </c>
    </row>
    <row r="49" spans="1:12" x14ac:dyDescent="0.2">
      <c r="A49" s="186" t="s">
        <v>112</v>
      </c>
      <c r="B49" s="186">
        <v>48</v>
      </c>
      <c r="C49" s="186" t="s">
        <v>399</v>
      </c>
      <c r="D49" s="186" t="s">
        <v>400</v>
      </c>
      <c r="E49" s="186">
        <v>0.84899999999999998</v>
      </c>
      <c r="F49" s="188">
        <v>4041</v>
      </c>
      <c r="G49" s="188">
        <v>10.436999999999999</v>
      </c>
      <c r="H49" s="188">
        <v>892</v>
      </c>
      <c r="I49" s="188">
        <v>-32.790999999999997</v>
      </c>
      <c r="J49" s="187">
        <v>14.378885159010604</v>
      </c>
      <c r="K49" s="187">
        <v>49.189777031802109</v>
      </c>
    </row>
    <row r="50" spans="1:12" x14ac:dyDescent="0.2">
      <c r="A50" s="186" t="s">
        <v>112</v>
      </c>
      <c r="B50" s="186">
        <v>49</v>
      </c>
      <c r="C50" s="186" t="s">
        <v>401</v>
      </c>
      <c r="D50" s="186" t="s">
        <v>402</v>
      </c>
      <c r="E50" s="186">
        <v>0.81499999999999995</v>
      </c>
      <c r="F50" s="188">
        <v>2397</v>
      </c>
      <c r="G50" s="188">
        <v>11.907999999999999</v>
      </c>
      <c r="H50" s="188">
        <v>964</v>
      </c>
      <c r="I50" s="188">
        <v>-35.331000000000003</v>
      </c>
      <c r="J50" s="187">
        <v>8.8645220858895719</v>
      </c>
      <c r="K50" s="187">
        <v>55.660447361963186</v>
      </c>
    </row>
    <row r="51" spans="1:12" x14ac:dyDescent="0.2">
      <c r="A51" s="186" t="s">
        <v>112</v>
      </c>
      <c r="B51" s="186">
        <v>50</v>
      </c>
      <c r="C51" s="186" t="s">
        <v>403</v>
      </c>
      <c r="D51" s="186" t="s">
        <v>404</v>
      </c>
      <c r="E51" s="186">
        <v>0.83299999999999996</v>
      </c>
      <c r="F51" s="188">
        <v>3440</v>
      </c>
      <c r="G51" s="188">
        <v>12.407999999999999</v>
      </c>
      <c r="H51" s="188">
        <v>922</v>
      </c>
      <c r="I51" s="188">
        <v>-34.271000000000001</v>
      </c>
      <c r="J51" s="187">
        <v>12.47055342136855</v>
      </c>
      <c r="K51" s="187">
        <v>51.908023049219679</v>
      </c>
    </row>
    <row r="52" spans="1:12" x14ac:dyDescent="0.2">
      <c r="A52" s="186" t="s">
        <v>112</v>
      </c>
      <c r="B52" s="186">
        <v>51</v>
      </c>
      <c r="C52" s="186" t="s">
        <v>405</v>
      </c>
      <c r="D52" s="186" t="s">
        <v>406</v>
      </c>
      <c r="E52" s="186">
        <v>0.82</v>
      </c>
      <c r="F52" s="188">
        <v>3904</v>
      </c>
      <c r="G52" s="188">
        <v>10.429</v>
      </c>
      <c r="H52" s="188">
        <v>818</v>
      </c>
      <c r="I52" s="188">
        <v>-30.963000000000001</v>
      </c>
      <c r="J52" s="187">
        <v>14.399147560975612</v>
      </c>
      <c r="K52" s="187">
        <v>46.568660121951218</v>
      </c>
    </row>
    <row r="53" spans="1:12" x14ac:dyDescent="0.2">
      <c r="A53" s="186" t="s">
        <v>112</v>
      </c>
      <c r="B53" s="186">
        <v>52</v>
      </c>
      <c r="C53" s="186" t="s">
        <v>407</v>
      </c>
      <c r="D53" s="186" t="s">
        <v>408</v>
      </c>
      <c r="E53" s="186">
        <v>0.83299999999999996</v>
      </c>
      <c r="F53" s="188">
        <v>3722</v>
      </c>
      <c r="G53" s="188">
        <v>11.683999999999999</v>
      </c>
      <c r="H53" s="188">
        <v>887</v>
      </c>
      <c r="I53" s="188">
        <v>-32.470999999999997</v>
      </c>
      <c r="J53" s="187">
        <v>13.468582232893159</v>
      </c>
      <c r="K53" s="187">
        <v>49.757619327731085</v>
      </c>
    </row>
    <row r="54" spans="1:12" x14ac:dyDescent="0.2">
      <c r="A54" s="186" t="s">
        <v>112</v>
      </c>
      <c r="B54" s="186">
        <v>53</v>
      </c>
      <c r="C54" s="186" t="s">
        <v>409</v>
      </c>
      <c r="D54" s="186" t="s">
        <v>410</v>
      </c>
      <c r="E54" s="186">
        <v>0.82499999999999996</v>
      </c>
      <c r="F54" s="188">
        <v>3690</v>
      </c>
      <c r="G54" s="188">
        <v>12.721</v>
      </c>
      <c r="H54" s="188">
        <v>872</v>
      </c>
      <c r="I54" s="188">
        <v>-31.981999999999999</v>
      </c>
      <c r="J54" s="187">
        <v>13.534020000000002</v>
      </c>
      <c r="K54" s="187">
        <v>49.439965575757569</v>
      </c>
    </row>
    <row r="55" spans="1:12" x14ac:dyDescent="0.2">
      <c r="A55" s="186" t="s">
        <v>112</v>
      </c>
      <c r="B55" s="186">
        <v>54</v>
      </c>
      <c r="C55" s="186" t="s">
        <v>411</v>
      </c>
      <c r="D55" s="186" t="s">
        <v>412</v>
      </c>
      <c r="E55" s="186">
        <v>0.84799999999999998</v>
      </c>
      <c r="F55" s="188">
        <v>3649</v>
      </c>
      <c r="G55" s="188">
        <v>12.047000000000001</v>
      </c>
      <c r="H55" s="188">
        <v>921</v>
      </c>
      <c r="I55" s="188">
        <v>-32.47</v>
      </c>
      <c r="J55" s="187">
        <v>13.017767099056607</v>
      </c>
      <c r="K55" s="187">
        <v>51.033638915094336</v>
      </c>
    </row>
    <row r="56" spans="1:12" x14ac:dyDescent="0.2">
      <c r="A56" s="186" t="s">
        <v>112</v>
      </c>
      <c r="B56" s="186">
        <v>55</v>
      </c>
      <c r="C56" s="186" t="s">
        <v>413</v>
      </c>
      <c r="D56" s="186" t="s">
        <v>414</v>
      </c>
      <c r="E56" s="186">
        <v>0.84799999999999998</v>
      </c>
      <c r="F56" s="188">
        <v>3771</v>
      </c>
      <c r="G56" s="188">
        <v>12.023999999999999</v>
      </c>
      <c r="H56" s="188">
        <v>894</v>
      </c>
      <c r="I56" s="188">
        <v>-32.933</v>
      </c>
      <c r="J56" s="187">
        <v>13.480506485849059</v>
      </c>
      <c r="K56" s="187">
        <v>49.460812264150931</v>
      </c>
    </row>
    <row r="57" spans="1:12" x14ac:dyDescent="0.2">
      <c r="A57" s="186" t="s">
        <v>112</v>
      </c>
      <c r="B57" s="186">
        <v>56</v>
      </c>
      <c r="C57" s="186" t="s">
        <v>415</v>
      </c>
      <c r="D57" s="186" t="s">
        <v>416</v>
      </c>
      <c r="E57" s="186">
        <v>0.80600000000000005</v>
      </c>
      <c r="F57" s="188">
        <v>3701</v>
      </c>
      <c r="G57" s="188">
        <v>12.5</v>
      </c>
      <c r="H57" s="188">
        <v>847</v>
      </c>
      <c r="I57" s="188">
        <v>-32.173999999999999</v>
      </c>
      <c r="J57" s="187">
        <v>13.899202853598016</v>
      </c>
      <c r="K57" s="187">
        <v>49.183146277915625</v>
      </c>
    </row>
    <row r="58" spans="1:12" x14ac:dyDescent="0.2">
      <c r="A58" s="186" t="s">
        <v>112</v>
      </c>
      <c r="B58" s="186">
        <v>57</v>
      </c>
      <c r="C58" s="186" t="s">
        <v>417</v>
      </c>
      <c r="D58" s="186" t="s">
        <v>418</v>
      </c>
      <c r="E58" s="186">
        <v>0.81200000000000006</v>
      </c>
      <c r="F58" s="188">
        <v>3878</v>
      </c>
      <c r="G58" s="188">
        <v>9.8849999999999998</v>
      </c>
      <c r="H58" s="188">
        <v>826</v>
      </c>
      <c r="I58" s="188">
        <v>-28.966999999999999</v>
      </c>
      <c r="J58" s="187">
        <v>14.483525246305417</v>
      </c>
      <c r="K58" s="187">
        <v>47.57844926108374</v>
      </c>
    </row>
    <row r="59" spans="1:12" x14ac:dyDescent="0.2">
      <c r="A59" s="186" t="s">
        <v>112</v>
      </c>
      <c r="B59" s="186">
        <v>58</v>
      </c>
      <c r="C59" s="186" t="s">
        <v>419</v>
      </c>
      <c r="D59" s="186" t="s">
        <v>420</v>
      </c>
      <c r="E59" s="186">
        <v>0.82699999999999996</v>
      </c>
      <c r="F59" s="188">
        <v>3753</v>
      </c>
      <c r="G59" s="188">
        <v>12.073</v>
      </c>
      <c r="H59" s="188">
        <v>874</v>
      </c>
      <c r="I59" s="188">
        <v>-31.501999999999999</v>
      </c>
      <c r="J59" s="187">
        <v>13.735169286577994</v>
      </c>
      <c r="K59" s="187">
        <v>49.59600012091898</v>
      </c>
    </row>
    <row r="60" spans="1:12" x14ac:dyDescent="0.2">
      <c r="A60" s="186" t="s">
        <v>112</v>
      </c>
      <c r="B60" s="186">
        <v>59</v>
      </c>
      <c r="C60" s="186" t="s">
        <v>421</v>
      </c>
      <c r="D60" s="186" t="s">
        <v>422</v>
      </c>
      <c r="E60" s="186">
        <v>0.81599999999999995</v>
      </c>
      <c r="F60" s="188">
        <v>2236</v>
      </c>
      <c r="G60" s="188">
        <v>13.475</v>
      </c>
      <c r="H60" s="188">
        <v>1032</v>
      </c>
      <c r="I60" s="188">
        <v>-35.786999999999999</v>
      </c>
      <c r="J60" s="187">
        <v>8.2540238970588238</v>
      </c>
      <c r="K60" s="187">
        <v>59.740571200980384</v>
      </c>
    </row>
    <row r="61" spans="1:12" x14ac:dyDescent="0.2">
      <c r="A61" s="186" t="s">
        <v>112</v>
      </c>
      <c r="B61" s="186">
        <v>60</v>
      </c>
      <c r="C61" s="186" t="s">
        <v>421</v>
      </c>
      <c r="D61" s="186" t="s">
        <v>285</v>
      </c>
      <c r="E61" s="186">
        <v>0.84499999999999997</v>
      </c>
      <c r="F61" s="188">
        <v>2727</v>
      </c>
      <c r="G61" s="188">
        <v>13.506</v>
      </c>
      <c r="H61" s="188">
        <v>1032</v>
      </c>
      <c r="I61" s="188">
        <v>-34.933</v>
      </c>
      <c r="J61" s="187">
        <v>9.7174976331360945</v>
      </c>
      <c r="K61" s="187">
        <v>57.56842579881657</v>
      </c>
    </row>
    <row r="62" spans="1:12" s="217" customFormat="1" x14ac:dyDescent="0.2">
      <c r="A62" s="216" t="s">
        <v>112</v>
      </c>
      <c r="B62" s="216">
        <v>61</v>
      </c>
      <c r="C62" s="216" t="s">
        <v>423</v>
      </c>
      <c r="D62" s="216" t="s">
        <v>424</v>
      </c>
      <c r="E62" s="216">
        <v>0.83399999999999996</v>
      </c>
      <c r="J62" s="218"/>
      <c r="K62" s="218"/>
      <c r="L62" s="217" t="s">
        <v>2223</v>
      </c>
    </row>
    <row r="63" spans="1:12" x14ac:dyDescent="0.2">
      <c r="A63" s="186" t="s">
        <v>112</v>
      </c>
      <c r="B63" s="186">
        <v>62</v>
      </c>
      <c r="C63" s="186" t="s">
        <v>425</v>
      </c>
      <c r="D63" s="186" t="s">
        <v>426</v>
      </c>
      <c r="E63" s="186">
        <v>0.82499999999999996</v>
      </c>
      <c r="F63" s="188">
        <v>3917</v>
      </c>
      <c r="G63" s="188">
        <v>11.976000000000001</v>
      </c>
      <c r="H63" s="188">
        <v>843</v>
      </c>
      <c r="I63" s="188">
        <v>-31.702999999999999</v>
      </c>
      <c r="J63" s="187">
        <v>14.389006666666667</v>
      </c>
      <c r="K63" s="187">
        <v>47.862172484848486</v>
      </c>
    </row>
    <row r="64" spans="1:12" x14ac:dyDescent="0.2">
      <c r="A64" s="186" t="s">
        <v>112</v>
      </c>
      <c r="B64" s="186">
        <v>63</v>
      </c>
      <c r="C64" s="186" t="s">
        <v>427</v>
      </c>
      <c r="D64" s="186" t="s">
        <v>428</v>
      </c>
      <c r="E64" s="186">
        <v>0.83899999999999997</v>
      </c>
      <c r="F64" s="188">
        <v>4048</v>
      </c>
      <c r="G64" s="188">
        <v>11.291</v>
      </c>
      <c r="H64" s="188">
        <v>850</v>
      </c>
      <c r="I64" s="188">
        <v>-31.78</v>
      </c>
      <c r="J64" s="187">
        <v>14.638017282479144</v>
      </c>
      <c r="K64" s="187">
        <v>47.488109177592371</v>
      </c>
    </row>
    <row r="65" spans="1:11" x14ac:dyDescent="0.2">
      <c r="A65" s="186" t="s">
        <v>112</v>
      </c>
      <c r="B65" s="186">
        <v>64</v>
      </c>
      <c r="C65" s="186" t="s">
        <v>126</v>
      </c>
      <c r="D65" s="186" t="s">
        <v>700</v>
      </c>
      <c r="E65" s="186">
        <v>0.82699999999999996</v>
      </c>
      <c r="F65" s="188">
        <v>2538</v>
      </c>
      <c r="G65" s="188">
        <v>-2.827</v>
      </c>
      <c r="H65" s="188">
        <v>717</v>
      </c>
      <c r="I65" s="188">
        <v>-29.748999999999999</v>
      </c>
      <c r="J65" s="187">
        <v>9.306445586457075</v>
      </c>
      <c r="K65" s="187">
        <v>40.3644492140266</v>
      </c>
    </row>
    <row r="66" spans="1:11" x14ac:dyDescent="0.2">
      <c r="A66" s="186" t="s">
        <v>112</v>
      </c>
      <c r="B66" s="186">
        <v>65</v>
      </c>
      <c r="C66" s="186" t="s">
        <v>127</v>
      </c>
      <c r="D66" s="186" t="s">
        <v>700</v>
      </c>
      <c r="E66" s="186">
        <v>0.79100000000000004</v>
      </c>
      <c r="F66" s="188">
        <v>2411</v>
      </c>
      <c r="G66" s="188">
        <v>-2.8479999999999999</v>
      </c>
      <c r="H66" s="188">
        <v>680</v>
      </c>
      <c r="I66" s="188">
        <v>-29.812000000000001</v>
      </c>
      <c r="J66" s="187">
        <v>9.3122787610619469</v>
      </c>
      <c r="K66" s="187">
        <v>40.214402275600506</v>
      </c>
    </row>
    <row r="67" spans="1:11" x14ac:dyDescent="0.2">
      <c r="A67" s="186" t="s">
        <v>112</v>
      </c>
      <c r="B67" s="186">
        <v>66</v>
      </c>
      <c r="C67" s="186" t="s">
        <v>134</v>
      </c>
      <c r="D67" s="186" t="s">
        <v>701</v>
      </c>
      <c r="E67" s="186">
        <v>0.71599999999999997</v>
      </c>
      <c r="F67" s="188">
        <v>2387</v>
      </c>
      <c r="G67" s="188">
        <v>29.695</v>
      </c>
      <c r="H67" s="188">
        <v>675</v>
      </c>
      <c r="I67" s="188">
        <v>22.277000000000001</v>
      </c>
      <c r="J67" s="187">
        <v>10.164407122905029</v>
      </c>
      <c r="K67" s="187">
        <v>44.023593435754186</v>
      </c>
    </row>
    <row r="68" spans="1:11" x14ac:dyDescent="0.2">
      <c r="A68" s="186" t="s">
        <v>112</v>
      </c>
      <c r="B68" s="186">
        <v>67</v>
      </c>
      <c r="C68" s="186" t="s">
        <v>135</v>
      </c>
      <c r="D68" s="186" t="s">
        <v>701</v>
      </c>
      <c r="E68" s="186">
        <v>0.79800000000000004</v>
      </c>
      <c r="F68" s="188">
        <v>2665</v>
      </c>
      <c r="G68" s="188">
        <v>29.722999999999999</v>
      </c>
      <c r="H68" s="188">
        <v>753</v>
      </c>
      <c r="I68" s="188">
        <v>22.298999999999999</v>
      </c>
      <c r="J68" s="187">
        <v>10.158575814536341</v>
      </c>
      <c r="K68" s="187">
        <v>44.133170300751878</v>
      </c>
    </row>
    <row r="69" spans="1:11" x14ac:dyDescent="0.2">
      <c r="A69" s="186" t="s">
        <v>112</v>
      </c>
      <c r="B69" s="186">
        <v>68</v>
      </c>
      <c r="C69" s="186" t="s">
        <v>143</v>
      </c>
      <c r="D69" s="186" t="s">
        <v>697</v>
      </c>
      <c r="E69" s="186">
        <v>0.74099999999999999</v>
      </c>
      <c r="F69" s="188">
        <v>3140</v>
      </c>
      <c r="G69" s="188">
        <v>8.5380000000000003</v>
      </c>
      <c r="H69" s="188">
        <v>795</v>
      </c>
      <c r="I69" s="188">
        <v>-19.359000000000002</v>
      </c>
      <c r="J69" s="187">
        <v>12.84211403508772</v>
      </c>
      <c r="K69" s="187">
        <v>50.161868690958158</v>
      </c>
    </row>
    <row r="70" spans="1:11" x14ac:dyDescent="0.2">
      <c r="A70" s="186" t="s">
        <v>112</v>
      </c>
      <c r="B70" s="186">
        <v>69</v>
      </c>
      <c r="C70" s="186" t="s">
        <v>144</v>
      </c>
      <c r="D70" s="186" t="s">
        <v>697</v>
      </c>
      <c r="E70" s="186">
        <v>0.76700000000000002</v>
      </c>
      <c r="F70" s="188">
        <v>3266</v>
      </c>
      <c r="G70" s="188">
        <v>8.5289999999999999</v>
      </c>
      <c r="H70" s="188">
        <v>823</v>
      </c>
      <c r="I70" s="188">
        <v>-19.484000000000002</v>
      </c>
      <c r="J70" s="187">
        <v>12.915921773142113</v>
      </c>
      <c r="K70" s="187">
        <v>50.242215645371566</v>
      </c>
    </row>
    <row r="71" spans="1:11" x14ac:dyDescent="0.2">
      <c r="A71" s="186" t="s">
        <v>112</v>
      </c>
      <c r="B71" s="186">
        <v>70</v>
      </c>
      <c r="C71" s="186" t="s">
        <v>429</v>
      </c>
      <c r="D71" s="186" t="s">
        <v>430</v>
      </c>
      <c r="E71" s="186">
        <v>0.82599999999999996</v>
      </c>
      <c r="F71" s="188">
        <v>3949</v>
      </c>
      <c r="G71" s="188">
        <v>9.2940000000000005</v>
      </c>
      <c r="H71" s="188">
        <v>845</v>
      </c>
      <c r="I71" s="188">
        <v>-31.478000000000002</v>
      </c>
      <c r="J71" s="187">
        <v>14.52565314769976</v>
      </c>
      <c r="K71" s="187">
        <v>48.13739128329297</v>
      </c>
    </row>
    <row r="72" spans="1:11" x14ac:dyDescent="0.2">
      <c r="A72" s="186" t="s">
        <v>112</v>
      </c>
      <c r="B72" s="186">
        <v>71</v>
      </c>
      <c r="C72" s="186" t="s">
        <v>431</v>
      </c>
      <c r="D72" s="186" t="s">
        <v>432</v>
      </c>
      <c r="E72" s="186">
        <v>0.83199999999999996</v>
      </c>
      <c r="F72" s="188">
        <v>3197</v>
      </c>
      <c r="G72" s="188">
        <v>12.098000000000001</v>
      </c>
      <c r="H72" s="188">
        <v>947</v>
      </c>
      <c r="I72" s="188">
        <v>-35.143999999999998</v>
      </c>
      <c r="J72" s="187">
        <v>11.624216947115386</v>
      </c>
      <c r="K72" s="187">
        <v>53.587690264423074</v>
      </c>
    </row>
    <row r="73" spans="1:11" x14ac:dyDescent="0.2">
      <c r="A73" s="186" t="s">
        <v>112</v>
      </c>
      <c r="B73" s="186">
        <v>72</v>
      </c>
      <c r="C73" s="186" t="s">
        <v>433</v>
      </c>
      <c r="D73" s="186" t="s">
        <v>434</v>
      </c>
      <c r="E73" s="186">
        <v>0.82399999999999995</v>
      </c>
      <c r="F73" s="188">
        <v>4014</v>
      </c>
      <c r="G73" s="188">
        <v>12.092000000000001</v>
      </c>
      <c r="H73" s="188">
        <v>836</v>
      </c>
      <c r="I73" s="188">
        <v>-31.314</v>
      </c>
      <c r="J73" s="187">
        <v>14.761098907766993</v>
      </c>
      <c r="K73" s="187">
        <v>47.489987014563106</v>
      </c>
    </row>
    <row r="74" spans="1:11" x14ac:dyDescent="0.2">
      <c r="A74" s="186" t="s">
        <v>112</v>
      </c>
      <c r="B74" s="186">
        <v>73</v>
      </c>
      <c r="C74" s="186" t="s">
        <v>435</v>
      </c>
      <c r="D74" s="186" t="s">
        <v>436</v>
      </c>
      <c r="E74" s="186">
        <v>0.84499999999999997</v>
      </c>
      <c r="F74" s="188">
        <v>4095</v>
      </c>
      <c r="G74" s="188">
        <v>11.592000000000001</v>
      </c>
      <c r="H74" s="188">
        <v>857</v>
      </c>
      <c r="I74" s="188">
        <v>-31.727</v>
      </c>
      <c r="J74" s="187">
        <v>14.734083431952664</v>
      </c>
      <c r="K74" s="187">
        <v>47.608454792899408</v>
      </c>
    </row>
    <row r="75" spans="1:11" x14ac:dyDescent="0.2">
      <c r="A75" s="186" t="s">
        <v>112</v>
      </c>
      <c r="B75" s="186">
        <v>74</v>
      </c>
      <c r="C75" s="186" t="s">
        <v>437</v>
      </c>
      <c r="D75" s="186" t="s">
        <v>438</v>
      </c>
      <c r="E75" s="186">
        <v>0.84099999999999997</v>
      </c>
      <c r="F75" s="188">
        <v>3957</v>
      </c>
      <c r="G75" s="188">
        <v>12.331</v>
      </c>
      <c r="H75" s="188">
        <v>848</v>
      </c>
      <c r="I75" s="188">
        <v>-31.341000000000001</v>
      </c>
      <c r="J75" s="187">
        <v>14.307638525564807</v>
      </c>
      <c r="K75" s="187">
        <v>47.272794649227109</v>
      </c>
    </row>
    <row r="76" spans="1:11" x14ac:dyDescent="0.2">
      <c r="A76" s="186" t="s">
        <v>112</v>
      </c>
      <c r="B76" s="186">
        <v>75</v>
      </c>
      <c r="C76" s="186" t="s">
        <v>439</v>
      </c>
      <c r="D76" s="186" t="s">
        <v>440</v>
      </c>
      <c r="E76" s="186">
        <v>0.80700000000000005</v>
      </c>
      <c r="F76" s="188">
        <v>3250</v>
      </c>
      <c r="G76" s="188">
        <v>13.858000000000001</v>
      </c>
      <c r="H76" s="188">
        <v>902</v>
      </c>
      <c r="I76" s="188">
        <v>-32.93</v>
      </c>
      <c r="J76" s="187">
        <v>12.225096034696405</v>
      </c>
      <c r="K76" s="187">
        <v>52.58039132589839</v>
      </c>
    </row>
    <row r="77" spans="1:11" x14ac:dyDescent="0.2">
      <c r="A77" s="186" t="s">
        <v>112</v>
      </c>
      <c r="B77" s="186">
        <v>76</v>
      </c>
      <c r="C77" s="186" t="s">
        <v>441</v>
      </c>
      <c r="D77" s="186" t="s">
        <v>442</v>
      </c>
      <c r="E77" s="186">
        <v>0.84899999999999998</v>
      </c>
      <c r="F77" s="188">
        <v>4153</v>
      </c>
      <c r="G77" s="188">
        <v>11.666</v>
      </c>
      <c r="H77" s="188">
        <v>857</v>
      </c>
      <c r="I77" s="188">
        <v>-30.451000000000001</v>
      </c>
      <c r="J77" s="187">
        <v>14.836460541813901</v>
      </c>
      <c r="K77" s="187">
        <v>47.376196819787978</v>
      </c>
    </row>
    <row r="78" spans="1:11" x14ac:dyDescent="0.2">
      <c r="A78" s="186" t="s">
        <v>112</v>
      </c>
      <c r="B78" s="186">
        <v>77</v>
      </c>
      <c r="C78" s="186" t="s">
        <v>443</v>
      </c>
      <c r="D78" s="186" t="s">
        <v>444</v>
      </c>
      <c r="E78" s="186">
        <v>0.81100000000000005</v>
      </c>
      <c r="F78" s="188">
        <v>3910</v>
      </c>
      <c r="G78" s="188">
        <v>11.856999999999999</v>
      </c>
      <c r="H78" s="188">
        <v>819</v>
      </c>
      <c r="I78" s="188">
        <v>-30.547999999999998</v>
      </c>
      <c r="J78" s="187">
        <v>14.639582614056721</v>
      </c>
      <c r="K78" s="187">
        <v>47.272809247842162</v>
      </c>
    </row>
    <row r="79" spans="1:11" x14ac:dyDescent="0.2">
      <c r="A79" s="186" t="s">
        <v>112</v>
      </c>
      <c r="B79" s="186">
        <v>78</v>
      </c>
      <c r="C79" s="186" t="s">
        <v>445</v>
      </c>
      <c r="D79" s="186" t="s">
        <v>446</v>
      </c>
      <c r="E79" s="186">
        <v>0.80100000000000005</v>
      </c>
      <c r="F79" s="188">
        <v>3644</v>
      </c>
      <c r="G79" s="188">
        <v>12.94</v>
      </c>
      <c r="H79" s="188">
        <v>820</v>
      </c>
      <c r="I79" s="188">
        <v>-31.594000000000001</v>
      </c>
      <c r="J79" s="187">
        <v>13.819350811485641</v>
      </c>
      <c r="K79" s="187">
        <v>47.924106117353297</v>
      </c>
    </row>
    <row r="80" spans="1:11" x14ac:dyDescent="0.2">
      <c r="A80" s="186" t="s">
        <v>112</v>
      </c>
      <c r="B80" s="186">
        <v>79</v>
      </c>
      <c r="C80" s="186" t="s">
        <v>447</v>
      </c>
      <c r="D80" s="186" t="s">
        <v>448</v>
      </c>
      <c r="E80" s="186">
        <v>0.81299999999999994</v>
      </c>
      <c r="F80" s="188">
        <v>3699</v>
      </c>
      <c r="G80" s="188">
        <v>11.211</v>
      </c>
      <c r="H80" s="188">
        <v>813</v>
      </c>
      <c r="I80" s="188">
        <v>-32.459000000000003</v>
      </c>
      <c r="J80" s="187">
        <v>13.83227675276753</v>
      </c>
      <c r="K80" s="187">
        <v>46.809719803198021</v>
      </c>
    </row>
    <row r="81" spans="1:11" x14ac:dyDescent="0.2">
      <c r="A81" s="186" t="s">
        <v>112</v>
      </c>
      <c r="B81" s="186">
        <v>80</v>
      </c>
      <c r="C81" s="186" t="s">
        <v>449</v>
      </c>
      <c r="D81" s="186" t="s">
        <v>450</v>
      </c>
      <c r="E81" s="186">
        <v>0.81200000000000006</v>
      </c>
      <c r="F81" s="188">
        <v>3650</v>
      </c>
      <c r="G81" s="188">
        <v>12.26</v>
      </c>
      <c r="H81" s="188">
        <v>871</v>
      </c>
      <c r="I81" s="188">
        <v>-32.612000000000002</v>
      </c>
      <c r="J81" s="187">
        <v>13.686201354679806</v>
      </c>
      <c r="K81" s="187">
        <v>50.385351970443338</v>
      </c>
    </row>
    <row r="82" spans="1:11" x14ac:dyDescent="0.2">
      <c r="A82" s="186" t="s">
        <v>112</v>
      </c>
      <c r="B82" s="186">
        <v>81</v>
      </c>
      <c r="C82" s="186" t="s">
        <v>451</v>
      </c>
      <c r="D82" s="186" t="s">
        <v>452</v>
      </c>
      <c r="E82" s="186">
        <v>0.84099999999999997</v>
      </c>
      <c r="F82" s="188">
        <v>3892</v>
      </c>
      <c r="G82" s="188">
        <v>11.603</v>
      </c>
      <c r="H82" s="188">
        <v>848</v>
      </c>
      <c r="I82" s="188">
        <v>-32.28</v>
      </c>
      <c r="J82" s="187">
        <v>14.040950653983355</v>
      </c>
      <c r="K82" s="187">
        <v>47.258742211652795</v>
      </c>
    </row>
    <row r="83" spans="1:11" x14ac:dyDescent="0.2">
      <c r="A83" s="186" t="s">
        <v>138</v>
      </c>
      <c r="B83" s="186">
        <v>82</v>
      </c>
      <c r="C83" s="186" t="s">
        <v>453</v>
      </c>
      <c r="D83" s="186" t="s">
        <v>454</v>
      </c>
      <c r="E83" s="186">
        <v>0.81</v>
      </c>
      <c r="F83" s="188">
        <v>3525</v>
      </c>
      <c r="G83" s="188">
        <v>9.6289999999999996</v>
      </c>
      <c r="H83" s="188">
        <v>851</v>
      </c>
      <c r="I83" s="188">
        <v>-32.003</v>
      </c>
      <c r="J83" s="187">
        <v>13.197752469135803</v>
      </c>
      <c r="K83" s="187">
        <v>49.271673580246912</v>
      </c>
    </row>
    <row r="84" spans="1:11" x14ac:dyDescent="0.2">
      <c r="A84" s="186" t="s">
        <v>138</v>
      </c>
      <c r="B84" s="186">
        <v>83</v>
      </c>
      <c r="C84" s="186" t="s">
        <v>455</v>
      </c>
      <c r="D84" s="186" t="s">
        <v>456</v>
      </c>
      <c r="E84" s="186">
        <v>0.81100000000000005</v>
      </c>
      <c r="F84" s="188">
        <v>3097</v>
      </c>
      <c r="G84" s="188">
        <v>11.444000000000001</v>
      </c>
      <c r="H84" s="188">
        <v>907</v>
      </c>
      <c r="I84" s="188">
        <v>-34.161999999999999</v>
      </c>
      <c r="J84" s="187">
        <v>11.557568434032058</v>
      </c>
      <c r="K84" s="187">
        <v>52.535475585696659</v>
      </c>
    </row>
    <row r="85" spans="1:11" x14ac:dyDescent="0.2">
      <c r="A85" s="186" t="s">
        <v>138</v>
      </c>
      <c r="B85" s="186">
        <v>84</v>
      </c>
      <c r="C85" s="186" t="s">
        <v>457</v>
      </c>
      <c r="D85" s="186" t="s">
        <v>458</v>
      </c>
      <c r="E85" s="186">
        <v>0.83199999999999996</v>
      </c>
      <c r="F85" s="188">
        <v>3624</v>
      </c>
      <c r="G85" s="188">
        <v>11.885</v>
      </c>
      <c r="H85" s="188">
        <v>897</v>
      </c>
      <c r="I85" s="188">
        <v>-33.744</v>
      </c>
      <c r="J85" s="187">
        <v>13.185853365384617</v>
      </c>
      <c r="K85" s="187">
        <v>50.50938365384615</v>
      </c>
    </row>
    <row r="86" spans="1:11" x14ac:dyDescent="0.2">
      <c r="A86" s="186" t="s">
        <v>138</v>
      </c>
      <c r="B86" s="186">
        <v>85</v>
      </c>
      <c r="C86" s="186" t="s">
        <v>459</v>
      </c>
      <c r="D86" s="186" t="s">
        <v>460</v>
      </c>
      <c r="E86" s="186">
        <v>0.8</v>
      </c>
      <c r="F86" s="188">
        <v>3140</v>
      </c>
      <c r="G86" s="188">
        <v>11.456</v>
      </c>
      <c r="H86" s="188">
        <v>898</v>
      </c>
      <c r="I86" s="188">
        <v>-34.204999999999998</v>
      </c>
      <c r="J86" s="187">
        <v>11.874926250000001</v>
      </c>
      <c r="K86" s="187">
        <v>52.639498499999995</v>
      </c>
    </row>
    <row r="87" spans="1:11" x14ac:dyDescent="0.2">
      <c r="A87" s="186" t="s">
        <v>138</v>
      </c>
      <c r="B87" s="186">
        <v>86</v>
      </c>
      <c r="C87" s="186" t="s">
        <v>461</v>
      </c>
      <c r="D87" s="186" t="s">
        <v>462</v>
      </c>
      <c r="E87" s="186">
        <v>0.84599999999999997</v>
      </c>
      <c r="F87" s="188">
        <v>3482</v>
      </c>
      <c r="G87" s="188">
        <v>11.942</v>
      </c>
      <c r="H87" s="188">
        <v>945</v>
      </c>
      <c r="I87" s="188">
        <v>-34.24</v>
      </c>
      <c r="J87" s="187">
        <v>12.445050236406621</v>
      </c>
      <c r="K87" s="187">
        <v>52.601115011820333</v>
      </c>
    </row>
    <row r="88" spans="1:11" x14ac:dyDescent="0.2">
      <c r="A88" s="186" t="s">
        <v>138</v>
      </c>
      <c r="B88" s="186">
        <v>87</v>
      </c>
      <c r="C88" s="186" t="s">
        <v>463</v>
      </c>
      <c r="D88" s="186" t="s">
        <v>464</v>
      </c>
      <c r="E88" s="186">
        <v>0.80700000000000005</v>
      </c>
      <c r="F88" s="188">
        <v>3815</v>
      </c>
      <c r="G88" s="188">
        <v>11.722</v>
      </c>
      <c r="H88" s="188">
        <v>831</v>
      </c>
      <c r="I88" s="188">
        <v>-32.494999999999997</v>
      </c>
      <c r="J88" s="187">
        <v>14.34189405204461</v>
      </c>
      <c r="K88" s="187">
        <v>48.233071127633195</v>
      </c>
    </row>
    <row r="89" spans="1:11" x14ac:dyDescent="0.2">
      <c r="A89" s="186" t="s">
        <v>138</v>
      </c>
      <c r="B89" s="186">
        <v>88</v>
      </c>
      <c r="C89" s="186" t="s">
        <v>465</v>
      </c>
      <c r="D89" s="186" t="s">
        <v>466</v>
      </c>
      <c r="E89" s="186">
        <v>0.84399999999999997</v>
      </c>
      <c r="F89" s="188">
        <v>3993</v>
      </c>
      <c r="G89" s="188">
        <v>12.154</v>
      </c>
      <c r="H89" s="188">
        <v>866</v>
      </c>
      <c r="I89" s="188">
        <v>-32.566000000000003</v>
      </c>
      <c r="J89" s="187">
        <v>14.335919431279622</v>
      </c>
      <c r="K89" s="187">
        <v>48.080936848341224</v>
      </c>
    </row>
    <row r="90" spans="1:11" x14ac:dyDescent="0.2">
      <c r="A90" s="186" t="s">
        <v>138</v>
      </c>
      <c r="B90" s="186">
        <v>89</v>
      </c>
      <c r="C90" s="186" t="s">
        <v>467</v>
      </c>
      <c r="D90" s="186" t="s">
        <v>468</v>
      </c>
      <c r="E90" s="186">
        <v>0.81499999999999995</v>
      </c>
      <c r="F90" s="188">
        <v>3823</v>
      </c>
      <c r="G90" s="188">
        <v>11.86</v>
      </c>
      <c r="H90" s="188">
        <v>850</v>
      </c>
      <c r="I90" s="188">
        <v>-32.298999999999999</v>
      </c>
      <c r="J90" s="187">
        <v>14.205615950920247</v>
      </c>
      <c r="K90" s="187">
        <v>48.888603558282213</v>
      </c>
    </row>
    <row r="91" spans="1:11" x14ac:dyDescent="0.2">
      <c r="A91" s="186" t="s">
        <v>138</v>
      </c>
      <c r="B91" s="186">
        <v>90</v>
      </c>
      <c r="C91" s="186" t="s">
        <v>469</v>
      </c>
      <c r="D91" s="186" t="s">
        <v>470</v>
      </c>
      <c r="E91" s="186">
        <v>0.83799999999999997</v>
      </c>
      <c r="F91" s="188">
        <v>3783</v>
      </c>
      <c r="G91" s="188">
        <v>11.952999999999999</v>
      </c>
      <c r="H91" s="188">
        <v>887</v>
      </c>
      <c r="I91" s="188">
        <v>-33.380000000000003</v>
      </c>
      <c r="J91" s="187">
        <v>13.665826372315038</v>
      </c>
      <c r="K91" s="187">
        <v>49.692424105011931</v>
      </c>
    </row>
    <row r="92" spans="1:11" x14ac:dyDescent="0.2">
      <c r="A92" s="186" t="s">
        <v>138</v>
      </c>
      <c r="B92" s="186">
        <v>91</v>
      </c>
      <c r="C92" s="186" t="s">
        <v>471</v>
      </c>
      <c r="D92" s="186" t="s">
        <v>472</v>
      </c>
      <c r="E92" s="186">
        <v>0.82199999999999995</v>
      </c>
      <c r="F92" s="188">
        <v>3981</v>
      </c>
      <c r="G92" s="188">
        <v>12.022</v>
      </c>
      <c r="H92" s="188">
        <v>833</v>
      </c>
      <c r="I92" s="188">
        <v>-32.137</v>
      </c>
      <c r="J92" s="187">
        <v>14.668667274939173</v>
      </c>
      <c r="K92" s="187">
        <v>47.443276885644757</v>
      </c>
    </row>
    <row r="93" spans="1:11" x14ac:dyDescent="0.2">
      <c r="A93" s="186" t="s">
        <v>138</v>
      </c>
      <c r="B93" s="186">
        <v>92</v>
      </c>
      <c r="C93" s="186" t="s">
        <v>473</v>
      </c>
      <c r="D93" s="186" t="s">
        <v>474</v>
      </c>
      <c r="E93" s="186">
        <v>0.81699999999999995</v>
      </c>
      <c r="F93" s="188">
        <v>3644</v>
      </c>
      <c r="G93" s="188">
        <v>11.516999999999999</v>
      </c>
      <c r="H93" s="188">
        <v>856</v>
      </c>
      <c r="I93" s="188">
        <v>-33.091999999999999</v>
      </c>
      <c r="J93" s="187">
        <v>13.515580171358632</v>
      </c>
      <c r="K93" s="187">
        <v>49.080961077111382</v>
      </c>
    </row>
    <row r="94" spans="1:11" x14ac:dyDescent="0.2">
      <c r="A94" s="186" t="s">
        <v>138</v>
      </c>
      <c r="B94" s="186">
        <v>93</v>
      </c>
      <c r="C94" s="186" t="s">
        <v>473</v>
      </c>
      <c r="D94" s="186" t="s">
        <v>338</v>
      </c>
      <c r="E94" s="186">
        <v>0.81699999999999995</v>
      </c>
      <c r="F94" s="188">
        <v>3677</v>
      </c>
      <c r="G94" s="188">
        <v>11.473000000000001</v>
      </c>
      <c r="H94" s="188">
        <v>857</v>
      </c>
      <c r="I94" s="188">
        <v>-33.198999999999998</v>
      </c>
      <c r="J94" s="187">
        <v>13.641615667074666</v>
      </c>
      <c r="K94" s="187">
        <v>49.173951897184828</v>
      </c>
    </row>
    <row r="95" spans="1:11" x14ac:dyDescent="0.2">
      <c r="A95" s="186" t="s">
        <v>138</v>
      </c>
      <c r="B95" s="186">
        <v>94</v>
      </c>
      <c r="C95" s="186" t="s">
        <v>128</v>
      </c>
      <c r="D95" s="186" t="s">
        <v>700</v>
      </c>
      <c r="E95" s="186">
        <v>0.74399999999999999</v>
      </c>
      <c r="F95" s="188">
        <v>2271</v>
      </c>
      <c r="G95" s="188">
        <v>-2.8879999999999999</v>
      </c>
      <c r="H95" s="188">
        <v>645</v>
      </c>
      <c r="I95" s="188">
        <v>-29.709</v>
      </c>
      <c r="J95" s="187">
        <v>9.284547043010754</v>
      </c>
      <c r="K95" s="187">
        <v>40.274570295698922</v>
      </c>
    </row>
    <row r="96" spans="1:11" x14ac:dyDescent="0.2">
      <c r="A96" s="186" t="s">
        <v>138</v>
      </c>
      <c r="B96" s="186">
        <v>95</v>
      </c>
      <c r="C96" s="186" t="s">
        <v>129</v>
      </c>
      <c r="D96" s="186" t="s">
        <v>700</v>
      </c>
      <c r="E96" s="186">
        <v>0.755</v>
      </c>
      <c r="F96" s="188">
        <v>2305</v>
      </c>
      <c r="G96" s="188">
        <v>-2.9060000000000001</v>
      </c>
      <c r="H96" s="188">
        <v>654</v>
      </c>
      <c r="I96" s="188">
        <v>-29.902000000000001</v>
      </c>
      <c r="J96" s="187">
        <v>9.2734298013245038</v>
      </c>
      <c r="K96" s="187">
        <v>40.206577350993363</v>
      </c>
    </row>
    <row r="97" spans="1:11" x14ac:dyDescent="0.2">
      <c r="A97" s="186" t="s">
        <v>138</v>
      </c>
      <c r="B97" s="186">
        <v>96</v>
      </c>
      <c r="C97" s="186" t="s">
        <v>136</v>
      </c>
      <c r="D97" s="186" t="s">
        <v>701</v>
      </c>
      <c r="E97" s="186">
        <v>0.73</v>
      </c>
      <c r="F97" s="188">
        <v>2418</v>
      </c>
      <c r="G97" s="188">
        <v>29.766999999999999</v>
      </c>
      <c r="H97" s="188">
        <v>680</v>
      </c>
      <c r="I97" s="188">
        <v>22.186</v>
      </c>
      <c r="J97" s="187">
        <v>10.14085479452055</v>
      </c>
      <c r="K97" s="187">
        <v>43.655729726027396</v>
      </c>
    </row>
    <row r="98" spans="1:11" x14ac:dyDescent="0.2">
      <c r="A98" s="186" t="s">
        <v>138</v>
      </c>
      <c r="B98" s="186">
        <v>97</v>
      </c>
      <c r="C98" s="186" t="s">
        <v>137</v>
      </c>
      <c r="D98" s="186" t="s">
        <v>701</v>
      </c>
      <c r="E98" s="186">
        <v>0.76800000000000002</v>
      </c>
      <c r="F98" s="188">
        <v>2523</v>
      </c>
      <c r="G98" s="188">
        <v>29.664000000000001</v>
      </c>
      <c r="H98" s="188">
        <v>711</v>
      </c>
      <c r="I98" s="188">
        <v>22.303000000000001</v>
      </c>
      <c r="J98" s="187">
        <v>10.016123046875</v>
      </c>
      <c r="K98" s="187">
        <v>43.304887499999992</v>
      </c>
    </row>
    <row r="99" spans="1:11" x14ac:dyDescent="0.2">
      <c r="A99" s="186" t="s">
        <v>138</v>
      </c>
      <c r="B99" s="186">
        <v>98</v>
      </c>
      <c r="C99" s="186" t="s">
        <v>145</v>
      </c>
      <c r="D99" s="186" t="s">
        <v>697</v>
      </c>
      <c r="E99" s="186">
        <v>0.82499999999999996</v>
      </c>
      <c r="F99" s="188">
        <v>3496</v>
      </c>
      <c r="G99" s="188">
        <v>8.4760000000000009</v>
      </c>
      <c r="H99" s="188">
        <v>877</v>
      </c>
      <c r="I99" s="188">
        <v>-19.405000000000001</v>
      </c>
      <c r="J99" s="187">
        <v>12.816879999999999</v>
      </c>
      <c r="K99" s="187">
        <v>49.826739757575758</v>
      </c>
    </row>
    <row r="100" spans="1:11" x14ac:dyDescent="0.2">
      <c r="A100" s="186" t="s">
        <v>138</v>
      </c>
      <c r="B100" s="186">
        <v>99</v>
      </c>
      <c r="C100" s="186" t="s">
        <v>146</v>
      </c>
      <c r="D100" s="186" t="s">
        <v>697</v>
      </c>
      <c r="E100" s="186">
        <v>0.73599999999999999</v>
      </c>
      <c r="F100" s="188">
        <v>3105</v>
      </c>
      <c r="G100" s="188">
        <v>8.4879999999999995</v>
      </c>
      <c r="H100" s="188">
        <v>783</v>
      </c>
      <c r="I100" s="188">
        <v>-19.350999999999999</v>
      </c>
      <c r="J100" s="187">
        <v>12.806809782608697</v>
      </c>
      <c r="K100" s="187">
        <v>49.722721059782607</v>
      </c>
    </row>
    <row r="102" spans="1:11" x14ac:dyDescent="0.2">
      <c r="A102" s="186" t="s">
        <v>726</v>
      </c>
    </row>
    <row r="103" spans="1:11" x14ac:dyDescent="0.2">
      <c r="A103" s="186" t="s">
        <v>1260</v>
      </c>
    </row>
    <row r="104" spans="1:11" x14ac:dyDescent="0.2">
      <c r="A104" s="186" t="s">
        <v>1271</v>
      </c>
    </row>
    <row r="105" spans="1:11" x14ac:dyDescent="0.2">
      <c r="A105" s="186" t="s">
        <v>1280</v>
      </c>
    </row>
    <row r="106" spans="1:11" x14ac:dyDescent="0.2">
      <c r="A106" s="186" t="s">
        <v>1287</v>
      </c>
    </row>
    <row r="107" spans="1:11" x14ac:dyDescent="0.2">
      <c r="A107" s="186" t="s">
        <v>810</v>
      </c>
    </row>
    <row r="108" spans="1:11" x14ac:dyDescent="0.2">
      <c r="A108" s="186" t="s">
        <v>1301</v>
      </c>
    </row>
    <row r="109" spans="1:11" x14ac:dyDescent="0.2">
      <c r="A109" s="186" t="s">
        <v>1304</v>
      </c>
    </row>
    <row r="110" spans="1:11" x14ac:dyDescent="0.2">
      <c r="A110" s="186" t="s">
        <v>1310</v>
      </c>
    </row>
  </sheetData>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topLeftCell="A56" workbookViewId="0">
      <selection activeCell="J2" activeCellId="1" sqref="C2:D73 J2:N73"/>
    </sheetView>
  </sheetViews>
  <sheetFormatPr defaultColWidth="9.140625" defaultRowHeight="12.75" x14ac:dyDescent="0.2"/>
  <cols>
    <col min="1" max="9" width="9.140625" style="188"/>
    <col min="10" max="11" width="10.42578125" style="188" bestFit="1" customWidth="1"/>
    <col min="12" max="16384" width="9.140625" style="188"/>
  </cols>
  <sheetData>
    <row r="1" spans="1:11" x14ac:dyDescent="0.2">
      <c r="A1" s="186" t="s">
        <v>684</v>
      </c>
      <c r="B1" s="186" t="s">
        <v>719</v>
      </c>
      <c r="C1" s="186" t="s">
        <v>28</v>
      </c>
      <c r="D1" s="186" t="s">
        <v>685</v>
      </c>
      <c r="E1" s="186" t="s">
        <v>686</v>
      </c>
      <c r="F1" s="186" t="s">
        <v>687</v>
      </c>
      <c r="G1" s="186" t="s">
        <v>720</v>
      </c>
      <c r="H1" s="186" t="s">
        <v>689</v>
      </c>
      <c r="I1" s="186" t="s">
        <v>721</v>
      </c>
      <c r="J1" s="186" t="s">
        <v>2221</v>
      </c>
      <c r="K1" s="186" t="s">
        <v>2222</v>
      </c>
    </row>
    <row r="2" spans="1:11" x14ac:dyDescent="0.2">
      <c r="A2" s="186" t="s">
        <v>138</v>
      </c>
      <c r="B2" s="186">
        <v>1</v>
      </c>
      <c r="C2" s="186" t="s">
        <v>1648</v>
      </c>
      <c r="D2" s="186" t="s">
        <v>700</v>
      </c>
      <c r="E2" s="186">
        <v>0.79500000000000004</v>
      </c>
      <c r="F2" s="186">
        <v>2410</v>
      </c>
      <c r="G2" s="186">
        <v>-2.778</v>
      </c>
      <c r="H2" s="186">
        <v>672</v>
      </c>
      <c r="I2" s="186">
        <v>-29.797999999999998</v>
      </c>
      <c r="J2" s="187">
        <v>9.5882316981132067</v>
      </c>
      <c r="K2" s="187">
        <v>40.626857861635223</v>
      </c>
    </row>
    <row r="3" spans="1:11" x14ac:dyDescent="0.2">
      <c r="A3" s="186" t="s">
        <v>138</v>
      </c>
      <c r="B3" s="186">
        <v>2</v>
      </c>
      <c r="C3" s="186" t="s">
        <v>1660</v>
      </c>
      <c r="D3" s="186" t="s">
        <v>700</v>
      </c>
      <c r="E3" s="186">
        <v>0.72</v>
      </c>
      <c r="F3" s="186">
        <v>2125</v>
      </c>
      <c r="G3" s="186">
        <v>-2.8279999999999998</v>
      </c>
      <c r="H3" s="186">
        <v>604</v>
      </c>
      <c r="I3" s="186">
        <v>-30.029</v>
      </c>
      <c r="J3" s="187">
        <v>9.5022583333333319</v>
      </c>
      <c r="K3" s="187">
        <v>40.62840555555556</v>
      </c>
    </row>
    <row r="4" spans="1:11" x14ac:dyDescent="0.2">
      <c r="A4" s="186" t="s">
        <v>138</v>
      </c>
      <c r="B4" s="186">
        <v>3</v>
      </c>
      <c r="C4" s="186" t="s">
        <v>147</v>
      </c>
      <c r="D4" s="186" t="s">
        <v>700</v>
      </c>
      <c r="E4" s="186">
        <v>0.42599999999999999</v>
      </c>
      <c r="F4" s="186">
        <v>1249</v>
      </c>
      <c r="G4" s="186">
        <v>-2.831</v>
      </c>
      <c r="H4" s="186">
        <v>357</v>
      </c>
      <c r="I4" s="186">
        <v>-29.73</v>
      </c>
      <c r="J4" s="187">
        <v>9.5228265258215963</v>
      </c>
      <c r="K4" s="187">
        <v>41.042544600938967</v>
      </c>
    </row>
    <row r="5" spans="1:11" x14ac:dyDescent="0.2">
      <c r="A5" s="186" t="s">
        <v>138</v>
      </c>
      <c r="B5" s="186">
        <v>4</v>
      </c>
      <c r="C5" s="186" t="s">
        <v>148</v>
      </c>
      <c r="D5" s="186" t="s">
        <v>700</v>
      </c>
      <c r="E5" s="186">
        <v>0.749</v>
      </c>
      <c r="F5" s="186">
        <v>2223</v>
      </c>
      <c r="G5" s="186">
        <v>-2.847</v>
      </c>
      <c r="H5" s="186">
        <v>628</v>
      </c>
      <c r="I5" s="186">
        <v>-29.876999999999999</v>
      </c>
      <c r="J5" s="187">
        <v>9.5195062750333772</v>
      </c>
      <c r="K5" s="187">
        <v>40.627006675567429</v>
      </c>
    </row>
    <row r="6" spans="1:11" x14ac:dyDescent="0.2">
      <c r="A6" s="186" t="s">
        <v>138</v>
      </c>
      <c r="B6" s="186">
        <v>5</v>
      </c>
      <c r="C6" s="186" t="s">
        <v>149</v>
      </c>
      <c r="D6" s="186" t="s">
        <v>700</v>
      </c>
      <c r="E6" s="186">
        <v>1.5780000000000001</v>
      </c>
      <c r="F6" s="186">
        <v>4785</v>
      </c>
      <c r="G6" s="186">
        <v>-2.8929999999999998</v>
      </c>
      <c r="H6" s="186">
        <v>1297</v>
      </c>
      <c r="I6" s="186">
        <v>-30.114999999999998</v>
      </c>
      <c r="J6" s="187">
        <v>9.5211252851711023</v>
      </c>
      <c r="K6" s="187">
        <v>40.833713561470212</v>
      </c>
    </row>
    <row r="7" spans="1:11" x14ac:dyDescent="0.2">
      <c r="A7" s="186" t="s">
        <v>138</v>
      </c>
      <c r="B7" s="186">
        <v>6</v>
      </c>
      <c r="C7" s="186" t="s">
        <v>156</v>
      </c>
      <c r="D7" s="186" t="s">
        <v>701</v>
      </c>
      <c r="E7" s="186">
        <v>0.8</v>
      </c>
      <c r="F7" s="186">
        <v>2580</v>
      </c>
      <c r="G7" s="186">
        <v>29.724</v>
      </c>
      <c r="H7" s="186">
        <v>728</v>
      </c>
      <c r="I7" s="186">
        <v>22.143999999999998</v>
      </c>
      <c r="J7" s="187">
        <v>10.326555624999999</v>
      </c>
      <c r="K7" s="187">
        <v>44.130980000000001</v>
      </c>
    </row>
    <row r="8" spans="1:11" x14ac:dyDescent="0.2">
      <c r="A8" s="186" t="s">
        <v>138</v>
      </c>
      <c r="B8" s="186">
        <v>7</v>
      </c>
      <c r="C8" s="186" t="s">
        <v>157</v>
      </c>
      <c r="D8" s="186" t="s">
        <v>701</v>
      </c>
      <c r="E8" s="186">
        <v>0.82899999999999996</v>
      </c>
      <c r="F8" s="186">
        <v>2680</v>
      </c>
      <c r="G8" s="186">
        <v>29.762</v>
      </c>
      <c r="H8" s="186">
        <v>755</v>
      </c>
      <c r="I8" s="186">
        <v>22.231999999999999</v>
      </c>
      <c r="J8" s="187">
        <v>10.340966827503015</v>
      </c>
      <c r="K8" s="187">
        <v>44.125177322074798</v>
      </c>
    </row>
    <row r="9" spans="1:11" x14ac:dyDescent="0.2">
      <c r="A9" s="186" t="s">
        <v>138</v>
      </c>
      <c r="B9" s="186">
        <v>8</v>
      </c>
      <c r="C9" s="186" t="s">
        <v>165</v>
      </c>
      <c r="D9" s="186" t="s">
        <v>697</v>
      </c>
      <c r="E9" s="186">
        <v>0.81100000000000005</v>
      </c>
      <c r="F9" s="186">
        <v>3340</v>
      </c>
      <c r="G9" s="186">
        <v>8.5090000000000003</v>
      </c>
      <c r="H9" s="186">
        <v>844</v>
      </c>
      <c r="I9" s="186">
        <v>-19.515000000000001</v>
      </c>
      <c r="J9" s="187">
        <v>13.100969790382244</v>
      </c>
      <c r="K9" s="187">
        <v>50.337163995067812</v>
      </c>
    </row>
    <row r="10" spans="1:11" x14ac:dyDescent="0.2">
      <c r="A10" s="186" t="s">
        <v>138</v>
      </c>
      <c r="B10" s="186">
        <v>9</v>
      </c>
      <c r="C10" s="186" t="s">
        <v>166</v>
      </c>
      <c r="D10" s="186" t="s">
        <v>697</v>
      </c>
      <c r="E10" s="186">
        <v>0.71899999999999997</v>
      </c>
      <c r="F10" s="186">
        <v>2940</v>
      </c>
      <c r="G10" s="186">
        <v>8.452</v>
      </c>
      <c r="H10" s="186">
        <v>747</v>
      </c>
      <c r="I10" s="186">
        <v>-19.55</v>
      </c>
      <c r="J10" s="187">
        <v>13.037742420027815</v>
      </c>
      <c r="K10" s="187">
        <v>50.159905424200282</v>
      </c>
    </row>
    <row r="11" spans="1:11" x14ac:dyDescent="0.2">
      <c r="A11" s="186" t="s">
        <v>138</v>
      </c>
      <c r="B11" s="186">
        <v>10</v>
      </c>
      <c r="C11" s="186" t="s">
        <v>475</v>
      </c>
      <c r="D11" s="186" t="s">
        <v>476</v>
      </c>
      <c r="E11" s="186">
        <v>0.84599999999999997</v>
      </c>
      <c r="F11" s="186">
        <v>3401</v>
      </c>
      <c r="G11" s="186">
        <v>11.977</v>
      </c>
      <c r="H11" s="186">
        <v>716</v>
      </c>
      <c r="I11" s="186">
        <v>-31.01</v>
      </c>
      <c r="J11" s="187">
        <v>12.778906501182034</v>
      </c>
      <c r="K11" s="187">
        <v>40.838940898345157</v>
      </c>
    </row>
    <row r="12" spans="1:11" x14ac:dyDescent="0.2">
      <c r="A12" s="186" t="s">
        <v>138</v>
      </c>
      <c r="B12" s="186">
        <v>11</v>
      </c>
      <c r="C12" s="186" t="s">
        <v>477</v>
      </c>
      <c r="D12" s="186" t="s">
        <v>478</v>
      </c>
      <c r="E12" s="186">
        <v>0.84199999999999997</v>
      </c>
      <c r="F12" s="186">
        <v>3675</v>
      </c>
      <c r="G12" s="186">
        <v>12.085000000000001</v>
      </c>
      <c r="H12" s="186">
        <v>884</v>
      </c>
      <c r="I12" s="186">
        <v>-33.527999999999999</v>
      </c>
      <c r="J12" s="187">
        <v>13.779569002375297</v>
      </c>
      <c r="K12" s="187">
        <v>50.774612826603338</v>
      </c>
    </row>
    <row r="13" spans="1:11" x14ac:dyDescent="0.2">
      <c r="A13" s="186" t="s">
        <v>138</v>
      </c>
      <c r="B13" s="186">
        <v>12</v>
      </c>
      <c r="C13" s="186" t="s">
        <v>477</v>
      </c>
      <c r="D13" s="186" t="s">
        <v>203</v>
      </c>
      <c r="E13" s="186">
        <v>0.82899999999999996</v>
      </c>
      <c r="F13" s="186">
        <v>3366</v>
      </c>
      <c r="G13" s="186">
        <v>12.112</v>
      </c>
      <c r="H13" s="186">
        <v>887</v>
      </c>
      <c r="I13" s="186">
        <v>-34.148000000000003</v>
      </c>
      <c r="J13" s="187">
        <v>12.846530518697225</v>
      </c>
      <c r="K13" s="187">
        <v>51.781973462002426</v>
      </c>
    </row>
    <row r="14" spans="1:11" x14ac:dyDescent="0.2">
      <c r="A14" s="186" t="s">
        <v>138</v>
      </c>
      <c r="B14" s="186">
        <v>13</v>
      </c>
      <c r="C14" s="186" t="s">
        <v>479</v>
      </c>
      <c r="D14" s="186" t="s">
        <v>480</v>
      </c>
      <c r="E14" s="186">
        <v>0.80100000000000005</v>
      </c>
      <c r="F14" s="186">
        <v>3166</v>
      </c>
      <c r="G14" s="186">
        <v>11.553000000000001</v>
      </c>
      <c r="H14" s="186">
        <v>852</v>
      </c>
      <c r="I14" s="186">
        <v>-33.664999999999999</v>
      </c>
      <c r="J14" s="187">
        <v>12.489559675405742</v>
      </c>
      <c r="K14" s="187">
        <v>51.417622971285894</v>
      </c>
    </row>
    <row r="15" spans="1:11" x14ac:dyDescent="0.2">
      <c r="A15" s="186" t="s">
        <v>138</v>
      </c>
      <c r="B15" s="186">
        <v>14</v>
      </c>
      <c r="C15" s="186" t="s">
        <v>481</v>
      </c>
      <c r="D15" s="186" t="s">
        <v>482</v>
      </c>
      <c r="E15" s="186">
        <v>0.83899999999999997</v>
      </c>
      <c r="F15" s="186">
        <v>3573</v>
      </c>
      <c r="G15" s="186">
        <v>12.023</v>
      </c>
      <c r="H15" s="186">
        <v>879</v>
      </c>
      <c r="I15" s="186">
        <v>-33.659999999999997</v>
      </c>
      <c r="J15" s="187">
        <v>13.442910131108462</v>
      </c>
      <c r="K15" s="187">
        <v>50.663690107270568</v>
      </c>
    </row>
    <row r="16" spans="1:11" x14ac:dyDescent="0.2">
      <c r="A16" s="186" t="s">
        <v>138</v>
      </c>
      <c r="B16" s="186">
        <v>15</v>
      </c>
      <c r="C16" s="186" t="s">
        <v>483</v>
      </c>
      <c r="D16" s="186" t="s">
        <v>484</v>
      </c>
      <c r="E16" s="186">
        <v>0.84299999999999997</v>
      </c>
      <c r="F16" s="186">
        <v>3486</v>
      </c>
      <c r="G16" s="186">
        <v>11.08</v>
      </c>
      <c r="H16" s="186">
        <v>902</v>
      </c>
      <c r="I16" s="186">
        <v>-33.344000000000001</v>
      </c>
      <c r="J16" s="187">
        <v>13.052987663107945</v>
      </c>
      <c r="K16" s="187">
        <v>51.632431791221833</v>
      </c>
    </row>
    <row r="17" spans="1:11" x14ac:dyDescent="0.2">
      <c r="A17" s="186" t="s">
        <v>138</v>
      </c>
      <c r="B17" s="186">
        <v>16</v>
      </c>
      <c r="C17" s="186" t="s">
        <v>485</v>
      </c>
      <c r="D17" s="186" t="s">
        <v>486</v>
      </c>
      <c r="E17" s="186">
        <v>0.81200000000000006</v>
      </c>
      <c r="F17" s="186">
        <v>3675</v>
      </c>
      <c r="G17" s="186">
        <v>10.747999999999999</v>
      </c>
      <c r="H17" s="186">
        <v>799</v>
      </c>
      <c r="I17" s="186">
        <v>-30.192</v>
      </c>
      <c r="J17" s="187">
        <v>14.320278571428569</v>
      </c>
      <c r="K17" s="187">
        <v>47.428556650246314</v>
      </c>
    </row>
    <row r="18" spans="1:11" x14ac:dyDescent="0.2">
      <c r="A18" s="186" t="s">
        <v>138</v>
      </c>
      <c r="B18" s="186">
        <v>17</v>
      </c>
      <c r="C18" s="186" t="s">
        <v>487</v>
      </c>
      <c r="D18" s="186" t="s">
        <v>488</v>
      </c>
      <c r="E18" s="186">
        <v>0.83</v>
      </c>
      <c r="F18" s="186">
        <v>3740</v>
      </c>
      <c r="G18" s="186">
        <v>9.5500000000000007</v>
      </c>
      <c r="H18" s="186">
        <v>849</v>
      </c>
      <c r="I18" s="186">
        <v>-32.287999999999997</v>
      </c>
      <c r="J18" s="187">
        <v>14.220082168674701</v>
      </c>
      <c r="K18" s="187">
        <v>49.304780722891572</v>
      </c>
    </row>
    <row r="19" spans="1:11" x14ac:dyDescent="0.2">
      <c r="A19" s="186" t="s">
        <v>138</v>
      </c>
      <c r="B19" s="186">
        <v>18</v>
      </c>
      <c r="C19" s="186" t="s">
        <v>489</v>
      </c>
      <c r="D19" s="186" t="s">
        <v>490</v>
      </c>
      <c r="E19" s="186">
        <v>0.82499999999999996</v>
      </c>
      <c r="F19" s="186">
        <v>3828</v>
      </c>
      <c r="G19" s="186">
        <v>11.789</v>
      </c>
      <c r="H19" s="186">
        <v>827</v>
      </c>
      <c r="I19" s="186">
        <v>-32.140999999999998</v>
      </c>
      <c r="J19" s="187">
        <v>14.681528484848485</v>
      </c>
      <c r="K19" s="187">
        <v>48.494957575757581</v>
      </c>
    </row>
    <row r="20" spans="1:11" x14ac:dyDescent="0.2">
      <c r="A20" s="186" t="s">
        <v>138</v>
      </c>
      <c r="B20" s="186">
        <v>19</v>
      </c>
      <c r="C20" s="186" t="s">
        <v>491</v>
      </c>
      <c r="D20" s="186" t="s">
        <v>492</v>
      </c>
      <c r="E20" s="186">
        <v>0.84</v>
      </c>
      <c r="F20" s="186">
        <v>2573</v>
      </c>
      <c r="G20" s="186">
        <v>12.042999999999999</v>
      </c>
      <c r="H20" s="186">
        <v>994</v>
      </c>
      <c r="I20" s="186">
        <v>-35.9</v>
      </c>
      <c r="J20" s="187">
        <v>9.6717847619047621</v>
      </c>
      <c r="K20" s="187">
        <v>57.491890476190491</v>
      </c>
    </row>
    <row r="21" spans="1:11" x14ac:dyDescent="0.2">
      <c r="A21" s="186" t="s">
        <v>138</v>
      </c>
      <c r="B21" s="186">
        <v>20</v>
      </c>
      <c r="C21" s="186" t="s">
        <v>493</v>
      </c>
      <c r="D21" s="186" t="s">
        <v>494</v>
      </c>
      <c r="E21" s="186">
        <v>0.83199999999999996</v>
      </c>
      <c r="F21" s="186">
        <v>3539</v>
      </c>
      <c r="G21" s="186">
        <v>11.959</v>
      </c>
      <c r="H21" s="186">
        <v>876</v>
      </c>
      <c r="I21" s="186">
        <v>-33.603999999999999</v>
      </c>
      <c r="J21" s="187">
        <v>13.42116983173077</v>
      </c>
      <c r="K21" s="187">
        <v>50.726947115384625</v>
      </c>
    </row>
    <row r="22" spans="1:11" x14ac:dyDescent="0.2">
      <c r="A22" s="186" t="s">
        <v>138</v>
      </c>
      <c r="B22" s="186">
        <v>21</v>
      </c>
      <c r="C22" s="186" t="s">
        <v>495</v>
      </c>
      <c r="D22" s="186" t="s">
        <v>496</v>
      </c>
      <c r="E22" s="186">
        <v>0.81399999999999995</v>
      </c>
      <c r="F22" s="186">
        <v>3149</v>
      </c>
      <c r="G22" s="186">
        <v>12.63</v>
      </c>
      <c r="H22" s="186">
        <v>909</v>
      </c>
      <c r="I22" s="186">
        <v>-34.17</v>
      </c>
      <c r="J22" s="187">
        <v>12.212139066339065</v>
      </c>
      <c r="K22" s="187">
        <v>53.826078624078633</v>
      </c>
    </row>
    <row r="23" spans="1:11" x14ac:dyDescent="0.2">
      <c r="A23" s="186" t="s">
        <v>138</v>
      </c>
      <c r="B23" s="186">
        <v>22</v>
      </c>
      <c r="C23" s="186" t="s">
        <v>497</v>
      </c>
      <c r="D23" s="186" t="s">
        <v>498</v>
      </c>
      <c r="E23" s="186">
        <v>0.80500000000000005</v>
      </c>
      <c r="F23" s="186">
        <v>3678</v>
      </c>
      <c r="G23" s="186">
        <v>12.728999999999999</v>
      </c>
      <c r="H23" s="186">
        <v>821</v>
      </c>
      <c r="I23" s="186">
        <v>-31.437000000000001</v>
      </c>
      <c r="J23" s="187">
        <v>14.432015527950309</v>
      </c>
      <c r="K23" s="187">
        <v>49.126380124223608</v>
      </c>
    </row>
    <row r="24" spans="1:11" x14ac:dyDescent="0.2">
      <c r="A24" s="186" t="s">
        <v>138</v>
      </c>
      <c r="B24" s="186">
        <v>23</v>
      </c>
      <c r="C24" s="186" t="s">
        <v>499</v>
      </c>
      <c r="D24" s="186" t="s">
        <v>500</v>
      </c>
      <c r="E24" s="186">
        <v>0.84</v>
      </c>
      <c r="F24" s="186">
        <v>3436</v>
      </c>
      <c r="G24" s="186">
        <v>12.042999999999999</v>
      </c>
      <c r="H24" s="186">
        <v>915</v>
      </c>
      <c r="I24" s="186">
        <v>-34.253</v>
      </c>
      <c r="J24" s="187">
        <v>12.891745952380953</v>
      </c>
      <c r="K24" s="187">
        <v>52.589033333333347</v>
      </c>
    </row>
    <row r="25" spans="1:11" x14ac:dyDescent="0.2">
      <c r="A25" s="186" t="s">
        <v>138</v>
      </c>
      <c r="B25" s="186">
        <v>24</v>
      </c>
      <c r="C25" s="186" t="s">
        <v>501</v>
      </c>
      <c r="D25" s="186" t="s">
        <v>502</v>
      </c>
      <c r="E25" s="186">
        <v>0.82899999999999996</v>
      </c>
      <c r="F25" s="186">
        <v>3487</v>
      </c>
      <c r="G25" s="186">
        <v>12.022</v>
      </c>
      <c r="H25" s="186">
        <v>881</v>
      </c>
      <c r="I25" s="186">
        <v>-33.771999999999998</v>
      </c>
      <c r="J25" s="187">
        <v>13.295428950542821</v>
      </c>
      <c r="K25" s="187">
        <v>51.173404101326916</v>
      </c>
    </row>
    <row r="26" spans="1:11" x14ac:dyDescent="0.2">
      <c r="A26" s="186" t="s">
        <v>138</v>
      </c>
      <c r="B26" s="186">
        <v>25</v>
      </c>
      <c r="C26" s="186" t="s">
        <v>503</v>
      </c>
      <c r="D26" s="186" t="s">
        <v>504</v>
      </c>
      <c r="E26" s="186">
        <v>0.82599999999999996</v>
      </c>
      <c r="F26" s="186">
        <v>3706</v>
      </c>
      <c r="G26" s="186">
        <v>12.087</v>
      </c>
      <c r="H26" s="186">
        <v>851</v>
      </c>
      <c r="I26" s="186">
        <v>-32.762</v>
      </c>
      <c r="J26" s="187">
        <v>14.145866949152541</v>
      </c>
      <c r="K26" s="187">
        <v>49.576784503631963</v>
      </c>
    </row>
    <row r="27" spans="1:11" x14ac:dyDescent="0.2">
      <c r="A27" s="186" t="s">
        <v>138</v>
      </c>
      <c r="B27" s="186">
        <v>26</v>
      </c>
      <c r="C27" s="186" t="s">
        <v>505</v>
      </c>
      <c r="D27" s="186" t="s">
        <v>506</v>
      </c>
      <c r="E27" s="186">
        <v>0.84299999999999997</v>
      </c>
      <c r="F27" s="186">
        <v>3951</v>
      </c>
      <c r="G27" s="186">
        <v>12.308999999999999</v>
      </c>
      <c r="H27" s="186">
        <v>846</v>
      </c>
      <c r="I27" s="186">
        <v>-31.093</v>
      </c>
      <c r="J27" s="187">
        <v>14.727566785290627</v>
      </c>
      <c r="K27" s="187">
        <v>48.169897983392659</v>
      </c>
    </row>
    <row r="28" spans="1:11" x14ac:dyDescent="0.2">
      <c r="A28" s="186" t="s">
        <v>138</v>
      </c>
      <c r="B28" s="186">
        <v>27</v>
      </c>
      <c r="C28" s="186" t="s">
        <v>507</v>
      </c>
      <c r="D28" s="186" t="s">
        <v>508</v>
      </c>
      <c r="E28" s="186">
        <v>0.82699999999999996</v>
      </c>
      <c r="F28" s="186">
        <v>3473</v>
      </c>
      <c r="G28" s="186">
        <v>13.363</v>
      </c>
      <c r="H28" s="186">
        <v>869</v>
      </c>
      <c r="I28" s="186">
        <v>-32.643999999999998</v>
      </c>
      <c r="J28" s="187">
        <v>13.271491898428053</v>
      </c>
      <c r="K28" s="187">
        <v>50.707869407496986</v>
      </c>
    </row>
    <row r="29" spans="1:11" x14ac:dyDescent="0.2">
      <c r="A29" s="186" t="s">
        <v>138</v>
      </c>
      <c r="B29" s="186">
        <v>28</v>
      </c>
      <c r="C29" s="186" t="s">
        <v>509</v>
      </c>
      <c r="D29" s="186" t="s">
        <v>510</v>
      </c>
      <c r="E29" s="186">
        <v>0.80300000000000005</v>
      </c>
      <c r="F29" s="186">
        <v>3584</v>
      </c>
      <c r="G29" s="186">
        <v>9.9789999999999992</v>
      </c>
      <c r="H29" s="186">
        <v>824</v>
      </c>
      <c r="I29" s="186">
        <v>-31.884</v>
      </c>
      <c r="J29" s="187">
        <v>14.042498007471979</v>
      </c>
      <c r="K29" s="187">
        <v>49.325668742216692</v>
      </c>
    </row>
    <row r="30" spans="1:11" x14ac:dyDescent="0.2">
      <c r="A30" s="186" t="s">
        <v>138</v>
      </c>
      <c r="B30" s="186">
        <v>29</v>
      </c>
      <c r="C30" s="186" t="s">
        <v>511</v>
      </c>
      <c r="D30" s="186" t="s">
        <v>512</v>
      </c>
      <c r="E30" s="186">
        <v>0.84599999999999997</v>
      </c>
      <c r="F30" s="186">
        <v>4029</v>
      </c>
      <c r="G30" s="186">
        <v>11.627000000000001</v>
      </c>
      <c r="H30" s="186">
        <v>835</v>
      </c>
      <c r="I30" s="186">
        <v>-31.969000000000001</v>
      </c>
      <c r="J30" s="187">
        <v>14.994160520094566</v>
      </c>
      <c r="K30" s="187">
        <v>47.46156501182034</v>
      </c>
    </row>
    <row r="31" spans="1:11" x14ac:dyDescent="0.2">
      <c r="A31" s="186" t="s">
        <v>138</v>
      </c>
      <c r="B31" s="186">
        <v>30</v>
      </c>
      <c r="C31" s="186" t="s">
        <v>513</v>
      </c>
      <c r="D31" s="186" t="s">
        <v>514</v>
      </c>
      <c r="E31" s="186">
        <v>0.84599999999999997</v>
      </c>
      <c r="F31" s="186">
        <v>4035</v>
      </c>
      <c r="G31" s="186">
        <v>12.117000000000001</v>
      </c>
      <c r="H31" s="186">
        <v>849</v>
      </c>
      <c r="I31" s="186">
        <v>-29.876000000000001</v>
      </c>
      <c r="J31" s="187">
        <v>15.044216666666665</v>
      </c>
      <c r="K31" s="187">
        <v>48.339848699763607</v>
      </c>
    </row>
    <row r="32" spans="1:11" x14ac:dyDescent="0.2">
      <c r="A32" s="186" t="s">
        <v>138</v>
      </c>
      <c r="B32" s="186">
        <v>31</v>
      </c>
      <c r="C32" s="186" t="s">
        <v>515</v>
      </c>
      <c r="D32" s="186" t="s">
        <v>516</v>
      </c>
      <c r="E32" s="186">
        <v>0.82399999999999995</v>
      </c>
      <c r="F32" s="186">
        <v>3329</v>
      </c>
      <c r="G32" s="186">
        <v>13.074</v>
      </c>
      <c r="H32" s="186">
        <v>881</v>
      </c>
      <c r="I32" s="186">
        <v>-32.89</v>
      </c>
      <c r="J32" s="187">
        <v>12.770304975728155</v>
      </c>
      <c r="K32" s="187">
        <v>51.506830097087388</v>
      </c>
    </row>
    <row r="33" spans="1:11" x14ac:dyDescent="0.2">
      <c r="A33" s="186" t="s">
        <v>138</v>
      </c>
      <c r="B33" s="186">
        <v>32</v>
      </c>
      <c r="C33" s="186" t="s">
        <v>517</v>
      </c>
      <c r="D33" s="186" t="s">
        <v>518</v>
      </c>
      <c r="E33" s="186">
        <v>0.82699999999999996</v>
      </c>
      <c r="F33" s="186">
        <v>3793</v>
      </c>
      <c r="G33" s="186">
        <v>9.8089999999999993</v>
      </c>
      <c r="H33" s="186">
        <v>840</v>
      </c>
      <c r="I33" s="186">
        <v>-31.099</v>
      </c>
      <c r="J33" s="187">
        <v>14.495870737605804</v>
      </c>
      <c r="K33" s="187">
        <v>48.861146311970991</v>
      </c>
    </row>
    <row r="34" spans="1:11" x14ac:dyDescent="0.2">
      <c r="A34" s="186" t="s">
        <v>138</v>
      </c>
      <c r="B34" s="186">
        <v>33</v>
      </c>
      <c r="C34" s="186" t="s">
        <v>517</v>
      </c>
      <c r="D34" s="186" t="s">
        <v>244</v>
      </c>
      <c r="E34" s="186">
        <v>0.82099999999999995</v>
      </c>
      <c r="F34" s="186">
        <v>3738</v>
      </c>
      <c r="G34" s="186">
        <v>9.8409999999999993</v>
      </c>
      <c r="H34" s="186">
        <v>818</v>
      </c>
      <c r="I34" s="186">
        <v>-30.989000000000001</v>
      </c>
      <c r="J34" s="187">
        <v>14.379140316686968</v>
      </c>
      <c r="K34" s="187">
        <v>47.966241169305732</v>
      </c>
    </row>
    <row r="35" spans="1:11" x14ac:dyDescent="0.2">
      <c r="A35" s="186" t="s">
        <v>138</v>
      </c>
      <c r="B35" s="186">
        <v>34</v>
      </c>
      <c r="C35" s="186" t="s">
        <v>150</v>
      </c>
      <c r="D35" s="186" t="s">
        <v>700</v>
      </c>
      <c r="E35" s="186">
        <v>0.80100000000000005</v>
      </c>
      <c r="F35" s="186">
        <v>2382</v>
      </c>
      <c r="G35" s="186">
        <v>-2.9430000000000001</v>
      </c>
      <c r="H35" s="186">
        <v>674</v>
      </c>
      <c r="I35" s="186">
        <v>-29.867000000000001</v>
      </c>
      <c r="J35" s="187">
        <v>9.4866408239700366</v>
      </c>
      <c r="K35" s="187">
        <v>40.348244694132326</v>
      </c>
    </row>
    <row r="36" spans="1:11" x14ac:dyDescent="0.2">
      <c r="A36" s="186" t="s">
        <v>138</v>
      </c>
      <c r="B36" s="186">
        <v>35</v>
      </c>
      <c r="C36" s="186" t="s">
        <v>151</v>
      </c>
      <c r="D36" s="186" t="s">
        <v>700</v>
      </c>
      <c r="E36" s="186">
        <v>0.78600000000000003</v>
      </c>
      <c r="F36" s="186">
        <v>2342</v>
      </c>
      <c r="G36" s="186">
        <v>-2.875</v>
      </c>
      <c r="H36" s="186">
        <v>663</v>
      </c>
      <c r="I36" s="186">
        <v>-29.855</v>
      </c>
      <c r="J36" s="187">
        <v>9.4861587786259545</v>
      </c>
      <c r="K36" s="187">
        <v>40.504768447837151</v>
      </c>
    </row>
    <row r="37" spans="1:11" x14ac:dyDescent="0.2">
      <c r="A37" s="186" t="s">
        <v>138</v>
      </c>
      <c r="B37" s="186">
        <v>36</v>
      </c>
      <c r="C37" s="186" t="s">
        <v>158</v>
      </c>
      <c r="D37" s="186" t="s">
        <v>701</v>
      </c>
      <c r="E37" s="186">
        <v>0.77900000000000003</v>
      </c>
      <c r="F37" s="186">
        <v>2511</v>
      </c>
      <c r="G37" s="186">
        <v>29.645</v>
      </c>
      <c r="H37" s="186">
        <v>706</v>
      </c>
      <c r="I37" s="186">
        <v>22.271999999999998</v>
      </c>
      <c r="J37" s="187">
        <v>10.277261617458279</v>
      </c>
      <c r="K37" s="187">
        <v>43.659717586649556</v>
      </c>
    </row>
    <row r="38" spans="1:11" x14ac:dyDescent="0.2">
      <c r="A38" s="186" t="s">
        <v>138</v>
      </c>
      <c r="B38" s="186">
        <v>37</v>
      </c>
      <c r="C38" s="186" t="s">
        <v>159</v>
      </c>
      <c r="D38" s="186" t="s">
        <v>701</v>
      </c>
      <c r="E38" s="186">
        <v>0.72599999999999998</v>
      </c>
      <c r="F38" s="186">
        <v>2350</v>
      </c>
      <c r="G38" s="186">
        <v>29.79</v>
      </c>
      <c r="H38" s="186">
        <v>660</v>
      </c>
      <c r="I38" s="186">
        <v>22.207000000000001</v>
      </c>
      <c r="J38" s="187">
        <v>10.346057438016528</v>
      </c>
      <c r="K38" s="187">
        <v>43.752997245179074</v>
      </c>
    </row>
    <row r="39" spans="1:11" x14ac:dyDescent="0.2">
      <c r="A39" s="186" t="s">
        <v>138</v>
      </c>
      <c r="B39" s="186">
        <v>38</v>
      </c>
      <c r="C39" s="186" t="s">
        <v>167</v>
      </c>
      <c r="D39" s="186" t="s">
        <v>697</v>
      </c>
      <c r="E39" s="186">
        <v>0.75</v>
      </c>
      <c r="F39" s="186">
        <v>3087</v>
      </c>
      <c r="G39" s="186">
        <v>8.4610000000000003</v>
      </c>
      <c r="H39" s="186">
        <v>778</v>
      </c>
      <c r="I39" s="186">
        <v>-19.317</v>
      </c>
      <c r="J39" s="187">
        <v>13.007366533333334</v>
      </c>
      <c r="K39" s="187">
        <v>49.745429333333341</v>
      </c>
    </row>
    <row r="40" spans="1:11" x14ac:dyDescent="0.2">
      <c r="A40" s="186" t="s">
        <v>138</v>
      </c>
      <c r="B40" s="186">
        <v>39</v>
      </c>
      <c r="C40" s="186" t="s">
        <v>168</v>
      </c>
      <c r="D40" s="186" t="s">
        <v>697</v>
      </c>
      <c r="E40" s="186">
        <v>0.79</v>
      </c>
      <c r="F40" s="186">
        <v>3251</v>
      </c>
      <c r="G40" s="186">
        <v>8.4390000000000001</v>
      </c>
      <c r="H40" s="186">
        <v>817</v>
      </c>
      <c r="I40" s="186">
        <v>-19.309999999999999</v>
      </c>
      <c r="J40" s="187">
        <v>12.998451392405061</v>
      </c>
      <c r="K40" s="187">
        <v>49.713787341772154</v>
      </c>
    </row>
    <row r="41" spans="1:11" x14ac:dyDescent="0.2">
      <c r="A41" s="186" t="s">
        <v>138</v>
      </c>
      <c r="B41" s="186">
        <v>40</v>
      </c>
      <c r="C41" s="186" t="s">
        <v>519</v>
      </c>
      <c r="D41" s="186" t="s">
        <v>520</v>
      </c>
      <c r="E41" s="186">
        <v>0.82499999999999996</v>
      </c>
      <c r="F41" s="186">
        <v>3728</v>
      </c>
      <c r="G41" s="186">
        <v>12.89</v>
      </c>
      <c r="H41" s="186">
        <v>848</v>
      </c>
      <c r="I41" s="186">
        <v>-30.661000000000001</v>
      </c>
      <c r="J41" s="187">
        <v>14.249406303030304</v>
      </c>
      <c r="K41" s="187">
        <v>49.418477575757585</v>
      </c>
    </row>
    <row r="42" spans="1:11" x14ac:dyDescent="0.2">
      <c r="A42" s="186" t="s">
        <v>138</v>
      </c>
      <c r="B42" s="186">
        <v>41</v>
      </c>
      <c r="C42" s="186" t="s">
        <v>521</v>
      </c>
      <c r="D42" s="186" t="s">
        <v>522</v>
      </c>
      <c r="E42" s="186">
        <v>0.80700000000000005</v>
      </c>
      <c r="F42" s="186">
        <v>3330</v>
      </c>
      <c r="G42" s="186">
        <v>11.46</v>
      </c>
      <c r="H42" s="186">
        <v>890</v>
      </c>
      <c r="I42" s="186">
        <v>-34.015999999999998</v>
      </c>
      <c r="J42" s="187">
        <v>13.024627013630729</v>
      </c>
      <c r="K42" s="187">
        <v>53.057536555142505</v>
      </c>
    </row>
    <row r="43" spans="1:11" x14ac:dyDescent="0.2">
      <c r="A43" s="186" t="s">
        <v>138</v>
      </c>
      <c r="B43" s="186">
        <v>42</v>
      </c>
      <c r="C43" s="186" t="s">
        <v>523</v>
      </c>
      <c r="D43" s="186" t="s">
        <v>524</v>
      </c>
      <c r="E43" s="186">
        <v>0.80900000000000005</v>
      </c>
      <c r="F43" s="188">
        <v>3572</v>
      </c>
      <c r="G43" s="188">
        <v>11.974</v>
      </c>
      <c r="H43" s="188">
        <v>830</v>
      </c>
      <c r="I43" s="188">
        <v>-33.070999999999998</v>
      </c>
      <c r="J43" s="187">
        <v>13.962188257107538</v>
      </c>
      <c r="K43" s="187">
        <v>49.30346600741656</v>
      </c>
    </row>
    <row r="44" spans="1:11" x14ac:dyDescent="0.2">
      <c r="A44" s="186" t="s">
        <v>138</v>
      </c>
      <c r="B44" s="186">
        <v>43</v>
      </c>
      <c r="C44" s="186" t="s">
        <v>525</v>
      </c>
      <c r="D44" s="186" t="s">
        <v>526</v>
      </c>
      <c r="E44" s="186">
        <v>0.80800000000000005</v>
      </c>
      <c r="F44" s="188">
        <v>3329</v>
      </c>
      <c r="G44" s="188">
        <v>11.648</v>
      </c>
      <c r="H44" s="188">
        <v>867</v>
      </c>
      <c r="I44" s="188">
        <v>-33.488999999999997</v>
      </c>
      <c r="J44" s="187">
        <v>12.979157673267325</v>
      </c>
      <c r="K44" s="187">
        <v>51.532846534653466</v>
      </c>
    </row>
    <row r="45" spans="1:11" x14ac:dyDescent="0.2">
      <c r="A45" s="186" t="s">
        <v>138</v>
      </c>
      <c r="B45" s="186">
        <v>44</v>
      </c>
      <c r="C45" s="186" t="s">
        <v>527</v>
      </c>
      <c r="D45" s="186" t="s">
        <v>528</v>
      </c>
      <c r="E45" s="186">
        <v>0.82599999999999996</v>
      </c>
      <c r="F45" s="188">
        <v>3271</v>
      </c>
      <c r="G45" s="188">
        <v>11.516999999999999</v>
      </c>
      <c r="H45" s="188">
        <v>909</v>
      </c>
      <c r="I45" s="188">
        <v>-34.023000000000003</v>
      </c>
      <c r="J45" s="187">
        <v>12.486198305084747</v>
      </c>
      <c r="K45" s="187">
        <v>52.992164648910425</v>
      </c>
    </row>
    <row r="46" spans="1:11" x14ac:dyDescent="0.2">
      <c r="A46" s="186" t="s">
        <v>138</v>
      </c>
      <c r="B46" s="186">
        <v>45</v>
      </c>
      <c r="C46" s="186" t="s">
        <v>529</v>
      </c>
      <c r="D46" s="186" t="s">
        <v>530</v>
      </c>
      <c r="E46" s="186">
        <v>0.83299999999999996</v>
      </c>
      <c r="F46" s="188">
        <v>3733</v>
      </c>
      <c r="G46" s="188">
        <v>11.821999999999999</v>
      </c>
      <c r="H46" s="188">
        <v>852</v>
      </c>
      <c r="I46" s="188">
        <v>-32.844999999999999</v>
      </c>
      <c r="J46" s="187">
        <v>14.125696758703482</v>
      </c>
      <c r="K46" s="187">
        <v>49.176653061224499</v>
      </c>
    </row>
    <row r="47" spans="1:11" x14ac:dyDescent="0.2">
      <c r="A47" s="186" t="s">
        <v>138</v>
      </c>
      <c r="B47" s="186">
        <v>46</v>
      </c>
      <c r="C47" s="186" t="s">
        <v>531</v>
      </c>
      <c r="D47" s="186" t="s">
        <v>532</v>
      </c>
      <c r="E47" s="186">
        <v>0.84199999999999997</v>
      </c>
      <c r="F47" s="188">
        <v>4079</v>
      </c>
      <c r="G47" s="188">
        <v>11.936</v>
      </c>
      <c r="H47" s="188">
        <v>838</v>
      </c>
      <c r="I47" s="188">
        <v>-31.844999999999999</v>
      </c>
      <c r="J47" s="187">
        <v>15.270281472684086</v>
      </c>
      <c r="K47" s="187">
        <v>47.780783847980999</v>
      </c>
    </row>
    <row r="48" spans="1:11" x14ac:dyDescent="0.2">
      <c r="A48" s="186" t="s">
        <v>138</v>
      </c>
      <c r="B48" s="186">
        <v>47</v>
      </c>
      <c r="C48" s="186" t="s">
        <v>533</v>
      </c>
      <c r="D48" s="186" t="s">
        <v>534</v>
      </c>
      <c r="E48" s="186">
        <v>0.80800000000000005</v>
      </c>
      <c r="F48" s="188">
        <v>3503</v>
      </c>
      <c r="G48" s="188">
        <v>11.085000000000001</v>
      </c>
      <c r="H48" s="188">
        <v>832</v>
      </c>
      <c r="I48" s="188">
        <v>-31.533000000000001</v>
      </c>
      <c r="J48" s="187">
        <v>13.679681435643564</v>
      </c>
      <c r="K48" s="187">
        <v>49.436693069306934</v>
      </c>
    </row>
    <row r="49" spans="1:11" x14ac:dyDescent="0.2">
      <c r="A49" s="186" t="s">
        <v>138</v>
      </c>
      <c r="B49" s="186">
        <v>48</v>
      </c>
      <c r="C49" s="186" t="s">
        <v>535</v>
      </c>
      <c r="D49" s="186" t="s">
        <v>536</v>
      </c>
      <c r="E49" s="186">
        <v>0.82699999999999996</v>
      </c>
      <c r="F49" s="188">
        <v>3552</v>
      </c>
      <c r="G49" s="188">
        <v>12.24</v>
      </c>
      <c r="H49" s="188">
        <v>844</v>
      </c>
      <c r="I49" s="188">
        <v>-32.914000000000001</v>
      </c>
      <c r="J49" s="187">
        <v>13.54264824667473</v>
      </c>
      <c r="K49" s="187">
        <v>49.035443772672323</v>
      </c>
    </row>
    <row r="50" spans="1:11" x14ac:dyDescent="0.2">
      <c r="A50" s="186" t="s">
        <v>138</v>
      </c>
      <c r="B50" s="186">
        <v>49</v>
      </c>
      <c r="C50" s="186" t="s">
        <v>537</v>
      </c>
      <c r="D50" s="186" t="s">
        <v>538</v>
      </c>
      <c r="E50" s="186">
        <v>0.80800000000000005</v>
      </c>
      <c r="F50" s="188">
        <v>3639</v>
      </c>
      <c r="G50" s="188">
        <v>12.506</v>
      </c>
      <c r="H50" s="188">
        <v>821</v>
      </c>
      <c r="I50" s="188">
        <v>-32.250999999999998</v>
      </c>
      <c r="J50" s="187">
        <v>14.190238118811878</v>
      </c>
      <c r="K50" s="187">
        <v>48.687004950495052</v>
      </c>
    </row>
    <row r="51" spans="1:11" x14ac:dyDescent="0.2">
      <c r="A51" s="186" t="s">
        <v>138</v>
      </c>
      <c r="B51" s="186">
        <v>50</v>
      </c>
      <c r="C51" s="186" t="s">
        <v>539</v>
      </c>
      <c r="D51" s="186" t="s">
        <v>540</v>
      </c>
      <c r="E51" s="186">
        <v>0.83799999999999997</v>
      </c>
      <c r="F51" s="188">
        <v>3540</v>
      </c>
      <c r="G51" s="188">
        <v>11.715</v>
      </c>
      <c r="H51" s="188">
        <v>877</v>
      </c>
      <c r="I51" s="188">
        <v>-32.679000000000002</v>
      </c>
      <c r="J51" s="187">
        <v>13.30797171837709</v>
      </c>
      <c r="K51" s="187">
        <v>50.318696897374707</v>
      </c>
    </row>
    <row r="52" spans="1:11" x14ac:dyDescent="0.2">
      <c r="A52" s="186" t="s">
        <v>138</v>
      </c>
      <c r="B52" s="186">
        <v>51</v>
      </c>
      <c r="C52" s="186" t="s">
        <v>541</v>
      </c>
      <c r="D52" s="186" t="s">
        <v>542</v>
      </c>
      <c r="E52" s="186">
        <v>0.84</v>
      </c>
      <c r="F52" s="188">
        <v>3943</v>
      </c>
      <c r="G52" s="188">
        <v>12.063000000000001</v>
      </c>
      <c r="H52" s="188">
        <v>846</v>
      </c>
      <c r="I52" s="188">
        <v>-29.338999999999999</v>
      </c>
      <c r="J52" s="187">
        <v>14.78761095238095</v>
      </c>
      <c r="K52" s="187">
        <v>48.350104761904767</v>
      </c>
    </row>
    <row r="53" spans="1:11" x14ac:dyDescent="0.2">
      <c r="A53" s="186" t="s">
        <v>138</v>
      </c>
      <c r="B53" s="186">
        <v>52</v>
      </c>
      <c r="C53" s="186" t="s">
        <v>543</v>
      </c>
      <c r="D53" s="186" t="s">
        <v>544</v>
      </c>
      <c r="E53" s="186">
        <v>0.81599999999999995</v>
      </c>
      <c r="F53" s="188">
        <v>2699</v>
      </c>
      <c r="G53" s="188">
        <v>12.087999999999999</v>
      </c>
      <c r="H53" s="188">
        <v>932</v>
      </c>
      <c r="I53" s="188">
        <v>-33.478000000000002</v>
      </c>
      <c r="J53" s="187">
        <v>10.408626348039213</v>
      </c>
      <c r="K53" s="187">
        <v>54.979049019607864</v>
      </c>
    </row>
    <row r="54" spans="1:11" x14ac:dyDescent="0.2">
      <c r="A54" s="186" t="s">
        <v>138</v>
      </c>
      <c r="B54" s="186">
        <v>53</v>
      </c>
      <c r="C54" s="186" t="s">
        <v>545</v>
      </c>
      <c r="D54" s="186" t="s">
        <v>546</v>
      </c>
      <c r="E54" s="186">
        <v>0.80300000000000005</v>
      </c>
      <c r="F54" s="188">
        <v>3527</v>
      </c>
      <c r="G54" s="188">
        <v>12.382</v>
      </c>
      <c r="H54" s="188">
        <v>820</v>
      </c>
      <c r="I54" s="188">
        <v>-29.649000000000001</v>
      </c>
      <c r="J54" s="187">
        <v>13.822464632627643</v>
      </c>
      <c r="K54" s="187">
        <v>48.936737235367374</v>
      </c>
    </row>
    <row r="55" spans="1:11" x14ac:dyDescent="0.2">
      <c r="A55" s="186" t="s">
        <v>138</v>
      </c>
      <c r="B55" s="186">
        <v>54</v>
      </c>
      <c r="C55" s="186" t="s">
        <v>547</v>
      </c>
      <c r="D55" s="186" t="s">
        <v>548</v>
      </c>
      <c r="E55" s="186">
        <v>0.81699999999999995</v>
      </c>
      <c r="F55" s="188">
        <v>3676</v>
      </c>
      <c r="G55" s="188">
        <v>11.275</v>
      </c>
      <c r="H55" s="188">
        <v>818</v>
      </c>
      <c r="I55" s="188">
        <v>-31.919</v>
      </c>
      <c r="J55" s="187">
        <v>14.158478212974297</v>
      </c>
      <c r="K55" s="187">
        <v>47.965840881272953</v>
      </c>
    </row>
    <row r="56" spans="1:11" x14ac:dyDescent="0.2">
      <c r="A56" s="186" t="s">
        <v>138</v>
      </c>
      <c r="B56" s="186">
        <v>55</v>
      </c>
      <c r="C56" s="186" t="s">
        <v>549</v>
      </c>
      <c r="D56" s="186" t="s">
        <v>550</v>
      </c>
      <c r="E56" s="186">
        <v>0.82699999999999996</v>
      </c>
      <c r="F56" s="188">
        <v>3747</v>
      </c>
      <c r="G56" s="188">
        <v>11.866</v>
      </c>
      <c r="H56" s="188">
        <v>825</v>
      </c>
      <c r="I56" s="188">
        <v>-32.186999999999998</v>
      </c>
      <c r="J56" s="187">
        <v>14.231331801692864</v>
      </c>
      <c r="K56" s="187">
        <v>47.773862152357928</v>
      </c>
    </row>
    <row r="57" spans="1:11" x14ac:dyDescent="0.2">
      <c r="A57" s="186" t="s">
        <v>138</v>
      </c>
      <c r="B57" s="186">
        <v>56</v>
      </c>
      <c r="C57" s="186" t="s">
        <v>551</v>
      </c>
      <c r="D57" s="186" t="s">
        <v>552</v>
      </c>
      <c r="E57" s="186">
        <v>0.82399999999999995</v>
      </c>
      <c r="F57" s="188">
        <v>3328</v>
      </c>
      <c r="G57" s="188">
        <v>11.862</v>
      </c>
      <c r="H57" s="188">
        <v>851</v>
      </c>
      <c r="I57" s="188">
        <v>-33.380000000000003</v>
      </c>
      <c r="J57" s="187">
        <v>12.680328398058254</v>
      </c>
      <c r="K57" s="187">
        <v>49.522184466019425</v>
      </c>
    </row>
    <row r="58" spans="1:11" x14ac:dyDescent="0.2">
      <c r="A58" s="186" t="s">
        <v>138</v>
      </c>
      <c r="B58" s="186">
        <v>57</v>
      </c>
      <c r="C58" s="186" t="s">
        <v>553</v>
      </c>
      <c r="D58" s="186" t="s">
        <v>554</v>
      </c>
      <c r="E58" s="186">
        <v>0.83699999999999997</v>
      </c>
      <c r="F58" s="188">
        <v>3801</v>
      </c>
      <c r="G58" s="188">
        <v>12.087999999999999</v>
      </c>
      <c r="H58" s="188">
        <v>831</v>
      </c>
      <c r="I58" s="188">
        <v>-29.962</v>
      </c>
      <c r="J58" s="187">
        <v>14.243443727598567</v>
      </c>
      <c r="K58" s="187">
        <v>47.475761051373958</v>
      </c>
    </row>
    <row r="59" spans="1:11" x14ac:dyDescent="0.2">
      <c r="A59" s="186" t="s">
        <v>138</v>
      </c>
      <c r="B59" s="186">
        <v>58</v>
      </c>
      <c r="C59" s="186" t="s">
        <v>555</v>
      </c>
      <c r="D59" s="186" t="s">
        <v>556</v>
      </c>
      <c r="E59" s="186">
        <v>0.83</v>
      </c>
      <c r="F59" s="188">
        <v>3793</v>
      </c>
      <c r="G59" s="188">
        <v>11.284000000000001</v>
      </c>
      <c r="H59" s="188">
        <v>830</v>
      </c>
      <c r="I59" s="188">
        <v>-31.856000000000002</v>
      </c>
      <c r="J59" s="187">
        <v>14.338294096385543</v>
      </c>
      <c r="K59" s="187">
        <v>47.921643373493986</v>
      </c>
    </row>
    <row r="60" spans="1:11" x14ac:dyDescent="0.2">
      <c r="A60" s="186" t="s">
        <v>138</v>
      </c>
      <c r="B60" s="186">
        <v>59</v>
      </c>
      <c r="C60" s="186" t="s">
        <v>557</v>
      </c>
      <c r="D60" s="186" t="s">
        <v>558</v>
      </c>
      <c r="E60" s="186">
        <v>0.82</v>
      </c>
      <c r="F60" s="188">
        <v>3233</v>
      </c>
      <c r="G60" s="188">
        <v>11.987</v>
      </c>
      <c r="H60" s="188">
        <v>906</v>
      </c>
      <c r="I60" s="188">
        <v>-33.734000000000002</v>
      </c>
      <c r="J60" s="187">
        <v>12.355732926829269</v>
      </c>
      <c r="K60" s="187">
        <v>53.034619512195135</v>
      </c>
    </row>
    <row r="61" spans="1:11" x14ac:dyDescent="0.2">
      <c r="A61" s="186" t="s">
        <v>138</v>
      </c>
      <c r="B61" s="186">
        <v>60</v>
      </c>
      <c r="C61" s="186" t="s">
        <v>557</v>
      </c>
      <c r="D61" s="186" t="s">
        <v>285</v>
      </c>
      <c r="E61" s="186">
        <v>0.83599999999999997</v>
      </c>
      <c r="F61" s="188">
        <v>3739</v>
      </c>
      <c r="G61" s="188">
        <v>12.051</v>
      </c>
      <c r="H61" s="188">
        <v>883</v>
      </c>
      <c r="I61" s="188">
        <v>-32.670999999999999</v>
      </c>
      <c r="J61" s="187">
        <v>14.026221889952154</v>
      </c>
      <c r="K61" s="187">
        <v>50.722339712918675</v>
      </c>
    </row>
    <row r="62" spans="1:11" x14ac:dyDescent="0.2">
      <c r="A62" s="186" t="s">
        <v>138</v>
      </c>
      <c r="B62" s="186">
        <v>61</v>
      </c>
      <c r="C62" s="186" t="s">
        <v>559</v>
      </c>
      <c r="D62" s="186" t="s">
        <v>560</v>
      </c>
      <c r="E62" s="186">
        <v>0.84499999999999997</v>
      </c>
      <c r="F62" s="188">
        <v>3927</v>
      </c>
      <c r="G62" s="188">
        <v>11.57</v>
      </c>
      <c r="H62" s="188">
        <v>830</v>
      </c>
      <c r="I62" s="188">
        <v>-30.568000000000001</v>
      </c>
      <c r="J62" s="187">
        <v>14.582917396449705</v>
      </c>
      <c r="K62" s="187">
        <v>47.077055621301781</v>
      </c>
    </row>
    <row r="63" spans="1:11" x14ac:dyDescent="0.2">
      <c r="A63" s="186" t="s">
        <v>138</v>
      </c>
      <c r="B63" s="186">
        <v>62</v>
      </c>
      <c r="C63" s="186" t="s">
        <v>561</v>
      </c>
      <c r="D63" s="186" t="s">
        <v>562</v>
      </c>
      <c r="E63" s="186">
        <v>0.85</v>
      </c>
      <c r="F63" s="188">
        <v>3312</v>
      </c>
      <c r="G63" s="188">
        <v>11.1</v>
      </c>
      <c r="H63" s="188">
        <v>903</v>
      </c>
      <c r="I63" s="188">
        <v>-32.515999999999998</v>
      </c>
      <c r="J63" s="187">
        <v>12.207841176470586</v>
      </c>
      <c r="K63" s="187">
        <v>51.017454117647063</v>
      </c>
    </row>
    <row r="64" spans="1:11" x14ac:dyDescent="0.2">
      <c r="A64" s="186" t="s">
        <v>138</v>
      </c>
      <c r="B64" s="186">
        <v>63</v>
      </c>
      <c r="C64" s="186" t="s">
        <v>563</v>
      </c>
      <c r="D64" s="186" t="s">
        <v>564</v>
      </c>
      <c r="E64" s="186">
        <v>0.81</v>
      </c>
      <c r="F64" s="188">
        <v>3642</v>
      </c>
      <c r="G64" s="188">
        <v>13.238</v>
      </c>
      <c r="H64" s="188">
        <v>822</v>
      </c>
      <c r="I64" s="188">
        <v>-32.603000000000002</v>
      </c>
      <c r="J64" s="187">
        <v>14.126566666666665</v>
      </c>
      <c r="K64" s="187">
        <v>48.573145679012349</v>
      </c>
    </row>
    <row r="65" spans="1:11" x14ac:dyDescent="0.2">
      <c r="A65" s="186" t="s">
        <v>138</v>
      </c>
      <c r="B65" s="186">
        <v>64</v>
      </c>
      <c r="C65" s="186" t="s">
        <v>152</v>
      </c>
      <c r="D65" s="186" t="s">
        <v>700</v>
      </c>
      <c r="E65" s="186">
        <v>0.81299999999999994</v>
      </c>
      <c r="F65" s="188">
        <v>2426</v>
      </c>
      <c r="G65" s="188">
        <v>-2.8969999999999998</v>
      </c>
      <c r="H65" s="188">
        <v>689</v>
      </c>
      <c r="I65" s="188">
        <v>-29.809000000000001</v>
      </c>
      <c r="J65" s="187">
        <v>9.3887677736777366</v>
      </c>
      <c r="K65" s="187">
        <v>40.331030750307512</v>
      </c>
    </row>
    <row r="66" spans="1:11" x14ac:dyDescent="0.2">
      <c r="A66" s="186" t="s">
        <v>138</v>
      </c>
      <c r="B66" s="186">
        <v>65</v>
      </c>
      <c r="C66" s="186" t="s">
        <v>153</v>
      </c>
      <c r="D66" s="186" t="s">
        <v>700</v>
      </c>
      <c r="E66" s="186">
        <v>0.77700000000000002</v>
      </c>
      <c r="F66" s="188">
        <v>2310</v>
      </c>
      <c r="G66" s="188">
        <v>-2.8580000000000001</v>
      </c>
      <c r="H66" s="188">
        <v>654</v>
      </c>
      <c r="I66" s="188">
        <v>-29.890999999999998</v>
      </c>
      <c r="J66" s="187">
        <v>9.395136936936936</v>
      </c>
      <c r="K66" s="187">
        <v>40.174460746460745</v>
      </c>
    </row>
    <row r="67" spans="1:11" x14ac:dyDescent="0.2">
      <c r="A67" s="186" t="s">
        <v>138</v>
      </c>
      <c r="B67" s="186">
        <v>66</v>
      </c>
      <c r="C67" s="186" t="s">
        <v>160</v>
      </c>
      <c r="D67" s="186" t="s">
        <v>701</v>
      </c>
      <c r="E67" s="186">
        <v>0.76600000000000001</v>
      </c>
      <c r="F67" s="188">
        <v>2463</v>
      </c>
      <c r="G67" s="188">
        <v>29.66</v>
      </c>
      <c r="H67" s="188">
        <v>699</v>
      </c>
      <c r="I67" s="188">
        <v>22.280999999999999</v>
      </c>
      <c r="J67" s="187">
        <v>10.166754960835506</v>
      </c>
      <c r="K67" s="187">
        <v>43.623326370757177</v>
      </c>
    </row>
    <row r="68" spans="1:11" x14ac:dyDescent="0.2">
      <c r="A68" s="186" t="s">
        <v>138</v>
      </c>
      <c r="B68" s="186">
        <v>67</v>
      </c>
      <c r="C68" s="186" t="s">
        <v>161</v>
      </c>
      <c r="D68" s="186" t="s">
        <v>701</v>
      </c>
      <c r="E68" s="186">
        <v>0.75700000000000001</v>
      </c>
      <c r="F68" s="188">
        <v>2434</v>
      </c>
      <c r="G68" s="188">
        <v>29.59</v>
      </c>
      <c r="H68" s="188">
        <v>691</v>
      </c>
      <c r="I68" s="188">
        <v>22.318999999999999</v>
      </c>
      <c r="J68" s="187">
        <v>10.146311756935271</v>
      </c>
      <c r="K68" s="187">
        <v>43.609257595772796</v>
      </c>
    </row>
    <row r="69" spans="1:11" x14ac:dyDescent="0.2">
      <c r="A69" s="186" t="s">
        <v>138</v>
      </c>
      <c r="B69" s="186">
        <v>68</v>
      </c>
      <c r="C69" s="186" t="s">
        <v>169</v>
      </c>
      <c r="D69" s="186" t="s">
        <v>697</v>
      </c>
      <c r="E69" s="186">
        <v>0.77100000000000002</v>
      </c>
      <c r="F69" s="188">
        <v>3149</v>
      </c>
      <c r="G69" s="188">
        <v>8.5039999999999996</v>
      </c>
      <c r="H69" s="188">
        <v>798</v>
      </c>
      <c r="I69" s="188">
        <v>-19.47</v>
      </c>
      <c r="J69" s="187">
        <v>12.820391569390399</v>
      </c>
      <c r="K69" s="187">
        <v>49.492207522697804</v>
      </c>
    </row>
    <row r="70" spans="1:11" x14ac:dyDescent="0.2">
      <c r="A70" s="186" t="s">
        <v>138</v>
      </c>
      <c r="B70" s="186">
        <v>69</v>
      </c>
      <c r="C70" s="186" t="s">
        <v>170</v>
      </c>
      <c r="D70" s="186" t="s">
        <v>697</v>
      </c>
      <c r="E70" s="186">
        <v>0.76500000000000001</v>
      </c>
      <c r="F70" s="188">
        <v>3126</v>
      </c>
      <c r="G70" s="188">
        <v>8.4770000000000003</v>
      </c>
      <c r="H70" s="188">
        <v>790</v>
      </c>
      <c r="I70" s="188">
        <v>-19.398</v>
      </c>
      <c r="J70" s="187">
        <v>12.833566013071895</v>
      </c>
      <c r="K70" s="187">
        <v>49.416052287581707</v>
      </c>
    </row>
    <row r="71" spans="1:11" x14ac:dyDescent="0.2">
      <c r="A71" s="186" t="s">
        <v>138</v>
      </c>
      <c r="B71" s="186">
        <v>70</v>
      </c>
      <c r="C71" s="186" t="s">
        <v>565</v>
      </c>
      <c r="D71" s="186" t="s">
        <v>566</v>
      </c>
      <c r="E71" s="186">
        <v>0.80800000000000005</v>
      </c>
      <c r="F71" s="188">
        <v>3525</v>
      </c>
      <c r="G71" s="188">
        <v>12.036</v>
      </c>
      <c r="H71" s="188">
        <v>817</v>
      </c>
      <c r="I71" s="188">
        <v>-29.733000000000001</v>
      </c>
      <c r="J71" s="187">
        <v>13.684680569306929</v>
      </c>
      <c r="K71" s="187">
        <v>48.364193069306936</v>
      </c>
    </row>
    <row r="72" spans="1:11" x14ac:dyDescent="0.2">
      <c r="A72" s="186" t="s">
        <v>138</v>
      </c>
      <c r="B72" s="186">
        <v>71</v>
      </c>
      <c r="C72" s="186" t="s">
        <v>567</v>
      </c>
      <c r="D72" s="186" t="s">
        <v>568</v>
      </c>
      <c r="E72" s="186">
        <v>0.80100000000000005</v>
      </c>
      <c r="F72" s="188">
        <v>3042</v>
      </c>
      <c r="G72" s="188">
        <v>12.167999999999999</v>
      </c>
      <c r="H72" s="188">
        <v>875</v>
      </c>
      <c r="I72" s="188">
        <v>-32.421999999999997</v>
      </c>
      <c r="J72" s="187">
        <v>11.899386891385767</v>
      </c>
      <c r="K72" s="187">
        <v>52.41166042446941</v>
      </c>
    </row>
    <row r="73" spans="1:11" x14ac:dyDescent="0.2">
      <c r="A73" s="186" t="s">
        <v>138</v>
      </c>
      <c r="B73" s="186">
        <v>72</v>
      </c>
      <c r="C73" s="186" t="s">
        <v>569</v>
      </c>
      <c r="D73" s="186" t="s">
        <v>570</v>
      </c>
      <c r="E73" s="186">
        <v>0.81499999999999995</v>
      </c>
      <c r="F73" s="188">
        <v>3420</v>
      </c>
      <c r="G73" s="188">
        <v>11.486000000000001</v>
      </c>
      <c r="H73" s="188">
        <v>845</v>
      </c>
      <c r="I73" s="188">
        <v>-32.886000000000003</v>
      </c>
      <c r="J73" s="187">
        <v>13.162493987730063</v>
      </c>
      <c r="K73" s="187">
        <v>49.664795092024548</v>
      </c>
    </row>
    <row r="74" spans="1:11" x14ac:dyDescent="0.2">
      <c r="A74" s="186" t="s">
        <v>138</v>
      </c>
      <c r="B74" s="186">
        <v>73</v>
      </c>
      <c r="C74" s="186" t="s">
        <v>571</v>
      </c>
      <c r="D74" s="186" t="s">
        <v>572</v>
      </c>
      <c r="E74" s="186">
        <v>0.80500000000000005</v>
      </c>
      <c r="F74" s="188">
        <v>3737</v>
      </c>
      <c r="G74" s="188">
        <v>10.734</v>
      </c>
      <c r="H74" s="188">
        <v>798</v>
      </c>
      <c r="I74" s="188">
        <v>-30.795999999999999</v>
      </c>
      <c r="J74" s="187">
        <v>14.552927453416148</v>
      </c>
      <c r="K74" s="187">
        <v>47.399721739130435</v>
      </c>
    </row>
    <row r="75" spans="1:11" x14ac:dyDescent="0.2">
      <c r="A75" s="186" t="s">
        <v>138</v>
      </c>
      <c r="B75" s="186">
        <v>74</v>
      </c>
      <c r="C75" s="186" t="s">
        <v>573</v>
      </c>
      <c r="D75" s="186" t="s">
        <v>574</v>
      </c>
      <c r="E75" s="186">
        <v>0.84799999999999998</v>
      </c>
      <c r="F75" s="188">
        <v>3610</v>
      </c>
      <c r="G75" s="188">
        <v>10.47</v>
      </c>
      <c r="H75" s="188">
        <v>840</v>
      </c>
      <c r="I75" s="188">
        <v>-32.021000000000001</v>
      </c>
      <c r="J75" s="187">
        <v>13.353556249999999</v>
      </c>
      <c r="K75" s="187">
        <v>47.422476415094351</v>
      </c>
    </row>
    <row r="76" spans="1:11" x14ac:dyDescent="0.2">
      <c r="A76" s="186" t="s">
        <v>138</v>
      </c>
      <c r="B76" s="186">
        <v>75</v>
      </c>
      <c r="C76" s="186" t="s">
        <v>575</v>
      </c>
      <c r="D76" s="186" t="s">
        <v>576</v>
      </c>
      <c r="E76" s="186">
        <v>0.83</v>
      </c>
      <c r="F76" s="188">
        <v>3535</v>
      </c>
      <c r="G76" s="188">
        <v>12.036</v>
      </c>
      <c r="H76" s="188">
        <v>851</v>
      </c>
      <c r="I76" s="188">
        <v>-32.26</v>
      </c>
      <c r="J76" s="187">
        <v>13.352723734939758</v>
      </c>
      <c r="K76" s="187">
        <v>49.186934939759041</v>
      </c>
    </row>
    <row r="77" spans="1:11" x14ac:dyDescent="0.2">
      <c r="A77" s="186" t="s">
        <v>138</v>
      </c>
      <c r="B77" s="186">
        <v>76</v>
      </c>
      <c r="C77" s="186" t="s">
        <v>577</v>
      </c>
      <c r="D77" s="186" t="s">
        <v>578</v>
      </c>
      <c r="E77" s="186">
        <v>0.84499999999999997</v>
      </c>
      <c r="F77" s="188">
        <v>3770</v>
      </c>
      <c r="G77" s="188">
        <v>11.855</v>
      </c>
      <c r="H77" s="188">
        <v>867</v>
      </c>
      <c r="I77" s="188">
        <v>-32.323999999999998</v>
      </c>
      <c r="J77" s="187">
        <v>13.980453372781065</v>
      </c>
      <c r="K77" s="187">
        <v>49.247947928994087</v>
      </c>
    </row>
    <row r="78" spans="1:11" x14ac:dyDescent="0.2">
      <c r="A78" s="186" t="s">
        <v>138</v>
      </c>
      <c r="B78" s="186">
        <v>77</v>
      </c>
      <c r="C78" s="186" t="s">
        <v>579</v>
      </c>
      <c r="D78" s="186" t="s">
        <v>580</v>
      </c>
      <c r="E78" s="186">
        <v>0.82599999999999996</v>
      </c>
      <c r="F78" s="188">
        <v>3642</v>
      </c>
      <c r="G78" s="188">
        <v>12.351000000000001</v>
      </c>
      <c r="H78" s="188">
        <v>845</v>
      </c>
      <c r="I78" s="188">
        <v>-32.25</v>
      </c>
      <c r="J78" s="187">
        <v>13.826742372881354</v>
      </c>
      <c r="K78" s="187">
        <v>48.953539951573852</v>
      </c>
    </row>
    <row r="79" spans="1:11" x14ac:dyDescent="0.2">
      <c r="A79" s="186" t="s">
        <v>138</v>
      </c>
      <c r="B79" s="186">
        <v>78</v>
      </c>
      <c r="C79" s="186" t="s">
        <v>581</v>
      </c>
      <c r="D79" s="186" t="s">
        <v>582</v>
      </c>
      <c r="E79" s="186">
        <v>0.84499999999999997</v>
      </c>
      <c r="F79" s="188">
        <v>3824</v>
      </c>
      <c r="G79" s="188">
        <v>10.523</v>
      </c>
      <c r="H79" s="188">
        <v>812</v>
      </c>
      <c r="I79" s="188">
        <v>-30.995000000000001</v>
      </c>
      <c r="J79" s="187">
        <v>14.174130059171597</v>
      </c>
      <c r="K79" s="187">
        <v>45.972317159763321</v>
      </c>
    </row>
    <row r="80" spans="1:11" x14ac:dyDescent="0.2">
      <c r="A80" s="186" t="s">
        <v>138</v>
      </c>
      <c r="B80" s="186">
        <v>79</v>
      </c>
      <c r="C80" s="186" t="s">
        <v>583</v>
      </c>
      <c r="D80" s="186" t="s">
        <v>584</v>
      </c>
      <c r="E80" s="186">
        <v>0.84799999999999998</v>
      </c>
      <c r="F80" s="188">
        <v>3465</v>
      </c>
      <c r="G80" s="188">
        <v>11.878</v>
      </c>
      <c r="H80" s="188">
        <v>908</v>
      </c>
      <c r="I80" s="188">
        <v>-33.069000000000003</v>
      </c>
      <c r="J80" s="187">
        <v>12.787027830188681</v>
      </c>
      <c r="K80" s="187">
        <v>51.449410377358497</v>
      </c>
    </row>
    <row r="81" spans="1:11" x14ac:dyDescent="0.2">
      <c r="A81" s="186" t="s">
        <v>138</v>
      </c>
      <c r="B81" s="186">
        <v>80</v>
      </c>
      <c r="C81" s="186" t="s">
        <v>585</v>
      </c>
      <c r="D81" s="186" t="s">
        <v>586</v>
      </c>
      <c r="E81" s="186">
        <v>0.83299999999999996</v>
      </c>
      <c r="F81" s="188">
        <v>3778</v>
      </c>
      <c r="G81" s="188">
        <v>11.932</v>
      </c>
      <c r="H81" s="188">
        <v>824</v>
      </c>
      <c r="I81" s="188">
        <v>-31.12</v>
      </c>
      <c r="J81" s="187">
        <v>14.230187034813923</v>
      </c>
      <c r="K81" s="187">
        <v>47.40297238895559</v>
      </c>
    </row>
    <row r="82" spans="1:11" x14ac:dyDescent="0.2">
      <c r="A82" s="186" t="s">
        <v>138</v>
      </c>
      <c r="B82" s="186">
        <v>81</v>
      </c>
      <c r="C82" s="186" t="s">
        <v>587</v>
      </c>
      <c r="D82" s="186" t="s">
        <v>588</v>
      </c>
      <c r="E82" s="186">
        <v>0.84299999999999997</v>
      </c>
      <c r="F82" s="188">
        <v>3974</v>
      </c>
      <c r="G82" s="188">
        <v>12.231999999999999</v>
      </c>
      <c r="H82" s="188">
        <v>845</v>
      </c>
      <c r="I82" s="188">
        <v>-31.869</v>
      </c>
      <c r="J82" s="187">
        <v>14.775946263345197</v>
      </c>
      <c r="K82" s="187">
        <v>48.009086595492292</v>
      </c>
    </row>
    <row r="83" spans="1:11" x14ac:dyDescent="0.2">
      <c r="A83" s="186" t="s">
        <v>138</v>
      </c>
      <c r="B83" s="186">
        <v>82</v>
      </c>
      <c r="C83" s="186" t="s">
        <v>589</v>
      </c>
      <c r="D83" s="186" t="s">
        <v>590</v>
      </c>
      <c r="E83" s="186">
        <v>0.81799999999999995</v>
      </c>
      <c r="F83" s="188">
        <v>3464</v>
      </c>
      <c r="G83" s="188">
        <v>12.680999999999999</v>
      </c>
      <c r="H83" s="188">
        <v>841</v>
      </c>
      <c r="I83" s="188">
        <v>-32.939</v>
      </c>
      <c r="J83" s="187">
        <v>13.271759535452322</v>
      </c>
      <c r="K83" s="187">
        <v>49.222523227383881</v>
      </c>
    </row>
    <row r="84" spans="1:11" x14ac:dyDescent="0.2">
      <c r="A84" s="186" t="s">
        <v>164</v>
      </c>
      <c r="B84" s="186">
        <v>83</v>
      </c>
      <c r="C84" s="186" t="s">
        <v>591</v>
      </c>
      <c r="D84" s="186" t="s">
        <v>592</v>
      </c>
      <c r="E84" s="186">
        <v>0.80300000000000005</v>
      </c>
      <c r="F84" s="188">
        <v>3549</v>
      </c>
      <c r="G84" s="188">
        <v>12.029</v>
      </c>
      <c r="H84" s="188">
        <v>819</v>
      </c>
      <c r="I84" s="188">
        <v>-31.108000000000001</v>
      </c>
      <c r="J84" s="187">
        <v>13.907492278953921</v>
      </c>
      <c r="K84" s="187">
        <v>48.808518057285177</v>
      </c>
    </row>
    <row r="85" spans="1:11" x14ac:dyDescent="0.2">
      <c r="A85" s="186" t="s">
        <v>164</v>
      </c>
      <c r="B85" s="186">
        <v>84</v>
      </c>
      <c r="C85" s="186" t="s">
        <v>593</v>
      </c>
      <c r="D85" s="186" t="s">
        <v>594</v>
      </c>
      <c r="E85" s="186">
        <v>0.84299999999999997</v>
      </c>
      <c r="F85" s="188">
        <v>3949</v>
      </c>
      <c r="G85" s="188">
        <v>11.651</v>
      </c>
      <c r="H85" s="188">
        <v>859</v>
      </c>
      <c r="I85" s="188">
        <v>-31.100999999999999</v>
      </c>
      <c r="J85" s="187">
        <v>14.654456583629891</v>
      </c>
      <c r="K85" s="187">
        <v>48.807036773428244</v>
      </c>
    </row>
    <row r="86" spans="1:11" x14ac:dyDescent="0.2">
      <c r="A86" s="186" t="s">
        <v>164</v>
      </c>
      <c r="B86" s="186">
        <v>85</v>
      </c>
      <c r="C86" s="186" t="s">
        <v>595</v>
      </c>
      <c r="D86" s="186" t="s">
        <v>596</v>
      </c>
      <c r="E86" s="186">
        <v>0.83099999999999996</v>
      </c>
      <c r="F86" s="188">
        <v>3664</v>
      </c>
      <c r="G86" s="188">
        <v>9.2720000000000002</v>
      </c>
      <c r="H86" s="188">
        <v>829</v>
      </c>
      <c r="I86" s="188">
        <v>-30.327999999999999</v>
      </c>
      <c r="J86" s="187">
        <v>13.819910108303249</v>
      </c>
      <c r="K86" s="187">
        <v>47.804091456077025</v>
      </c>
    </row>
    <row r="87" spans="1:11" x14ac:dyDescent="0.2">
      <c r="A87" s="186" t="s">
        <v>164</v>
      </c>
      <c r="B87" s="186">
        <v>86</v>
      </c>
      <c r="C87" s="186" t="s">
        <v>597</v>
      </c>
      <c r="D87" s="186" t="s">
        <v>598</v>
      </c>
      <c r="E87" s="186">
        <v>0.81399999999999995</v>
      </c>
      <c r="F87" s="188">
        <v>2726</v>
      </c>
      <c r="G87" s="188">
        <v>11.121</v>
      </c>
      <c r="H87" s="188">
        <v>940</v>
      </c>
      <c r="I87" s="188">
        <v>-34.145000000000003</v>
      </c>
      <c r="J87" s="187">
        <v>10.478700859950861</v>
      </c>
      <c r="K87" s="187">
        <v>55.594781326781337</v>
      </c>
    </row>
    <row r="88" spans="1:11" x14ac:dyDescent="0.2">
      <c r="A88" s="186" t="s">
        <v>164</v>
      </c>
      <c r="B88" s="186">
        <v>87</v>
      </c>
      <c r="C88" s="186" t="s">
        <v>599</v>
      </c>
      <c r="D88" s="186" t="s">
        <v>600</v>
      </c>
      <c r="E88" s="186">
        <v>0.80200000000000005</v>
      </c>
      <c r="F88" s="188">
        <v>3589</v>
      </c>
      <c r="G88" s="188">
        <v>12.201000000000001</v>
      </c>
      <c r="H88" s="188">
        <v>801</v>
      </c>
      <c r="I88" s="188">
        <v>-32.235999999999997</v>
      </c>
      <c r="J88" s="187">
        <v>14.060494763092269</v>
      </c>
      <c r="K88" s="187">
        <v>47.904394014962598</v>
      </c>
    </row>
    <row r="89" spans="1:11" x14ac:dyDescent="0.2">
      <c r="A89" s="186" t="s">
        <v>164</v>
      </c>
      <c r="B89" s="186">
        <v>88</v>
      </c>
      <c r="C89" s="186" t="s">
        <v>601</v>
      </c>
      <c r="D89" s="186" t="s">
        <v>602</v>
      </c>
      <c r="E89" s="186">
        <v>0.82499999999999996</v>
      </c>
      <c r="F89" s="188">
        <v>3726</v>
      </c>
      <c r="G89" s="188">
        <v>11.63</v>
      </c>
      <c r="H89" s="188">
        <v>830</v>
      </c>
      <c r="I89" s="188">
        <v>-32.44</v>
      </c>
      <c r="J89" s="187">
        <v>14.156853818181819</v>
      </c>
      <c r="K89" s="187">
        <v>48.151757575757586</v>
      </c>
    </row>
    <row r="90" spans="1:11" x14ac:dyDescent="0.2">
      <c r="A90" s="186" t="s">
        <v>164</v>
      </c>
      <c r="B90" s="186">
        <v>89</v>
      </c>
      <c r="C90" s="186" t="s">
        <v>603</v>
      </c>
      <c r="D90" s="186" t="s">
        <v>604</v>
      </c>
      <c r="E90" s="186">
        <v>0.83099999999999996</v>
      </c>
      <c r="F90" s="188">
        <v>3450</v>
      </c>
      <c r="G90" s="188">
        <v>11.06</v>
      </c>
      <c r="H90" s="188">
        <v>887</v>
      </c>
      <c r="I90" s="188">
        <v>-31.805</v>
      </c>
      <c r="J90" s="187">
        <v>13.008161492178097</v>
      </c>
      <c r="K90" s="187">
        <v>51.310430806257521</v>
      </c>
    </row>
    <row r="91" spans="1:11" x14ac:dyDescent="0.2">
      <c r="A91" s="186" t="s">
        <v>164</v>
      </c>
      <c r="B91" s="186">
        <v>90</v>
      </c>
      <c r="C91" s="186" t="s">
        <v>605</v>
      </c>
      <c r="D91" s="186" t="s">
        <v>606</v>
      </c>
      <c r="E91" s="186">
        <v>0.81</v>
      </c>
      <c r="F91" s="188">
        <v>3555</v>
      </c>
      <c r="G91" s="188">
        <v>13.058999999999999</v>
      </c>
      <c r="H91" s="188">
        <v>819</v>
      </c>
      <c r="I91" s="188">
        <v>-32.344000000000001</v>
      </c>
      <c r="J91" s="187">
        <v>13.762209259259258</v>
      </c>
      <c r="K91" s="187">
        <v>48.456627160493831</v>
      </c>
    </row>
    <row r="92" spans="1:11" x14ac:dyDescent="0.2">
      <c r="A92" s="186" t="s">
        <v>164</v>
      </c>
      <c r="B92" s="186">
        <v>91</v>
      </c>
      <c r="C92" s="186" t="s">
        <v>607</v>
      </c>
      <c r="D92" s="186" t="s">
        <v>608</v>
      </c>
      <c r="E92" s="186">
        <v>0.83699999999999997</v>
      </c>
      <c r="F92" s="188">
        <v>3640</v>
      </c>
      <c r="G92" s="188">
        <v>13.358000000000001</v>
      </c>
      <c r="H92" s="188">
        <v>848</v>
      </c>
      <c r="I92" s="188">
        <v>-32.148000000000003</v>
      </c>
      <c r="J92" s="187">
        <v>13.60143990442055</v>
      </c>
      <c r="K92" s="187">
        <v>48.474198327359623</v>
      </c>
    </row>
    <row r="93" spans="1:11" x14ac:dyDescent="0.2">
      <c r="A93" s="186" t="s">
        <v>164</v>
      </c>
      <c r="B93" s="186">
        <v>92</v>
      </c>
      <c r="C93" s="186" t="s">
        <v>609</v>
      </c>
      <c r="D93" s="186" t="s">
        <v>610</v>
      </c>
      <c r="E93" s="186">
        <v>0.83599999999999997</v>
      </c>
      <c r="F93" s="188">
        <v>3737</v>
      </c>
      <c r="G93" s="188">
        <v>12.013999999999999</v>
      </c>
      <c r="H93" s="188">
        <v>844</v>
      </c>
      <c r="I93" s="188">
        <v>-32.393999999999998</v>
      </c>
      <c r="J93" s="187">
        <v>13.988503468899522</v>
      </c>
      <c r="K93" s="187">
        <v>48.349497607655515</v>
      </c>
    </row>
    <row r="94" spans="1:11" x14ac:dyDescent="0.2">
      <c r="A94" s="186" t="s">
        <v>164</v>
      </c>
      <c r="B94" s="186">
        <v>93</v>
      </c>
      <c r="C94" s="186" t="s">
        <v>609</v>
      </c>
      <c r="D94" s="186" t="s">
        <v>338</v>
      </c>
      <c r="E94" s="186">
        <v>0.83199999999999996</v>
      </c>
      <c r="F94" s="188">
        <v>3676</v>
      </c>
      <c r="G94" s="188">
        <v>12.002000000000001</v>
      </c>
      <c r="H94" s="188">
        <v>842</v>
      </c>
      <c r="I94" s="188">
        <v>-32.393000000000001</v>
      </c>
      <c r="J94" s="187">
        <v>13.837284134615386</v>
      </c>
      <c r="K94" s="187">
        <v>48.501509615384627</v>
      </c>
    </row>
    <row r="95" spans="1:11" x14ac:dyDescent="0.2">
      <c r="A95" s="186" t="s">
        <v>164</v>
      </c>
      <c r="B95" s="186">
        <v>94</v>
      </c>
      <c r="C95" s="186" t="s">
        <v>154</v>
      </c>
      <c r="D95" s="186" t="s">
        <v>700</v>
      </c>
      <c r="E95" s="186">
        <v>0.755</v>
      </c>
      <c r="F95" s="188">
        <v>2214</v>
      </c>
      <c r="G95" s="188">
        <v>-2.8879999999999999</v>
      </c>
      <c r="H95" s="188">
        <v>632</v>
      </c>
      <c r="I95" s="188">
        <v>-29.902000000000001</v>
      </c>
      <c r="J95" s="187">
        <v>9.2757589403973491</v>
      </c>
      <c r="K95" s="187">
        <v>40.026855629139071</v>
      </c>
    </row>
    <row r="96" spans="1:11" x14ac:dyDescent="0.2">
      <c r="A96" s="186" t="s">
        <v>164</v>
      </c>
      <c r="B96" s="186">
        <v>95</v>
      </c>
      <c r="C96" s="186" t="s">
        <v>155</v>
      </c>
      <c r="D96" s="186" t="s">
        <v>700</v>
      </c>
      <c r="E96" s="186">
        <v>0.75600000000000001</v>
      </c>
      <c r="F96" s="188">
        <v>2218</v>
      </c>
      <c r="G96" s="188">
        <v>-2.9340000000000002</v>
      </c>
      <c r="H96" s="188">
        <v>635</v>
      </c>
      <c r="I96" s="188">
        <v>-29.847999999999999</v>
      </c>
      <c r="J96" s="187">
        <v>9.2588358465608458</v>
      </c>
      <c r="K96" s="187">
        <v>40.026116402116408</v>
      </c>
    </row>
    <row r="97" spans="1:11" x14ac:dyDescent="0.2">
      <c r="A97" s="186" t="s">
        <v>164</v>
      </c>
      <c r="B97" s="186">
        <v>96</v>
      </c>
      <c r="C97" s="186" t="s">
        <v>162</v>
      </c>
      <c r="D97" s="186" t="s">
        <v>701</v>
      </c>
      <c r="E97" s="186">
        <v>0.76</v>
      </c>
      <c r="F97" s="188">
        <v>2426</v>
      </c>
      <c r="G97" s="188">
        <v>29.631</v>
      </c>
      <c r="H97" s="188">
        <v>691</v>
      </c>
      <c r="I97" s="188">
        <v>22.346</v>
      </c>
      <c r="J97" s="187">
        <v>10.084486710526315</v>
      </c>
      <c r="K97" s="187">
        <v>43.518400000000007</v>
      </c>
    </row>
    <row r="98" spans="1:11" x14ac:dyDescent="0.2">
      <c r="A98" s="186" t="s">
        <v>164</v>
      </c>
      <c r="B98" s="186">
        <v>97</v>
      </c>
      <c r="C98" s="186" t="s">
        <v>163</v>
      </c>
      <c r="D98" s="186" t="s">
        <v>701</v>
      </c>
      <c r="E98" s="186">
        <v>0.70599999999999996</v>
      </c>
      <c r="F98" s="188">
        <v>2249</v>
      </c>
      <c r="G98" s="188">
        <v>29.565000000000001</v>
      </c>
      <c r="H98" s="188">
        <v>641</v>
      </c>
      <c r="I98" s="188">
        <v>22.26</v>
      </c>
      <c r="J98" s="187">
        <v>10.079373654390935</v>
      </c>
      <c r="K98" s="187">
        <v>43.429586402266303</v>
      </c>
    </row>
    <row r="99" spans="1:11" x14ac:dyDescent="0.2">
      <c r="A99" s="186" t="s">
        <v>164</v>
      </c>
      <c r="B99" s="186">
        <v>98</v>
      </c>
      <c r="C99" s="186" t="s">
        <v>171</v>
      </c>
      <c r="D99" s="186" t="s">
        <v>697</v>
      </c>
      <c r="E99" s="186">
        <v>0.73</v>
      </c>
      <c r="F99" s="188">
        <v>2946</v>
      </c>
      <c r="G99" s="188">
        <v>8.5079999999999991</v>
      </c>
      <c r="H99" s="188">
        <v>751</v>
      </c>
      <c r="I99" s="188">
        <v>-19.579000000000001</v>
      </c>
      <c r="J99" s="187">
        <v>12.699381232876714</v>
      </c>
      <c r="K99" s="187">
        <v>49.239523287671233</v>
      </c>
    </row>
    <row r="100" spans="1:11" x14ac:dyDescent="0.2">
      <c r="A100" s="186" t="s">
        <v>164</v>
      </c>
      <c r="B100" s="186">
        <v>99</v>
      </c>
      <c r="C100" s="186" t="s">
        <v>172</v>
      </c>
      <c r="D100" s="186" t="s">
        <v>697</v>
      </c>
      <c r="E100" s="186">
        <v>0.72299999999999998</v>
      </c>
      <c r="F100" s="188">
        <v>2929</v>
      </c>
      <c r="G100" s="188">
        <v>8.43</v>
      </c>
      <c r="H100" s="188">
        <v>745</v>
      </c>
      <c r="I100" s="188">
        <v>-19.498000000000001</v>
      </c>
      <c r="J100" s="187">
        <v>12.74736307053942</v>
      </c>
      <c r="K100" s="187">
        <v>49.303275242047036</v>
      </c>
    </row>
    <row r="104" spans="1:11" x14ac:dyDescent="0.2">
      <c r="A104" s="186" t="s">
        <v>726</v>
      </c>
    </row>
    <row r="105" spans="1:11" x14ac:dyDescent="0.2">
      <c r="A105" s="186" t="s">
        <v>1649</v>
      </c>
    </row>
    <row r="106" spans="1:11" x14ac:dyDescent="0.2">
      <c r="A106" s="186" t="s">
        <v>1271</v>
      </c>
    </row>
    <row r="107" spans="1:11" x14ac:dyDescent="0.2">
      <c r="A107" s="186" t="s">
        <v>1669</v>
      </c>
    </row>
    <row r="108" spans="1:11" x14ac:dyDescent="0.2">
      <c r="A108" s="186" t="s">
        <v>1677</v>
      </c>
    </row>
    <row r="109" spans="1:11" x14ac:dyDescent="0.2">
      <c r="A109" s="186" t="s">
        <v>1683</v>
      </c>
    </row>
    <row r="110" spans="1:11" x14ac:dyDescent="0.2">
      <c r="A110" s="186" t="s">
        <v>2224</v>
      </c>
    </row>
    <row r="111" spans="1:11" x14ac:dyDescent="0.2">
      <c r="A111" s="186" t="s">
        <v>2225</v>
      </c>
    </row>
    <row r="112" spans="1:11" x14ac:dyDescent="0.2">
      <c r="A112" s="186" t="s">
        <v>2226</v>
      </c>
    </row>
  </sheetData>
  <pageMargins left="0.75" right="0.75" top="1" bottom="1" header="0.5" footer="0.5"/>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opLeftCell="A16" workbookViewId="0">
      <selection activeCell="J2" activeCellId="1" sqref="C2:D73 J2:N73"/>
    </sheetView>
  </sheetViews>
  <sheetFormatPr defaultColWidth="9.140625" defaultRowHeight="12.75" x14ac:dyDescent="0.2"/>
  <cols>
    <col min="1" max="16384" width="9.140625" style="188"/>
  </cols>
  <sheetData>
    <row r="1" spans="1:11" x14ac:dyDescent="0.2">
      <c r="A1" s="186" t="s">
        <v>684</v>
      </c>
      <c r="B1" s="186" t="s">
        <v>719</v>
      </c>
      <c r="C1" s="186" t="s">
        <v>28</v>
      </c>
      <c r="D1" s="186" t="s">
        <v>685</v>
      </c>
      <c r="E1" s="186" t="s">
        <v>686</v>
      </c>
      <c r="F1" s="186" t="s">
        <v>687</v>
      </c>
      <c r="G1" s="186" t="s">
        <v>720</v>
      </c>
      <c r="H1" s="186" t="s">
        <v>689</v>
      </c>
      <c r="I1" s="186" t="s">
        <v>721</v>
      </c>
      <c r="J1" s="186" t="s">
        <v>2221</v>
      </c>
      <c r="K1" s="186" t="s">
        <v>2222</v>
      </c>
    </row>
    <row r="2" spans="1:11" x14ac:dyDescent="0.2">
      <c r="A2" s="186" t="s">
        <v>164</v>
      </c>
      <c r="B2" s="186">
        <v>1</v>
      </c>
      <c r="C2" s="186" t="s">
        <v>2004</v>
      </c>
      <c r="D2" s="186" t="s">
        <v>700</v>
      </c>
      <c r="E2" s="186">
        <v>0.79400000000000004</v>
      </c>
      <c r="F2" s="186">
        <v>2344</v>
      </c>
      <c r="G2" s="186">
        <v>-2.7490000000000001</v>
      </c>
      <c r="H2" s="186">
        <v>652</v>
      </c>
      <c r="I2" s="186">
        <v>-29.867999999999999</v>
      </c>
      <c r="J2" s="187">
        <v>9.5305722921914331</v>
      </c>
      <c r="K2" s="187">
        <v>40.554685390428212</v>
      </c>
    </row>
    <row r="3" spans="1:11" x14ac:dyDescent="0.2">
      <c r="A3" s="186" t="s">
        <v>164</v>
      </c>
      <c r="B3" s="186">
        <v>2</v>
      </c>
      <c r="C3" s="186" t="s">
        <v>2015</v>
      </c>
      <c r="D3" s="186" t="s">
        <v>700</v>
      </c>
      <c r="E3" s="186">
        <v>0.78100000000000003</v>
      </c>
      <c r="F3" s="186">
        <v>2239</v>
      </c>
      <c r="G3" s="186">
        <v>-2.8740000000000001</v>
      </c>
      <c r="H3" s="186">
        <v>638</v>
      </c>
      <c r="I3" s="186">
        <v>-29.831</v>
      </c>
      <c r="J3" s="187">
        <v>9.4861226632522389</v>
      </c>
      <c r="K3" s="187">
        <v>40.789219718309859</v>
      </c>
    </row>
    <row r="4" spans="1:11" x14ac:dyDescent="0.2">
      <c r="A4" s="186" t="s">
        <v>164</v>
      </c>
      <c r="B4" s="186">
        <v>3</v>
      </c>
      <c r="C4" s="186" t="s">
        <v>173</v>
      </c>
      <c r="D4" s="186" t="s">
        <v>700</v>
      </c>
      <c r="E4" s="186">
        <v>0.47099999999999997</v>
      </c>
      <c r="F4" s="186">
        <v>1339</v>
      </c>
      <c r="G4" s="186">
        <v>-2.8149999999999999</v>
      </c>
      <c r="H4" s="186">
        <v>382</v>
      </c>
      <c r="I4" s="186">
        <v>-29.917000000000002</v>
      </c>
      <c r="J4" s="187">
        <v>9.5694518046709138</v>
      </c>
      <c r="K4" s="187">
        <v>40.974384713375798</v>
      </c>
    </row>
    <row r="5" spans="1:11" x14ac:dyDescent="0.2">
      <c r="A5" s="186" t="s">
        <v>164</v>
      </c>
      <c r="B5" s="186">
        <v>4</v>
      </c>
      <c r="C5" s="186" t="s">
        <v>174</v>
      </c>
      <c r="D5" s="186" t="s">
        <v>700</v>
      </c>
      <c r="E5" s="186">
        <v>0.8</v>
      </c>
      <c r="F5" s="186">
        <v>2291</v>
      </c>
      <c r="G5" s="186">
        <v>-2.7530000000000001</v>
      </c>
      <c r="H5" s="186">
        <v>650</v>
      </c>
      <c r="I5" s="186">
        <v>-29.766999999999999</v>
      </c>
      <c r="J5" s="187">
        <v>9.4851059999999965</v>
      </c>
      <c r="K5" s="187">
        <v>40.673924499999998</v>
      </c>
    </row>
    <row r="6" spans="1:11" x14ac:dyDescent="0.2">
      <c r="A6" s="186" t="s">
        <v>164</v>
      </c>
      <c r="B6" s="186">
        <v>5</v>
      </c>
      <c r="C6" s="186" t="s">
        <v>175</v>
      </c>
      <c r="D6" s="186" t="s">
        <v>700</v>
      </c>
      <c r="E6" s="186">
        <v>1.625</v>
      </c>
      <c r="F6" s="186">
        <v>4769</v>
      </c>
      <c r="G6" s="186">
        <v>-2.8759999999999999</v>
      </c>
      <c r="H6" s="186">
        <v>1284</v>
      </c>
      <c r="I6" s="186">
        <v>-30.027999999999999</v>
      </c>
      <c r="J6" s="187">
        <v>9.5283880615384611</v>
      </c>
      <c r="K6" s="187">
        <v>40.82797772307692</v>
      </c>
    </row>
    <row r="7" spans="1:11" x14ac:dyDescent="0.2">
      <c r="A7" s="186" t="s">
        <v>164</v>
      </c>
      <c r="B7" s="186">
        <v>6</v>
      </c>
      <c r="C7" s="186" t="s">
        <v>180</v>
      </c>
      <c r="D7" s="186" t="s">
        <v>701</v>
      </c>
      <c r="E7" s="186">
        <v>0.71699999999999997</v>
      </c>
      <c r="F7" s="186">
        <v>2213</v>
      </c>
      <c r="G7" s="186">
        <v>29.706</v>
      </c>
      <c r="H7" s="186">
        <v>629</v>
      </c>
      <c r="I7" s="186">
        <v>22.375</v>
      </c>
      <c r="J7" s="187">
        <v>10.250812273361227</v>
      </c>
      <c r="K7" s="187">
        <v>44.036834030683401</v>
      </c>
    </row>
    <row r="8" spans="1:11" x14ac:dyDescent="0.2">
      <c r="A8" s="186" t="s">
        <v>164</v>
      </c>
      <c r="B8" s="186">
        <v>7</v>
      </c>
      <c r="C8" s="186" t="s">
        <v>181</v>
      </c>
      <c r="D8" s="186" t="s">
        <v>701</v>
      </c>
      <c r="E8" s="186">
        <v>0.80700000000000005</v>
      </c>
      <c r="F8" s="186">
        <v>2510</v>
      </c>
      <c r="G8" s="186">
        <v>29.771999999999998</v>
      </c>
      <c r="H8" s="186">
        <v>714</v>
      </c>
      <c r="I8" s="186">
        <v>22.314</v>
      </c>
      <c r="J8" s="187">
        <v>10.280593308550182</v>
      </c>
      <c r="K8" s="187">
        <v>44.272258736059477</v>
      </c>
    </row>
    <row r="9" spans="1:11" x14ac:dyDescent="0.2">
      <c r="A9" s="186" t="s">
        <v>164</v>
      </c>
      <c r="B9" s="186">
        <v>8</v>
      </c>
      <c r="C9" s="186" t="s">
        <v>187</v>
      </c>
      <c r="D9" s="186" t="s">
        <v>697</v>
      </c>
      <c r="E9" s="186">
        <v>0.751</v>
      </c>
      <c r="F9" s="186">
        <v>2961</v>
      </c>
      <c r="G9" s="186">
        <v>8.5139999999999993</v>
      </c>
      <c r="H9" s="186">
        <v>750</v>
      </c>
      <c r="I9" s="186">
        <v>-19.533999999999999</v>
      </c>
      <c r="J9" s="187">
        <v>12.99809720372836</v>
      </c>
      <c r="K9" s="187">
        <v>50.12853741677764</v>
      </c>
    </row>
    <row r="10" spans="1:11" x14ac:dyDescent="0.2">
      <c r="A10" s="186" t="s">
        <v>164</v>
      </c>
      <c r="B10" s="186">
        <v>9</v>
      </c>
      <c r="C10" s="186" t="s">
        <v>188</v>
      </c>
      <c r="D10" s="186" t="s">
        <v>697</v>
      </c>
      <c r="E10" s="186">
        <v>0.80900000000000005</v>
      </c>
      <c r="F10" s="186">
        <v>3194</v>
      </c>
      <c r="G10" s="186">
        <v>8.5839999999999996</v>
      </c>
      <c r="H10" s="186">
        <v>808</v>
      </c>
      <c r="I10" s="186">
        <v>-19.538</v>
      </c>
      <c r="J10" s="187">
        <v>12.992598516687268</v>
      </c>
      <c r="K10" s="187">
        <v>50.145020271940666</v>
      </c>
    </row>
    <row r="11" spans="1:11" x14ac:dyDescent="0.2">
      <c r="A11" s="186" t="s">
        <v>164</v>
      </c>
      <c r="B11" s="186">
        <v>10</v>
      </c>
      <c r="C11" s="186" t="s">
        <v>611</v>
      </c>
      <c r="D11" s="186" t="s">
        <v>612</v>
      </c>
      <c r="E11" s="186">
        <v>0.84399999999999997</v>
      </c>
      <c r="F11" s="186">
        <v>3445</v>
      </c>
      <c r="G11" s="186">
        <v>11.884</v>
      </c>
      <c r="H11" s="186">
        <v>836</v>
      </c>
      <c r="I11" s="186">
        <v>-31.834</v>
      </c>
      <c r="J11" s="187">
        <v>13.37575165876777</v>
      </c>
      <c r="K11" s="187">
        <v>49.778012322274883</v>
      </c>
    </row>
    <row r="12" spans="1:11" x14ac:dyDescent="0.2">
      <c r="A12" s="186" t="s">
        <v>164</v>
      </c>
      <c r="B12" s="186">
        <v>11</v>
      </c>
      <c r="C12" s="186" t="s">
        <v>613</v>
      </c>
      <c r="D12" s="186" t="s">
        <v>614</v>
      </c>
      <c r="E12" s="186">
        <v>0.80700000000000005</v>
      </c>
      <c r="F12" s="186">
        <v>2736</v>
      </c>
      <c r="G12" s="186">
        <v>11.555999999999999</v>
      </c>
      <c r="H12" s="186">
        <v>880</v>
      </c>
      <c r="I12" s="186">
        <v>-34.433</v>
      </c>
      <c r="J12" s="187">
        <v>11.142155638166045</v>
      </c>
      <c r="K12" s="187">
        <v>54.892881040892192</v>
      </c>
    </row>
    <row r="13" spans="1:11" x14ac:dyDescent="0.2">
      <c r="A13" s="186" t="s">
        <v>164</v>
      </c>
      <c r="B13" s="186">
        <v>12</v>
      </c>
      <c r="C13" s="186" t="s">
        <v>613</v>
      </c>
      <c r="D13" s="186" t="s">
        <v>203</v>
      </c>
      <c r="E13" s="186">
        <v>0.81499999999999995</v>
      </c>
      <c r="F13" s="186">
        <v>2690</v>
      </c>
      <c r="G13" s="186">
        <v>11.582000000000001</v>
      </c>
      <c r="H13" s="186">
        <v>867</v>
      </c>
      <c r="I13" s="186">
        <v>-34.481999999999999</v>
      </c>
      <c r="J13" s="187">
        <v>10.807232392638035</v>
      </c>
      <c r="K13" s="187">
        <v>53.451035582822094</v>
      </c>
    </row>
    <row r="14" spans="1:11" x14ac:dyDescent="0.2">
      <c r="A14" s="186" t="s">
        <v>164</v>
      </c>
      <c r="B14" s="186">
        <v>13</v>
      </c>
      <c r="C14" s="186" t="s">
        <v>615</v>
      </c>
      <c r="D14" s="186" t="s">
        <v>616</v>
      </c>
      <c r="E14" s="186">
        <v>0.83899999999999997</v>
      </c>
      <c r="F14" s="186">
        <v>3641</v>
      </c>
      <c r="G14" s="186">
        <v>11.888</v>
      </c>
      <c r="H14" s="186">
        <v>837</v>
      </c>
      <c r="I14" s="186">
        <v>-31.448</v>
      </c>
      <c r="J14" s="187">
        <v>14.228198331346842</v>
      </c>
      <c r="K14" s="187">
        <v>50.02816162097735</v>
      </c>
    </row>
    <row r="15" spans="1:11" x14ac:dyDescent="0.2">
      <c r="A15" s="186" t="s">
        <v>164</v>
      </c>
      <c r="B15" s="186">
        <v>14</v>
      </c>
      <c r="C15" s="186" t="s">
        <v>617</v>
      </c>
      <c r="D15" s="186" t="s">
        <v>618</v>
      </c>
      <c r="E15" s="186">
        <v>0.82799999999999996</v>
      </c>
      <c r="F15" s="186">
        <v>3312</v>
      </c>
      <c r="G15" s="186">
        <v>12.12</v>
      </c>
      <c r="H15" s="186">
        <v>833</v>
      </c>
      <c r="I15" s="186">
        <v>-32.786000000000001</v>
      </c>
      <c r="J15" s="187">
        <v>13.108192512077297</v>
      </c>
      <c r="K15" s="187">
        <v>50.527869323671503</v>
      </c>
    </row>
    <row r="16" spans="1:11" x14ac:dyDescent="0.2">
      <c r="A16" s="186" t="s">
        <v>164</v>
      </c>
      <c r="B16" s="186">
        <v>15</v>
      </c>
      <c r="C16" s="186" t="s">
        <v>619</v>
      </c>
      <c r="D16" s="186" t="s">
        <v>620</v>
      </c>
      <c r="E16" s="186">
        <v>0.83099999999999996</v>
      </c>
      <c r="F16" s="186">
        <v>3319</v>
      </c>
      <c r="G16" s="186">
        <v>12.522</v>
      </c>
      <c r="H16" s="186">
        <v>849</v>
      </c>
      <c r="I16" s="186">
        <v>-33.494</v>
      </c>
      <c r="J16" s="187">
        <v>13.050917689530683</v>
      </c>
      <c r="K16" s="187">
        <v>51.179873886883279</v>
      </c>
    </row>
    <row r="17" spans="1:11" x14ac:dyDescent="0.2">
      <c r="A17" s="186" t="s">
        <v>164</v>
      </c>
      <c r="B17" s="186">
        <v>16</v>
      </c>
      <c r="C17" s="186" t="s">
        <v>621</v>
      </c>
      <c r="D17" s="186" t="s">
        <v>622</v>
      </c>
      <c r="E17" s="186">
        <v>0.80500000000000005</v>
      </c>
      <c r="F17" s="186">
        <v>3182</v>
      </c>
      <c r="G17" s="186">
        <v>11.818</v>
      </c>
      <c r="H17" s="186">
        <v>874</v>
      </c>
      <c r="I17" s="186">
        <v>-32.491999999999997</v>
      </c>
      <c r="J17" s="187">
        <v>12.924089440993786</v>
      </c>
      <c r="K17" s="187">
        <v>54.328712795031066</v>
      </c>
    </row>
    <row r="18" spans="1:11" x14ac:dyDescent="0.2">
      <c r="A18" s="186" t="s">
        <v>164</v>
      </c>
      <c r="B18" s="186">
        <v>17</v>
      </c>
      <c r="C18" s="186" t="s">
        <v>623</v>
      </c>
      <c r="D18" s="186" t="s">
        <v>624</v>
      </c>
      <c r="E18" s="186">
        <v>0.82499999999999996</v>
      </c>
      <c r="F18" s="186">
        <v>3319</v>
      </c>
      <c r="G18" s="186">
        <v>11.895</v>
      </c>
      <c r="H18" s="186">
        <v>845</v>
      </c>
      <c r="I18" s="186">
        <v>-31.71</v>
      </c>
      <c r="J18" s="187">
        <v>13.166530666666665</v>
      </c>
      <c r="K18" s="187">
        <v>51.414518303030313</v>
      </c>
    </row>
    <row r="19" spans="1:11" x14ac:dyDescent="0.2">
      <c r="A19" s="186" t="s">
        <v>164</v>
      </c>
      <c r="B19" s="186">
        <v>18</v>
      </c>
      <c r="C19" s="186" t="s">
        <v>625</v>
      </c>
      <c r="D19" s="186" t="s">
        <v>626</v>
      </c>
      <c r="E19" s="186">
        <v>0.82199999999999995</v>
      </c>
      <c r="F19" s="186">
        <v>3437</v>
      </c>
      <c r="G19" s="186">
        <v>11.733000000000001</v>
      </c>
      <c r="H19" s="186">
        <v>814</v>
      </c>
      <c r="I19" s="186">
        <v>-32.307000000000002</v>
      </c>
      <c r="J19" s="187">
        <v>13.630687834549876</v>
      </c>
      <c r="K19" s="187">
        <v>49.470630656934304</v>
      </c>
    </row>
    <row r="20" spans="1:11" x14ac:dyDescent="0.2">
      <c r="A20" s="186" t="s">
        <v>164</v>
      </c>
      <c r="B20" s="186">
        <v>19</v>
      </c>
      <c r="C20" s="186" t="s">
        <v>627</v>
      </c>
      <c r="D20" s="186" t="s">
        <v>628</v>
      </c>
      <c r="E20" s="186">
        <v>0.80200000000000005</v>
      </c>
      <c r="F20" s="186">
        <v>3635</v>
      </c>
      <c r="G20" s="186">
        <v>10.58</v>
      </c>
      <c r="H20" s="186">
        <v>755</v>
      </c>
      <c r="I20" s="186">
        <v>-31.062999999999999</v>
      </c>
      <c r="J20" s="187">
        <v>14.728590024937654</v>
      </c>
      <c r="K20" s="187">
        <v>46.768337157107226</v>
      </c>
    </row>
    <row r="21" spans="1:11" x14ac:dyDescent="0.2">
      <c r="A21" s="186" t="s">
        <v>164</v>
      </c>
      <c r="B21" s="186">
        <v>20</v>
      </c>
      <c r="C21" s="186" t="s">
        <v>629</v>
      </c>
      <c r="D21" s="186" t="s">
        <v>630</v>
      </c>
      <c r="E21" s="186">
        <v>0.82699999999999996</v>
      </c>
      <c r="F21" s="186">
        <v>2421</v>
      </c>
      <c r="G21" s="186">
        <v>5.7409999999999997</v>
      </c>
      <c r="H21" s="186">
        <v>713</v>
      </c>
      <c r="I21" s="186">
        <v>-35.04</v>
      </c>
      <c r="J21" s="187">
        <v>9.6422544135429256</v>
      </c>
      <c r="K21" s="187">
        <v>43.027892865779933</v>
      </c>
    </row>
    <row r="22" spans="1:11" x14ac:dyDescent="0.2">
      <c r="A22" s="186" t="s">
        <v>164</v>
      </c>
      <c r="B22" s="186">
        <v>21</v>
      </c>
      <c r="C22" s="186" t="s">
        <v>631</v>
      </c>
      <c r="D22" s="186" t="s">
        <v>632</v>
      </c>
      <c r="E22" s="186">
        <v>0.84399999999999997</v>
      </c>
      <c r="F22" s="186">
        <v>2514</v>
      </c>
      <c r="G22" s="186">
        <v>5.7220000000000004</v>
      </c>
      <c r="H22" s="186">
        <v>733</v>
      </c>
      <c r="I22" s="186">
        <v>-34.857999999999997</v>
      </c>
      <c r="J22" s="187">
        <v>9.7709485781990519</v>
      </c>
      <c r="K22" s="187">
        <v>43.329476066350715</v>
      </c>
    </row>
    <row r="23" spans="1:11" x14ac:dyDescent="0.2">
      <c r="A23" s="186" t="s">
        <v>164</v>
      </c>
      <c r="B23" s="186">
        <v>22</v>
      </c>
      <c r="C23" s="186" t="s">
        <v>633</v>
      </c>
      <c r="D23" s="186" t="s">
        <v>634</v>
      </c>
      <c r="E23" s="186">
        <v>0.81200000000000006</v>
      </c>
      <c r="F23" s="186">
        <v>2470</v>
      </c>
      <c r="G23" s="186">
        <v>5.6150000000000002</v>
      </c>
      <c r="H23" s="186">
        <v>714</v>
      </c>
      <c r="I23" s="186">
        <v>-35.110999999999997</v>
      </c>
      <c r="J23" s="187">
        <v>9.9807177339901454</v>
      </c>
      <c r="K23" s="187">
        <v>43.831479064039399</v>
      </c>
    </row>
    <row r="24" spans="1:11" x14ac:dyDescent="0.2">
      <c r="A24" s="186" t="s">
        <v>164</v>
      </c>
      <c r="B24" s="186">
        <v>23</v>
      </c>
      <c r="C24" s="186" t="s">
        <v>635</v>
      </c>
      <c r="D24" s="186" t="s">
        <v>636</v>
      </c>
      <c r="E24" s="186">
        <v>0.83</v>
      </c>
      <c r="F24" s="186">
        <v>2824</v>
      </c>
      <c r="G24" s="186">
        <v>8.532</v>
      </c>
      <c r="H24" s="186">
        <v>822</v>
      </c>
      <c r="I24" s="186">
        <v>-35.118000000000002</v>
      </c>
      <c r="J24" s="187">
        <v>11.125430602409638</v>
      </c>
      <c r="K24" s="187">
        <v>49.549328192771092</v>
      </c>
    </row>
    <row r="25" spans="1:11" x14ac:dyDescent="0.2">
      <c r="A25" s="186" t="s">
        <v>164</v>
      </c>
      <c r="B25" s="186">
        <v>24</v>
      </c>
      <c r="C25" s="186" t="s">
        <v>637</v>
      </c>
      <c r="D25" s="186" t="s">
        <v>638</v>
      </c>
      <c r="E25" s="186">
        <v>0.82099999999999995</v>
      </c>
      <c r="F25" s="186">
        <v>2407</v>
      </c>
      <c r="G25" s="186">
        <v>8.5359999999999996</v>
      </c>
      <c r="H25" s="186">
        <v>860</v>
      </c>
      <c r="I25" s="186">
        <v>-36.131999999999998</v>
      </c>
      <c r="J25" s="187">
        <v>9.5900455542021916</v>
      </c>
      <c r="K25" s="187">
        <v>52.39295176613885</v>
      </c>
    </row>
    <row r="26" spans="1:11" x14ac:dyDescent="0.2">
      <c r="A26" s="186" t="s">
        <v>164</v>
      </c>
      <c r="B26" s="186">
        <v>25</v>
      </c>
      <c r="C26" s="186" t="s">
        <v>639</v>
      </c>
      <c r="D26" s="186" t="s">
        <v>640</v>
      </c>
      <c r="E26" s="186">
        <v>0.81799999999999995</v>
      </c>
      <c r="F26" s="186">
        <v>2046</v>
      </c>
      <c r="G26" s="186">
        <v>7.9619999999999997</v>
      </c>
      <c r="H26" s="186">
        <v>875</v>
      </c>
      <c r="I26" s="186">
        <v>-37.045999999999999</v>
      </c>
      <c r="J26" s="187">
        <v>8.2042948655256716</v>
      </c>
      <c r="K26" s="187">
        <v>53.582368459657701</v>
      </c>
    </row>
    <row r="27" spans="1:11" x14ac:dyDescent="0.2">
      <c r="A27" s="186" t="s">
        <v>164</v>
      </c>
      <c r="B27" s="186">
        <v>26</v>
      </c>
      <c r="C27" s="186" t="s">
        <v>641</v>
      </c>
      <c r="D27" s="186" t="s">
        <v>642</v>
      </c>
      <c r="E27" s="186">
        <v>0.84299999999999997</v>
      </c>
      <c r="F27" s="186">
        <v>2515</v>
      </c>
      <c r="G27" s="186">
        <v>5.2320000000000002</v>
      </c>
      <c r="H27" s="186">
        <v>770</v>
      </c>
      <c r="I27" s="186">
        <v>-34.656999999999996</v>
      </c>
      <c r="J27" s="187">
        <v>9.7747852906287047</v>
      </c>
      <c r="K27" s="187">
        <v>45.593943772241992</v>
      </c>
    </row>
    <row r="28" spans="1:11" x14ac:dyDescent="0.2">
      <c r="A28" s="186" t="s">
        <v>164</v>
      </c>
      <c r="B28" s="186">
        <v>27</v>
      </c>
      <c r="C28" s="186" t="s">
        <v>643</v>
      </c>
      <c r="D28" s="186" t="s">
        <v>644</v>
      </c>
      <c r="E28" s="186">
        <v>0.82</v>
      </c>
      <c r="F28" s="186">
        <v>2457</v>
      </c>
      <c r="G28" s="186">
        <v>5.3460000000000001</v>
      </c>
      <c r="H28" s="186">
        <v>745</v>
      </c>
      <c r="I28" s="186">
        <v>-34.753</v>
      </c>
      <c r="J28" s="187">
        <v>9.8236402439024371</v>
      </c>
      <c r="K28" s="187">
        <v>45.365408292682929</v>
      </c>
    </row>
    <row r="29" spans="1:11" x14ac:dyDescent="0.2">
      <c r="A29" s="186" t="s">
        <v>164</v>
      </c>
      <c r="B29" s="186">
        <v>28</v>
      </c>
      <c r="C29" s="186" t="s">
        <v>645</v>
      </c>
      <c r="D29" s="186" t="s">
        <v>646</v>
      </c>
      <c r="E29" s="186">
        <v>0.84099999999999997</v>
      </c>
      <c r="F29" s="186">
        <v>2457</v>
      </c>
      <c r="G29" s="186">
        <v>5.173</v>
      </c>
      <c r="H29" s="186">
        <v>753</v>
      </c>
      <c r="I29" s="186">
        <v>-34.909999999999997</v>
      </c>
      <c r="J29" s="187">
        <v>9.594996432818073</v>
      </c>
      <c r="K29" s="187">
        <v>44.69231391200951</v>
      </c>
    </row>
    <row r="30" spans="1:11" x14ac:dyDescent="0.2">
      <c r="A30" s="186" t="s">
        <v>164</v>
      </c>
      <c r="B30" s="186">
        <v>29</v>
      </c>
      <c r="C30" s="186" t="s">
        <v>647</v>
      </c>
      <c r="D30" s="186" t="s">
        <v>648</v>
      </c>
      <c r="E30" s="186">
        <v>0.83399999999999996</v>
      </c>
      <c r="F30" s="186">
        <v>2864</v>
      </c>
      <c r="G30" s="186">
        <v>8.2669999999999995</v>
      </c>
      <c r="H30" s="186">
        <v>826</v>
      </c>
      <c r="I30" s="186">
        <v>-34.75</v>
      </c>
      <c r="J30" s="187">
        <v>11.172361151079135</v>
      </c>
      <c r="K30" s="187">
        <v>49.326566187050361</v>
      </c>
    </row>
    <row r="31" spans="1:11" x14ac:dyDescent="0.2">
      <c r="A31" s="186" t="s">
        <v>164</v>
      </c>
      <c r="B31" s="186">
        <v>30</v>
      </c>
      <c r="C31" s="186" t="s">
        <v>649</v>
      </c>
      <c r="D31" s="186" t="s">
        <v>650</v>
      </c>
      <c r="E31" s="186">
        <v>0.85</v>
      </c>
      <c r="F31" s="186">
        <v>2741</v>
      </c>
      <c r="G31" s="186">
        <v>7.8120000000000003</v>
      </c>
      <c r="H31" s="186">
        <v>830</v>
      </c>
      <c r="I31" s="186">
        <v>-34.941000000000003</v>
      </c>
      <c r="J31" s="187">
        <v>10.512107529411763</v>
      </c>
      <c r="K31" s="187">
        <v>48.679723764705884</v>
      </c>
    </row>
    <row r="32" spans="1:11" x14ac:dyDescent="0.2">
      <c r="A32" s="186" t="s">
        <v>164</v>
      </c>
      <c r="B32" s="186">
        <v>31</v>
      </c>
      <c r="C32" s="186" t="s">
        <v>651</v>
      </c>
      <c r="D32" s="186" t="s">
        <v>652</v>
      </c>
      <c r="E32" s="186">
        <v>0.81</v>
      </c>
      <c r="F32" s="186">
        <v>2672</v>
      </c>
      <c r="G32" s="186">
        <v>7.8239999999999998</v>
      </c>
      <c r="H32" s="186">
        <v>781</v>
      </c>
      <c r="I32" s="186">
        <v>-34.542000000000002</v>
      </c>
      <c r="J32" s="187">
        <v>10.762612345679008</v>
      </c>
      <c r="K32" s="187">
        <v>47.959411604938268</v>
      </c>
    </row>
    <row r="33" spans="1:11" x14ac:dyDescent="0.2">
      <c r="A33" s="186" t="s">
        <v>164</v>
      </c>
      <c r="B33" s="186">
        <v>32</v>
      </c>
      <c r="C33" s="186" t="s">
        <v>653</v>
      </c>
      <c r="D33" s="186" t="s">
        <v>654</v>
      </c>
      <c r="E33" s="186">
        <v>0.84899999999999998</v>
      </c>
      <c r="F33" s="186">
        <v>2429</v>
      </c>
      <c r="G33" s="186">
        <v>5.923</v>
      </c>
      <c r="H33" s="186">
        <v>780</v>
      </c>
      <c r="I33" s="186">
        <v>-35.540999999999997</v>
      </c>
      <c r="J33" s="187">
        <v>9.3856398115429904</v>
      </c>
      <c r="K33" s="187">
        <v>46.03831849234394</v>
      </c>
    </row>
    <row r="34" spans="1:11" x14ac:dyDescent="0.2">
      <c r="A34" s="186" t="s">
        <v>164</v>
      </c>
      <c r="B34" s="186">
        <v>33</v>
      </c>
      <c r="C34" s="186" t="s">
        <v>653</v>
      </c>
      <c r="D34" s="186" t="s">
        <v>244</v>
      </c>
      <c r="E34" s="186">
        <v>0.84299999999999997</v>
      </c>
      <c r="F34" s="186">
        <v>2416</v>
      </c>
      <c r="G34" s="186">
        <v>5.851</v>
      </c>
      <c r="H34" s="186">
        <v>782</v>
      </c>
      <c r="I34" s="186">
        <v>-35.578000000000003</v>
      </c>
      <c r="J34" s="187">
        <v>9.4198431791221804</v>
      </c>
      <c r="K34" s="187">
        <v>46.439622064056941</v>
      </c>
    </row>
    <row r="35" spans="1:11" x14ac:dyDescent="0.2">
      <c r="A35" s="186" t="s">
        <v>164</v>
      </c>
      <c r="B35" s="186">
        <v>34</v>
      </c>
      <c r="C35" s="186" t="s">
        <v>176</v>
      </c>
      <c r="D35" s="186" t="s">
        <v>700</v>
      </c>
      <c r="E35" s="186">
        <v>0.73</v>
      </c>
      <c r="F35" s="186">
        <v>2106</v>
      </c>
      <c r="G35" s="186">
        <v>-2.8239999999999998</v>
      </c>
      <c r="H35" s="186">
        <v>598</v>
      </c>
      <c r="I35" s="186">
        <v>-29.87</v>
      </c>
      <c r="J35" s="187">
        <v>9.5072526027397242</v>
      </c>
      <c r="K35" s="187">
        <v>40.556076712328768</v>
      </c>
    </row>
    <row r="36" spans="1:11" x14ac:dyDescent="0.2">
      <c r="A36" s="186" t="s">
        <v>164</v>
      </c>
      <c r="B36" s="186">
        <v>35</v>
      </c>
      <c r="C36" s="186" t="s">
        <v>177</v>
      </c>
      <c r="D36" s="186" t="s">
        <v>700</v>
      </c>
      <c r="E36" s="186">
        <v>0.79800000000000004</v>
      </c>
      <c r="F36" s="186">
        <v>2298</v>
      </c>
      <c r="G36" s="186">
        <v>-2.7360000000000002</v>
      </c>
      <c r="H36" s="186">
        <v>651</v>
      </c>
      <c r="I36" s="186">
        <v>-29.902999999999999</v>
      </c>
      <c r="J36" s="187">
        <v>9.4423453634085188</v>
      </c>
      <c r="K36" s="187">
        <v>40.51807669172932</v>
      </c>
    </row>
    <row r="37" spans="1:11" x14ac:dyDescent="0.2">
      <c r="A37" s="186" t="s">
        <v>164</v>
      </c>
      <c r="B37" s="186">
        <v>36</v>
      </c>
      <c r="C37" s="186" t="s">
        <v>182</v>
      </c>
      <c r="D37" s="186" t="s">
        <v>701</v>
      </c>
      <c r="E37" s="186">
        <v>0.83499999999999996</v>
      </c>
      <c r="F37" s="186">
        <v>2618</v>
      </c>
      <c r="G37" s="186">
        <v>29.681999999999999</v>
      </c>
      <c r="H37" s="186">
        <v>737</v>
      </c>
      <c r="I37" s="186">
        <v>22.128</v>
      </c>
      <c r="J37" s="187">
        <v>10.242115688622755</v>
      </c>
      <c r="K37" s="187">
        <v>43.930301796407193</v>
      </c>
    </row>
    <row r="38" spans="1:11" x14ac:dyDescent="0.2">
      <c r="A38" s="186" t="s">
        <v>164</v>
      </c>
      <c r="B38" s="186">
        <v>37</v>
      </c>
      <c r="C38" s="186" t="s">
        <v>183</v>
      </c>
      <c r="D38" s="186" t="s">
        <v>701</v>
      </c>
      <c r="E38" s="186">
        <v>0.72199999999999998</v>
      </c>
      <c r="F38" s="186">
        <v>2243</v>
      </c>
      <c r="G38" s="186">
        <v>29.67</v>
      </c>
      <c r="H38" s="186">
        <v>636</v>
      </c>
      <c r="I38" s="186">
        <v>22.192</v>
      </c>
      <c r="J38" s="187">
        <v>10.244306094182825</v>
      </c>
      <c r="K38" s="187">
        <v>43.896437396121883</v>
      </c>
    </row>
    <row r="39" spans="1:11" x14ac:dyDescent="0.2">
      <c r="A39" s="186" t="s">
        <v>164</v>
      </c>
      <c r="B39" s="186">
        <v>38</v>
      </c>
      <c r="C39" s="186" t="s">
        <v>189</v>
      </c>
      <c r="D39" s="186" t="s">
        <v>697</v>
      </c>
      <c r="E39" s="186">
        <v>0.78300000000000003</v>
      </c>
      <c r="F39" s="186">
        <v>3130</v>
      </c>
      <c r="G39" s="186">
        <v>8.5540000000000003</v>
      </c>
      <c r="H39" s="186">
        <v>790</v>
      </c>
      <c r="I39" s="186">
        <v>-19.547000000000001</v>
      </c>
      <c r="J39" s="187">
        <v>12.992307279693485</v>
      </c>
      <c r="K39" s="187">
        <v>50.156755300127706</v>
      </c>
    </row>
    <row r="40" spans="1:11" x14ac:dyDescent="0.2">
      <c r="A40" s="186" t="s">
        <v>164</v>
      </c>
      <c r="B40" s="186">
        <v>39</v>
      </c>
      <c r="C40" s="186" t="s">
        <v>190</v>
      </c>
      <c r="D40" s="186" t="s">
        <v>697</v>
      </c>
      <c r="E40" s="186">
        <v>0.72699999999999998</v>
      </c>
      <c r="F40" s="186">
        <v>2885</v>
      </c>
      <c r="G40" s="186">
        <v>8.59</v>
      </c>
      <c r="H40" s="186">
        <v>731</v>
      </c>
      <c r="I40" s="186">
        <v>-19.510000000000002</v>
      </c>
      <c r="J40" s="187">
        <v>12.946441540577712</v>
      </c>
      <c r="K40" s="187">
        <v>49.966091609353512</v>
      </c>
    </row>
    <row r="41" spans="1:11" x14ac:dyDescent="0.2">
      <c r="A41" s="186" t="s">
        <v>164</v>
      </c>
      <c r="B41" s="186">
        <v>40</v>
      </c>
      <c r="C41" s="186" t="s">
        <v>655</v>
      </c>
      <c r="D41" s="186" t="s">
        <v>656</v>
      </c>
      <c r="E41" s="186">
        <v>0.84</v>
      </c>
      <c r="F41" s="186">
        <v>2527</v>
      </c>
      <c r="G41" s="186">
        <v>5.9279999999999999</v>
      </c>
      <c r="H41" s="186">
        <v>789</v>
      </c>
      <c r="I41" s="186">
        <v>-35.398000000000003</v>
      </c>
      <c r="J41" s="187">
        <v>9.8525738095238093</v>
      </c>
      <c r="K41" s="187">
        <v>46.947490714285713</v>
      </c>
    </row>
    <row r="42" spans="1:11" x14ac:dyDescent="0.2">
      <c r="A42" s="186" t="s">
        <v>164</v>
      </c>
      <c r="B42" s="186">
        <v>41</v>
      </c>
      <c r="C42" s="186" t="s">
        <v>657</v>
      </c>
      <c r="D42" s="186" t="s">
        <v>658</v>
      </c>
      <c r="E42" s="186">
        <v>0.81399999999999995</v>
      </c>
      <c r="F42" s="186">
        <v>2384</v>
      </c>
      <c r="G42" s="186">
        <v>5.8920000000000003</v>
      </c>
      <c r="H42" s="186">
        <v>748</v>
      </c>
      <c r="I42" s="186">
        <v>-35.264000000000003</v>
      </c>
      <c r="J42" s="187">
        <v>9.5949990171990169</v>
      </c>
      <c r="K42" s="187">
        <v>45.826157248157251</v>
      </c>
    </row>
    <row r="43" spans="1:11" x14ac:dyDescent="0.2">
      <c r="A43" s="186" t="s">
        <v>164</v>
      </c>
      <c r="B43" s="186">
        <v>42</v>
      </c>
      <c r="C43" s="186" t="s">
        <v>659</v>
      </c>
      <c r="D43" s="186" t="s">
        <v>660</v>
      </c>
      <c r="E43" s="186">
        <v>0.82699999999999996</v>
      </c>
      <c r="F43" s="188">
        <v>2830</v>
      </c>
      <c r="G43" s="188">
        <v>8.8569999999999993</v>
      </c>
      <c r="H43" s="188">
        <v>800</v>
      </c>
      <c r="I43" s="188">
        <v>-34.734999999999999</v>
      </c>
      <c r="J43" s="187">
        <v>11.134334220072549</v>
      </c>
      <c r="K43" s="187">
        <v>48.118644498186221</v>
      </c>
    </row>
    <row r="44" spans="1:11" x14ac:dyDescent="0.2">
      <c r="A44" s="186" t="s">
        <v>164</v>
      </c>
      <c r="B44" s="186">
        <v>43</v>
      </c>
      <c r="C44" s="186" t="s">
        <v>661</v>
      </c>
      <c r="D44" s="186" t="s">
        <v>662</v>
      </c>
      <c r="E44" s="186">
        <v>0.84199999999999997</v>
      </c>
      <c r="F44" s="188">
        <v>2717</v>
      </c>
      <c r="G44" s="188">
        <v>8.1449999999999996</v>
      </c>
      <c r="H44" s="188">
        <v>782</v>
      </c>
      <c r="I44" s="188">
        <v>-34.36</v>
      </c>
      <c r="J44" s="187">
        <v>10.55019643705463</v>
      </c>
      <c r="K44" s="187">
        <v>46.40631662707839</v>
      </c>
    </row>
    <row r="45" spans="1:11" x14ac:dyDescent="0.2">
      <c r="A45" s="186" t="s">
        <v>164</v>
      </c>
      <c r="B45" s="186">
        <v>44</v>
      </c>
      <c r="C45" s="186" t="s">
        <v>663</v>
      </c>
      <c r="D45" s="186" t="s">
        <v>664</v>
      </c>
      <c r="E45" s="186">
        <v>0.81100000000000005</v>
      </c>
      <c r="F45" s="188">
        <v>2829</v>
      </c>
      <c r="G45" s="188">
        <v>8.5069999999999997</v>
      </c>
      <c r="H45" s="188">
        <v>787</v>
      </c>
      <c r="I45" s="188">
        <v>-34.481999999999999</v>
      </c>
      <c r="J45" s="187">
        <v>11.34709198520345</v>
      </c>
      <c r="K45" s="187">
        <v>48.265451541307023</v>
      </c>
    </row>
    <row r="46" spans="1:11" x14ac:dyDescent="0.2">
      <c r="A46" s="186" t="s">
        <v>164</v>
      </c>
      <c r="B46" s="186">
        <v>45</v>
      </c>
      <c r="C46" s="186" t="s">
        <v>665</v>
      </c>
      <c r="D46" s="186" t="s">
        <v>666</v>
      </c>
      <c r="E46" s="186">
        <v>0.83599999999999997</v>
      </c>
      <c r="F46" s="188">
        <v>2905</v>
      </c>
      <c r="G46" s="188">
        <v>8.5459999999999994</v>
      </c>
      <c r="H46" s="188">
        <v>759</v>
      </c>
      <c r="I46" s="188">
        <v>-34.030999999999999</v>
      </c>
      <c r="J46" s="187">
        <v>11.339509808612439</v>
      </c>
      <c r="K46" s="187">
        <v>45.282048803827749</v>
      </c>
    </row>
    <row r="47" spans="1:11" x14ac:dyDescent="0.2">
      <c r="A47" s="186" t="s">
        <v>164</v>
      </c>
      <c r="B47" s="186">
        <v>46</v>
      </c>
      <c r="C47" s="186" t="s">
        <v>667</v>
      </c>
      <c r="D47" s="186" t="s">
        <v>668</v>
      </c>
      <c r="E47" s="186">
        <v>0.84299999999999997</v>
      </c>
      <c r="F47" s="188">
        <v>2628</v>
      </c>
      <c r="G47" s="188">
        <v>8.3870000000000005</v>
      </c>
      <c r="H47" s="188">
        <v>842</v>
      </c>
      <c r="I47" s="188">
        <v>-35.024000000000001</v>
      </c>
      <c r="J47" s="187">
        <v>10.141912218268088</v>
      </c>
      <c r="K47" s="187">
        <v>49.74239549228944</v>
      </c>
    </row>
    <row r="48" spans="1:11" x14ac:dyDescent="0.2">
      <c r="A48" s="186" t="s">
        <v>164</v>
      </c>
      <c r="B48" s="186">
        <v>47</v>
      </c>
      <c r="C48" s="186" t="s">
        <v>669</v>
      </c>
      <c r="D48" s="186" t="s">
        <v>670</v>
      </c>
      <c r="E48" s="186">
        <v>0.81499999999999995</v>
      </c>
      <c r="F48" s="188">
        <v>2754</v>
      </c>
      <c r="G48" s="188">
        <v>8.2029999999999994</v>
      </c>
      <c r="H48" s="188">
        <v>749</v>
      </c>
      <c r="I48" s="188">
        <v>-34.167000000000002</v>
      </c>
      <c r="J48" s="187">
        <v>11.00086699386503</v>
      </c>
      <c r="K48" s="187">
        <v>45.624140122699394</v>
      </c>
    </row>
    <row r="49" spans="1:11" x14ac:dyDescent="0.2">
      <c r="A49" s="186" t="s">
        <v>164</v>
      </c>
      <c r="B49" s="186">
        <v>48</v>
      </c>
      <c r="C49" s="186" t="s">
        <v>671</v>
      </c>
      <c r="D49" s="186" t="s">
        <v>672</v>
      </c>
      <c r="E49" s="186">
        <v>0.81699999999999995</v>
      </c>
      <c r="F49" s="188">
        <v>2626</v>
      </c>
      <c r="G49" s="188">
        <v>8.4239999999999995</v>
      </c>
      <c r="H49" s="188">
        <v>760</v>
      </c>
      <c r="I49" s="188">
        <v>-34.536999999999999</v>
      </c>
      <c r="J49" s="187">
        <v>10.508751529987759</v>
      </c>
      <c r="K49" s="187">
        <v>46.341631578947371</v>
      </c>
    </row>
    <row r="50" spans="1:11" x14ac:dyDescent="0.2">
      <c r="A50" s="186" t="s">
        <v>164</v>
      </c>
      <c r="B50" s="186">
        <v>49</v>
      </c>
      <c r="C50" s="186" t="s">
        <v>673</v>
      </c>
      <c r="D50" s="186" t="s">
        <v>674</v>
      </c>
      <c r="E50" s="186">
        <v>0.83499999999999996</v>
      </c>
      <c r="F50" s="188">
        <v>2846</v>
      </c>
      <c r="G50" s="188">
        <v>8.9120000000000008</v>
      </c>
      <c r="H50" s="188">
        <v>761</v>
      </c>
      <c r="I50" s="188">
        <v>-34.07</v>
      </c>
      <c r="J50" s="187">
        <v>11.115366467065869</v>
      </c>
      <c r="K50" s="187">
        <v>45.306545149700597</v>
      </c>
    </row>
    <row r="51" spans="1:11" x14ac:dyDescent="0.2">
      <c r="A51" s="186" t="s">
        <v>164</v>
      </c>
      <c r="B51" s="186">
        <v>50</v>
      </c>
      <c r="C51" s="186" t="s">
        <v>675</v>
      </c>
      <c r="D51" s="186" t="s">
        <v>676</v>
      </c>
      <c r="E51" s="186">
        <v>0.83899999999999997</v>
      </c>
      <c r="F51" s="188">
        <v>2824</v>
      </c>
      <c r="G51" s="188">
        <v>8.8450000000000006</v>
      </c>
      <c r="H51" s="188">
        <v>813</v>
      </c>
      <c r="I51" s="188">
        <v>-34.686</v>
      </c>
      <c r="J51" s="187">
        <v>10.953617878426698</v>
      </c>
      <c r="K51" s="187">
        <v>48.233624553039334</v>
      </c>
    </row>
    <row r="52" spans="1:11" x14ac:dyDescent="0.2">
      <c r="A52" s="186" t="s">
        <v>164</v>
      </c>
      <c r="B52" s="186">
        <v>51</v>
      </c>
      <c r="C52" s="186" t="s">
        <v>677</v>
      </c>
      <c r="D52" s="186" t="s">
        <v>678</v>
      </c>
      <c r="E52" s="186">
        <v>0.81899999999999995</v>
      </c>
      <c r="F52" s="188">
        <v>2830</v>
      </c>
      <c r="G52" s="188">
        <v>8.8989999999999991</v>
      </c>
      <c r="H52" s="188">
        <v>795</v>
      </c>
      <c r="I52" s="188">
        <v>-34.758000000000003</v>
      </c>
      <c r="J52" s="187">
        <v>11.237067887667889</v>
      </c>
      <c r="K52" s="187">
        <v>48.181587057387063</v>
      </c>
    </row>
    <row r="53" spans="1:11" x14ac:dyDescent="0.2">
      <c r="A53" s="186" t="s">
        <v>164</v>
      </c>
      <c r="B53" s="186">
        <v>52</v>
      </c>
      <c r="C53" s="186" t="s">
        <v>679</v>
      </c>
      <c r="D53" s="186" t="s">
        <v>680</v>
      </c>
      <c r="E53" s="186">
        <v>0.84099999999999997</v>
      </c>
      <c r="F53" s="188">
        <v>2613</v>
      </c>
      <c r="G53" s="188">
        <v>9.1050000000000004</v>
      </c>
      <c r="H53" s="188">
        <v>844</v>
      </c>
      <c r="I53" s="188">
        <v>-35.372999999999998</v>
      </c>
      <c r="J53" s="187">
        <v>10.102899881093935</v>
      </c>
      <c r="K53" s="187">
        <v>49.93660142687277</v>
      </c>
    </row>
    <row r="54" spans="1:11" x14ac:dyDescent="0.2">
      <c r="A54" s="186" t="s">
        <v>164</v>
      </c>
      <c r="B54" s="186">
        <v>53</v>
      </c>
      <c r="C54" s="186" t="s">
        <v>681</v>
      </c>
      <c r="D54" s="186" t="s">
        <v>682</v>
      </c>
      <c r="E54" s="186">
        <v>0.84799999999999998</v>
      </c>
      <c r="F54" s="188">
        <v>2728</v>
      </c>
      <c r="G54" s="188">
        <v>9.7010000000000005</v>
      </c>
      <c r="H54" s="188">
        <v>851</v>
      </c>
      <c r="I54" s="188">
        <v>-35.226999999999997</v>
      </c>
      <c r="J54" s="187">
        <v>10.440153773584903</v>
      </c>
      <c r="K54" s="187">
        <v>49.881996698113213</v>
      </c>
    </row>
    <row r="55" spans="1:11" x14ac:dyDescent="0.2">
      <c r="A55" s="186" t="s">
        <v>164</v>
      </c>
      <c r="B55" s="186">
        <v>54</v>
      </c>
      <c r="C55" s="186" t="s">
        <v>178</v>
      </c>
      <c r="D55" s="186" t="s">
        <v>700</v>
      </c>
      <c r="E55" s="186">
        <v>0.85099999999999998</v>
      </c>
      <c r="F55" s="188">
        <v>2452</v>
      </c>
      <c r="G55" s="188">
        <v>-2.819</v>
      </c>
      <c r="H55" s="188">
        <v>696</v>
      </c>
      <c r="I55" s="188">
        <v>-29.885999999999999</v>
      </c>
      <c r="J55" s="187">
        <v>9.4193873090481777</v>
      </c>
      <c r="K55" s="187">
        <v>40.586997414806106</v>
      </c>
    </row>
    <row r="56" spans="1:11" x14ac:dyDescent="0.2">
      <c r="A56" s="186" t="s">
        <v>164</v>
      </c>
      <c r="B56" s="186">
        <v>55</v>
      </c>
      <c r="C56" s="186" t="s">
        <v>179</v>
      </c>
      <c r="D56" s="186" t="s">
        <v>700</v>
      </c>
      <c r="E56" s="186">
        <v>0.83</v>
      </c>
      <c r="F56" s="188">
        <v>2390</v>
      </c>
      <c r="G56" s="188">
        <v>-2.798</v>
      </c>
      <c r="H56" s="188">
        <v>678</v>
      </c>
      <c r="I56" s="188">
        <v>-29.966000000000001</v>
      </c>
      <c r="J56" s="187">
        <v>9.4571269879518063</v>
      </c>
      <c r="K56" s="187">
        <v>40.611819518072295</v>
      </c>
    </row>
    <row r="57" spans="1:11" x14ac:dyDescent="0.2">
      <c r="A57" s="186" t="s">
        <v>164</v>
      </c>
      <c r="B57" s="186">
        <v>56</v>
      </c>
      <c r="C57" s="186" t="s">
        <v>184</v>
      </c>
      <c r="D57" s="186" t="s">
        <v>701</v>
      </c>
      <c r="E57" s="186">
        <v>0.77900000000000003</v>
      </c>
      <c r="F57" s="188">
        <v>2415</v>
      </c>
      <c r="G57" s="188">
        <v>29.663</v>
      </c>
      <c r="H57" s="188">
        <v>685</v>
      </c>
      <c r="I57" s="188">
        <v>22.381</v>
      </c>
      <c r="J57" s="187">
        <v>10.209671373555839</v>
      </c>
      <c r="K57" s="187">
        <v>43.933080359435166</v>
      </c>
    </row>
    <row r="58" spans="1:11" x14ac:dyDescent="0.2">
      <c r="A58" s="186" t="s">
        <v>164</v>
      </c>
      <c r="B58" s="186">
        <v>57</v>
      </c>
      <c r="C58" s="186" t="s">
        <v>185</v>
      </c>
      <c r="D58" s="186" t="s">
        <v>701</v>
      </c>
      <c r="E58" s="186">
        <v>0.85499999999999998</v>
      </c>
      <c r="F58" s="188">
        <v>2675</v>
      </c>
      <c r="G58" s="188">
        <v>29.64</v>
      </c>
      <c r="H58" s="188">
        <v>758</v>
      </c>
      <c r="I58" s="188">
        <v>22.39</v>
      </c>
      <c r="J58" s="187">
        <v>10.221122807017544</v>
      </c>
      <c r="K58" s="187">
        <v>44.097403976608199</v>
      </c>
    </row>
    <row r="59" spans="1:11" x14ac:dyDescent="0.2">
      <c r="A59" s="186" t="s">
        <v>164</v>
      </c>
      <c r="B59" s="186">
        <v>58</v>
      </c>
      <c r="C59" s="186" t="s">
        <v>191</v>
      </c>
      <c r="D59" s="186" t="s">
        <v>697</v>
      </c>
      <c r="E59" s="186">
        <v>0.72399999999999998</v>
      </c>
      <c r="F59" s="188">
        <v>2878</v>
      </c>
      <c r="G59" s="188">
        <v>8.5500000000000007</v>
      </c>
      <c r="H59" s="188">
        <v>730</v>
      </c>
      <c r="I59" s="188">
        <v>-19.536999999999999</v>
      </c>
      <c r="J59" s="187">
        <v>12.948127348066297</v>
      </c>
      <c r="K59" s="187">
        <v>50.05555994475138</v>
      </c>
    </row>
    <row r="60" spans="1:11" x14ac:dyDescent="0.2">
      <c r="A60" s="186" t="s">
        <v>186</v>
      </c>
      <c r="B60" s="186">
        <v>59</v>
      </c>
      <c r="C60" s="186" t="s">
        <v>192</v>
      </c>
      <c r="D60" s="186" t="s">
        <v>697</v>
      </c>
      <c r="E60" s="186">
        <v>0.72299999999999998</v>
      </c>
      <c r="F60" s="188">
        <v>2858</v>
      </c>
      <c r="G60" s="188">
        <v>8.5730000000000004</v>
      </c>
      <c r="H60" s="188">
        <v>726</v>
      </c>
      <c r="I60" s="188">
        <v>-19.47</v>
      </c>
      <c r="J60" s="187">
        <v>12.878947994467497</v>
      </c>
      <c r="K60" s="187">
        <v>49.828000000000003</v>
      </c>
    </row>
    <row r="64" spans="1:11" x14ac:dyDescent="0.2">
      <c r="A64" s="186" t="s">
        <v>726</v>
      </c>
    </row>
    <row r="65" spans="1:1" x14ac:dyDescent="0.2">
      <c r="A65" s="186" t="s">
        <v>2005</v>
      </c>
    </row>
    <row r="66" spans="1:1" x14ac:dyDescent="0.2">
      <c r="A66" s="186" t="s">
        <v>2016</v>
      </c>
    </row>
    <row r="67" spans="1:1" x14ac:dyDescent="0.2">
      <c r="A67" s="186" t="s">
        <v>2025</v>
      </c>
    </row>
    <row r="68" spans="1:1" x14ac:dyDescent="0.2">
      <c r="A68" s="186" t="s">
        <v>2034</v>
      </c>
    </row>
    <row r="69" spans="1:1" x14ac:dyDescent="0.2">
      <c r="A69" s="186" t="s">
        <v>2040</v>
      </c>
    </row>
    <row r="70" spans="1:1" x14ac:dyDescent="0.2">
      <c r="A70" s="186" t="s">
        <v>2050</v>
      </c>
    </row>
    <row r="71" spans="1:1" x14ac:dyDescent="0.2">
      <c r="A71" s="186" t="s">
        <v>2055</v>
      </c>
    </row>
    <row r="72" spans="1:1" x14ac:dyDescent="0.2">
      <c r="A72" s="186" t="s">
        <v>2061</v>
      </c>
    </row>
  </sheetData>
  <pageMargins left="0.75" right="0.75" top="1" bottom="1" header="0.5" footer="0.5"/>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workbookViewId="0">
      <selection activeCell="K9" sqref="K9"/>
    </sheetView>
  </sheetViews>
  <sheetFormatPr defaultColWidth="8.85546875" defaultRowHeight="12.75" x14ac:dyDescent="0.2"/>
  <cols>
    <col min="1" max="7" width="9.140625" style="188"/>
    <col min="8" max="8" width="10" style="188" bestFit="1" customWidth="1"/>
    <col min="9" max="9" width="9.85546875" style="188" bestFit="1" customWidth="1"/>
    <col min="10" max="263" width="9.140625" style="188"/>
    <col min="264" max="264" width="10" style="188" bestFit="1" customWidth="1"/>
    <col min="265" max="265" width="9.85546875" style="188" bestFit="1" customWidth="1"/>
    <col min="266" max="519" width="9.140625" style="188"/>
    <col min="520" max="520" width="10" style="188" bestFit="1" customWidth="1"/>
    <col min="521" max="521" width="9.85546875" style="188" bestFit="1" customWidth="1"/>
    <col min="522" max="775" width="9.140625" style="188"/>
    <col min="776" max="776" width="10" style="188" bestFit="1" customWidth="1"/>
    <col min="777" max="777" width="9.85546875" style="188" bestFit="1" customWidth="1"/>
    <col min="778" max="1031" width="9.140625" style="188"/>
    <col min="1032" max="1032" width="10" style="188" bestFit="1" customWidth="1"/>
    <col min="1033" max="1033" width="9.85546875" style="188" bestFit="1" customWidth="1"/>
    <col min="1034" max="1287" width="9.140625" style="188"/>
    <col min="1288" max="1288" width="10" style="188" bestFit="1" customWidth="1"/>
    <col min="1289" max="1289" width="9.85546875" style="188" bestFit="1" customWidth="1"/>
    <col min="1290" max="1543" width="9.140625" style="188"/>
    <col min="1544" max="1544" width="10" style="188" bestFit="1" customWidth="1"/>
    <col min="1545" max="1545" width="9.85546875" style="188" bestFit="1" customWidth="1"/>
    <col min="1546" max="1799" width="9.140625" style="188"/>
    <col min="1800" max="1800" width="10" style="188" bestFit="1" customWidth="1"/>
    <col min="1801" max="1801" width="9.85546875" style="188" bestFit="1" customWidth="1"/>
    <col min="1802" max="2055" width="9.140625" style="188"/>
    <col min="2056" max="2056" width="10" style="188" bestFit="1" customWidth="1"/>
    <col min="2057" max="2057" width="9.85546875" style="188" bestFit="1" customWidth="1"/>
    <col min="2058" max="2311" width="9.140625" style="188"/>
    <col min="2312" max="2312" width="10" style="188" bestFit="1" customWidth="1"/>
    <col min="2313" max="2313" width="9.85546875" style="188" bestFit="1" customWidth="1"/>
    <col min="2314" max="2567" width="9.140625" style="188"/>
    <col min="2568" max="2568" width="10" style="188" bestFit="1" customWidth="1"/>
    <col min="2569" max="2569" width="9.85546875" style="188" bestFit="1" customWidth="1"/>
    <col min="2570" max="2823" width="9.140625" style="188"/>
    <col min="2824" max="2824" width="10" style="188" bestFit="1" customWidth="1"/>
    <col min="2825" max="2825" width="9.85546875" style="188" bestFit="1" customWidth="1"/>
    <col min="2826" max="3079" width="9.140625" style="188"/>
    <col min="3080" max="3080" width="10" style="188" bestFit="1" customWidth="1"/>
    <col min="3081" max="3081" width="9.85546875" style="188" bestFit="1" customWidth="1"/>
    <col min="3082" max="3335" width="9.140625" style="188"/>
    <col min="3336" max="3336" width="10" style="188" bestFit="1" customWidth="1"/>
    <col min="3337" max="3337" width="9.85546875" style="188" bestFit="1" customWidth="1"/>
    <col min="3338" max="3591" width="9.140625" style="188"/>
    <col min="3592" max="3592" width="10" style="188" bestFit="1" customWidth="1"/>
    <col min="3593" max="3593" width="9.85546875" style="188" bestFit="1" customWidth="1"/>
    <col min="3594" max="3847" width="9.140625" style="188"/>
    <col min="3848" max="3848" width="10" style="188" bestFit="1" customWidth="1"/>
    <col min="3849" max="3849" width="9.85546875" style="188" bestFit="1" customWidth="1"/>
    <col min="3850" max="4103" width="9.140625" style="188"/>
    <col min="4104" max="4104" width="10" style="188" bestFit="1" customWidth="1"/>
    <col min="4105" max="4105" width="9.85546875" style="188" bestFit="1" customWidth="1"/>
    <col min="4106" max="4359" width="9.140625" style="188"/>
    <col min="4360" max="4360" width="10" style="188" bestFit="1" customWidth="1"/>
    <col min="4361" max="4361" width="9.85546875" style="188" bestFit="1" customWidth="1"/>
    <col min="4362" max="4615" width="9.140625" style="188"/>
    <col min="4616" max="4616" width="10" style="188" bestFit="1" customWidth="1"/>
    <col min="4617" max="4617" width="9.85546875" style="188" bestFit="1" customWidth="1"/>
    <col min="4618" max="4871" width="9.140625" style="188"/>
    <col min="4872" max="4872" width="10" style="188" bestFit="1" customWidth="1"/>
    <col min="4873" max="4873" width="9.85546875" style="188" bestFit="1" customWidth="1"/>
    <col min="4874" max="5127" width="9.140625" style="188"/>
    <col min="5128" max="5128" width="10" style="188" bestFit="1" customWidth="1"/>
    <col min="5129" max="5129" width="9.85546875" style="188" bestFit="1" customWidth="1"/>
    <col min="5130" max="5383" width="9.140625" style="188"/>
    <col min="5384" max="5384" width="10" style="188" bestFit="1" customWidth="1"/>
    <col min="5385" max="5385" width="9.85546875" style="188" bestFit="1" customWidth="1"/>
    <col min="5386" max="5639" width="9.140625" style="188"/>
    <col min="5640" max="5640" width="10" style="188" bestFit="1" customWidth="1"/>
    <col min="5641" max="5641" width="9.85546875" style="188" bestFit="1" customWidth="1"/>
    <col min="5642" max="5895" width="9.140625" style="188"/>
    <col min="5896" max="5896" width="10" style="188" bestFit="1" customWidth="1"/>
    <col min="5897" max="5897" width="9.85546875" style="188" bestFit="1" customWidth="1"/>
    <col min="5898" max="6151" width="9.140625" style="188"/>
    <col min="6152" max="6152" width="10" style="188" bestFit="1" customWidth="1"/>
    <col min="6153" max="6153" width="9.85546875" style="188" bestFit="1" customWidth="1"/>
    <col min="6154" max="6407" width="9.140625" style="188"/>
    <col min="6408" max="6408" width="10" style="188" bestFit="1" customWidth="1"/>
    <col min="6409" max="6409" width="9.85546875" style="188" bestFit="1" customWidth="1"/>
    <col min="6410" max="6663" width="9.140625" style="188"/>
    <col min="6664" max="6664" width="10" style="188" bestFit="1" customWidth="1"/>
    <col min="6665" max="6665" width="9.85546875" style="188" bestFit="1" customWidth="1"/>
    <col min="6666" max="6919" width="9.140625" style="188"/>
    <col min="6920" max="6920" width="10" style="188" bestFit="1" customWidth="1"/>
    <col min="6921" max="6921" width="9.85546875" style="188" bestFit="1" customWidth="1"/>
    <col min="6922" max="7175" width="9.140625" style="188"/>
    <col min="7176" max="7176" width="10" style="188" bestFit="1" customWidth="1"/>
    <col min="7177" max="7177" width="9.85546875" style="188" bestFit="1" customWidth="1"/>
    <col min="7178" max="7431" width="9.140625" style="188"/>
    <col min="7432" max="7432" width="10" style="188" bestFit="1" customWidth="1"/>
    <col min="7433" max="7433" width="9.85546875" style="188" bestFit="1" customWidth="1"/>
    <col min="7434" max="7687" width="9.140625" style="188"/>
    <col min="7688" max="7688" width="10" style="188" bestFit="1" customWidth="1"/>
    <col min="7689" max="7689" width="9.85546875" style="188" bestFit="1" customWidth="1"/>
    <col min="7690" max="7943" width="9.140625" style="188"/>
    <col min="7944" max="7944" width="10" style="188" bestFit="1" customWidth="1"/>
    <col min="7945" max="7945" width="9.85546875" style="188" bestFit="1" customWidth="1"/>
    <col min="7946" max="8199" width="9.140625" style="188"/>
    <col min="8200" max="8200" width="10" style="188" bestFit="1" customWidth="1"/>
    <col min="8201" max="8201" width="9.85546875" style="188" bestFit="1" customWidth="1"/>
    <col min="8202" max="8455" width="9.140625" style="188"/>
    <col min="8456" max="8456" width="10" style="188" bestFit="1" customWidth="1"/>
    <col min="8457" max="8457" width="9.85546875" style="188" bestFit="1" customWidth="1"/>
    <col min="8458" max="8711" width="9.140625" style="188"/>
    <col min="8712" max="8712" width="10" style="188" bestFit="1" customWidth="1"/>
    <col min="8713" max="8713" width="9.85546875" style="188" bestFit="1" customWidth="1"/>
    <col min="8714" max="8967" width="9.140625" style="188"/>
    <col min="8968" max="8968" width="10" style="188" bestFit="1" customWidth="1"/>
    <col min="8969" max="8969" width="9.85546875" style="188" bestFit="1" customWidth="1"/>
    <col min="8970" max="9223" width="9.140625" style="188"/>
    <col min="9224" max="9224" width="10" style="188" bestFit="1" customWidth="1"/>
    <col min="9225" max="9225" width="9.85546875" style="188" bestFit="1" customWidth="1"/>
    <col min="9226" max="9479" width="9.140625" style="188"/>
    <col min="9480" max="9480" width="10" style="188" bestFit="1" customWidth="1"/>
    <col min="9481" max="9481" width="9.85546875" style="188" bestFit="1" customWidth="1"/>
    <col min="9482" max="9735" width="9.140625" style="188"/>
    <col min="9736" max="9736" width="10" style="188" bestFit="1" customWidth="1"/>
    <col min="9737" max="9737" width="9.85546875" style="188" bestFit="1" customWidth="1"/>
    <col min="9738" max="9991" width="9.140625" style="188"/>
    <col min="9992" max="9992" width="10" style="188" bestFit="1" customWidth="1"/>
    <col min="9993" max="9993" width="9.85546875" style="188" bestFit="1" customWidth="1"/>
    <col min="9994" max="10247" width="9.140625" style="188"/>
    <col min="10248" max="10248" width="10" style="188" bestFit="1" customWidth="1"/>
    <col min="10249" max="10249" width="9.85546875" style="188" bestFit="1" customWidth="1"/>
    <col min="10250" max="10503" width="9.140625" style="188"/>
    <col min="10504" max="10504" width="10" style="188" bestFit="1" customWidth="1"/>
    <col min="10505" max="10505" width="9.85546875" style="188" bestFit="1" customWidth="1"/>
    <col min="10506" max="10759" width="9.140625" style="188"/>
    <col min="10760" max="10760" width="10" style="188" bestFit="1" customWidth="1"/>
    <col min="10761" max="10761" width="9.85546875" style="188" bestFit="1" customWidth="1"/>
    <col min="10762" max="11015" width="9.140625" style="188"/>
    <col min="11016" max="11016" width="10" style="188" bestFit="1" customWidth="1"/>
    <col min="11017" max="11017" width="9.85546875" style="188" bestFit="1" customWidth="1"/>
    <col min="11018" max="11271" width="9.140625" style="188"/>
    <col min="11272" max="11272" width="10" style="188" bestFit="1" customWidth="1"/>
    <col min="11273" max="11273" width="9.85546875" style="188" bestFit="1" customWidth="1"/>
    <col min="11274" max="11527" width="9.140625" style="188"/>
    <col min="11528" max="11528" width="10" style="188" bestFit="1" customWidth="1"/>
    <col min="11529" max="11529" width="9.85546875" style="188" bestFit="1" customWidth="1"/>
    <col min="11530" max="11783" width="9.140625" style="188"/>
    <col min="11784" max="11784" width="10" style="188" bestFit="1" customWidth="1"/>
    <col min="11785" max="11785" width="9.85546875" style="188" bestFit="1" customWidth="1"/>
    <col min="11786" max="12039" width="9.140625" style="188"/>
    <col min="12040" max="12040" width="10" style="188" bestFit="1" customWidth="1"/>
    <col min="12041" max="12041" width="9.85546875" style="188" bestFit="1" customWidth="1"/>
    <col min="12042" max="12295" width="9.140625" style="188"/>
    <col min="12296" max="12296" width="10" style="188" bestFit="1" customWidth="1"/>
    <col min="12297" max="12297" width="9.85546875" style="188" bestFit="1" customWidth="1"/>
    <col min="12298" max="12551" width="9.140625" style="188"/>
    <col min="12552" max="12552" width="10" style="188" bestFit="1" customWidth="1"/>
    <col min="12553" max="12553" width="9.85546875" style="188" bestFit="1" customWidth="1"/>
    <col min="12554" max="12807" width="9.140625" style="188"/>
    <col min="12808" max="12808" width="10" style="188" bestFit="1" customWidth="1"/>
    <col min="12809" max="12809" width="9.85546875" style="188" bestFit="1" customWidth="1"/>
    <col min="12810" max="13063" width="9.140625" style="188"/>
    <col min="13064" max="13064" width="10" style="188" bestFit="1" customWidth="1"/>
    <col min="13065" max="13065" width="9.85546875" style="188" bestFit="1" customWidth="1"/>
    <col min="13066" max="13319" width="9.140625" style="188"/>
    <col min="13320" max="13320" width="10" style="188" bestFit="1" customWidth="1"/>
    <col min="13321" max="13321" width="9.85546875" style="188" bestFit="1" customWidth="1"/>
    <col min="13322" max="13575" width="9.140625" style="188"/>
    <col min="13576" max="13576" width="10" style="188" bestFit="1" customWidth="1"/>
    <col min="13577" max="13577" width="9.85546875" style="188" bestFit="1" customWidth="1"/>
    <col min="13578" max="13831" width="9.140625" style="188"/>
    <col min="13832" max="13832" width="10" style="188" bestFit="1" customWidth="1"/>
    <col min="13833" max="13833" width="9.85546875" style="188" bestFit="1" customWidth="1"/>
    <col min="13834" max="14087" width="9.140625" style="188"/>
    <col min="14088" max="14088" width="10" style="188" bestFit="1" customWidth="1"/>
    <col min="14089" max="14089" width="9.85546875" style="188" bestFit="1" customWidth="1"/>
    <col min="14090" max="14343" width="9.140625" style="188"/>
    <col min="14344" max="14344" width="10" style="188" bestFit="1" customWidth="1"/>
    <col min="14345" max="14345" width="9.85546875" style="188" bestFit="1" customWidth="1"/>
    <col min="14346" max="14599" width="9.140625" style="188"/>
    <col min="14600" max="14600" width="10" style="188" bestFit="1" customWidth="1"/>
    <col min="14601" max="14601" width="9.85546875" style="188" bestFit="1" customWidth="1"/>
    <col min="14602" max="14855" width="9.140625" style="188"/>
    <col min="14856" max="14856" width="10" style="188" bestFit="1" customWidth="1"/>
    <col min="14857" max="14857" width="9.85546875" style="188" bestFit="1" customWidth="1"/>
    <col min="14858" max="15111" width="9.140625" style="188"/>
    <col min="15112" max="15112" width="10" style="188" bestFit="1" customWidth="1"/>
    <col min="15113" max="15113" width="9.85546875" style="188" bestFit="1" customWidth="1"/>
    <col min="15114" max="15367" width="9.140625" style="188"/>
    <col min="15368" max="15368" width="10" style="188" bestFit="1" customWidth="1"/>
    <col min="15369" max="15369" width="9.85546875" style="188" bestFit="1" customWidth="1"/>
    <col min="15370" max="15623" width="9.140625" style="188"/>
    <col min="15624" max="15624" width="10" style="188" bestFit="1" customWidth="1"/>
    <col min="15625" max="15625" width="9.85546875" style="188" bestFit="1" customWidth="1"/>
    <col min="15626" max="15879" width="9.140625" style="188"/>
    <col min="15880" max="15880" width="10" style="188" bestFit="1" customWidth="1"/>
    <col min="15881" max="15881" width="9.85546875" style="188" bestFit="1" customWidth="1"/>
    <col min="15882" max="16135" width="9.140625" style="188"/>
    <col min="16136" max="16136" width="10" style="188" bestFit="1" customWidth="1"/>
    <col min="16137" max="16137" width="9.85546875" style="188" bestFit="1" customWidth="1"/>
    <col min="16138" max="16384" width="9.140625" style="188"/>
  </cols>
  <sheetData>
    <row r="1" spans="1:13" ht="15" x14ac:dyDescent="0.25">
      <c r="A1" s="186" t="s">
        <v>684</v>
      </c>
      <c r="B1" s="186" t="s">
        <v>719</v>
      </c>
      <c r="C1" s="186" t="s">
        <v>28</v>
      </c>
      <c r="D1" s="186" t="s">
        <v>685</v>
      </c>
      <c r="E1" s="186" t="s">
        <v>686</v>
      </c>
      <c r="F1" s="186" t="s">
        <v>2227</v>
      </c>
      <c r="G1" s="221" t="s">
        <v>2228</v>
      </c>
      <c r="H1" s="222" t="s">
        <v>2229</v>
      </c>
      <c r="I1" s="222" t="s">
        <v>2230</v>
      </c>
      <c r="J1" s="223" t="s">
        <v>2231</v>
      </c>
      <c r="K1" s="223" t="s">
        <v>2232</v>
      </c>
      <c r="L1" s="221" t="s">
        <v>2221</v>
      </c>
      <c r="M1" s="221" t="s">
        <v>2222</v>
      </c>
    </row>
    <row r="2" spans="1:13" x14ac:dyDescent="0.2">
      <c r="A2" s="186" t="s">
        <v>111</v>
      </c>
      <c r="B2" s="186">
        <v>3</v>
      </c>
      <c r="C2" s="186" t="s">
        <v>94</v>
      </c>
      <c r="D2" s="186" t="s">
        <v>700</v>
      </c>
      <c r="E2" s="186">
        <v>0.42699999999999999</v>
      </c>
      <c r="F2" s="186">
        <v>33.040999999999997</v>
      </c>
      <c r="G2" s="186">
        <v>9.8879999999999999</v>
      </c>
      <c r="H2" s="188">
        <f>0.0952*E2</f>
        <v>4.0650400000000003E-2</v>
      </c>
      <c r="I2" s="188">
        <f>0.4081*E2</f>
        <v>0.17425870000000002</v>
      </c>
      <c r="J2" s="224">
        <f>0.001193*F2 + 0.001646</f>
        <v>4.1063913E-2</v>
      </c>
      <c r="K2" s="225">
        <f>0.016237*G2 + 0.016065</f>
        <v>0.176616456</v>
      </c>
      <c r="L2" s="189">
        <f>J2/E2*100</f>
        <v>9.6168414519906325</v>
      </c>
      <c r="M2" s="189">
        <f>K2/E2*100</f>
        <v>41.362167681498832</v>
      </c>
    </row>
    <row r="3" spans="1:13" x14ac:dyDescent="0.2">
      <c r="A3" s="186" t="s">
        <v>111</v>
      </c>
      <c r="B3" s="186">
        <v>4</v>
      </c>
      <c r="C3" s="186" t="s">
        <v>95</v>
      </c>
      <c r="D3" s="186" t="s">
        <v>700</v>
      </c>
      <c r="E3" s="186">
        <v>1.0329999999999999</v>
      </c>
      <c r="F3" s="186">
        <v>80.555000000000007</v>
      </c>
      <c r="G3" s="186">
        <v>24.785</v>
      </c>
      <c r="H3" s="188">
        <f>0.0952*E3</f>
        <v>9.8341600000000001E-2</v>
      </c>
      <c r="I3" s="188">
        <f>0.4081*E3</f>
        <v>0.42156729999999998</v>
      </c>
      <c r="J3" s="224">
        <f t="shared" ref="J3:J4" si="0">0.001193*F3 + 0.001646</f>
        <v>9.774811500000001E-2</v>
      </c>
      <c r="K3" s="225">
        <f t="shared" ref="K3:K4" si="1">0.016237*G3 + 0.016065</f>
        <v>0.41849904500000001</v>
      </c>
      <c r="L3" s="189">
        <f t="shared" ref="L3:L4" si="2">J3/E3*100</f>
        <v>9.4625474346563436</v>
      </c>
      <c r="M3" s="189">
        <f t="shared" ref="M3:M4" si="3">K3/E3*100</f>
        <v>40.512976282671836</v>
      </c>
    </row>
    <row r="4" spans="1:13" x14ac:dyDescent="0.2">
      <c r="A4" s="186" t="s">
        <v>111</v>
      </c>
      <c r="B4" s="186">
        <v>5</v>
      </c>
      <c r="C4" s="186" t="s">
        <v>96</v>
      </c>
      <c r="D4" s="186" t="s">
        <v>700</v>
      </c>
      <c r="E4" s="186">
        <v>3.0070000000000001</v>
      </c>
      <c r="F4" s="186">
        <v>238.59299999999999</v>
      </c>
      <c r="G4" s="186">
        <v>74.631</v>
      </c>
      <c r="H4" s="188">
        <f>0.0952*E4</f>
        <v>0.28626640000000003</v>
      </c>
      <c r="I4" s="188">
        <f>0.4081*E4</f>
        <v>1.2271567000000001</v>
      </c>
      <c r="J4" s="224">
        <f t="shared" si="0"/>
        <v>0.28628744899999997</v>
      </c>
      <c r="K4" s="225">
        <f t="shared" si="1"/>
        <v>1.227848547</v>
      </c>
      <c r="L4" s="189">
        <f t="shared" si="2"/>
        <v>9.5206999999999979</v>
      </c>
      <c r="M4" s="189">
        <f t="shared" si="3"/>
        <v>40.833007881609582</v>
      </c>
    </row>
    <row r="5" spans="1:13" x14ac:dyDescent="0.2">
      <c r="A5" s="186"/>
      <c r="B5" s="186"/>
      <c r="C5" s="186"/>
      <c r="D5" s="186"/>
      <c r="E5" s="186"/>
      <c r="F5" s="186"/>
      <c r="G5" s="221"/>
      <c r="H5" s="226"/>
      <c r="I5" s="226"/>
    </row>
    <row r="6" spans="1:13" x14ac:dyDescent="0.2">
      <c r="A6" s="186"/>
      <c r="B6" s="186"/>
      <c r="C6" s="186"/>
      <c r="D6" s="186"/>
      <c r="E6" s="186"/>
      <c r="F6" s="186"/>
      <c r="G6" s="221"/>
    </row>
    <row r="7" spans="1:13" x14ac:dyDescent="0.2">
      <c r="A7" s="186" t="s">
        <v>111</v>
      </c>
      <c r="B7" s="186">
        <v>1</v>
      </c>
      <c r="C7" s="186" t="s">
        <v>745</v>
      </c>
      <c r="D7" s="186" t="s">
        <v>700</v>
      </c>
      <c r="E7" s="186">
        <v>0.73499999999999999</v>
      </c>
      <c r="F7" s="186">
        <v>58.146999999999998</v>
      </c>
      <c r="G7" s="186">
        <v>17.814</v>
      </c>
      <c r="J7" s="224">
        <f t="shared" ref="J7:J70" si="4">0.001193*F7 + 0.001646</f>
        <v>7.1015370999999994E-2</v>
      </c>
      <c r="K7" s="225">
        <f t="shared" ref="K7:K70" si="5">0.016237*G7 + 0.016065</f>
        <v>0.30531091800000004</v>
      </c>
      <c r="L7" s="189">
        <f t="shared" ref="L7:L70" si="6">J7/E7*100</f>
        <v>9.6619552380952385</v>
      </c>
      <c r="M7" s="189">
        <f t="shared" ref="M7:M70" si="7">K7/E7*100</f>
        <v>41.538900408163272</v>
      </c>
    </row>
    <row r="8" spans="1:13" x14ac:dyDescent="0.2">
      <c r="A8" s="186" t="s">
        <v>111</v>
      </c>
      <c r="B8" s="186">
        <v>2</v>
      </c>
      <c r="C8" s="186" t="s">
        <v>767</v>
      </c>
      <c r="D8" s="186" t="s">
        <v>700</v>
      </c>
      <c r="E8" s="186">
        <v>0.81299999999999994</v>
      </c>
      <c r="F8" s="186">
        <v>61.755000000000003</v>
      </c>
      <c r="G8" s="186">
        <v>18.984000000000002</v>
      </c>
      <c r="J8" s="224">
        <f t="shared" si="4"/>
        <v>7.5319714999999995E-2</v>
      </c>
      <c r="K8" s="225">
        <f t="shared" si="5"/>
        <v>0.32430820800000004</v>
      </c>
      <c r="L8" s="189">
        <f t="shared" si="6"/>
        <v>9.264417589175892</v>
      </c>
      <c r="M8" s="189">
        <f t="shared" si="7"/>
        <v>39.89030848708488</v>
      </c>
    </row>
    <row r="9" spans="1:13" x14ac:dyDescent="0.2">
      <c r="A9" s="186" t="s">
        <v>111</v>
      </c>
      <c r="B9" s="186">
        <v>3</v>
      </c>
      <c r="C9" s="186" t="s">
        <v>94</v>
      </c>
      <c r="D9" s="186" t="s">
        <v>700</v>
      </c>
      <c r="E9" s="186">
        <v>0.42699999999999999</v>
      </c>
      <c r="F9" s="186">
        <v>33.040999999999997</v>
      </c>
      <c r="G9" s="186">
        <v>9.8879999999999999</v>
      </c>
      <c r="J9" s="224">
        <f t="shared" si="4"/>
        <v>4.1063913E-2</v>
      </c>
      <c r="K9" s="225">
        <f t="shared" si="5"/>
        <v>0.176616456</v>
      </c>
      <c r="L9" s="189">
        <f t="shared" si="6"/>
        <v>9.6168414519906325</v>
      </c>
      <c r="M9" s="189">
        <f t="shared" si="7"/>
        <v>41.362167681498832</v>
      </c>
    </row>
    <row r="10" spans="1:13" x14ac:dyDescent="0.2">
      <c r="A10" s="186" t="s">
        <v>111</v>
      </c>
      <c r="B10" s="186">
        <v>4</v>
      </c>
      <c r="C10" s="186" t="s">
        <v>95</v>
      </c>
      <c r="D10" s="186" t="s">
        <v>700</v>
      </c>
      <c r="E10" s="186">
        <v>1.0329999999999999</v>
      </c>
      <c r="F10" s="186">
        <v>80.555000000000007</v>
      </c>
      <c r="G10" s="186">
        <v>24.785</v>
      </c>
      <c r="J10" s="224">
        <f t="shared" si="4"/>
        <v>9.774811500000001E-2</v>
      </c>
      <c r="K10" s="225">
        <f t="shared" si="5"/>
        <v>0.41849904500000001</v>
      </c>
      <c r="L10" s="189">
        <f t="shared" si="6"/>
        <v>9.4625474346563436</v>
      </c>
      <c r="M10" s="189">
        <f t="shared" si="7"/>
        <v>40.512976282671836</v>
      </c>
    </row>
    <row r="11" spans="1:13" x14ac:dyDescent="0.2">
      <c r="A11" s="186" t="s">
        <v>111</v>
      </c>
      <c r="B11" s="186">
        <v>5</v>
      </c>
      <c r="C11" s="186" t="s">
        <v>96</v>
      </c>
      <c r="D11" s="186" t="s">
        <v>700</v>
      </c>
      <c r="E11" s="186">
        <v>3.0070000000000001</v>
      </c>
      <c r="F11" s="186">
        <v>238.59299999999999</v>
      </c>
      <c r="G11" s="186">
        <v>74.631</v>
      </c>
      <c r="J11" s="224">
        <f t="shared" si="4"/>
        <v>0.28628744899999997</v>
      </c>
      <c r="K11" s="225">
        <f t="shared" si="5"/>
        <v>1.227848547</v>
      </c>
      <c r="L11" s="189">
        <f t="shared" si="6"/>
        <v>9.5206999999999979</v>
      </c>
      <c r="M11" s="189">
        <f t="shared" si="7"/>
        <v>40.833007881609582</v>
      </c>
    </row>
    <row r="12" spans="1:13" x14ac:dyDescent="0.2">
      <c r="A12" s="186" t="s">
        <v>111</v>
      </c>
      <c r="B12" s="186">
        <v>6</v>
      </c>
      <c r="C12" s="186" t="s">
        <v>103</v>
      </c>
      <c r="D12" s="186" t="s">
        <v>701</v>
      </c>
      <c r="E12" s="186">
        <v>0.72799999999999998</v>
      </c>
      <c r="F12" s="186">
        <v>61.704999999999998</v>
      </c>
      <c r="G12" s="186">
        <v>18.809000000000001</v>
      </c>
      <c r="J12" s="224">
        <f t="shared" si="4"/>
        <v>7.5260065000000001E-2</v>
      </c>
      <c r="K12" s="225">
        <f t="shared" si="5"/>
        <v>0.32146673300000006</v>
      </c>
      <c r="L12" s="189">
        <f t="shared" si="6"/>
        <v>10.337921016483516</v>
      </c>
      <c r="M12" s="189">
        <f t="shared" si="7"/>
        <v>44.157518269230778</v>
      </c>
    </row>
    <row r="13" spans="1:13" x14ac:dyDescent="0.2">
      <c r="A13" s="186" t="s">
        <v>111</v>
      </c>
      <c r="B13" s="186">
        <v>7</v>
      </c>
      <c r="C13" s="186" t="s">
        <v>104</v>
      </c>
      <c r="D13" s="186" t="s">
        <v>701</v>
      </c>
      <c r="E13" s="186">
        <v>0.747</v>
      </c>
      <c r="F13" s="186">
        <v>63.348999999999997</v>
      </c>
      <c r="G13" s="186">
        <v>19.388999999999999</v>
      </c>
      <c r="J13" s="224">
        <f t="shared" si="4"/>
        <v>7.722135699999999E-2</v>
      </c>
      <c r="K13" s="225">
        <f t="shared" si="5"/>
        <v>0.33088419299999999</v>
      </c>
      <c r="L13" s="189">
        <f t="shared" si="6"/>
        <v>10.337531057563588</v>
      </c>
      <c r="M13" s="189">
        <f t="shared" si="7"/>
        <v>44.29507269076305</v>
      </c>
    </row>
    <row r="14" spans="1:13" x14ac:dyDescent="0.2">
      <c r="A14" s="186" t="s">
        <v>111</v>
      </c>
      <c r="B14" s="186">
        <v>8</v>
      </c>
      <c r="C14" s="186" t="s">
        <v>113</v>
      </c>
      <c r="D14" s="186" t="s">
        <v>697</v>
      </c>
      <c r="E14" s="186">
        <v>0.71299999999999997</v>
      </c>
      <c r="F14" s="186">
        <v>77.134</v>
      </c>
      <c r="G14" s="186">
        <v>21.18</v>
      </c>
      <c r="J14" s="224">
        <f t="shared" si="4"/>
        <v>9.3666862000000004E-2</v>
      </c>
      <c r="K14" s="225">
        <f t="shared" si="5"/>
        <v>0.35996466000000005</v>
      </c>
      <c r="L14" s="189">
        <f t="shared" si="6"/>
        <v>13.137007293127631</v>
      </c>
      <c r="M14" s="189">
        <f t="shared" si="7"/>
        <v>50.485927068723711</v>
      </c>
    </row>
    <row r="15" spans="1:13" x14ac:dyDescent="0.2">
      <c r="A15" s="186" t="s">
        <v>111</v>
      </c>
      <c r="B15" s="186">
        <v>9</v>
      </c>
      <c r="C15" s="186" t="s">
        <v>114</v>
      </c>
      <c r="D15" s="186" t="s">
        <v>697</v>
      </c>
      <c r="E15" s="186">
        <v>0.71499999999999997</v>
      </c>
      <c r="F15" s="186">
        <v>76.95</v>
      </c>
      <c r="G15" s="186">
        <v>21.143999999999998</v>
      </c>
      <c r="J15" s="224">
        <f t="shared" si="4"/>
        <v>9.3447349999999998E-2</v>
      </c>
      <c r="K15" s="225">
        <f t="shared" si="5"/>
        <v>0.35938012800000002</v>
      </c>
      <c r="L15" s="189">
        <f t="shared" si="6"/>
        <v>13.069559440559441</v>
      </c>
      <c r="M15" s="189">
        <f t="shared" si="7"/>
        <v>50.262954965034965</v>
      </c>
    </row>
    <row r="16" spans="1:13" x14ac:dyDescent="0.2">
      <c r="A16" s="186" t="s">
        <v>111</v>
      </c>
      <c r="B16" s="186">
        <v>10</v>
      </c>
      <c r="C16" s="186" t="s">
        <v>199</v>
      </c>
      <c r="D16" s="186" t="s">
        <v>200</v>
      </c>
      <c r="E16" s="186">
        <v>0.82299999999999995</v>
      </c>
      <c r="F16" s="186">
        <v>95.757999999999996</v>
      </c>
      <c r="G16" s="186">
        <v>23.311</v>
      </c>
      <c r="J16" s="224">
        <f t="shared" si="4"/>
        <v>0.115885294</v>
      </c>
      <c r="K16" s="225">
        <f t="shared" si="5"/>
        <v>0.39456570700000004</v>
      </c>
      <c r="L16" s="189">
        <f t="shared" si="6"/>
        <v>14.080837667071687</v>
      </c>
      <c r="M16" s="189">
        <f t="shared" si="7"/>
        <v>47.942370230862707</v>
      </c>
    </row>
    <row r="17" spans="1:13" x14ac:dyDescent="0.2">
      <c r="A17" s="186" t="s">
        <v>111</v>
      </c>
      <c r="B17" s="186">
        <v>11</v>
      </c>
      <c r="C17" s="186" t="s">
        <v>201</v>
      </c>
      <c r="D17" s="186" t="s">
        <v>202</v>
      </c>
      <c r="E17" s="186">
        <v>0.80500000000000005</v>
      </c>
      <c r="F17" s="186">
        <v>93.641000000000005</v>
      </c>
      <c r="G17" s="186">
        <v>23.518999999999998</v>
      </c>
      <c r="J17" s="224">
        <f t="shared" si="4"/>
        <v>0.113359713</v>
      </c>
      <c r="K17" s="225">
        <f t="shared" si="5"/>
        <v>0.39794300300000002</v>
      </c>
      <c r="L17" s="189">
        <f t="shared" si="6"/>
        <v>14.081951925465837</v>
      </c>
      <c r="M17" s="189">
        <f t="shared" si="7"/>
        <v>49.433913416149068</v>
      </c>
    </row>
    <row r="18" spans="1:13" x14ac:dyDescent="0.2">
      <c r="A18" s="186" t="s">
        <v>111</v>
      </c>
      <c r="B18" s="186">
        <v>12</v>
      </c>
      <c r="C18" s="186" t="s">
        <v>201</v>
      </c>
      <c r="D18" s="186" t="s">
        <v>203</v>
      </c>
      <c r="E18" s="186">
        <v>0.83399999999999996</v>
      </c>
      <c r="F18" s="186">
        <v>98.209000000000003</v>
      </c>
      <c r="G18" s="186">
        <v>24.536000000000001</v>
      </c>
      <c r="J18" s="224">
        <f t="shared" si="4"/>
        <v>0.118809337</v>
      </c>
      <c r="K18" s="225">
        <f t="shared" si="5"/>
        <v>0.41445603200000003</v>
      </c>
      <c r="L18" s="189">
        <f t="shared" si="6"/>
        <v>14.245723860911271</v>
      </c>
      <c r="M18" s="189">
        <f t="shared" si="7"/>
        <v>49.69496786570744</v>
      </c>
    </row>
    <row r="19" spans="1:13" x14ac:dyDescent="0.2">
      <c r="A19" s="186" t="s">
        <v>111</v>
      </c>
      <c r="B19" s="186">
        <v>13</v>
      </c>
      <c r="C19" s="186" t="s">
        <v>204</v>
      </c>
      <c r="D19" s="186" t="s">
        <v>205</v>
      </c>
      <c r="E19" s="186">
        <v>0.84099999999999997</v>
      </c>
      <c r="F19" s="186">
        <v>97.305000000000007</v>
      </c>
      <c r="G19" s="186">
        <v>24.501000000000001</v>
      </c>
      <c r="J19" s="224">
        <f t="shared" si="4"/>
        <v>0.117730865</v>
      </c>
      <c r="K19" s="225">
        <f t="shared" si="5"/>
        <v>0.41388773700000003</v>
      </c>
      <c r="L19" s="189">
        <f t="shared" si="6"/>
        <v>13.998913793103448</v>
      </c>
      <c r="M19" s="189">
        <f t="shared" si="7"/>
        <v>49.213761831153398</v>
      </c>
    </row>
    <row r="20" spans="1:13" x14ac:dyDescent="0.2">
      <c r="A20" s="186" t="s">
        <v>111</v>
      </c>
      <c r="B20" s="186">
        <v>14</v>
      </c>
      <c r="C20" s="186" t="s">
        <v>206</v>
      </c>
      <c r="D20" s="186" t="s">
        <v>207</v>
      </c>
      <c r="E20" s="186">
        <v>0.84599999999999997</v>
      </c>
      <c r="F20" s="186">
        <v>93.176000000000002</v>
      </c>
      <c r="G20" s="186">
        <v>25.106999999999999</v>
      </c>
      <c r="J20" s="224">
        <f t="shared" si="4"/>
        <v>0.11280496800000001</v>
      </c>
      <c r="K20" s="225">
        <f t="shared" si="5"/>
        <v>0.42372735900000003</v>
      </c>
      <c r="L20" s="189">
        <f t="shared" si="6"/>
        <v>13.333920567375888</v>
      </c>
      <c r="M20" s="189">
        <f t="shared" si="7"/>
        <v>50.085976241134759</v>
      </c>
    </row>
    <row r="21" spans="1:13" x14ac:dyDescent="0.2">
      <c r="A21" s="186" t="s">
        <v>111</v>
      </c>
      <c r="B21" s="186">
        <v>15</v>
      </c>
      <c r="C21" s="186" t="s">
        <v>208</v>
      </c>
      <c r="D21" s="186" t="s">
        <v>209</v>
      </c>
      <c r="E21" s="186">
        <v>0.83</v>
      </c>
      <c r="F21" s="186">
        <v>97.887</v>
      </c>
      <c r="G21" s="186">
        <v>23.975999999999999</v>
      </c>
      <c r="J21" s="224">
        <f t="shared" si="4"/>
        <v>0.118425191</v>
      </c>
      <c r="K21" s="225">
        <f t="shared" si="5"/>
        <v>0.40536331200000003</v>
      </c>
      <c r="L21" s="189">
        <f t="shared" si="6"/>
        <v>14.26809530120482</v>
      </c>
      <c r="M21" s="189">
        <f t="shared" si="7"/>
        <v>48.83895325301205</v>
      </c>
    </row>
    <row r="22" spans="1:13" x14ac:dyDescent="0.2">
      <c r="A22" s="186" t="s">
        <v>111</v>
      </c>
      <c r="B22" s="186">
        <v>16</v>
      </c>
      <c r="C22" s="186" t="s">
        <v>210</v>
      </c>
      <c r="D22" s="186" t="s">
        <v>211</v>
      </c>
      <c r="E22" s="186">
        <v>0.84699999999999998</v>
      </c>
      <c r="F22" s="186">
        <v>101.977</v>
      </c>
      <c r="G22" s="186">
        <v>24.132000000000001</v>
      </c>
      <c r="J22" s="224">
        <f t="shared" si="4"/>
        <v>0.12330456100000001</v>
      </c>
      <c r="K22" s="225">
        <f t="shared" si="5"/>
        <v>0.40789628400000005</v>
      </c>
      <c r="L22" s="189">
        <f t="shared" si="6"/>
        <v>14.55779940968123</v>
      </c>
      <c r="M22" s="189">
        <f t="shared" si="7"/>
        <v>48.157766706021263</v>
      </c>
    </row>
    <row r="23" spans="1:13" x14ac:dyDescent="0.2">
      <c r="A23" s="186" t="s">
        <v>111</v>
      </c>
      <c r="B23" s="186">
        <v>17</v>
      </c>
      <c r="C23" s="186" t="s">
        <v>212</v>
      </c>
      <c r="D23" s="186" t="s">
        <v>213</v>
      </c>
      <c r="E23" s="186">
        <v>0.83199999999999996</v>
      </c>
      <c r="F23" s="186">
        <v>81.599000000000004</v>
      </c>
      <c r="G23" s="186">
        <v>25.908999999999999</v>
      </c>
      <c r="J23" s="224">
        <f t="shared" si="4"/>
        <v>9.8993606999999997E-2</v>
      </c>
      <c r="K23" s="225">
        <f t="shared" si="5"/>
        <v>0.43674943300000002</v>
      </c>
      <c r="L23" s="189">
        <f t="shared" si="6"/>
        <v>11.898270072115384</v>
      </c>
      <c r="M23" s="189">
        <f t="shared" si="7"/>
        <v>52.493922235576932</v>
      </c>
    </row>
    <row r="24" spans="1:13" x14ac:dyDescent="0.2">
      <c r="A24" s="186" t="s">
        <v>111</v>
      </c>
      <c r="B24" s="186">
        <v>18</v>
      </c>
      <c r="C24" s="186" t="s">
        <v>214</v>
      </c>
      <c r="D24" s="186" t="s">
        <v>215</v>
      </c>
      <c r="E24" s="186">
        <v>0.83899999999999997</v>
      </c>
      <c r="F24" s="186">
        <v>99.492999999999995</v>
      </c>
      <c r="G24" s="186">
        <v>23.571000000000002</v>
      </c>
      <c r="J24" s="224">
        <f t="shared" si="4"/>
        <v>0.12034114899999999</v>
      </c>
      <c r="K24" s="225">
        <f t="shared" si="5"/>
        <v>0.39878732700000008</v>
      </c>
      <c r="L24" s="189">
        <f t="shared" si="6"/>
        <v>14.34340274135876</v>
      </c>
      <c r="M24" s="189">
        <f t="shared" si="7"/>
        <v>47.531266626936841</v>
      </c>
    </row>
    <row r="25" spans="1:13" x14ac:dyDescent="0.2">
      <c r="A25" s="186" t="s">
        <v>111</v>
      </c>
      <c r="B25" s="186">
        <v>19</v>
      </c>
      <c r="C25" s="186" t="s">
        <v>216</v>
      </c>
      <c r="D25" s="186" t="s">
        <v>217</v>
      </c>
      <c r="E25" s="186">
        <v>0.84</v>
      </c>
      <c r="F25" s="186">
        <v>95.082999999999998</v>
      </c>
      <c r="G25" s="186">
        <v>24.744</v>
      </c>
      <c r="J25" s="224">
        <f t="shared" si="4"/>
        <v>0.11508001899999999</v>
      </c>
      <c r="K25" s="225">
        <f t="shared" si="5"/>
        <v>0.417833328</v>
      </c>
      <c r="L25" s="189">
        <f t="shared" si="6"/>
        <v>13.700002261904762</v>
      </c>
      <c r="M25" s="189">
        <f t="shared" si="7"/>
        <v>49.742062857142862</v>
      </c>
    </row>
    <row r="26" spans="1:13" x14ac:dyDescent="0.2">
      <c r="A26" s="186" t="s">
        <v>111</v>
      </c>
      <c r="B26" s="186">
        <v>20</v>
      </c>
      <c r="C26" s="186" t="s">
        <v>218</v>
      </c>
      <c r="D26" s="186" t="s">
        <v>219</v>
      </c>
      <c r="E26" s="186">
        <v>0.82599999999999996</v>
      </c>
      <c r="F26" s="186">
        <v>93.537000000000006</v>
      </c>
      <c r="G26" s="186">
        <v>24.012</v>
      </c>
      <c r="J26" s="224">
        <f t="shared" si="4"/>
        <v>0.11323564100000001</v>
      </c>
      <c r="K26" s="225">
        <f t="shared" si="5"/>
        <v>0.40594784400000006</v>
      </c>
      <c r="L26" s="189">
        <f t="shared" si="6"/>
        <v>13.708915375302666</v>
      </c>
      <c r="M26" s="189">
        <f t="shared" si="7"/>
        <v>49.146228087167081</v>
      </c>
    </row>
    <row r="27" spans="1:13" x14ac:dyDescent="0.2">
      <c r="A27" s="186" t="s">
        <v>111</v>
      </c>
      <c r="B27" s="186">
        <v>21</v>
      </c>
      <c r="C27" s="186" t="s">
        <v>220</v>
      </c>
      <c r="D27" s="186" t="s">
        <v>221</v>
      </c>
      <c r="E27" s="186">
        <v>0.83199999999999996</v>
      </c>
      <c r="F27" s="186">
        <v>92.206999999999994</v>
      </c>
      <c r="G27" s="186">
        <v>24.523</v>
      </c>
      <c r="J27" s="224">
        <f t="shared" si="4"/>
        <v>0.111648951</v>
      </c>
      <c r="K27" s="225">
        <f t="shared" si="5"/>
        <v>0.41424495100000003</v>
      </c>
      <c r="L27" s="189">
        <f t="shared" si="6"/>
        <v>13.419345072115386</v>
      </c>
      <c r="M27" s="189">
        <f t="shared" si="7"/>
        <v>49.789056610576928</v>
      </c>
    </row>
    <row r="28" spans="1:13" x14ac:dyDescent="0.2">
      <c r="A28" s="186" t="s">
        <v>111</v>
      </c>
      <c r="B28" s="186">
        <v>22</v>
      </c>
      <c r="C28" s="186" t="s">
        <v>222</v>
      </c>
      <c r="D28" s="186" t="s">
        <v>223</v>
      </c>
      <c r="E28" s="186">
        <v>0.84099999999999997</v>
      </c>
      <c r="F28" s="186">
        <v>96.396000000000001</v>
      </c>
      <c r="G28" s="186">
        <v>24.498000000000001</v>
      </c>
      <c r="J28" s="224">
        <f t="shared" si="4"/>
        <v>0.116646428</v>
      </c>
      <c r="K28" s="225">
        <f t="shared" si="5"/>
        <v>0.41383902600000005</v>
      </c>
      <c r="L28" s="189">
        <f t="shared" si="6"/>
        <v>13.869967657550536</v>
      </c>
      <c r="M28" s="189">
        <f t="shared" si="7"/>
        <v>49.207969797859697</v>
      </c>
    </row>
    <row r="29" spans="1:13" x14ac:dyDescent="0.2">
      <c r="A29" s="186" t="s">
        <v>111</v>
      </c>
      <c r="B29" s="186">
        <v>23</v>
      </c>
      <c r="C29" s="186" t="s">
        <v>224</v>
      </c>
      <c r="D29" s="186" t="s">
        <v>225</v>
      </c>
      <c r="E29" s="186">
        <v>0.81699999999999995</v>
      </c>
      <c r="F29" s="186">
        <v>99.858999999999995</v>
      </c>
      <c r="G29" s="186">
        <v>22.763000000000002</v>
      </c>
      <c r="J29" s="224">
        <f t="shared" si="4"/>
        <v>0.120777787</v>
      </c>
      <c r="K29" s="225">
        <f t="shared" si="5"/>
        <v>0.38566783100000007</v>
      </c>
      <c r="L29" s="189">
        <f t="shared" si="6"/>
        <v>14.783082864137087</v>
      </c>
      <c r="M29" s="189">
        <f t="shared" si="7"/>
        <v>47.205364871481045</v>
      </c>
    </row>
    <row r="30" spans="1:13" x14ac:dyDescent="0.2">
      <c r="A30" s="186" t="s">
        <v>111</v>
      </c>
      <c r="B30" s="186">
        <v>24</v>
      </c>
      <c r="C30" s="186" t="s">
        <v>226</v>
      </c>
      <c r="D30" s="186" t="s">
        <v>227</v>
      </c>
      <c r="E30" s="186">
        <v>0.84199999999999997</v>
      </c>
      <c r="F30" s="186">
        <v>89.850999999999999</v>
      </c>
      <c r="G30" s="186">
        <v>24.773</v>
      </c>
      <c r="J30" s="224">
        <f t="shared" si="4"/>
        <v>0.108838243</v>
      </c>
      <c r="K30" s="225">
        <f t="shared" si="5"/>
        <v>0.41830420100000004</v>
      </c>
      <c r="L30" s="189">
        <f t="shared" si="6"/>
        <v>12.926157125890736</v>
      </c>
      <c r="M30" s="189">
        <f t="shared" si="7"/>
        <v>49.679833847981001</v>
      </c>
    </row>
    <row r="31" spans="1:13" x14ac:dyDescent="0.2">
      <c r="A31" s="186" t="s">
        <v>111</v>
      </c>
      <c r="B31" s="186">
        <v>25</v>
      </c>
      <c r="C31" s="186" t="s">
        <v>228</v>
      </c>
      <c r="D31" s="186" t="s">
        <v>229</v>
      </c>
      <c r="E31" s="186">
        <v>0.80600000000000005</v>
      </c>
      <c r="F31" s="186">
        <v>95.866</v>
      </c>
      <c r="G31" s="186">
        <v>23.222000000000001</v>
      </c>
      <c r="J31" s="224">
        <f t="shared" si="4"/>
        <v>0.116014138</v>
      </c>
      <c r="K31" s="225">
        <f t="shared" si="5"/>
        <v>0.39312061400000003</v>
      </c>
      <c r="L31" s="189">
        <f t="shared" si="6"/>
        <v>14.393813647642679</v>
      </c>
      <c r="M31" s="189">
        <f t="shared" si="7"/>
        <v>48.774269727047148</v>
      </c>
    </row>
    <row r="32" spans="1:13" x14ac:dyDescent="0.2">
      <c r="A32" s="186" t="s">
        <v>111</v>
      </c>
      <c r="B32" s="186">
        <v>26</v>
      </c>
      <c r="C32" s="186" t="s">
        <v>230</v>
      </c>
      <c r="D32" s="186" t="s">
        <v>231</v>
      </c>
      <c r="E32" s="186">
        <v>0.81799999999999995</v>
      </c>
      <c r="F32" s="186">
        <v>97.31</v>
      </c>
      <c r="G32" s="186">
        <v>23.696999999999999</v>
      </c>
      <c r="J32" s="224">
        <f t="shared" si="4"/>
        <v>0.11773683</v>
      </c>
      <c r="K32" s="225">
        <f t="shared" si="5"/>
        <v>0.40083318900000003</v>
      </c>
      <c r="L32" s="189">
        <f t="shared" si="6"/>
        <v>14.393255501222496</v>
      </c>
      <c r="M32" s="189">
        <f t="shared" si="7"/>
        <v>49.001612347188271</v>
      </c>
    </row>
    <row r="33" spans="1:13" x14ac:dyDescent="0.2">
      <c r="A33" s="186" t="s">
        <v>111</v>
      </c>
      <c r="B33" s="186">
        <v>27</v>
      </c>
      <c r="C33" s="186" t="s">
        <v>232</v>
      </c>
      <c r="D33" s="186" t="s">
        <v>233</v>
      </c>
      <c r="E33" s="186">
        <v>0.85</v>
      </c>
      <c r="F33" s="186">
        <v>94.314999999999998</v>
      </c>
      <c r="G33" s="186">
        <v>25.821999999999999</v>
      </c>
      <c r="J33" s="224">
        <f t="shared" si="4"/>
        <v>0.114163795</v>
      </c>
      <c r="K33" s="225">
        <f t="shared" si="5"/>
        <v>0.43533681400000002</v>
      </c>
      <c r="L33" s="189">
        <f t="shared" si="6"/>
        <v>13.431034705882352</v>
      </c>
      <c r="M33" s="189">
        <f t="shared" si="7"/>
        <v>51.216095764705884</v>
      </c>
    </row>
    <row r="34" spans="1:13" x14ac:dyDescent="0.2">
      <c r="A34" s="186" t="s">
        <v>111</v>
      </c>
      <c r="B34" s="186">
        <v>28</v>
      </c>
      <c r="C34" s="186" t="s">
        <v>234</v>
      </c>
      <c r="D34" s="186" t="s">
        <v>235</v>
      </c>
      <c r="E34" s="186">
        <v>0.81100000000000005</v>
      </c>
      <c r="F34" s="186">
        <v>98.813000000000002</v>
      </c>
      <c r="G34" s="186">
        <v>23.353999999999999</v>
      </c>
      <c r="J34" s="224">
        <f t="shared" si="4"/>
        <v>0.119529909</v>
      </c>
      <c r="K34" s="225">
        <f t="shared" si="5"/>
        <v>0.395263898</v>
      </c>
      <c r="L34" s="189">
        <f t="shared" si="6"/>
        <v>14.73858310727497</v>
      </c>
      <c r="M34" s="189">
        <f t="shared" si="7"/>
        <v>48.737841923551166</v>
      </c>
    </row>
    <row r="35" spans="1:13" x14ac:dyDescent="0.2">
      <c r="A35" s="186" t="s">
        <v>111</v>
      </c>
      <c r="B35" s="186">
        <v>29</v>
      </c>
      <c r="C35" s="186" t="s">
        <v>236</v>
      </c>
      <c r="D35" s="186" t="s">
        <v>237</v>
      </c>
      <c r="E35" s="186">
        <v>0.82799999999999996</v>
      </c>
      <c r="F35" s="186">
        <v>99.617999999999995</v>
      </c>
      <c r="G35" s="186">
        <v>23.678999999999998</v>
      </c>
      <c r="J35" s="224">
        <f t="shared" si="4"/>
        <v>0.12049027399999999</v>
      </c>
      <c r="K35" s="225">
        <f t="shared" si="5"/>
        <v>0.40054092299999999</v>
      </c>
      <c r="L35" s="189">
        <f t="shared" si="6"/>
        <v>14.5519654589372</v>
      </c>
      <c r="M35" s="189">
        <f t="shared" si="7"/>
        <v>48.374507608695652</v>
      </c>
    </row>
    <row r="36" spans="1:13" x14ac:dyDescent="0.2">
      <c r="A36" s="186" t="s">
        <v>111</v>
      </c>
      <c r="B36" s="186">
        <v>30</v>
      </c>
      <c r="C36" s="186" t="s">
        <v>238</v>
      </c>
      <c r="D36" s="186" t="s">
        <v>239</v>
      </c>
      <c r="E36" s="186">
        <v>0.84399999999999997</v>
      </c>
      <c r="F36" s="186">
        <v>95.155000000000001</v>
      </c>
      <c r="G36" s="186">
        <v>24.744</v>
      </c>
      <c r="J36" s="224">
        <f t="shared" si="4"/>
        <v>0.11516591500000001</v>
      </c>
      <c r="K36" s="225">
        <f t="shared" si="5"/>
        <v>0.417833328</v>
      </c>
      <c r="L36" s="189">
        <f t="shared" si="6"/>
        <v>13.645250592417064</v>
      </c>
      <c r="M36" s="189">
        <f t="shared" si="7"/>
        <v>49.506318483412329</v>
      </c>
    </row>
    <row r="37" spans="1:13" x14ac:dyDescent="0.2">
      <c r="A37" s="186" t="s">
        <v>111</v>
      </c>
      <c r="B37" s="186">
        <v>31</v>
      </c>
      <c r="C37" s="186" t="s">
        <v>240</v>
      </c>
      <c r="D37" s="186" t="s">
        <v>241</v>
      </c>
      <c r="E37" s="186">
        <v>0.82599999999999996</v>
      </c>
      <c r="F37" s="186">
        <v>99.031000000000006</v>
      </c>
      <c r="G37" s="186">
        <v>23.577999999999999</v>
      </c>
      <c r="J37" s="224">
        <f t="shared" si="4"/>
        <v>0.119789983</v>
      </c>
      <c r="K37" s="225">
        <f t="shared" si="5"/>
        <v>0.39890098600000001</v>
      </c>
      <c r="L37" s="189">
        <f t="shared" si="6"/>
        <v>14.502419249394674</v>
      </c>
      <c r="M37" s="189">
        <f t="shared" si="7"/>
        <v>48.293097578692496</v>
      </c>
    </row>
    <row r="38" spans="1:13" x14ac:dyDescent="0.2">
      <c r="A38" s="186" t="s">
        <v>111</v>
      </c>
      <c r="B38" s="186">
        <v>32</v>
      </c>
      <c r="C38" s="186" t="s">
        <v>242</v>
      </c>
      <c r="D38" s="186" t="s">
        <v>243</v>
      </c>
      <c r="E38" s="186">
        <v>0.83099999999999996</v>
      </c>
      <c r="F38" s="186">
        <v>91.659000000000006</v>
      </c>
      <c r="G38" s="186">
        <v>24.65</v>
      </c>
      <c r="J38" s="224">
        <f t="shared" si="4"/>
        <v>0.11099518700000001</v>
      </c>
      <c r="K38" s="225">
        <f t="shared" si="5"/>
        <v>0.41630705000000001</v>
      </c>
      <c r="L38" s="189">
        <f t="shared" si="6"/>
        <v>13.356821540312877</v>
      </c>
      <c r="M38" s="189">
        <f t="shared" si="7"/>
        <v>50.097117930204568</v>
      </c>
    </row>
    <row r="39" spans="1:13" x14ac:dyDescent="0.2">
      <c r="A39" s="186" t="s">
        <v>111</v>
      </c>
      <c r="B39" s="186">
        <v>33</v>
      </c>
      <c r="C39" s="186" t="s">
        <v>242</v>
      </c>
      <c r="D39" s="186" t="s">
        <v>244</v>
      </c>
      <c r="E39" s="186">
        <v>0.82899999999999996</v>
      </c>
      <c r="F39" s="186">
        <v>91.406000000000006</v>
      </c>
      <c r="G39" s="186">
        <v>24.946999999999999</v>
      </c>
      <c r="J39" s="224">
        <f t="shared" si="4"/>
        <v>0.11069335800000001</v>
      </c>
      <c r="K39" s="225">
        <f t="shared" si="5"/>
        <v>0.42112943899999999</v>
      </c>
      <c r="L39" s="189">
        <f t="shared" si="6"/>
        <v>13.352636670687575</v>
      </c>
      <c r="M39" s="189">
        <f t="shared" si="7"/>
        <v>50.799691073582629</v>
      </c>
    </row>
    <row r="40" spans="1:13" x14ac:dyDescent="0.2">
      <c r="A40" s="186" t="s">
        <v>111</v>
      </c>
      <c r="B40" s="186">
        <v>34</v>
      </c>
      <c r="C40" s="186" t="s">
        <v>97</v>
      </c>
      <c r="D40" s="186" t="s">
        <v>700</v>
      </c>
      <c r="E40" s="186">
        <v>0.84199999999999997</v>
      </c>
      <c r="F40" s="186">
        <v>65.632000000000005</v>
      </c>
      <c r="G40" s="186">
        <v>20.239999999999998</v>
      </c>
      <c r="J40" s="224">
        <f t="shared" si="4"/>
        <v>7.9944976000000001E-2</v>
      </c>
      <c r="K40" s="225">
        <f t="shared" si="5"/>
        <v>0.34470188000000002</v>
      </c>
      <c r="L40" s="189">
        <f t="shared" si="6"/>
        <v>9.4946527315914491</v>
      </c>
      <c r="M40" s="189">
        <f t="shared" si="7"/>
        <v>40.938465558194778</v>
      </c>
    </row>
    <row r="41" spans="1:13" x14ac:dyDescent="0.2">
      <c r="A41" s="186" t="s">
        <v>111</v>
      </c>
      <c r="B41" s="186">
        <v>35</v>
      </c>
      <c r="C41" s="186" t="s">
        <v>98</v>
      </c>
      <c r="D41" s="186" t="s">
        <v>700</v>
      </c>
      <c r="E41" s="186">
        <v>0.76600000000000001</v>
      </c>
      <c r="F41" s="186">
        <v>59.302999999999997</v>
      </c>
      <c r="G41" s="186">
        <v>18.21</v>
      </c>
      <c r="J41" s="224">
        <f t="shared" si="4"/>
        <v>7.2394478999999998E-2</v>
      </c>
      <c r="K41" s="225">
        <f t="shared" si="5"/>
        <v>0.31174077000000006</v>
      </c>
      <c r="L41" s="189">
        <f t="shared" si="6"/>
        <v>9.4509763707571803</v>
      </c>
      <c r="M41" s="189">
        <f t="shared" si="7"/>
        <v>40.697228459530031</v>
      </c>
    </row>
    <row r="42" spans="1:13" x14ac:dyDescent="0.2">
      <c r="A42" s="186" t="s">
        <v>111</v>
      </c>
      <c r="B42" s="186">
        <v>36</v>
      </c>
      <c r="C42" s="186" t="s">
        <v>105</v>
      </c>
      <c r="D42" s="186" t="s">
        <v>701</v>
      </c>
      <c r="E42" s="186">
        <v>0.78800000000000003</v>
      </c>
      <c r="F42" s="186">
        <v>66.305999999999997</v>
      </c>
      <c r="G42" s="186">
        <v>20.446000000000002</v>
      </c>
      <c r="J42" s="224">
        <f t="shared" si="4"/>
        <v>8.0749057999999999E-2</v>
      </c>
      <c r="K42" s="225">
        <f t="shared" si="5"/>
        <v>0.34804670200000004</v>
      </c>
      <c r="L42" s="189">
        <f t="shared" si="6"/>
        <v>10.247342385786801</v>
      </c>
      <c r="M42" s="189">
        <f t="shared" si="7"/>
        <v>44.168363197969548</v>
      </c>
    </row>
    <row r="43" spans="1:13" x14ac:dyDescent="0.2">
      <c r="A43" s="186" t="s">
        <v>111</v>
      </c>
      <c r="B43" s="186">
        <v>37</v>
      </c>
      <c r="C43" s="186" t="s">
        <v>106</v>
      </c>
      <c r="D43" s="186" t="s">
        <v>701</v>
      </c>
      <c r="E43" s="186">
        <v>0.78200000000000003</v>
      </c>
      <c r="F43" s="186">
        <v>66.016000000000005</v>
      </c>
      <c r="G43" s="186">
        <v>20.318999999999999</v>
      </c>
      <c r="J43" s="224">
        <f t="shared" si="4"/>
        <v>8.0403087999999998E-2</v>
      </c>
      <c r="K43" s="225">
        <f t="shared" si="5"/>
        <v>0.345984603</v>
      </c>
      <c r="L43" s="189">
        <f t="shared" si="6"/>
        <v>10.281724808184142</v>
      </c>
      <c r="M43" s="189">
        <f t="shared" si="7"/>
        <v>44.243555370843993</v>
      </c>
    </row>
    <row r="44" spans="1:13" x14ac:dyDescent="0.2">
      <c r="A44" s="186" t="s">
        <v>111</v>
      </c>
      <c r="B44" s="186">
        <v>38</v>
      </c>
      <c r="C44" s="186" t="s">
        <v>115</v>
      </c>
      <c r="D44" s="186" t="s">
        <v>697</v>
      </c>
      <c r="E44" s="186">
        <v>0.77600000000000002</v>
      </c>
      <c r="F44" s="186">
        <v>82.938000000000002</v>
      </c>
      <c r="G44" s="186">
        <v>23.103000000000002</v>
      </c>
      <c r="J44" s="224">
        <f t="shared" si="4"/>
        <v>0.100591034</v>
      </c>
      <c r="K44" s="225">
        <f t="shared" si="5"/>
        <v>0.39118841100000007</v>
      </c>
      <c r="L44" s="189">
        <f t="shared" si="6"/>
        <v>12.962762113402061</v>
      </c>
      <c r="M44" s="189">
        <f t="shared" si="7"/>
        <v>50.410877706185573</v>
      </c>
    </row>
    <row r="45" spans="1:13" x14ac:dyDescent="0.2">
      <c r="A45" s="186" t="s">
        <v>111</v>
      </c>
      <c r="B45" s="186">
        <v>39</v>
      </c>
      <c r="C45" s="186" t="s">
        <v>116</v>
      </c>
      <c r="D45" s="186" t="s">
        <v>697</v>
      </c>
      <c r="E45" s="186">
        <v>0.752</v>
      </c>
      <c r="F45" s="186">
        <v>80.793999999999997</v>
      </c>
      <c r="G45" s="186">
        <v>22.503</v>
      </c>
      <c r="J45" s="224">
        <f t="shared" si="4"/>
        <v>9.8033241999999993E-2</v>
      </c>
      <c r="K45" s="225">
        <f t="shared" si="5"/>
        <v>0.38144621100000003</v>
      </c>
      <c r="L45" s="189">
        <f t="shared" si="6"/>
        <v>13.036335372340424</v>
      </c>
      <c r="M45" s="189">
        <f t="shared" si="7"/>
        <v>50.724230186170217</v>
      </c>
    </row>
    <row r="46" spans="1:13" x14ac:dyDescent="0.2">
      <c r="A46" s="186" t="s">
        <v>111</v>
      </c>
      <c r="B46" s="186">
        <v>40</v>
      </c>
      <c r="C46" s="186" t="s">
        <v>245</v>
      </c>
      <c r="D46" s="186" t="s">
        <v>246</v>
      </c>
      <c r="E46" s="186">
        <v>0.83199999999999996</v>
      </c>
      <c r="F46" s="186">
        <v>101.04</v>
      </c>
      <c r="G46" s="186">
        <v>24.143000000000001</v>
      </c>
      <c r="J46" s="224">
        <f t="shared" si="4"/>
        <v>0.12218672000000001</v>
      </c>
      <c r="K46" s="225">
        <f t="shared" si="5"/>
        <v>0.40807489100000005</v>
      </c>
      <c r="L46" s="189">
        <f t="shared" si="6"/>
        <v>14.685903846153847</v>
      </c>
      <c r="M46" s="189">
        <f t="shared" si="7"/>
        <v>49.047462860576928</v>
      </c>
    </row>
    <row r="47" spans="1:13" x14ac:dyDescent="0.2">
      <c r="A47" s="186" t="s">
        <v>111</v>
      </c>
      <c r="B47" s="186">
        <v>41</v>
      </c>
      <c r="C47" s="186" t="s">
        <v>247</v>
      </c>
      <c r="D47" s="186" t="s">
        <v>248</v>
      </c>
      <c r="E47" s="186">
        <v>0.82099999999999995</v>
      </c>
      <c r="F47" s="186">
        <v>100.21299999999999</v>
      </c>
      <c r="G47" s="186">
        <v>22.321999999999999</v>
      </c>
      <c r="J47" s="224">
        <f t="shared" si="4"/>
        <v>0.12120010899999999</v>
      </c>
      <c r="K47" s="225">
        <f t="shared" si="5"/>
        <v>0.37850731400000004</v>
      </c>
      <c r="L47" s="189">
        <f t="shared" si="6"/>
        <v>14.762498051157124</v>
      </c>
      <c r="M47" s="189">
        <f t="shared" si="7"/>
        <v>46.103205115712555</v>
      </c>
    </row>
    <row r="48" spans="1:13" x14ac:dyDescent="0.2">
      <c r="A48" s="186" t="s">
        <v>111</v>
      </c>
      <c r="B48" s="186">
        <v>42</v>
      </c>
      <c r="C48" s="186" t="s">
        <v>249</v>
      </c>
      <c r="D48" s="186" t="s">
        <v>250</v>
      </c>
      <c r="E48" s="186">
        <v>0.83</v>
      </c>
      <c r="F48" s="186">
        <v>86.492999999999995</v>
      </c>
      <c r="G48" s="186">
        <v>25.765000000000001</v>
      </c>
      <c r="J48" s="224">
        <f t="shared" si="4"/>
        <v>0.104832149</v>
      </c>
      <c r="K48" s="225">
        <f t="shared" si="5"/>
        <v>0.43441130500000003</v>
      </c>
      <c r="L48" s="189">
        <f t="shared" si="6"/>
        <v>12.630379397590364</v>
      </c>
      <c r="M48" s="189">
        <f t="shared" si="7"/>
        <v>52.33871144578314</v>
      </c>
    </row>
    <row r="49" spans="1:13" x14ac:dyDescent="0.2">
      <c r="A49" s="186" t="s">
        <v>111</v>
      </c>
      <c r="B49" s="186">
        <v>43</v>
      </c>
      <c r="C49" s="186" t="s">
        <v>251</v>
      </c>
      <c r="D49" s="186" t="s">
        <v>252</v>
      </c>
      <c r="E49" s="186">
        <v>0.82599999999999996</v>
      </c>
      <c r="F49" s="186">
        <v>100.084</v>
      </c>
      <c r="G49" s="186">
        <v>23.719000000000001</v>
      </c>
      <c r="J49" s="224">
        <f t="shared" si="4"/>
        <v>0.121046212</v>
      </c>
      <c r="K49" s="225">
        <f t="shared" si="5"/>
        <v>0.40119040300000003</v>
      </c>
      <c r="L49" s="189">
        <f t="shared" si="6"/>
        <v>14.654505084745765</v>
      </c>
      <c r="M49" s="189">
        <f t="shared" si="7"/>
        <v>48.570266707021794</v>
      </c>
    </row>
    <row r="50" spans="1:13" x14ac:dyDescent="0.2">
      <c r="A50" s="186" t="s">
        <v>111</v>
      </c>
      <c r="B50" s="186">
        <v>44</v>
      </c>
      <c r="C50" s="186" t="s">
        <v>253</v>
      </c>
      <c r="D50" s="186" t="s">
        <v>254</v>
      </c>
      <c r="E50" s="186">
        <v>0.82699999999999996</v>
      </c>
      <c r="F50" s="186">
        <v>94.682000000000002</v>
      </c>
      <c r="G50" s="186">
        <v>24.773</v>
      </c>
      <c r="J50" s="224">
        <f t="shared" si="4"/>
        <v>0.114601626</v>
      </c>
      <c r="K50" s="225">
        <f t="shared" si="5"/>
        <v>0.41830420100000004</v>
      </c>
      <c r="L50" s="189">
        <f t="shared" si="6"/>
        <v>13.857512212817413</v>
      </c>
      <c r="M50" s="189">
        <f t="shared" si="7"/>
        <v>50.580919105199527</v>
      </c>
    </row>
    <row r="51" spans="1:13" x14ac:dyDescent="0.2">
      <c r="A51" s="186" t="s">
        <v>111</v>
      </c>
      <c r="B51" s="186">
        <v>45</v>
      </c>
      <c r="C51" s="186" t="s">
        <v>255</v>
      </c>
      <c r="D51" s="186" t="s">
        <v>256</v>
      </c>
      <c r="E51" s="186">
        <v>0.82</v>
      </c>
      <c r="F51" s="186">
        <v>94.626999999999995</v>
      </c>
      <c r="G51" s="186">
        <v>24.550999999999998</v>
      </c>
      <c r="J51" s="224">
        <f t="shared" si="4"/>
        <v>0.11453601099999999</v>
      </c>
      <c r="K51" s="225">
        <f t="shared" si="5"/>
        <v>0.41469958699999998</v>
      </c>
      <c r="L51" s="189">
        <f t="shared" si="6"/>
        <v>13.967806219512195</v>
      </c>
      <c r="M51" s="189">
        <f t="shared" si="7"/>
        <v>50.573120365853661</v>
      </c>
    </row>
    <row r="52" spans="1:13" x14ac:dyDescent="0.2">
      <c r="A52" s="186" t="s">
        <v>111</v>
      </c>
      <c r="B52" s="186">
        <v>46</v>
      </c>
      <c r="C52" s="186" t="s">
        <v>257</v>
      </c>
      <c r="D52" s="186" t="s">
        <v>258</v>
      </c>
      <c r="E52" s="186">
        <v>0.84</v>
      </c>
      <c r="F52" s="186">
        <v>101.21299999999999</v>
      </c>
      <c r="G52" s="186">
        <v>24.41</v>
      </c>
      <c r="J52" s="224">
        <f t="shared" si="4"/>
        <v>0.12239310899999999</v>
      </c>
      <c r="K52" s="225">
        <f t="shared" si="5"/>
        <v>0.41241017000000002</v>
      </c>
      <c r="L52" s="189">
        <f t="shared" si="6"/>
        <v>14.570608214285713</v>
      </c>
      <c r="M52" s="189">
        <f t="shared" si="7"/>
        <v>49.096448809523814</v>
      </c>
    </row>
    <row r="53" spans="1:13" x14ac:dyDescent="0.2">
      <c r="A53" s="186" t="s">
        <v>111</v>
      </c>
      <c r="B53" s="186">
        <v>47</v>
      </c>
      <c r="C53" s="186" t="s">
        <v>259</v>
      </c>
      <c r="D53" s="186" t="s">
        <v>260</v>
      </c>
      <c r="E53" s="186">
        <v>0.84299999999999997</v>
      </c>
      <c r="F53" s="186">
        <v>104.06699999999999</v>
      </c>
      <c r="G53" s="186">
        <v>23.718</v>
      </c>
      <c r="J53" s="224">
        <f t="shared" si="4"/>
        <v>0.125797931</v>
      </c>
      <c r="K53" s="225">
        <f t="shared" si="5"/>
        <v>0.40117416600000005</v>
      </c>
      <c r="L53" s="189">
        <f t="shared" si="6"/>
        <v>14.922648991696324</v>
      </c>
      <c r="M53" s="189">
        <f t="shared" si="7"/>
        <v>47.588869039145912</v>
      </c>
    </row>
    <row r="54" spans="1:13" x14ac:dyDescent="0.2">
      <c r="A54" s="186" t="s">
        <v>111</v>
      </c>
      <c r="B54" s="186">
        <v>48</v>
      </c>
      <c r="C54" s="186" t="s">
        <v>261</v>
      </c>
      <c r="D54" s="186" t="s">
        <v>262</v>
      </c>
      <c r="E54" s="186">
        <v>0.84399999999999997</v>
      </c>
      <c r="F54" s="186">
        <v>103.666</v>
      </c>
      <c r="G54" s="186">
        <v>24.093</v>
      </c>
      <c r="J54" s="224">
        <f t="shared" si="4"/>
        <v>0.12531953800000001</v>
      </c>
      <c r="K54" s="225">
        <f t="shared" si="5"/>
        <v>0.40726304100000005</v>
      </c>
      <c r="L54" s="189">
        <f t="shared" si="6"/>
        <v>14.848286492890997</v>
      </c>
      <c r="M54" s="189">
        <f t="shared" si="7"/>
        <v>48.253914810426544</v>
      </c>
    </row>
    <row r="55" spans="1:13" x14ac:dyDescent="0.2">
      <c r="A55" s="186" t="s">
        <v>111</v>
      </c>
      <c r="B55" s="186">
        <v>49</v>
      </c>
      <c r="C55" s="186" t="s">
        <v>263</v>
      </c>
      <c r="D55" s="186" t="s">
        <v>264</v>
      </c>
      <c r="E55" s="186">
        <v>0.84699999999999998</v>
      </c>
      <c r="F55" s="186">
        <v>104.652</v>
      </c>
      <c r="G55" s="186">
        <v>24.47</v>
      </c>
      <c r="J55" s="224">
        <f t="shared" si="4"/>
        <v>0.126495836</v>
      </c>
      <c r="K55" s="225">
        <f t="shared" si="5"/>
        <v>0.41338438999999999</v>
      </c>
      <c r="L55" s="189">
        <f t="shared" si="6"/>
        <v>14.934573317591498</v>
      </c>
      <c r="M55" s="189">
        <f t="shared" si="7"/>
        <v>48.805713105076741</v>
      </c>
    </row>
    <row r="56" spans="1:13" x14ac:dyDescent="0.2">
      <c r="A56" s="186" t="s">
        <v>111</v>
      </c>
      <c r="B56" s="186">
        <v>50</v>
      </c>
      <c r="C56" s="186" t="s">
        <v>265</v>
      </c>
      <c r="D56" s="186" t="s">
        <v>266</v>
      </c>
      <c r="E56" s="186">
        <v>0.82</v>
      </c>
      <c r="F56" s="186">
        <v>92.819000000000003</v>
      </c>
      <c r="G56" s="186">
        <v>24.742999999999999</v>
      </c>
      <c r="J56" s="224">
        <f t="shared" si="4"/>
        <v>0.112379067</v>
      </c>
      <c r="K56" s="225">
        <f t="shared" si="5"/>
        <v>0.41781709100000003</v>
      </c>
      <c r="L56" s="189">
        <f t="shared" si="6"/>
        <v>13.704764268292683</v>
      </c>
      <c r="M56" s="189">
        <f t="shared" si="7"/>
        <v>50.953303780487815</v>
      </c>
    </row>
    <row r="57" spans="1:13" x14ac:dyDescent="0.2">
      <c r="A57" s="186" t="s">
        <v>111</v>
      </c>
      <c r="B57" s="186">
        <v>51</v>
      </c>
      <c r="C57" s="186" t="s">
        <v>267</v>
      </c>
      <c r="D57" s="186" t="s">
        <v>268</v>
      </c>
      <c r="E57" s="186">
        <v>0.83699999999999997</v>
      </c>
      <c r="F57" s="186">
        <v>102.371</v>
      </c>
      <c r="G57" s="186">
        <v>23.14</v>
      </c>
      <c r="J57" s="224">
        <f t="shared" si="4"/>
        <v>0.123774603</v>
      </c>
      <c r="K57" s="225">
        <f t="shared" si="5"/>
        <v>0.39178918000000001</v>
      </c>
      <c r="L57" s="189">
        <f t="shared" si="6"/>
        <v>14.787885663082436</v>
      </c>
      <c r="M57" s="189">
        <f t="shared" si="7"/>
        <v>46.808743130227001</v>
      </c>
    </row>
    <row r="58" spans="1:13" x14ac:dyDescent="0.2">
      <c r="A58" s="186" t="s">
        <v>111</v>
      </c>
      <c r="B58" s="186">
        <v>52</v>
      </c>
      <c r="C58" s="186" t="s">
        <v>269</v>
      </c>
      <c r="D58" s="186" t="s">
        <v>270</v>
      </c>
      <c r="E58" s="186">
        <v>0.84799999999999998</v>
      </c>
      <c r="F58" s="186">
        <v>103.384</v>
      </c>
      <c r="G58" s="186">
        <v>23.664000000000001</v>
      </c>
      <c r="J58" s="224">
        <f t="shared" si="4"/>
        <v>0.12498311199999999</v>
      </c>
      <c r="K58" s="225">
        <f t="shared" si="5"/>
        <v>0.40029736800000004</v>
      </c>
      <c r="L58" s="189">
        <f t="shared" si="6"/>
        <v>14.738574528301887</v>
      </c>
      <c r="M58" s="189">
        <f t="shared" si="7"/>
        <v>47.204878301886801</v>
      </c>
    </row>
    <row r="59" spans="1:13" x14ac:dyDescent="0.2">
      <c r="A59" s="186" t="s">
        <v>111</v>
      </c>
      <c r="B59" s="186">
        <v>53</v>
      </c>
      <c r="C59" s="186" t="s">
        <v>271</v>
      </c>
      <c r="D59" s="186" t="s">
        <v>272</v>
      </c>
      <c r="E59" s="186">
        <v>0.80200000000000005</v>
      </c>
      <c r="F59" s="186">
        <v>95.32</v>
      </c>
      <c r="G59" s="186">
        <v>23.238</v>
      </c>
      <c r="J59" s="224">
        <f t="shared" si="4"/>
        <v>0.11536275999999999</v>
      </c>
      <c r="K59" s="225">
        <f t="shared" si="5"/>
        <v>0.39338040600000002</v>
      </c>
      <c r="L59" s="189">
        <f t="shared" si="6"/>
        <v>14.384384039900247</v>
      </c>
      <c r="M59" s="189">
        <f t="shared" si="7"/>
        <v>49.049925935162094</v>
      </c>
    </row>
    <row r="60" spans="1:13" x14ac:dyDescent="0.2">
      <c r="A60" s="186" t="s">
        <v>111</v>
      </c>
      <c r="B60" s="186">
        <v>54</v>
      </c>
      <c r="C60" s="186" t="s">
        <v>273</v>
      </c>
      <c r="D60" s="186" t="s">
        <v>274</v>
      </c>
      <c r="E60" s="186">
        <v>0.83199999999999996</v>
      </c>
      <c r="F60" s="186">
        <v>95.757999999999996</v>
      </c>
      <c r="G60" s="186">
        <v>24.117000000000001</v>
      </c>
      <c r="J60" s="224">
        <f t="shared" si="4"/>
        <v>0.115885294</v>
      </c>
      <c r="K60" s="225">
        <f t="shared" si="5"/>
        <v>0.40765272900000005</v>
      </c>
      <c r="L60" s="189">
        <f t="shared" si="6"/>
        <v>13.92852091346154</v>
      </c>
      <c r="M60" s="189">
        <f t="shared" si="7"/>
        <v>48.996722235576925</v>
      </c>
    </row>
    <row r="61" spans="1:13" x14ac:dyDescent="0.2">
      <c r="A61" s="186" t="s">
        <v>111</v>
      </c>
      <c r="B61" s="186">
        <v>55</v>
      </c>
      <c r="C61" s="186" t="s">
        <v>275</v>
      </c>
      <c r="D61" s="186" t="s">
        <v>276</v>
      </c>
      <c r="E61" s="186">
        <v>0.82599999999999996</v>
      </c>
      <c r="F61" s="186">
        <v>100.42700000000001</v>
      </c>
      <c r="G61" s="186">
        <v>23.326000000000001</v>
      </c>
      <c r="J61" s="224">
        <f t="shared" si="4"/>
        <v>0.12145541100000001</v>
      </c>
      <c r="K61" s="225">
        <f t="shared" si="5"/>
        <v>0.39480926200000005</v>
      </c>
      <c r="L61" s="189">
        <f t="shared" si="6"/>
        <v>14.704044915254238</v>
      </c>
      <c r="M61" s="189">
        <f t="shared" si="7"/>
        <v>47.797731476997583</v>
      </c>
    </row>
    <row r="62" spans="1:13" x14ac:dyDescent="0.2">
      <c r="A62" s="186" t="s">
        <v>111</v>
      </c>
      <c r="B62" s="186">
        <v>56</v>
      </c>
      <c r="C62" s="186" t="s">
        <v>277</v>
      </c>
      <c r="D62" s="186" t="s">
        <v>278</v>
      </c>
      <c r="E62" s="186">
        <v>0.83599999999999997</v>
      </c>
      <c r="F62" s="186">
        <v>73.573999999999998</v>
      </c>
      <c r="G62" s="186">
        <v>27.637</v>
      </c>
      <c r="J62" s="224">
        <f t="shared" si="4"/>
        <v>8.9419781999999989E-2</v>
      </c>
      <c r="K62" s="225">
        <f t="shared" si="5"/>
        <v>0.46480696900000007</v>
      </c>
      <c r="L62" s="189">
        <f t="shared" si="6"/>
        <v>10.696146172248804</v>
      </c>
      <c r="M62" s="189">
        <f t="shared" si="7"/>
        <v>55.598919736842113</v>
      </c>
    </row>
    <row r="63" spans="1:13" x14ac:dyDescent="0.2">
      <c r="A63" s="186" t="s">
        <v>111</v>
      </c>
      <c r="B63" s="186">
        <v>57</v>
      </c>
      <c r="C63" s="186" t="s">
        <v>279</v>
      </c>
      <c r="D63" s="186" t="s">
        <v>280</v>
      </c>
      <c r="E63" s="186">
        <v>0.83599999999999997</v>
      </c>
      <c r="F63" s="186">
        <v>96.305000000000007</v>
      </c>
      <c r="G63" s="186">
        <v>24.2</v>
      </c>
      <c r="J63" s="224">
        <f t="shared" si="4"/>
        <v>0.116537865</v>
      </c>
      <c r="K63" s="225">
        <f t="shared" si="5"/>
        <v>0.40900040000000004</v>
      </c>
      <c r="L63" s="189">
        <f t="shared" si="6"/>
        <v>13.939936004784689</v>
      </c>
      <c r="M63" s="189">
        <f t="shared" si="7"/>
        <v>48.923492822966516</v>
      </c>
    </row>
    <row r="64" spans="1:13" x14ac:dyDescent="0.2">
      <c r="A64" s="186" t="s">
        <v>111</v>
      </c>
      <c r="B64" s="186">
        <v>58</v>
      </c>
      <c r="C64" s="186" t="s">
        <v>281</v>
      </c>
      <c r="D64" s="186" t="s">
        <v>282</v>
      </c>
      <c r="E64" s="186">
        <v>0.83599999999999997</v>
      </c>
      <c r="F64" s="186">
        <v>81.12</v>
      </c>
      <c r="G64" s="186">
        <v>26.978000000000002</v>
      </c>
      <c r="J64" s="224">
        <f t="shared" si="4"/>
        <v>9.8422160000000009E-2</v>
      </c>
      <c r="K64" s="225">
        <f t="shared" si="5"/>
        <v>0.45410678600000004</v>
      </c>
      <c r="L64" s="189">
        <f t="shared" si="6"/>
        <v>11.772985645933016</v>
      </c>
      <c r="M64" s="189">
        <f t="shared" si="7"/>
        <v>54.318993540669865</v>
      </c>
    </row>
    <row r="65" spans="1:13" x14ac:dyDescent="0.2">
      <c r="A65" s="186" t="s">
        <v>111</v>
      </c>
      <c r="B65" s="186">
        <v>59</v>
      </c>
      <c r="C65" s="186" t="s">
        <v>283</v>
      </c>
      <c r="D65" s="186" t="s">
        <v>284</v>
      </c>
      <c r="E65" s="186">
        <v>0.83899999999999997</v>
      </c>
      <c r="F65" s="186">
        <v>100.274</v>
      </c>
      <c r="G65" s="186">
        <v>23.759</v>
      </c>
      <c r="J65" s="224">
        <f t="shared" si="4"/>
        <v>0.121272882</v>
      </c>
      <c r="K65" s="225">
        <f t="shared" si="5"/>
        <v>0.40183988300000001</v>
      </c>
      <c r="L65" s="189">
        <f t="shared" si="6"/>
        <v>14.454455542312278</v>
      </c>
      <c r="M65" s="189">
        <f t="shared" si="7"/>
        <v>47.895099284862937</v>
      </c>
    </row>
    <row r="66" spans="1:13" x14ac:dyDescent="0.2">
      <c r="A66" s="186" t="s">
        <v>111</v>
      </c>
      <c r="B66" s="186">
        <v>60</v>
      </c>
      <c r="C66" s="186" t="s">
        <v>283</v>
      </c>
      <c r="D66" s="186" t="s">
        <v>285</v>
      </c>
      <c r="E66" s="186">
        <v>0.83199999999999996</v>
      </c>
      <c r="F66" s="186">
        <v>99.198999999999998</v>
      </c>
      <c r="G66" s="186">
        <v>23.507000000000001</v>
      </c>
      <c r="J66" s="224">
        <f t="shared" si="4"/>
        <v>0.11999040699999999</v>
      </c>
      <c r="K66" s="225">
        <f t="shared" si="5"/>
        <v>0.39774815900000005</v>
      </c>
      <c r="L66" s="189">
        <f t="shared" si="6"/>
        <v>14.421923918269231</v>
      </c>
      <c r="M66" s="189">
        <f t="shared" si="7"/>
        <v>47.806269110576935</v>
      </c>
    </row>
    <row r="67" spans="1:13" x14ac:dyDescent="0.2">
      <c r="A67" s="186" t="s">
        <v>111</v>
      </c>
      <c r="B67" s="186">
        <v>61</v>
      </c>
      <c r="C67" s="186" t="s">
        <v>286</v>
      </c>
      <c r="D67" s="186" t="s">
        <v>287</v>
      </c>
      <c r="E67" s="186">
        <v>0.80500000000000005</v>
      </c>
      <c r="F67" s="186">
        <v>58.332999999999998</v>
      </c>
      <c r="G67" s="186">
        <v>27.146999999999998</v>
      </c>
      <c r="J67" s="224">
        <f t="shared" si="4"/>
        <v>7.1237268999999992E-2</v>
      </c>
      <c r="K67" s="225">
        <f t="shared" si="5"/>
        <v>0.45685083900000001</v>
      </c>
      <c r="L67" s="189">
        <f t="shared" si="6"/>
        <v>8.8493501863354016</v>
      </c>
      <c r="M67" s="189">
        <f t="shared" si="7"/>
        <v>56.751657018633537</v>
      </c>
    </row>
    <row r="68" spans="1:13" x14ac:dyDescent="0.2">
      <c r="A68" s="186" t="s">
        <v>112</v>
      </c>
      <c r="B68" s="186">
        <v>62</v>
      </c>
      <c r="C68" s="186" t="s">
        <v>288</v>
      </c>
      <c r="D68" s="186" t="s">
        <v>289</v>
      </c>
      <c r="E68" s="186">
        <v>0.81799999999999995</v>
      </c>
      <c r="F68" s="186">
        <v>91.361999999999995</v>
      </c>
      <c r="G68" s="186">
        <v>24.483000000000001</v>
      </c>
      <c r="J68" s="224">
        <f t="shared" si="4"/>
        <v>0.11064086599999999</v>
      </c>
      <c r="K68" s="225">
        <f t="shared" si="5"/>
        <v>0.41359547100000005</v>
      </c>
      <c r="L68" s="189">
        <f t="shared" si="6"/>
        <v>13.525778239608801</v>
      </c>
      <c r="M68" s="189">
        <f t="shared" si="7"/>
        <v>50.561793520782402</v>
      </c>
    </row>
    <row r="69" spans="1:13" x14ac:dyDescent="0.2">
      <c r="A69" s="186" t="s">
        <v>112</v>
      </c>
      <c r="B69" s="186">
        <v>63</v>
      </c>
      <c r="C69" s="186" t="s">
        <v>290</v>
      </c>
      <c r="D69" s="186" t="s">
        <v>291</v>
      </c>
      <c r="E69" s="186">
        <v>0.81200000000000006</v>
      </c>
      <c r="F69" s="186">
        <v>86.65</v>
      </c>
      <c r="G69" s="186">
        <v>23.835000000000001</v>
      </c>
      <c r="J69" s="224">
        <f t="shared" si="4"/>
        <v>0.10501945</v>
      </c>
      <c r="K69" s="225">
        <f t="shared" si="5"/>
        <v>0.40307389500000007</v>
      </c>
      <c r="L69" s="189">
        <f t="shared" si="6"/>
        <v>12.933429802955665</v>
      </c>
      <c r="M69" s="189">
        <f t="shared" si="7"/>
        <v>49.63964224137932</v>
      </c>
    </row>
    <row r="70" spans="1:13" x14ac:dyDescent="0.2">
      <c r="A70" s="186" t="s">
        <v>112</v>
      </c>
      <c r="B70" s="186">
        <v>64</v>
      </c>
      <c r="C70" s="186" t="s">
        <v>99</v>
      </c>
      <c r="D70" s="186" t="s">
        <v>700</v>
      </c>
      <c r="E70" s="186">
        <v>0.78300000000000003</v>
      </c>
      <c r="F70" s="186">
        <v>60.165999999999997</v>
      </c>
      <c r="G70" s="186">
        <v>18.628</v>
      </c>
      <c r="J70" s="224">
        <f t="shared" si="4"/>
        <v>7.3424037999999997E-2</v>
      </c>
      <c r="K70" s="225">
        <f t="shared" si="5"/>
        <v>0.31852783600000001</v>
      </c>
      <c r="L70" s="189">
        <f t="shared" si="6"/>
        <v>9.3772717752234982</v>
      </c>
      <c r="M70" s="189">
        <f t="shared" si="7"/>
        <v>40.680438825031928</v>
      </c>
    </row>
    <row r="71" spans="1:13" x14ac:dyDescent="0.2">
      <c r="A71" s="186" t="s">
        <v>112</v>
      </c>
      <c r="B71" s="186">
        <v>65</v>
      </c>
      <c r="C71" s="186" t="s">
        <v>100</v>
      </c>
      <c r="D71" s="186" t="s">
        <v>700</v>
      </c>
      <c r="E71" s="186">
        <v>0.79400000000000004</v>
      </c>
      <c r="F71" s="186">
        <v>60.994999999999997</v>
      </c>
      <c r="G71" s="186">
        <v>18.876000000000001</v>
      </c>
      <c r="J71" s="224">
        <f t="shared" ref="J71:J105" si="8">0.001193*F71 + 0.001646</f>
        <v>7.4413034999999988E-2</v>
      </c>
      <c r="K71" s="225">
        <f t="shared" ref="K71:K105" si="9">0.016237*G71 + 0.016065</f>
        <v>0.32255461200000002</v>
      </c>
      <c r="L71" s="189">
        <f t="shared" ref="L71:L105" si="10">J71/E71*100</f>
        <v>9.3719187657430716</v>
      </c>
      <c r="M71" s="189">
        <f t="shared" ref="M71:M105" si="11">K71/E71*100</f>
        <v>40.624006549118384</v>
      </c>
    </row>
    <row r="72" spans="1:13" x14ac:dyDescent="0.2">
      <c r="A72" s="186" t="s">
        <v>112</v>
      </c>
      <c r="B72" s="186">
        <v>66</v>
      </c>
      <c r="C72" s="186" t="s">
        <v>107</v>
      </c>
      <c r="D72" s="186" t="s">
        <v>701</v>
      </c>
      <c r="E72" s="186">
        <v>0.73499999999999999</v>
      </c>
      <c r="F72" s="186">
        <v>61.22</v>
      </c>
      <c r="G72" s="186">
        <v>18.943000000000001</v>
      </c>
      <c r="J72" s="224">
        <f t="shared" si="8"/>
        <v>7.4681459999999991E-2</v>
      </c>
      <c r="K72" s="225">
        <f t="shared" si="9"/>
        <v>0.32364249100000003</v>
      </c>
      <c r="L72" s="189">
        <f t="shared" si="10"/>
        <v>10.160742857142855</v>
      </c>
      <c r="M72" s="189">
        <f t="shared" si="11"/>
        <v>44.032991972789119</v>
      </c>
    </row>
    <row r="73" spans="1:13" x14ac:dyDescent="0.2">
      <c r="A73" s="186" t="s">
        <v>112</v>
      </c>
      <c r="B73" s="186">
        <v>67</v>
      </c>
      <c r="C73" s="186" t="s">
        <v>108</v>
      </c>
      <c r="D73" s="186" t="s">
        <v>701</v>
      </c>
      <c r="E73" s="186">
        <v>0.72199999999999998</v>
      </c>
      <c r="F73" s="186">
        <v>60.468000000000004</v>
      </c>
      <c r="G73" s="186">
        <v>18.704999999999998</v>
      </c>
      <c r="J73" s="224">
        <f t="shared" si="8"/>
        <v>7.3784323999999998E-2</v>
      </c>
      <c r="K73" s="225">
        <f t="shared" si="9"/>
        <v>0.31977808499999999</v>
      </c>
      <c r="L73" s="189">
        <f t="shared" si="10"/>
        <v>10.219435457063712</v>
      </c>
      <c r="M73" s="189">
        <f t="shared" si="11"/>
        <v>44.290593490304708</v>
      </c>
    </row>
    <row r="74" spans="1:13" x14ac:dyDescent="0.2">
      <c r="A74" s="186" t="s">
        <v>112</v>
      </c>
      <c r="B74" s="186">
        <v>68</v>
      </c>
      <c r="C74" s="186" t="s">
        <v>117</v>
      </c>
      <c r="D74" s="186" t="s">
        <v>697</v>
      </c>
      <c r="E74" s="186">
        <v>0.72799999999999998</v>
      </c>
      <c r="F74" s="186">
        <v>77.451999999999998</v>
      </c>
      <c r="G74" s="186">
        <v>21.669</v>
      </c>
      <c r="J74" s="224">
        <f t="shared" si="8"/>
        <v>9.4046235999999991E-2</v>
      </c>
      <c r="K74" s="225">
        <f t="shared" si="9"/>
        <v>0.36790455300000002</v>
      </c>
      <c r="L74" s="189">
        <f t="shared" si="10"/>
        <v>12.91843901098901</v>
      </c>
      <c r="M74" s="189">
        <f t="shared" si="11"/>
        <v>50.536339697802205</v>
      </c>
    </row>
    <row r="75" spans="1:13" x14ac:dyDescent="0.2">
      <c r="A75" s="186" t="s">
        <v>112</v>
      </c>
      <c r="B75" s="186">
        <v>69</v>
      </c>
      <c r="C75" s="186" t="s">
        <v>118</v>
      </c>
      <c r="D75" s="186" t="s">
        <v>697</v>
      </c>
      <c r="E75" s="186">
        <v>0.73799999999999999</v>
      </c>
      <c r="F75" s="186">
        <v>78.616</v>
      </c>
      <c r="G75" s="186">
        <v>22.027999999999999</v>
      </c>
      <c r="J75" s="224">
        <f t="shared" si="8"/>
        <v>9.5434887999999996E-2</v>
      </c>
      <c r="K75" s="225">
        <f t="shared" si="9"/>
        <v>0.37373363599999998</v>
      </c>
      <c r="L75" s="189">
        <f t="shared" si="10"/>
        <v>12.931556639566393</v>
      </c>
      <c r="M75" s="189">
        <f t="shared" si="11"/>
        <v>50.641414092140927</v>
      </c>
    </row>
    <row r="76" spans="1:13" x14ac:dyDescent="0.2">
      <c r="A76" s="186" t="s">
        <v>112</v>
      </c>
      <c r="B76" s="186">
        <v>70</v>
      </c>
      <c r="C76" s="186" t="s">
        <v>292</v>
      </c>
      <c r="D76" s="186" t="s">
        <v>293</v>
      </c>
      <c r="E76" s="186">
        <v>0.82199999999999995</v>
      </c>
      <c r="F76" s="186">
        <v>100.105</v>
      </c>
      <c r="G76" s="186">
        <v>23.696999999999999</v>
      </c>
      <c r="J76" s="224">
        <f t="shared" si="8"/>
        <v>0.12107126500000001</v>
      </c>
      <c r="K76" s="225">
        <f t="shared" si="9"/>
        <v>0.40083318900000003</v>
      </c>
      <c r="L76" s="189">
        <f t="shared" si="10"/>
        <v>14.728864355231147</v>
      </c>
      <c r="M76" s="189">
        <f t="shared" si="11"/>
        <v>48.76316167883212</v>
      </c>
    </row>
    <row r="77" spans="1:13" x14ac:dyDescent="0.2">
      <c r="A77" s="186" t="s">
        <v>112</v>
      </c>
      <c r="B77" s="186">
        <v>71</v>
      </c>
      <c r="C77" s="186" t="s">
        <v>294</v>
      </c>
      <c r="D77" s="186" t="s">
        <v>295</v>
      </c>
      <c r="E77" s="186">
        <v>0.82599999999999996</v>
      </c>
      <c r="F77" s="186">
        <v>95.674999999999997</v>
      </c>
      <c r="G77" s="186">
        <v>24.286999999999999</v>
      </c>
      <c r="J77" s="224">
        <f t="shared" si="8"/>
        <v>0.11578627499999999</v>
      </c>
      <c r="K77" s="225">
        <f t="shared" si="9"/>
        <v>0.41041301899999999</v>
      </c>
      <c r="L77" s="189">
        <f t="shared" si="10"/>
        <v>14.017708837772396</v>
      </c>
      <c r="M77" s="189">
        <f t="shared" si="11"/>
        <v>49.686806174334144</v>
      </c>
    </row>
    <row r="78" spans="1:13" x14ac:dyDescent="0.2">
      <c r="A78" s="186" t="s">
        <v>112</v>
      </c>
      <c r="B78" s="186">
        <v>72</v>
      </c>
      <c r="C78" s="186" t="s">
        <v>296</v>
      </c>
      <c r="D78" s="186" t="s">
        <v>297</v>
      </c>
      <c r="E78" s="186">
        <v>0.84899999999999998</v>
      </c>
      <c r="F78" s="186">
        <v>103.14</v>
      </c>
      <c r="G78" s="186">
        <v>24.120999999999999</v>
      </c>
      <c r="J78" s="224">
        <f t="shared" si="8"/>
        <v>0.12469202</v>
      </c>
      <c r="K78" s="225">
        <f t="shared" si="9"/>
        <v>0.407717677</v>
      </c>
      <c r="L78" s="189">
        <f t="shared" si="10"/>
        <v>14.686928150765608</v>
      </c>
      <c r="M78" s="189">
        <f t="shared" si="11"/>
        <v>48.02328351001178</v>
      </c>
    </row>
    <row r="79" spans="1:13" x14ac:dyDescent="0.2">
      <c r="A79" s="186" t="s">
        <v>112</v>
      </c>
      <c r="B79" s="186">
        <v>73</v>
      </c>
      <c r="C79" s="186" t="s">
        <v>298</v>
      </c>
      <c r="D79" s="186" t="s">
        <v>299</v>
      </c>
      <c r="E79" s="186">
        <v>0.80700000000000005</v>
      </c>
      <c r="F79" s="186">
        <v>95.849000000000004</v>
      </c>
      <c r="G79" s="186">
        <v>23.128</v>
      </c>
      <c r="J79" s="224">
        <f t="shared" si="8"/>
        <v>0.11599385700000001</v>
      </c>
      <c r="K79" s="225">
        <f t="shared" si="9"/>
        <v>0.39159433600000004</v>
      </c>
      <c r="L79" s="189">
        <f t="shared" si="10"/>
        <v>14.373464312267659</v>
      </c>
      <c r="M79" s="189">
        <f t="shared" si="11"/>
        <v>48.524700867410161</v>
      </c>
    </row>
    <row r="80" spans="1:13" x14ac:dyDescent="0.2">
      <c r="A80" s="186" t="s">
        <v>112</v>
      </c>
      <c r="B80" s="186">
        <v>74</v>
      </c>
      <c r="C80" s="186" t="s">
        <v>300</v>
      </c>
      <c r="D80" s="186" t="s">
        <v>301</v>
      </c>
      <c r="E80" s="186">
        <v>0.83299999999999996</v>
      </c>
      <c r="F80" s="186">
        <v>96.427000000000007</v>
      </c>
      <c r="G80" s="186">
        <v>24.184999999999999</v>
      </c>
      <c r="J80" s="224">
        <f t="shared" si="8"/>
        <v>0.116683411</v>
      </c>
      <c r="K80" s="225">
        <f t="shared" si="9"/>
        <v>0.40875684500000004</v>
      </c>
      <c r="L80" s="189">
        <f t="shared" si="10"/>
        <v>14.007612364945979</v>
      </c>
      <c r="M80" s="189">
        <f t="shared" si="11"/>
        <v>49.070449579831937</v>
      </c>
    </row>
    <row r="81" spans="1:13" x14ac:dyDescent="0.2">
      <c r="A81" s="186" t="s">
        <v>112</v>
      </c>
      <c r="B81" s="186">
        <v>75</v>
      </c>
      <c r="C81" s="186" t="s">
        <v>302</v>
      </c>
      <c r="D81" s="186" t="s">
        <v>303</v>
      </c>
      <c r="E81" s="186">
        <v>0.82199999999999995</v>
      </c>
      <c r="F81" s="186">
        <v>94.4</v>
      </c>
      <c r="G81" s="186">
        <v>23.882999999999999</v>
      </c>
      <c r="J81" s="224">
        <f t="shared" si="8"/>
        <v>0.11426520000000001</v>
      </c>
      <c r="K81" s="225">
        <f t="shared" si="9"/>
        <v>0.40385327100000001</v>
      </c>
      <c r="L81" s="189">
        <f t="shared" si="10"/>
        <v>13.900875912408761</v>
      </c>
      <c r="M81" s="189">
        <f t="shared" si="11"/>
        <v>49.130568248175187</v>
      </c>
    </row>
    <row r="82" spans="1:13" x14ac:dyDescent="0.2">
      <c r="A82" s="186" t="s">
        <v>112</v>
      </c>
      <c r="B82" s="186">
        <v>76</v>
      </c>
      <c r="C82" s="186" t="s">
        <v>304</v>
      </c>
      <c r="D82" s="186" t="s">
        <v>305</v>
      </c>
      <c r="E82" s="186">
        <v>0.85</v>
      </c>
      <c r="F82" s="186">
        <v>101.637</v>
      </c>
      <c r="G82" s="186">
        <v>24.268999999999998</v>
      </c>
      <c r="J82" s="224">
        <f t="shared" si="8"/>
        <v>0.122898941</v>
      </c>
      <c r="K82" s="225">
        <f t="shared" si="9"/>
        <v>0.410120753</v>
      </c>
      <c r="L82" s="189">
        <f t="shared" si="10"/>
        <v>14.45869894117647</v>
      </c>
      <c r="M82" s="189">
        <f t="shared" si="11"/>
        <v>48.249500352941176</v>
      </c>
    </row>
    <row r="83" spans="1:13" x14ac:dyDescent="0.2">
      <c r="A83" s="186" t="s">
        <v>112</v>
      </c>
      <c r="B83" s="186">
        <v>77</v>
      </c>
      <c r="C83" s="186" t="s">
        <v>306</v>
      </c>
      <c r="D83" s="186" t="s">
        <v>307</v>
      </c>
      <c r="E83" s="186">
        <v>0.81799999999999995</v>
      </c>
      <c r="F83" s="186">
        <v>97.930999999999997</v>
      </c>
      <c r="G83" s="186">
        <v>22.994</v>
      </c>
      <c r="J83" s="224">
        <f t="shared" si="8"/>
        <v>0.118477683</v>
      </c>
      <c r="K83" s="225">
        <f t="shared" si="9"/>
        <v>0.38941857800000002</v>
      </c>
      <c r="L83" s="189">
        <f t="shared" si="10"/>
        <v>14.483824327628364</v>
      </c>
      <c r="M83" s="189">
        <f t="shared" si="11"/>
        <v>47.606183129584359</v>
      </c>
    </row>
    <row r="84" spans="1:13" x14ac:dyDescent="0.2">
      <c r="A84" s="186" t="s">
        <v>112</v>
      </c>
      <c r="B84" s="186">
        <v>78</v>
      </c>
      <c r="C84" s="186" t="s">
        <v>308</v>
      </c>
      <c r="D84" s="186" t="s">
        <v>309</v>
      </c>
      <c r="E84" s="186">
        <v>0.83299999999999996</v>
      </c>
      <c r="F84" s="186">
        <v>87.400999999999996</v>
      </c>
      <c r="G84" s="186">
        <v>26.355</v>
      </c>
      <c r="J84" s="224">
        <f t="shared" si="8"/>
        <v>0.105915393</v>
      </c>
      <c r="K84" s="225">
        <f t="shared" si="9"/>
        <v>0.44399113500000004</v>
      </c>
      <c r="L84" s="189">
        <f t="shared" si="10"/>
        <v>12.7149331332533</v>
      </c>
      <c r="M84" s="189">
        <f t="shared" si="11"/>
        <v>53.300256302521007</v>
      </c>
    </row>
    <row r="85" spans="1:13" x14ac:dyDescent="0.2">
      <c r="A85" s="186" t="s">
        <v>112</v>
      </c>
      <c r="B85" s="186">
        <v>79</v>
      </c>
      <c r="C85" s="186" t="s">
        <v>310</v>
      </c>
      <c r="D85" s="186" t="s">
        <v>311</v>
      </c>
      <c r="E85" s="186">
        <v>0.82599999999999996</v>
      </c>
      <c r="F85" s="186">
        <v>77.888000000000005</v>
      </c>
      <c r="G85" s="186">
        <v>26.17</v>
      </c>
      <c r="J85" s="224">
        <f t="shared" si="8"/>
        <v>9.4566384000000003E-2</v>
      </c>
      <c r="K85" s="225">
        <f t="shared" si="9"/>
        <v>0.44098729000000009</v>
      </c>
      <c r="L85" s="189">
        <f t="shared" si="10"/>
        <v>11.448714769975787</v>
      </c>
      <c r="M85" s="189">
        <f t="shared" si="11"/>
        <v>53.388291767554499</v>
      </c>
    </row>
    <row r="86" spans="1:13" x14ac:dyDescent="0.2">
      <c r="A86" s="186" t="s">
        <v>112</v>
      </c>
      <c r="B86" s="186">
        <v>80</v>
      </c>
      <c r="C86" s="186" t="s">
        <v>312</v>
      </c>
      <c r="D86" s="186" t="s">
        <v>313</v>
      </c>
      <c r="E86" s="186">
        <v>0.80100000000000005</v>
      </c>
      <c r="F86" s="186">
        <v>97.039000000000001</v>
      </c>
      <c r="G86" s="186">
        <v>22.681999999999999</v>
      </c>
      <c r="J86" s="224">
        <f t="shared" si="8"/>
        <v>0.117413527</v>
      </c>
      <c r="K86" s="225">
        <f t="shared" si="9"/>
        <v>0.38435263400000003</v>
      </c>
      <c r="L86" s="189">
        <f t="shared" si="10"/>
        <v>14.658367915106115</v>
      </c>
      <c r="M86" s="189">
        <f t="shared" si="11"/>
        <v>47.984099126092381</v>
      </c>
    </row>
    <row r="87" spans="1:13" x14ac:dyDescent="0.2">
      <c r="A87" s="186" t="s">
        <v>112</v>
      </c>
      <c r="B87" s="186">
        <v>81</v>
      </c>
      <c r="C87" s="186" t="s">
        <v>314</v>
      </c>
      <c r="D87" s="186" t="s">
        <v>315</v>
      </c>
      <c r="E87" s="186">
        <v>0.80100000000000005</v>
      </c>
      <c r="F87" s="186">
        <v>82.52</v>
      </c>
      <c r="G87" s="186">
        <v>24.167999999999999</v>
      </c>
      <c r="J87" s="224">
        <f t="shared" si="8"/>
        <v>0.10009235999999999</v>
      </c>
      <c r="K87" s="225">
        <f t="shared" si="9"/>
        <v>0.40848081600000002</v>
      </c>
      <c r="L87" s="189">
        <f t="shared" si="10"/>
        <v>12.495925093632957</v>
      </c>
      <c r="M87" s="189">
        <f t="shared" si="11"/>
        <v>50.99635655430712</v>
      </c>
    </row>
    <row r="88" spans="1:13" x14ac:dyDescent="0.2">
      <c r="A88" s="186" t="s">
        <v>112</v>
      </c>
      <c r="B88" s="186">
        <v>82</v>
      </c>
      <c r="C88" s="186" t="s">
        <v>316</v>
      </c>
      <c r="D88" s="186" t="s">
        <v>317</v>
      </c>
      <c r="E88" s="186">
        <v>0.84799999999999998</v>
      </c>
      <c r="F88" s="186">
        <v>93.296000000000006</v>
      </c>
      <c r="G88" s="186">
        <v>25.038</v>
      </c>
      <c r="J88" s="224">
        <f t="shared" si="8"/>
        <v>0.11294812800000001</v>
      </c>
      <c r="K88" s="225">
        <f t="shared" si="9"/>
        <v>0.42260700600000006</v>
      </c>
      <c r="L88" s="189">
        <f t="shared" si="10"/>
        <v>13.319354716981133</v>
      </c>
      <c r="M88" s="189">
        <f t="shared" si="11"/>
        <v>49.835731839622646</v>
      </c>
    </row>
    <row r="89" spans="1:13" x14ac:dyDescent="0.2">
      <c r="A89" s="186" t="s">
        <v>112</v>
      </c>
      <c r="B89" s="186">
        <v>83</v>
      </c>
      <c r="C89" s="186" t="s">
        <v>318</v>
      </c>
      <c r="D89" s="186" t="s">
        <v>319</v>
      </c>
      <c r="E89" s="186">
        <v>0.83899999999999997</v>
      </c>
      <c r="F89" s="186">
        <v>97.525999999999996</v>
      </c>
      <c r="G89" s="186">
        <v>23.420999999999999</v>
      </c>
      <c r="J89" s="224">
        <f t="shared" si="8"/>
        <v>0.11799451799999999</v>
      </c>
      <c r="K89" s="225">
        <f t="shared" si="9"/>
        <v>0.39635177700000002</v>
      </c>
      <c r="L89" s="189">
        <f t="shared" si="10"/>
        <v>14.063708939213349</v>
      </c>
      <c r="M89" s="189">
        <f t="shared" si="11"/>
        <v>47.240974612634091</v>
      </c>
    </row>
    <row r="90" spans="1:13" x14ac:dyDescent="0.2">
      <c r="A90" s="186" t="s">
        <v>112</v>
      </c>
      <c r="B90" s="186">
        <v>84</v>
      </c>
      <c r="C90" s="186" t="s">
        <v>320</v>
      </c>
      <c r="D90" s="186" t="s">
        <v>321</v>
      </c>
      <c r="E90" s="186">
        <v>0.81699999999999995</v>
      </c>
      <c r="F90" s="186">
        <v>98.305000000000007</v>
      </c>
      <c r="G90" s="186">
        <v>23.431999999999999</v>
      </c>
      <c r="J90" s="224">
        <f t="shared" si="8"/>
        <v>0.118923865</v>
      </c>
      <c r="K90" s="225">
        <f t="shared" si="9"/>
        <v>0.39653038400000001</v>
      </c>
      <c r="L90" s="189">
        <f t="shared" si="10"/>
        <v>14.556164626682989</v>
      </c>
      <c r="M90" s="189">
        <f t="shared" si="11"/>
        <v>48.534930722154229</v>
      </c>
    </row>
    <row r="91" spans="1:13" x14ac:dyDescent="0.2">
      <c r="A91" s="186" t="s">
        <v>112</v>
      </c>
      <c r="B91" s="186">
        <v>85</v>
      </c>
      <c r="C91" s="186" t="s">
        <v>322</v>
      </c>
      <c r="D91" s="186" t="s">
        <v>323</v>
      </c>
      <c r="E91" s="186">
        <v>0.81299999999999994</v>
      </c>
      <c r="F91" s="186">
        <v>96.6</v>
      </c>
      <c r="G91" s="186">
        <v>23.190999999999999</v>
      </c>
      <c r="J91" s="224">
        <f t="shared" si="8"/>
        <v>0.11688979999999999</v>
      </c>
      <c r="K91" s="225">
        <f t="shared" si="9"/>
        <v>0.39261726699999999</v>
      </c>
      <c r="L91" s="189">
        <f t="shared" si="10"/>
        <v>14.377589175891758</v>
      </c>
      <c r="M91" s="189">
        <f t="shared" si="11"/>
        <v>48.292406765067653</v>
      </c>
    </row>
    <row r="92" spans="1:13" x14ac:dyDescent="0.2">
      <c r="A92" s="186" t="s">
        <v>112</v>
      </c>
      <c r="B92" s="186">
        <v>86</v>
      </c>
      <c r="C92" s="186" t="s">
        <v>324</v>
      </c>
      <c r="D92" s="186" t="s">
        <v>325</v>
      </c>
      <c r="E92" s="186">
        <v>0.81599999999999995</v>
      </c>
      <c r="F92" s="186">
        <v>91.350999999999999</v>
      </c>
      <c r="G92" s="186">
        <v>23.34</v>
      </c>
      <c r="J92" s="224">
        <f t="shared" si="8"/>
        <v>0.110627743</v>
      </c>
      <c r="K92" s="225">
        <f t="shared" si="9"/>
        <v>0.39503658000000003</v>
      </c>
      <c r="L92" s="189">
        <f t="shared" si="10"/>
        <v>13.557321446078433</v>
      </c>
      <c r="M92" s="189">
        <f t="shared" si="11"/>
        <v>48.411345588235299</v>
      </c>
    </row>
    <row r="93" spans="1:13" x14ac:dyDescent="0.2">
      <c r="A93" s="186" t="s">
        <v>112</v>
      </c>
      <c r="B93" s="186">
        <v>87</v>
      </c>
      <c r="C93" s="186" t="s">
        <v>326</v>
      </c>
      <c r="D93" s="186" t="s">
        <v>327</v>
      </c>
      <c r="E93" s="186">
        <v>0.84299999999999997</v>
      </c>
      <c r="F93" s="186">
        <v>101.212</v>
      </c>
      <c r="G93" s="186">
        <v>23.692</v>
      </c>
      <c r="J93" s="224">
        <f t="shared" si="8"/>
        <v>0.122391916</v>
      </c>
      <c r="K93" s="225">
        <f t="shared" si="9"/>
        <v>0.40075200400000005</v>
      </c>
      <c r="L93" s="189">
        <f t="shared" si="10"/>
        <v>14.518613997627522</v>
      </c>
      <c r="M93" s="189">
        <f t="shared" si="11"/>
        <v>47.538790510083047</v>
      </c>
    </row>
    <row r="94" spans="1:13" x14ac:dyDescent="0.2">
      <c r="A94" s="186" t="s">
        <v>112</v>
      </c>
      <c r="B94" s="186">
        <v>88</v>
      </c>
      <c r="C94" s="186" t="s">
        <v>328</v>
      </c>
      <c r="D94" s="186" t="s">
        <v>329</v>
      </c>
      <c r="E94" s="186">
        <v>0.82499999999999996</v>
      </c>
      <c r="F94" s="186">
        <v>87.694000000000003</v>
      </c>
      <c r="G94" s="186">
        <v>24.495000000000001</v>
      </c>
      <c r="J94" s="224">
        <f t="shared" si="8"/>
        <v>0.106264942</v>
      </c>
      <c r="K94" s="225">
        <f t="shared" si="9"/>
        <v>0.41379031500000002</v>
      </c>
      <c r="L94" s="189">
        <f t="shared" si="10"/>
        <v>12.880599030303031</v>
      </c>
      <c r="M94" s="189">
        <f t="shared" si="11"/>
        <v>50.156401818181827</v>
      </c>
    </row>
    <row r="95" spans="1:13" x14ac:dyDescent="0.2">
      <c r="A95" s="186" t="s">
        <v>112</v>
      </c>
      <c r="B95" s="186">
        <v>89</v>
      </c>
      <c r="C95" s="186" t="s">
        <v>330</v>
      </c>
      <c r="D95" s="186" t="s">
        <v>331</v>
      </c>
      <c r="E95" s="186">
        <v>0.82099999999999995</v>
      </c>
      <c r="F95" s="186">
        <v>97.804000000000002</v>
      </c>
      <c r="G95" s="186">
        <v>23.852</v>
      </c>
      <c r="J95" s="224">
        <f t="shared" si="8"/>
        <v>0.11832617200000001</v>
      </c>
      <c r="K95" s="225">
        <f t="shared" si="9"/>
        <v>0.40334992400000003</v>
      </c>
      <c r="L95" s="189">
        <f t="shared" si="10"/>
        <v>14.412444823386117</v>
      </c>
      <c r="M95" s="189">
        <f t="shared" si="11"/>
        <v>49.129101583434846</v>
      </c>
    </row>
    <row r="96" spans="1:13" x14ac:dyDescent="0.2">
      <c r="A96" s="186" t="s">
        <v>112</v>
      </c>
      <c r="B96" s="186">
        <v>90</v>
      </c>
      <c r="C96" s="186" t="s">
        <v>332</v>
      </c>
      <c r="D96" s="186" t="s">
        <v>333</v>
      </c>
      <c r="E96" s="186">
        <v>0.83599999999999997</v>
      </c>
      <c r="F96" s="186">
        <v>98.554000000000002</v>
      </c>
      <c r="G96" s="186">
        <v>24.146000000000001</v>
      </c>
      <c r="J96" s="224">
        <f t="shared" si="8"/>
        <v>0.11922092200000001</v>
      </c>
      <c r="K96" s="225">
        <f t="shared" si="9"/>
        <v>0.40812360200000003</v>
      </c>
      <c r="L96" s="189">
        <f t="shared" si="10"/>
        <v>14.260875837320574</v>
      </c>
      <c r="M96" s="189">
        <f t="shared" si="11"/>
        <v>48.81861267942584</v>
      </c>
    </row>
    <row r="97" spans="1:13" x14ac:dyDescent="0.2">
      <c r="A97" s="186" t="s">
        <v>112</v>
      </c>
      <c r="B97" s="186">
        <v>91</v>
      </c>
      <c r="C97" s="186" t="s">
        <v>334</v>
      </c>
      <c r="D97" s="186" t="s">
        <v>335</v>
      </c>
      <c r="E97" s="186">
        <v>0.83</v>
      </c>
      <c r="F97" s="186">
        <v>95.028000000000006</v>
      </c>
      <c r="G97" s="186">
        <v>23.797000000000001</v>
      </c>
      <c r="J97" s="224">
        <f t="shared" si="8"/>
        <v>0.115014404</v>
      </c>
      <c r="K97" s="225">
        <f t="shared" si="9"/>
        <v>0.40245688900000004</v>
      </c>
      <c r="L97" s="189">
        <f t="shared" si="10"/>
        <v>13.857157108433734</v>
      </c>
      <c r="M97" s="189">
        <f t="shared" si="11"/>
        <v>48.488781807228918</v>
      </c>
    </row>
    <row r="98" spans="1:13" x14ac:dyDescent="0.2">
      <c r="A98" s="186" t="s">
        <v>112</v>
      </c>
      <c r="B98" s="186">
        <v>92</v>
      </c>
      <c r="C98" s="186" t="s">
        <v>336</v>
      </c>
      <c r="D98" s="186" t="s">
        <v>337</v>
      </c>
      <c r="E98" s="186">
        <v>0.84799999999999998</v>
      </c>
      <c r="F98" s="186">
        <v>102.497</v>
      </c>
      <c r="G98" s="186">
        <v>23.638999999999999</v>
      </c>
      <c r="J98" s="224">
        <f t="shared" si="8"/>
        <v>0.12392492099999999</v>
      </c>
      <c r="K98" s="225">
        <f t="shared" si="9"/>
        <v>0.39989144300000001</v>
      </c>
      <c r="L98" s="189">
        <f t="shared" si="10"/>
        <v>14.613787853773585</v>
      </c>
      <c r="M98" s="189">
        <f t="shared" si="11"/>
        <v>47.157009787735852</v>
      </c>
    </row>
    <row r="99" spans="1:13" x14ac:dyDescent="0.2">
      <c r="A99" s="186" t="s">
        <v>112</v>
      </c>
      <c r="B99" s="186">
        <v>93</v>
      </c>
      <c r="C99" s="186" t="s">
        <v>336</v>
      </c>
      <c r="D99" s="186" t="s">
        <v>338</v>
      </c>
      <c r="E99" s="186">
        <v>0.82799999999999996</v>
      </c>
      <c r="F99" s="186">
        <v>101.33199999999999</v>
      </c>
      <c r="G99" s="186">
        <v>23.312000000000001</v>
      </c>
      <c r="J99" s="224">
        <f t="shared" si="8"/>
        <v>0.12253507599999999</v>
      </c>
      <c r="K99" s="225">
        <f t="shared" si="9"/>
        <v>0.39458194400000007</v>
      </c>
      <c r="L99" s="189">
        <f t="shared" si="10"/>
        <v>14.798922222222222</v>
      </c>
      <c r="M99" s="189">
        <f t="shared" si="11"/>
        <v>47.654824154589384</v>
      </c>
    </row>
    <row r="100" spans="1:13" x14ac:dyDescent="0.2">
      <c r="A100" s="186" t="s">
        <v>112</v>
      </c>
      <c r="B100" s="186">
        <v>94</v>
      </c>
      <c r="C100" s="186" t="s">
        <v>101</v>
      </c>
      <c r="D100" s="186" t="s">
        <v>700</v>
      </c>
      <c r="E100" s="186">
        <v>0.754</v>
      </c>
      <c r="F100" s="186">
        <v>57.375999999999998</v>
      </c>
      <c r="G100" s="186">
        <v>17.744</v>
      </c>
      <c r="J100" s="224">
        <f t="shared" si="8"/>
        <v>7.0095567999999997E-2</v>
      </c>
      <c r="K100" s="225">
        <f t="shared" si="9"/>
        <v>0.30417432799999999</v>
      </c>
      <c r="L100" s="189">
        <f t="shared" si="10"/>
        <v>9.2964944297082219</v>
      </c>
      <c r="M100" s="189">
        <f t="shared" si="11"/>
        <v>40.341422811671087</v>
      </c>
    </row>
    <row r="101" spans="1:13" x14ac:dyDescent="0.2">
      <c r="A101" s="186" t="s">
        <v>112</v>
      </c>
      <c r="B101" s="186">
        <v>95</v>
      </c>
      <c r="C101" s="186" t="s">
        <v>102</v>
      </c>
      <c r="D101" s="186" t="s">
        <v>700</v>
      </c>
      <c r="E101" s="186">
        <v>0.78700000000000003</v>
      </c>
      <c r="F101" s="186">
        <v>59.898000000000003</v>
      </c>
      <c r="G101" s="186">
        <v>18.574000000000002</v>
      </c>
      <c r="J101" s="224">
        <f t="shared" si="8"/>
        <v>7.3104314000000004E-2</v>
      </c>
      <c r="K101" s="225">
        <f t="shared" si="9"/>
        <v>0.31765103800000005</v>
      </c>
      <c r="L101" s="189">
        <f t="shared" si="10"/>
        <v>9.2889852604828462</v>
      </c>
      <c r="M101" s="189">
        <f t="shared" si="11"/>
        <v>40.362266581956803</v>
      </c>
    </row>
    <row r="102" spans="1:13" x14ac:dyDescent="0.2">
      <c r="A102" s="186" t="s">
        <v>112</v>
      </c>
      <c r="B102" s="186">
        <v>96</v>
      </c>
      <c r="C102" s="186" t="s">
        <v>109</v>
      </c>
      <c r="D102" s="186" t="s">
        <v>701</v>
      </c>
      <c r="E102" s="186">
        <v>0.70299999999999996</v>
      </c>
      <c r="F102" s="186">
        <v>58.195</v>
      </c>
      <c r="G102" s="186">
        <v>17.968</v>
      </c>
      <c r="J102" s="224">
        <f t="shared" si="8"/>
        <v>7.1072634999999995E-2</v>
      </c>
      <c r="K102" s="225">
        <f t="shared" si="9"/>
        <v>0.307811416</v>
      </c>
      <c r="L102" s="189">
        <f t="shared" si="10"/>
        <v>10.109905405405405</v>
      </c>
      <c r="M102" s="189">
        <f t="shared" si="11"/>
        <v>43.785407681365577</v>
      </c>
    </row>
    <row r="103" spans="1:13" x14ac:dyDescent="0.2">
      <c r="A103" s="186" t="s">
        <v>112</v>
      </c>
      <c r="B103" s="186">
        <v>97</v>
      </c>
      <c r="C103" s="186" t="s">
        <v>110</v>
      </c>
      <c r="D103" s="186" t="s">
        <v>701</v>
      </c>
      <c r="E103" s="186">
        <v>0.83</v>
      </c>
      <c r="F103" s="186">
        <v>68.489000000000004</v>
      </c>
      <c r="G103" s="186">
        <v>21.315999999999999</v>
      </c>
      <c r="J103" s="224">
        <f t="shared" si="8"/>
        <v>8.3353377000000006E-2</v>
      </c>
      <c r="K103" s="225">
        <f t="shared" si="9"/>
        <v>0.36217289200000002</v>
      </c>
      <c r="L103" s="189">
        <f t="shared" si="10"/>
        <v>10.042575542168676</v>
      </c>
      <c r="M103" s="189">
        <f t="shared" si="11"/>
        <v>43.635288192771085</v>
      </c>
    </row>
    <row r="104" spans="1:13" x14ac:dyDescent="0.2">
      <c r="A104" s="186" t="s">
        <v>112</v>
      </c>
      <c r="B104" s="186">
        <v>98</v>
      </c>
      <c r="C104" s="186" t="s">
        <v>119</v>
      </c>
      <c r="D104" s="186" t="s">
        <v>697</v>
      </c>
      <c r="E104" s="186">
        <v>0.753</v>
      </c>
      <c r="F104" s="186">
        <v>79.08</v>
      </c>
      <c r="G104" s="186">
        <v>22.148</v>
      </c>
      <c r="J104" s="224">
        <f t="shared" si="8"/>
        <v>9.5988439999999994E-2</v>
      </c>
      <c r="K104" s="225">
        <f t="shared" si="9"/>
        <v>0.37568207600000003</v>
      </c>
      <c r="L104" s="189">
        <f t="shared" si="10"/>
        <v>12.747468791500664</v>
      </c>
      <c r="M104" s="189">
        <f t="shared" si="11"/>
        <v>49.891377954847286</v>
      </c>
    </row>
    <row r="105" spans="1:13" x14ac:dyDescent="0.2">
      <c r="A105" s="186" t="s">
        <v>112</v>
      </c>
      <c r="B105" s="186">
        <v>99</v>
      </c>
      <c r="C105" s="186" t="s">
        <v>120</v>
      </c>
      <c r="D105" s="186" t="s">
        <v>697</v>
      </c>
      <c r="E105" s="186">
        <v>0.73499999999999999</v>
      </c>
      <c r="F105" s="186">
        <v>77.236999999999995</v>
      </c>
      <c r="G105" s="186">
        <v>21.645</v>
      </c>
      <c r="J105" s="224">
        <f t="shared" si="8"/>
        <v>9.3789740999999996E-2</v>
      </c>
      <c r="K105" s="225">
        <f t="shared" si="9"/>
        <v>0.36751486500000002</v>
      </c>
      <c r="L105" s="189">
        <f t="shared" si="10"/>
        <v>12.760508979591837</v>
      </c>
      <c r="M105" s="189">
        <f t="shared" si="11"/>
        <v>50.002022448979602</v>
      </c>
    </row>
    <row r="107" spans="1:13" x14ac:dyDescent="0.2">
      <c r="A107" s="186" t="s">
        <v>726</v>
      </c>
    </row>
    <row r="108" spans="1:13" x14ac:dyDescent="0.2">
      <c r="A108" s="186" t="s">
        <v>746</v>
      </c>
    </row>
    <row r="109" spans="1:13" x14ac:dyDescent="0.2">
      <c r="A109" s="186" t="s">
        <v>768</v>
      </c>
    </row>
    <row r="110" spans="1:13" x14ac:dyDescent="0.2">
      <c r="A110" s="186" t="s">
        <v>782</v>
      </c>
    </row>
    <row r="111" spans="1:13" x14ac:dyDescent="0.2">
      <c r="A111" s="186" t="s">
        <v>800</v>
      </c>
    </row>
    <row r="112" spans="1:13" x14ac:dyDescent="0.2">
      <c r="A112" s="186" t="s">
        <v>810</v>
      </c>
    </row>
    <row r="113" spans="1:1" x14ac:dyDescent="0.2">
      <c r="A113" s="186" t="s">
        <v>824</v>
      </c>
    </row>
    <row r="114" spans="1:1" x14ac:dyDescent="0.2">
      <c r="A114" s="186" t="s">
        <v>839</v>
      </c>
    </row>
    <row r="115" spans="1:1" x14ac:dyDescent="0.2">
      <c r="A115" s="186" t="s">
        <v>846</v>
      </c>
    </row>
  </sheetData>
  <pageMargins left="0.75" right="0.75" top="1" bottom="1" header="0.5" footer="0.5"/>
  <pageSetup orientation="portrait" r:id="rId1"/>
  <headerFooter alignWithMargins="0">
    <oddHeader>&amp;A</oddHeader>
    <oddFoote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workbookViewId="0">
      <selection activeCell="K8" sqref="K8"/>
    </sheetView>
  </sheetViews>
  <sheetFormatPr defaultColWidth="8.85546875" defaultRowHeight="12.75" x14ac:dyDescent="0.2"/>
  <cols>
    <col min="1" max="7" width="9.140625" style="188"/>
    <col min="8" max="8" width="10" style="188" bestFit="1" customWidth="1"/>
    <col min="9" max="9" width="9.85546875" style="188" bestFit="1" customWidth="1"/>
    <col min="10" max="263" width="9.140625" style="188"/>
    <col min="264" max="264" width="10" style="188" bestFit="1" customWidth="1"/>
    <col min="265" max="265" width="9.85546875" style="188" bestFit="1" customWidth="1"/>
    <col min="266" max="519" width="9.140625" style="188"/>
    <col min="520" max="520" width="10" style="188" bestFit="1" customWidth="1"/>
    <col min="521" max="521" width="9.85546875" style="188" bestFit="1" customWidth="1"/>
    <col min="522" max="775" width="9.140625" style="188"/>
    <col min="776" max="776" width="10" style="188" bestFit="1" customWidth="1"/>
    <col min="777" max="777" width="9.85546875" style="188" bestFit="1" customWidth="1"/>
    <col min="778" max="1031" width="9.140625" style="188"/>
    <col min="1032" max="1032" width="10" style="188" bestFit="1" customWidth="1"/>
    <col min="1033" max="1033" width="9.85546875" style="188" bestFit="1" customWidth="1"/>
    <col min="1034" max="1287" width="9.140625" style="188"/>
    <col min="1288" max="1288" width="10" style="188" bestFit="1" customWidth="1"/>
    <col min="1289" max="1289" width="9.85546875" style="188" bestFit="1" customWidth="1"/>
    <col min="1290" max="1543" width="9.140625" style="188"/>
    <col min="1544" max="1544" width="10" style="188" bestFit="1" customWidth="1"/>
    <col min="1545" max="1545" width="9.85546875" style="188" bestFit="1" customWidth="1"/>
    <col min="1546" max="1799" width="9.140625" style="188"/>
    <col min="1800" max="1800" width="10" style="188" bestFit="1" customWidth="1"/>
    <col min="1801" max="1801" width="9.85546875" style="188" bestFit="1" customWidth="1"/>
    <col min="1802" max="2055" width="9.140625" style="188"/>
    <col min="2056" max="2056" width="10" style="188" bestFit="1" customWidth="1"/>
    <col min="2057" max="2057" width="9.85546875" style="188" bestFit="1" customWidth="1"/>
    <col min="2058" max="2311" width="9.140625" style="188"/>
    <col min="2312" max="2312" width="10" style="188" bestFit="1" customWidth="1"/>
    <col min="2313" max="2313" width="9.85546875" style="188" bestFit="1" customWidth="1"/>
    <col min="2314" max="2567" width="9.140625" style="188"/>
    <col min="2568" max="2568" width="10" style="188" bestFit="1" customWidth="1"/>
    <col min="2569" max="2569" width="9.85546875" style="188" bestFit="1" customWidth="1"/>
    <col min="2570" max="2823" width="9.140625" style="188"/>
    <col min="2824" max="2824" width="10" style="188" bestFit="1" customWidth="1"/>
    <col min="2825" max="2825" width="9.85546875" style="188" bestFit="1" customWidth="1"/>
    <col min="2826" max="3079" width="9.140625" style="188"/>
    <col min="3080" max="3080" width="10" style="188" bestFit="1" customWidth="1"/>
    <col min="3081" max="3081" width="9.85546875" style="188" bestFit="1" customWidth="1"/>
    <col min="3082" max="3335" width="9.140625" style="188"/>
    <col min="3336" max="3336" width="10" style="188" bestFit="1" customWidth="1"/>
    <col min="3337" max="3337" width="9.85546875" style="188" bestFit="1" customWidth="1"/>
    <col min="3338" max="3591" width="9.140625" style="188"/>
    <col min="3592" max="3592" width="10" style="188" bestFit="1" customWidth="1"/>
    <col min="3593" max="3593" width="9.85546875" style="188" bestFit="1" customWidth="1"/>
    <col min="3594" max="3847" width="9.140625" style="188"/>
    <col min="3848" max="3848" width="10" style="188" bestFit="1" customWidth="1"/>
    <col min="3849" max="3849" width="9.85546875" style="188" bestFit="1" customWidth="1"/>
    <col min="3850" max="4103" width="9.140625" style="188"/>
    <col min="4104" max="4104" width="10" style="188" bestFit="1" customWidth="1"/>
    <col min="4105" max="4105" width="9.85546875" style="188" bestFit="1" customWidth="1"/>
    <col min="4106" max="4359" width="9.140625" style="188"/>
    <col min="4360" max="4360" width="10" style="188" bestFit="1" customWidth="1"/>
    <col min="4361" max="4361" width="9.85546875" style="188" bestFit="1" customWidth="1"/>
    <col min="4362" max="4615" width="9.140625" style="188"/>
    <col min="4616" max="4616" width="10" style="188" bestFit="1" customWidth="1"/>
    <col min="4617" max="4617" width="9.85546875" style="188" bestFit="1" customWidth="1"/>
    <col min="4618" max="4871" width="9.140625" style="188"/>
    <col min="4872" max="4872" width="10" style="188" bestFit="1" customWidth="1"/>
    <col min="4873" max="4873" width="9.85546875" style="188" bestFit="1" customWidth="1"/>
    <col min="4874" max="5127" width="9.140625" style="188"/>
    <col min="5128" max="5128" width="10" style="188" bestFit="1" customWidth="1"/>
    <col min="5129" max="5129" width="9.85546875" style="188" bestFit="1" customWidth="1"/>
    <col min="5130" max="5383" width="9.140625" style="188"/>
    <col min="5384" max="5384" width="10" style="188" bestFit="1" customWidth="1"/>
    <col min="5385" max="5385" width="9.85546875" style="188" bestFit="1" customWidth="1"/>
    <col min="5386" max="5639" width="9.140625" style="188"/>
    <col min="5640" max="5640" width="10" style="188" bestFit="1" customWidth="1"/>
    <col min="5641" max="5641" width="9.85546875" style="188" bestFit="1" customWidth="1"/>
    <col min="5642" max="5895" width="9.140625" style="188"/>
    <col min="5896" max="5896" width="10" style="188" bestFit="1" customWidth="1"/>
    <col min="5897" max="5897" width="9.85546875" style="188" bestFit="1" customWidth="1"/>
    <col min="5898" max="6151" width="9.140625" style="188"/>
    <col min="6152" max="6152" width="10" style="188" bestFit="1" customWidth="1"/>
    <col min="6153" max="6153" width="9.85546875" style="188" bestFit="1" customWidth="1"/>
    <col min="6154" max="6407" width="9.140625" style="188"/>
    <col min="6408" max="6408" width="10" style="188" bestFit="1" customWidth="1"/>
    <col min="6409" max="6409" width="9.85546875" style="188" bestFit="1" customWidth="1"/>
    <col min="6410" max="6663" width="9.140625" style="188"/>
    <col min="6664" max="6664" width="10" style="188" bestFit="1" customWidth="1"/>
    <col min="6665" max="6665" width="9.85546875" style="188" bestFit="1" customWidth="1"/>
    <col min="6666" max="6919" width="9.140625" style="188"/>
    <col min="6920" max="6920" width="10" style="188" bestFit="1" customWidth="1"/>
    <col min="6921" max="6921" width="9.85546875" style="188" bestFit="1" customWidth="1"/>
    <col min="6922" max="7175" width="9.140625" style="188"/>
    <col min="7176" max="7176" width="10" style="188" bestFit="1" customWidth="1"/>
    <col min="7177" max="7177" width="9.85546875" style="188" bestFit="1" customWidth="1"/>
    <col min="7178" max="7431" width="9.140625" style="188"/>
    <col min="7432" max="7432" width="10" style="188" bestFit="1" customWidth="1"/>
    <col min="7433" max="7433" width="9.85546875" style="188" bestFit="1" customWidth="1"/>
    <col min="7434" max="7687" width="9.140625" style="188"/>
    <col min="7688" max="7688" width="10" style="188" bestFit="1" customWidth="1"/>
    <col min="7689" max="7689" width="9.85546875" style="188" bestFit="1" customWidth="1"/>
    <col min="7690" max="7943" width="9.140625" style="188"/>
    <col min="7944" max="7944" width="10" style="188" bestFit="1" customWidth="1"/>
    <col min="7945" max="7945" width="9.85546875" style="188" bestFit="1" customWidth="1"/>
    <col min="7946" max="8199" width="9.140625" style="188"/>
    <col min="8200" max="8200" width="10" style="188" bestFit="1" customWidth="1"/>
    <col min="8201" max="8201" width="9.85546875" style="188" bestFit="1" customWidth="1"/>
    <col min="8202" max="8455" width="9.140625" style="188"/>
    <col min="8456" max="8456" width="10" style="188" bestFit="1" customWidth="1"/>
    <col min="8457" max="8457" width="9.85546875" style="188" bestFit="1" customWidth="1"/>
    <col min="8458" max="8711" width="9.140625" style="188"/>
    <col min="8712" max="8712" width="10" style="188" bestFit="1" customWidth="1"/>
    <col min="8713" max="8713" width="9.85546875" style="188" bestFit="1" customWidth="1"/>
    <col min="8714" max="8967" width="9.140625" style="188"/>
    <col min="8968" max="8968" width="10" style="188" bestFit="1" customWidth="1"/>
    <col min="8969" max="8969" width="9.85546875" style="188" bestFit="1" customWidth="1"/>
    <col min="8970" max="9223" width="9.140625" style="188"/>
    <col min="9224" max="9224" width="10" style="188" bestFit="1" customWidth="1"/>
    <col min="9225" max="9225" width="9.85546875" style="188" bestFit="1" customWidth="1"/>
    <col min="9226" max="9479" width="9.140625" style="188"/>
    <col min="9480" max="9480" width="10" style="188" bestFit="1" customWidth="1"/>
    <col min="9481" max="9481" width="9.85546875" style="188" bestFit="1" customWidth="1"/>
    <col min="9482" max="9735" width="9.140625" style="188"/>
    <col min="9736" max="9736" width="10" style="188" bestFit="1" customWidth="1"/>
    <col min="9737" max="9737" width="9.85546875" style="188" bestFit="1" customWidth="1"/>
    <col min="9738" max="9991" width="9.140625" style="188"/>
    <col min="9992" max="9992" width="10" style="188" bestFit="1" customWidth="1"/>
    <col min="9993" max="9993" width="9.85546875" style="188" bestFit="1" customWidth="1"/>
    <col min="9994" max="10247" width="9.140625" style="188"/>
    <col min="10248" max="10248" width="10" style="188" bestFit="1" customWidth="1"/>
    <col min="10249" max="10249" width="9.85546875" style="188" bestFit="1" customWidth="1"/>
    <col min="10250" max="10503" width="9.140625" style="188"/>
    <col min="10504" max="10504" width="10" style="188" bestFit="1" customWidth="1"/>
    <col min="10505" max="10505" width="9.85546875" style="188" bestFit="1" customWidth="1"/>
    <col min="10506" max="10759" width="9.140625" style="188"/>
    <col min="10760" max="10760" width="10" style="188" bestFit="1" customWidth="1"/>
    <col min="10761" max="10761" width="9.85546875" style="188" bestFit="1" customWidth="1"/>
    <col min="10762" max="11015" width="9.140625" style="188"/>
    <col min="11016" max="11016" width="10" style="188" bestFit="1" customWidth="1"/>
    <col min="11017" max="11017" width="9.85546875" style="188" bestFit="1" customWidth="1"/>
    <col min="11018" max="11271" width="9.140625" style="188"/>
    <col min="11272" max="11272" width="10" style="188" bestFit="1" customWidth="1"/>
    <col min="11273" max="11273" width="9.85546875" style="188" bestFit="1" customWidth="1"/>
    <col min="11274" max="11527" width="9.140625" style="188"/>
    <col min="11528" max="11528" width="10" style="188" bestFit="1" customWidth="1"/>
    <col min="11529" max="11529" width="9.85546875" style="188" bestFit="1" customWidth="1"/>
    <col min="11530" max="11783" width="9.140625" style="188"/>
    <col min="11784" max="11784" width="10" style="188" bestFit="1" customWidth="1"/>
    <col min="11785" max="11785" width="9.85546875" style="188" bestFit="1" customWidth="1"/>
    <col min="11786" max="12039" width="9.140625" style="188"/>
    <col min="12040" max="12040" width="10" style="188" bestFit="1" customWidth="1"/>
    <col min="12041" max="12041" width="9.85546875" style="188" bestFit="1" customWidth="1"/>
    <col min="12042" max="12295" width="9.140625" style="188"/>
    <col min="12296" max="12296" width="10" style="188" bestFit="1" customWidth="1"/>
    <col min="12297" max="12297" width="9.85546875" style="188" bestFit="1" customWidth="1"/>
    <col min="12298" max="12551" width="9.140625" style="188"/>
    <col min="12552" max="12552" width="10" style="188" bestFit="1" customWidth="1"/>
    <col min="12553" max="12553" width="9.85546875" style="188" bestFit="1" customWidth="1"/>
    <col min="12554" max="12807" width="9.140625" style="188"/>
    <col min="12808" max="12808" width="10" style="188" bestFit="1" customWidth="1"/>
    <col min="12809" max="12809" width="9.85546875" style="188" bestFit="1" customWidth="1"/>
    <col min="12810" max="13063" width="9.140625" style="188"/>
    <col min="13064" max="13064" width="10" style="188" bestFit="1" customWidth="1"/>
    <col min="13065" max="13065" width="9.85546875" style="188" bestFit="1" customWidth="1"/>
    <col min="13066" max="13319" width="9.140625" style="188"/>
    <col min="13320" max="13320" width="10" style="188" bestFit="1" customWidth="1"/>
    <col min="13321" max="13321" width="9.85546875" style="188" bestFit="1" customWidth="1"/>
    <col min="13322" max="13575" width="9.140625" style="188"/>
    <col min="13576" max="13576" width="10" style="188" bestFit="1" customWidth="1"/>
    <col min="13577" max="13577" width="9.85546875" style="188" bestFit="1" customWidth="1"/>
    <col min="13578" max="13831" width="9.140625" style="188"/>
    <col min="13832" max="13832" width="10" style="188" bestFit="1" customWidth="1"/>
    <col min="13833" max="13833" width="9.85546875" style="188" bestFit="1" customWidth="1"/>
    <col min="13834" max="14087" width="9.140625" style="188"/>
    <col min="14088" max="14088" width="10" style="188" bestFit="1" customWidth="1"/>
    <col min="14089" max="14089" width="9.85546875" style="188" bestFit="1" customWidth="1"/>
    <col min="14090" max="14343" width="9.140625" style="188"/>
    <col min="14344" max="14344" width="10" style="188" bestFit="1" customWidth="1"/>
    <col min="14345" max="14345" width="9.85546875" style="188" bestFit="1" customWidth="1"/>
    <col min="14346" max="14599" width="9.140625" style="188"/>
    <col min="14600" max="14600" width="10" style="188" bestFit="1" customWidth="1"/>
    <col min="14601" max="14601" width="9.85546875" style="188" bestFit="1" customWidth="1"/>
    <col min="14602" max="14855" width="9.140625" style="188"/>
    <col min="14856" max="14856" width="10" style="188" bestFit="1" customWidth="1"/>
    <col min="14857" max="14857" width="9.85546875" style="188" bestFit="1" customWidth="1"/>
    <col min="14858" max="15111" width="9.140625" style="188"/>
    <col min="15112" max="15112" width="10" style="188" bestFit="1" customWidth="1"/>
    <col min="15113" max="15113" width="9.85546875" style="188" bestFit="1" customWidth="1"/>
    <col min="15114" max="15367" width="9.140625" style="188"/>
    <col min="15368" max="15368" width="10" style="188" bestFit="1" customWidth="1"/>
    <col min="15369" max="15369" width="9.85546875" style="188" bestFit="1" customWidth="1"/>
    <col min="15370" max="15623" width="9.140625" style="188"/>
    <col min="15624" max="15624" width="10" style="188" bestFit="1" customWidth="1"/>
    <col min="15625" max="15625" width="9.85546875" style="188" bestFit="1" customWidth="1"/>
    <col min="15626" max="15879" width="9.140625" style="188"/>
    <col min="15880" max="15880" width="10" style="188" bestFit="1" customWidth="1"/>
    <col min="15881" max="15881" width="9.85546875" style="188" bestFit="1" customWidth="1"/>
    <col min="15882" max="16135" width="9.140625" style="188"/>
    <col min="16136" max="16136" width="10" style="188" bestFit="1" customWidth="1"/>
    <col min="16137" max="16137" width="9.85546875" style="188" bestFit="1" customWidth="1"/>
    <col min="16138" max="16384" width="9.140625" style="188"/>
  </cols>
  <sheetData>
    <row r="1" spans="1:13" ht="15" x14ac:dyDescent="0.25">
      <c r="A1" s="186" t="s">
        <v>684</v>
      </c>
      <c r="B1" s="186" t="s">
        <v>719</v>
      </c>
      <c r="C1" s="186" t="s">
        <v>28</v>
      </c>
      <c r="D1" s="186" t="s">
        <v>685</v>
      </c>
      <c r="E1" s="186" t="s">
        <v>686</v>
      </c>
      <c r="F1" s="186" t="s">
        <v>2227</v>
      </c>
      <c r="G1" s="221" t="s">
        <v>2228</v>
      </c>
      <c r="H1" s="222" t="s">
        <v>2229</v>
      </c>
      <c r="I1" s="222" t="s">
        <v>2230</v>
      </c>
      <c r="J1" s="223" t="s">
        <v>2231</v>
      </c>
      <c r="K1" s="223" t="s">
        <v>2232</v>
      </c>
      <c r="L1" s="221" t="s">
        <v>2221</v>
      </c>
      <c r="M1" s="221" t="s">
        <v>2222</v>
      </c>
    </row>
    <row r="2" spans="1:13" x14ac:dyDescent="0.2">
      <c r="A2" s="186" t="s">
        <v>112</v>
      </c>
      <c r="B2" s="186">
        <v>3</v>
      </c>
      <c r="C2" s="186" t="s">
        <v>121</v>
      </c>
      <c r="D2" s="186" t="s">
        <v>700</v>
      </c>
      <c r="E2" s="186">
        <v>0.47199999999999998</v>
      </c>
      <c r="F2" s="186">
        <v>35.554000000000002</v>
      </c>
      <c r="G2" s="186">
        <v>10.821999999999999</v>
      </c>
      <c r="H2" s="188">
        <f>0.0952*E2</f>
        <v>4.4934399999999999E-2</v>
      </c>
      <c r="I2" s="188">
        <f>0.4081*E2</f>
        <v>0.19262319999999999</v>
      </c>
      <c r="J2" s="224">
        <f xml:space="preserve"> 0.001265*F2 - 0.000374</f>
        <v>4.4601810000000006E-2</v>
      </c>
      <c r="K2" s="224">
        <f>0.016883*G2 + 0.008563</f>
        <v>0.19127082599999995</v>
      </c>
      <c r="L2" s="189">
        <f>J2/E2*100</f>
        <v>9.4495360169491551</v>
      </c>
      <c r="M2" s="189">
        <f>K2/E2*100</f>
        <v>40.523480084745756</v>
      </c>
    </row>
    <row r="3" spans="1:13" x14ac:dyDescent="0.2">
      <c r="A3" s="186" t="s">
        <v>112</v>
      </c>
      <c r="B3" s="186">
        <v>4</v>
      </c>
      <c r="C3" s="186" t="s">
        <v>122</v>
      </c>
      <c r="D3" s="186" t="s">
        <v>700</v>
      </c>
      <c r="E3" s="186">
        <v>0.72399999999999998</v>
      </c>
      <c r="F3" s="186">
        <v>55.168999999999997</v>
      </c>
      <c r="G3" s="186">
        <v>17.100000000000001</v>
      </c>
      <c r="H3" s="188">
        <f>0.0952*E3</f>
        <v>6.8924800000000008E-2</v>
      </c>
      <c r="I3" s="188">
        <f>0.4081*E3</f>
        <v>0.29546440000000002</v>
      </c>
      <c r="J3" s="224">
        <f t="shared" ref="J3:J4" si="0" xml:space="preserve"> 0.001265*F3 - 0.000374</f>
        <v>6.9414785000000007E-2</v>
      </c>
      <c r="K3" s="224">
        <f t="shared" ref="K3:K4" si="1">0.016883*G3 + 0.008563</f>
        <v>0.29726229999999998</v>
      </c>
      <c r="L3" s="189">
        <f t="shared" ref="L3:L4" si="2">J3/E3*100</f>
        <v>9.5876774861878467</v>
      </c>
      <c r="M3" s="189">
        <f t="shared" ref="M3:M4" si="3">K3/E3*100</f>
        <v>41.058328729281769</v>
      </c>
    </row>
    <row r="4" spans="1:13" x14ac:dyDescent="0.2">
      <c r="A4" s="186" t="s">
        <v>112</v>
      </c>
      <c r="B4" s="186">
        <v>5</v>
      </c>
      <c r="C4" s="186" t="s">
        <v>123</v>
      </c>
      <c r="D4" s="186" t="s">
        <v>700</v>
      </c>
      <c r="E4" s="186">
        <v>1.5349999999999999</v>
      </c>
      <c r="F4" s="186">
        <v>115.77</v>
      </c>
      <c r="G4" s="186">
        <v>36.572000000000003</v>
      </c>
      <c r="H4" s="188">
        <f>0.0952*E4</f>
        <v>0.14613200000000001</v>
      </c>
      <c r="I4" s="188">
        <f>0.4081*E4</f>
        <v>0.62643349999999998</v>
      </c>
      <c r="J4" s="224">
        <f t="shared" si="0"/>
        <v>0.14607504999999998</v>
      </c>
      <c r="K4" s="224">
        <f t="shared" si="1"/>
        <v>0.62600807599999997</v>
      </c>
      <c r="L4" s="189">
        <f t="shared" si="2"/>
        <v>9.5162899022801302</v>
      </c>
      <c r="M4" s="189">
        <f t="shared" si="3"/>
        <v>40.782285081433223</v>
      </c>
    </row>
    <row r="5" spans="1:13" x14ac:dyDescent="0.2">
      <c r="A5" s="186"/>
      <c r="B5" s="186"/>
      <c r="C5" s="186"/>
      <c r="D5" s="186"/>
      <c r="E5" s="186"/>
      <c r="F5" s="186"/>
      <c r="G5" s="221"/>
      <c r="H5" s="226"/>
      <c r="I5" s="226"/>
    </row>
    <row r="6" spans="1:13" x14ac:dyDescent="0.2">
      <c r="A6" s="186"/>
      <c r="B6" s="186"/>
      <c r="C6" s="186"/>
      <c r="D6" s="186"/>
      <c r="E6" s="186"/>
      <c r="F6" s="186"/>
      <c r="G6" s="221"/>
    </row>
    <row r="7" spans="1:13" x14ac:dyDescent="0.2">
      <c r="A7" s="186" t="s">
        <v>112</v>
      </c>
      <c r="B7" s="186">
        <v>1</v>
      </c>
      <c r="C7" s="186" t="s">
        <v>1259</v>
      </c>
      <c r="D7" s="186" t="s">
        <v>700</v>
      </c>
      <c r="E7" s="186">
        <v>0.76900000000000002</v>
      </c>
      <c r="F7" s="186">
        <v>58.411999999999999</v>
      </c>
      <c r="G7" s="186">
        <v>18.189</v>
      </c>
      <c r="J7" s="224">
        <f t="shared" ref="J7:J70" si="4" xml:space="preserve"> 0.001265*F7 - 0.000374</f>
        <v>7.3517180000000001E-2</v>
      </c>
      <c r="K7" s="224">
        <f t="shared" ref="K7:K70" si="5">0.016883*G7 + 0.008563</f>
        <v>0.31564788699999996</v>
      </c>
      <c r="L7" s="189">
        <f t="shared" ref="L7:L70" si="6">J7/E7*100</f>
        <v>9.5601014304291283</v>
      </c>
      <c r="M7" s="189">
        <f t="shared" ref="M7:M70" si="7">K7/E7*100</f>
        <v>41.046539271781526</v>
      </c>
    </row>
    <row r="8" spans="1:13" x14ac:dyDescent="0.2">
      <c r="A8" s="186" t="s">
        <v>112</v>
      </c>
      <c r="B8" s="186">
        <v>2</v>
      </c>
      <c r="C8" s="186" t="s">
        <v>1270</v>
      </c>
      <c r="D8" s="186" t="s">
        <v>700</v>
      </c>
      <c r="E8" s="186">
        <v>0.82399999999999995</v>
      </c>
      <c r="F8" s="186">
        <v>61.881</v>
      </c>
      <c r="G8" s="186">
        <v>19.239000000000001</v>
      </c>
      <c r="J8" s="224">
        <f t="shared" si="4"/>
        <v>7.7905465000000007E-2</v>
      </c>
      <c r="K8" s="224">
        <f t="shared" si="5"/>
        <v>0.33337503699999999</v>
      </c>
      <c r="L8" s="189">
        <f t="shared" si="6"/>
        <v>9.4545467233009717</v>
      </c>
      <c r="M8" s="189">
        <f t="shared" si="7"/>
        <v>40.45813555825243</v>
      </c>
    </row>
    <row r="9" spans="1:13" x14ac:dyDescent="0.2">
      <c r="A9" s="186" t="s">
        <v>112</v>
      </c>
      <c r="B9" s="186">
        <v>3</v>
      </c>
      <c r="C9" s="186" t="s">
        <v>121</v>
      </c>
      <c r="D9" s="186" t="s">
        <v>700</v>
      </c>
      <c r="E9" s="186">
        <v>0.47199999999999998</v>
      </c>
      <c r="F9" s="186">
        <v>35.554000000000002</v>
      </c>
      <c r="G9" s="186">
        <v>10.821999999999999</v>
      </c>
      <c r="J9" s="224">
        <f t="shared" si="4"/>
        <v>4.4601810000000006E-2</v>
      </c>
      <c r="K9" s="224">
        <f t="shared" si="5"/>
        <v>0.19127082599999995</v>
      </c>
      <c r="L9" s="189">
        <f t="shared" si="6"/>
        <v>9.4495360169491551</v>
      </c>
      <c r="M9" s="189">
        <f t="shared" si="7"/>
        <v>40.523480084745756</v>
      </c>
    </row>
    <row r="10" spans="1:13" x14ac:dyDescent="0.2">
      <c r="A10" s="186" t="s">
        <v>112</v>
      </c>
      <c r="B10" s="186">
        <v>4</v>
      </c>
      <c r="C10" s="186" t="s">
        <v>122</v>
      </c>
      <c r="D10" s="186" t="s">
        <v>700</v>
      </c>
      <c r="E10" s="186">
        <v>0.72399999999999998</v>
      </c>
      <c r="F10" s="186">
        <v>55.168999999999997</v>
      </c>
      <c r="G10" s="186">
        <v>17.100000000000001</v>
      </c>
      <c r="J10" s="224">
        <f t="shared" si="4"/>
        <v>6.9414785000000007E-2</v>
      </c>
      <c r="K10" s="224">
        <f t="shared" si="5"/>
        <v>0.29726229999999998</v>
      </c>
      <c r="L10" s="189">
        <f t="shared" si="6"/>
        <v>9.5876774861878467</v>
      </c>
      <c r="M10" s="189">
        <f t="shared" si="7"/>
        <v>41.058328729281769</v>
      </c>
    </row>
    <row r="11" spans="1:13" x14ac:dyDescent="0.2">
      <c r="A11" s="186" t="s">
        <v>112</v>
      </c>
      <c r="B11" s="186">
        <v>5</v>
      </c>
      <c r="C11" s="186" t="s">
        <v>123</v>
      </c>
      <c r="D11" s="186" t="s">
        <v>700</v>
      </c>
      <c r="E11" s="186">
        <v>1.5349999999999999</v>
      </c>
      <c r="F11" s="186">
        <v>115.77</v>
      </c>
      <c r="G11" s="186">
        <v>36.572000000000003</v>
      </c>
      <c r="J11" s="224">
        <f t="shared" si="4"/>
        <v>0.14607504999999998</v>
      </c>
      <c r="K11" s="224">
        <f t="shared" si="5"/>
        <v>0.62600807599999997</v>
      </c>
      <c r="L11" s="189">
        <f t="shared" si="6"/>
        <v>9.5162899022801302</v>
      </c>
      <c r="M11" s="189">
        <f t="shared" si="7"/>
        <v>40.782285081433223</v>
      </c>
    </row>
    <row r="12" spans="1:13" x14ac:dyDescent="0.2">
      <c r="A12" s="186" t="s">
        <v>112</v>
      </c>
      <c r="B12" s="186">
        <v>6</v>
      </c>
      <c r="C12" s="186" t="s">
        <v>130</v>
      </c>
      <c r="D12" s="186" t="s">
        <v>701</v>
      </c>
      <c r="E12" s="186">
        <v>0.74199999999999999</v>
      </c>
      <c r="F12" s="186">
        <v>60.674999999999997</v>
      </c>
      <c r="G12" s="186">
        <v>18.923999999999999</v>
      </c>
      <c r="J12" s="224">
        <f t="shared" si="4"/>
        <v>7.6379875E-2</v>
      </c>
      <c r="K12" s="224">
        <f t="shared" si="5"/>
        <v>0.32805689199999993</v>
      </c>
      <c r="L12" s="189">
        <f t="shared" si="6"/>
        <v>10.293783692722371</v>
      </c>
      <c r="M12" s="189">
        <f t="shared" si="7"/>
        <v>44.212519137466302</v>
      </c>
    </row>
    <row r="13" spans="1:13" x14ac:dyDescent="0.2">
      <c r="A13" s="186" t="s">
        <v>112</v>
      </c>
      <c r="B13" s="186">
        <v>7</v>
      </c>
      <c r="C13" s="186" t="s">
        <v>131</v>
      </c>
      <c r="D13" s="186" t="s">
        <v>701</v>
      </c>
      <c r="E13" s="186">
        <v>0.73599999999999999</v>
      </c>
      <c r="F13" s="186">
        <v>57.082000000000001</v>
      </c>
      <c r="G13" s="186">
        <v>17.768999999999998</v>
      </c>
      <c r="J13" s="224">
        <f t="shared" si="4"/>
        <v>7.1834729999999999E-2</v>
      </c>
      <c r="K13" s="224">
        <f t="shared" si="5"/>
        <v>0.30855702699999993</v>
      </c>
      <c r="L13" s="189">
        <f t="shared" si="6"/>
        <v>9.7601535326086957</v>
      </c>
      <c r="M13" s="189">
        <f t="shared" si="7"/>
        <v>41.923509103260855</v>
      </c>
    </row>
    <row r="14" spans="1:13" x14ac:dyDescent="0.2">
      <c r="A14" s="186" t="s">
        <v>112</v>
      </c>
      <c r="B14" s="186">
        <v>8</v>
      </c>
      <c r="C14" s="186" t="s">
        <v>139</v>
      </c>
      <c r="D14" s="186" t="s">
        <v>697</v>
      </c>
      <c r="E14" s="186">
        <v>0.72299999999999998</v>
      </c>
      <c r="F14" s="186">
        <v>74.933000000000007</v>
      </c>
      <c r="G14" s="186">
        <v>21.062000000000001</v>
      </c>
      <c r="J14" s="224">
        <f t="shared" si="4"/>
        <v>9.441624500000001E-2</v>
      </c>
      <c r="K14" s="224">
        <f t="shared" si="5"/>
        <v>0.36415274599999997</v>
      </c>
      <c r="L14" s="189">
        <f t="shared" si="6"/>
        <v>13.058955048409407</v>
      </c>
      <c r="M14" s="189">
        <f t="shared" si="7"/>
        <v>50.366908160442605</v>
      </c>
    </row>
    <row r="15" spans="1:13" x14ac:dyDescent="0.2">
      <c r="A15" s="186" t="s">
        <v>112</v>
      </c>
      <c r="B15" s="186">
        <v>9</v>
      </c>
      <c r="C15" s="186" t="s">
        <v>140</v>
      </c>
      <c r="D15" s="186" t="s">
        <v>697</v>
      </c>
      <c r="E15" s="186">
        <v>0.71699999999999997</v>
      </c>
      <c r="F15" s="186">
        <v>74.418000000000006</v>
      </c>
      <c r="G15" s="186">
        <v>20.923999999999999</v>
      </c>
      <c r="J15" s="224">
        <f t="shared" si="4"/>
        <v>9.3764770000000011E-2</v>
      </c>
      <c r="K15" s="224">
        <f t="shared" si="5"/>
        <v>0.36182289199999995</v>
      </c>
      <c r="L15" s="189">
        <f t="shared" si="6"/>
        <v>13.07737377963738</v>
      </c>
      <c r="M15" s="189">
        <f t="shared" si="7"/>
        <v>50.463443793584375</v>
      </c>
    </row>
    <row r="16" spans="1:13" x14ac:dyDescent="0.2">
      <c r="A16" s="186" t="s">
        <v>112</v>
      </c>
      <c r="B16" s="186">
        <v>10</v>
      </c>
      <c r="C16" s="186" t="s">
        <v>339</v>
      </c>
      <c r="D16" s="186" t="s">
        <v>340</v>
      </c>
      <c r="E16" s="186">
        <v>0.80600000000000005</v>
      </c>
      <c r="F16" s="186">
        <v>94.551000000000002</v>
      </c>
      <c r="G16" s="186">
        <v>23.018999999999998</v>
      </c>
      <c r="J16" s="224">
        <f t="shared" si="4"/>
        <v>0.11923301500000001</v>
      </c>
      <c r="K16" s="224">
        <f t="shared" si="5"/>
        <v>0.39719277699999994</v>
      </c>
      <c r="L16" s="189">
        <f t="shared" si="6"/>
        <v>14.793178039702234</v>
      </c>
      <c r="M16" s="189">
        <f t="shared" si="7"/>
        <v>49.279500868486345</v>
      </c>
    </row>
    <row r="17" spans="1:13" x14ac:dyDescent="0.2">
      <c r="A17" s="186" t="s">
        <v>112</v>
      </c>
      <c r="B17" s="186">
        <v>11</v>
      </c>
      <c r="C17" s="186" t="s">
        <v>341</v>
      </c>
      <c r="D17" s="186" t="s">
        <v>342</v>
      </c>
      <c r="E17" s="186">
        <v>0.81399999999999995</v>
      </c>
      <c r="F17" s="186">
        <v>97.932000000000002</v>
      </c>
      <c r="G17" s="186">
        <v>23.096</v>
      </c>
      <c r="J17" s="224">
        <f t="shared" si="4"/>
        <v>0.12350998000000001</v>
      </c>
      <c r="K17" s="224">
        <f t="shared" si="5"/>
        <v>0.39849276799999994</v>
      </c>
      <c r="L17" s="189">
        <f t="shared" si="6"/>
        <v>15.173216216216218</v>
      </c>
      <c r="M17" s="189">
        <f t="shared" si="7"/>
        <v>48.954885503685503</v>
      </c>
    </row>
    <row r="18" spans="1:13" x14ac:dyDescent="0.2">
      <c r="A18" s="186" t="s">
        <v>112</v>
      </c>
      <c r="B18" s="186">
        <v>12</v>
      </c>
      <c r="C18" s="186" t="s">
        <v>341</v>
      </c>
      <c r="D18" s="186" t="s">
        <v>203</v>
      </c>
      <c r="E18" s="186">
        <v>0.84</v>
      </c>
      <c r="F18" s="186">
        <v>100.845</v>
      </c>
      <c r="G18" s="186">
        <v>23.834</v>
      </c>
      <c r="J18" s="224">
        <f t="shared" si="4"/>
        <v>0.12719492499999999</v>
      </c>
      <c r="K18" s="224">
        <f t="shared" si="5"/>
        <v>0.41095242199999993</v>
      </c>
      <c r="L18" s="189">
        <f t="shared" si="6"/>
        <v>15.142252976190477</v>
      </c>
      <c r="M18" s="189">
        <f t="shared" si="7"/>
        <v>48.922907380952374</v>
      </c>
    </row>
    <row r="19" spans="1:13" x14ac:dyDescent="0.2">
      <c r="A19" s="186" t="s">
        <v>112</v>
      </c>
      <c r="B19" s="186">
        <v>13</v>
      </c>
      <c r="C19" s="186" t="s">
        <v>343</v>
      </c>
      <c r="D19" s="186" t="s">
        <v>344</v>
      </c>
      <c r="E19" s="186">
        <v>0.82399999999999995</v>
      </c>
      <c r="F19" s="186">
        <v>98.653000000000006</v>
      </c>
      <c r="G19" s="186">
        <v>22.852</v>
      </c>
      <c r="J19" s="224">
        <f t="shared" si="4"/>
        <v>0.12442204500000001</v>
      </c>
      <c r="K19" s="224">
        <f t="shared" si="5"/>
        <v>0.39437331599999997</v>
      </c>
      <c r="L19" s="189">
        <f t="shared" si="6"/>
        <v>15.099762742718447</v>
      </c>
      <c r="M19" s="189">
        <f t="shared" si="7"/>
        <v>47.860839320388351</v>
      </c>
    </row>
    <row r="20" spans="1:13" x14ac:dyDescent="0.2">
      <c r="A20" s="186" t="s">
        <v>112</v>
      </c>
      <c r="B20" s="186">
        <v>14</v>
      </c>
      <c r="C20" s="186" t="s">
        <v>345</v>
      </c>
      <c r="D20" s="186" t="s">
        <v>346</v>
      </c>
      <c r="E20" s="186">
        <v>0.84499999999999997</v>
      </c>
      <c r="F20" s="186">
        <v>98.287000000000006</v>
      </c>
      <c r="G20" s="186">
        <v>23.981999999999999</v>
      </c>
      <c r="J20" s="224">
        <f t="shared" si="4"/>
        <v>0.12395905500000001</v>
      </c>
      <c r="K20" s="224">
        <f t="shared" si="5"/>
        <v>0.41345110599999996</v>
      </c>
      <c r="L20" s="189">
        <f t="shared" si="6"/>
        <v>14.669710650887577</v>
      </c>
      <c r="M20" s="189">
        <f t="shared" si="7"/>
        <v>48.929124970414193</v>
      </c>
    </row>
    <row r="21" spans="1:13" x14ac:dyDescent="0.2">
      <c r="A21" s="186" t="s">
        <v>112</v>
      </c>
      <c r="B21" s="186">
        <v>15</v>
      </c>
      <c r="C21" s="186" t="s">
        <v>347</v>
      </c>
      <c r="D21" s="186" t="s">
        <v>348</v>
      </c>
      <c r="E21" s="186">
        <v>0.84</v>
      </c>
      <c r="F21" s="186">
        <v>98.009</v>
      </c>
      <c r="G21" s="186">
        <v>24.178000000000001</v>
      </c>
      <c r="J21" s="224">
        <f t="shared" si="4"/>
        <v>0.12360738500000001</v>
      </c>
      <c r="K21" s="224">
        <f t="shared" si="5"/>
        <v>0.41676017399999998</v>
      </c>
      <c r="L21" s="189">
        <f t="shared" si="6"/>
        <v>14.715164880952383</v>
      </c>
      <c r="M21" s="189">
        <f t="shared" si="7"/>
        <v>49.614306428571432</v>
      </c>
    </row>
    <row r="22" spans="1:13" x14ac:dyDescent="0.2">
      <c r="A22" s="186" t="s">
        <v>112</v>
      </c>
      <c r="B22" s="186">
        <v>16</v>
      </c>
      <c r="C22" s="186" t="s">
        <v>349</v>
      </c>
      <c r="D22" s="186" t="s">
        <v>350</v>
      </c>
      <c r="E22" s="186">
        <v>0.83699999999999997</v>
      </c>
      <c r="F22" s="186">
        <v>97.155000000000001</v>
      </c>
      <c r="G22" s="186">
        <v>23.827999999999999</v>
      </c>
      <c r="J22" s="224">
        <f t="shared" si="4"/>
        <v>0.12252707500000001</v>
      </c>
      <c r="K22" s="224">
        <f t="shared" si="5"/>
        <v>0.41085112399999996</v>
      </c>
      <c r="L22" s="189">
        <f t="shared" si="6"/>
        <v>14.638838112305857</v>
      </c>
      <c r="M22" s="189">
        <f t="shared" si="7"/>
        <v>49.08615579450418</v>
      </c>
    </row>
    <row r="23" spans="1:13" x14ac:dyDescent="0.2">
      <c r="A23" s="186" t="s">
        <v>112</v>
      </c>
      <c r="B23" s="186">
        <v>17</v>
      </c>
      <c r="C23" s="186" t="s">
        <v>351</v>
      </c>
      <c r="D23" s="186" t="s">
        <v>352</v>
      </c>
      <c r="E23" s="186">
        <v>0.83799999999999997</v>
      </c>
      <c r="F23" s="186">
        <v>92.483999999999995</v>
      </c>
      <c r="G23" s="186">
        <v>24.696000000000002</v>
      </c>
      <c r="J23" s="224">
        <f t="shared" si="4"/>
        <v>0.11661826</v>
      </c>
      <c r="K23" s="224">
        <f t="shared" si="5"/>
        <v>0.425505568</v>
      </c>
      <c r="L23" s="189">
        <f t="shared" si="6"/>
        <v>13.916260143198093</v>
      </c>
      <c r="M23" s="189">
        <f t="shared" si="7"/>
        <v>50.776320763723149</v>
      </c>
    </row>
    <row r="24" spans="1:13" x14ac:dyDescent="0.2">
      <c r="A24" s="186" t="s">
        <v>112</v>
      </c>
      <c r="B24" s="186">
        <v>18</v>
      </c>
      <c r="C24" s="186" t="s">
        <v>353</v>
      </c>
      <c r="D24" s="186" t="s">
        <v>354</v>
      </c>
      <c r="E24" s="186">
        <v>0.84599999999999997</v>
      </c>
      <c r="F24" s="186">
        <v>96.962000000000003</v>
      </c>
      <c r="G24" s="186">
        <v>23.513999999999999</v>
      </c>
      <c r="J24" s="224">
        <f t="shared" si="4"/>
        <v>0.12228293000000001</v>
      </c>
      <c r="K24" s="224">
        <f t="shared" si="5"/>
        <v>0.40554986199999993</v>
      </c>
      <c r="L24" s="189">
        <f t="shared" si="6"/>
        <v>14.45424704491726</v>
      </c>
      <c r="M24" s="189">
        <f t="shared" si="7"/>
        <v>47.937335933806139</v>
      </c>
    </row>
    <row r="25" spans="1:13" x14ac:dyDescent="0.2">
      <c r="A25" s="186" t="s">
        <v>112</v>
      </c>
      <c r="B25" s="186">
        <v>19</v>
      </c>
      <c r="C25" s="186" t="s">
        <v>355</v>
      </c>
      <c r="D25" s="186" t="s">
        <v>356</v>
      </c>
      <c r="E25" s="186">
        <v>0.81799999999999995</v>
      </c>
      <c r="F25" s="186">
        <v>97.947999999999993</v>
      </c>
      <c r="G25" s="186">
        <v>22.875</v>
      </c>
      <c r="J25" s="224">
        <f t="shared" si="4"/>
        <v>0.12353022</v>
      </c>
      <c r="K25" s="224">
        <f t="shared" si="5"/>
        <v>0.39476162499999995</v>
      </c>
      <c r="L25" s="189">
        <f t="shared" si="6"/>
        <v>15.101493887530562</v>
      </c>
      <c r="M25" s="189">
        <f t="shared" si="7"/>
        <v>48.259367359413204</v>
      </c>
    </row>
    <row r="26" spans="1:13" x14ac:dyDescent="0.2">
      <c r="A26" s="186" t="s">
        <v>112</v>
      </c>
      <c r="B26" s="186">
        <v>20</v>
      </c>
      <c r="C26" s="186" t="s">
        <v>357</v>
      </c>
      <c r="D26" s="186" t="s">
        <v>358</v>
      </c>
      <c r="E26" s="186">
        <v>0.82399999999999995</v>
      </c>
      <c r="F26" s="186">
        <v>74.082999999999998</v>
      </c>
      <c r="G26" s="186">
        <v>24.012</v>
      </c>
      <c r="J26" s="224">
        <f t="shared" si="4"/>
        <v>9.334099500000001E-2</v>
      </c>
      <c r="K26" s="224">
        <f t="shared" si="5"/>
        <v>0.41395759599999998</v>
      </c>
      <c r="L26" s="189">
        <f t="shared" si="6"/>
        <v>11.327790655339808</v>
      </c>
      <c r="M26" s="189">
        <f t="shared" si="7"/>
        <v>50.237572330097095</v>
      </c>
    </row>
    <row r="27" spans="1:13" x14ac:dyDescent="0.2">
      <c r="A27" s="186" t="s">
        <v>112</v>
      </c>
      <c r="B27" s="186">
        <v>21</v>
      </c>
      <c r="C27" s="186" t="s">
        <v>359</v>
      </c>
      <c r="D27" s="186" t="s">
        <v>360</v>
      </c>
      <c r="E27" s="186">
        <v>0.80200000000000005</v>
      </c>
      <c r="F27" s="186">
        <v>94.076999999999998</v>
      </c>
      <c r="G27" s="186">
        <v>22.192</v>
      </c>
      <c r="J27" s="224">
        <f t="shared" si="4"/>
        <v>0.11863340500000001</v>
      </c>
      <c r="K27" s="224">
        <f t="shared" si="5"/>
        <v>0.38323053599999995</v>
      </c>
      <c r="L27" s="189">
        <f t="shared" si="6"/>
        <v>14.792195137157108</v>
      </c>
      <c r="M27" s="189">
        <f t="shared" si="7"/>
        <v>47.784356109725678</v>
      </c>
    </row>
    <row r="28" spans="1:13" x14ac:dyDescent="0.2">
      <c r="A28" s="186" t="s">
        <v>112</v>
      </c>
      <c r="B28" s="186">
        <v>22</v>
      </c>
      <c r="C28" s="186" t="s">
        <v>361</v>
      </c>
      <c r="D28" s="186" t="s">
        <v>362</v>
      </c>
      <c r="E28" s="186">
        <v>0.83599999999999997</v>
      </c>
      <c r="F28" s="186">
        <v>100.005</v>
      </c>
      <c r="G28" s="186">
        <v>23.236000000000001</v>
      </c>
      <c r="J28" s="224">
        <f t="shared" si="4"/>
        <v>0.12613232499999999</v>
      </c>
      <c r="K28" s="224">
        <f t="shared" si="5"/>
        <v>0.40085638799999995</v>
      </c>
      <c r="L28" s="189">
        <f t="shared" si="6"/>
        <v>15.087598684210526</v>
      </c>
      <c r="M28" s="189">
        <f t="shared" si="7"/>
        <v>47.949328708133969</v>
      </c>
    </row>
    <row r="29" spans="1:13" x14ac:dyDescent="0.2">
      <c r="A29" s="186" t="s">
        <v>112</v>
      </c>
      <c r="B29" s="186">
        <v>23</v>
      </c>
      <c r="C29" s="186" t="s">
        <v>363</v>
      </c>
      <c r="D29" s="186" t="s">
        <v>364</v>
      </c>
      <c r="E29" s="186">
        <v>0.82799999999999996</v>
      </c>
      <c r="F29" s="186">
        <v>99.334999999999994</v>
      </c>
      <c r="G29" s="186">
        <v>22.989000000000001</v>
      </c>
      <c r="J29" s="224">
        <f t="shared" si="4"/>
        <v>0.12528477499999999</v>
      </c>
      <c r="K29" s="224">
        <f t="shared" si="5"/>
        <v>0.39668628699999997</v>
      </c>
      <c r="L29" s="189">
        <f t="shared" si="6"/>
        <v>15.13101147342995</v>
      </c>
      <c r="M29" s="189">
        <f t="shared" si="7"/>
        <v>47.908971859903382</v>
      </c>
    </row>
    <row r="30" spans="1:13" x14ac:dyDescent="0.2">
      <c r="A30" s="186" t="s">
        <v>112</v>
      </c>
      <c r="B30" s="186">
        <v>24</v>
      </c>
      <c r="C30" s="186" t="s">
        <v>365</v>
      </c>
      <c r="D30" s="186" t="s">
        <v>366</v>
      </c>
      <c r="E30" s="186">
        <v>0.81599999999999995</v>
      </c>
      <c r="F30" s="186">
        <v>96.149000000000001</v>
      </c>
      <c r="G30" s="186">
        <v>22.484000000000002</v>
      </c>
      <c r="J30" s="224">
        <f t="shared" si="4"/>
        <v>0.12125448500000001</v>
      </c>
      <c r="K30" s="224">
        <f t="shared" si="5"/>
        <v>0.38816037199999998</v>
      </c>
      <c r="L30" s="189">
        <f t="shared" si="6"/>
        <v>14.859618259803922</v>
      </c>
      <c r="M30" s="189">
        <f t="shared" si="7"/>
        <v>47.568673039215689</v>
      </c>
    </row>
    <row r="31" spans="1:13" x14ac:dyDescent="0.2">
      <c r="A31" s="186" t="s">
        <v>112</v>
      </c>
      <c r="B31" s="186">
        <v>25</v>
      </c>
      <c r="C31" s="186" t="s">
        <v>367</v>
      </c>
      <c r="D31" s="186" t="s">
        <v>368</v>
      </c>
      <c r="E31" s="186">
        <v>0.83199999999999996</v>
      </c>
      <c r="F31" s="186">
        <v>84.658000000000001</v>
      </c>
      <c r="G31" s="186">
        <v>24.568000000000001</v>
      </c>
      <c r="J31" s="224">
        <f t="shared" si="4"/>
        <v>0.10671837000000001</v>
      </c>
      <c r="K31" s="224">
        <f t="shared" si="5"/>
        <v>0.42334454399999999</v>
      </c>
      <c r="L31" s="189">
        <f t="shared" si="6"/>
        <v>12.826727163461541</v>
      </c>
      <c r="M31" s="189">
        <f t="shared" si="7"/>
        <v>50.882757692307692</v>
      </c>
    </row>
    <row r="32" spans="1:13" x14ac:dyDescent="0.2">
      <c r="A32" s="186" t="s">
        <v>112</v>
      </c>
      <c r="B32" s="186">
        <v>26</v>
      </c>
      <c r="C32" s="186" t="s">
        <v>369</v>
      </c>
      <c r="D32" s="186" t="s">
        <v>370</v>
      </c>
      <c r="E32" s="186">
        <v>0.80100000000000005</v>
      </c>
      <c r="F32" s="186">
        <v>84.918999999999997</v>
      </c>
      <c r="G32" s="186">
        <v>23.318000000000001</v>
      </c>
      <c r="J32" s="224">
        <f t="shared" si="4"/>
        <v>0.107048535</v>
      </c>
      <c r="K32" s="224">
        <f t="shared" si="5"/>
        <v>0.40224079399999996</v>
      </c>
      <c r="L32" s="189">
        <f t="shared" si="6"/>
        <v>13.364361423220972</v>
      </c>
      <c r="M32" s="189">
        <f t="shared" si="7"/>
        <v>50.21732759051185</v>
      </c>
    </row>
    <row r="33" spans="1:13" x14ac:dyDescent="0.2">
      <c r="A33" s="186" t="s">
        <v>112</v>
      </c>
      <c r="B33" s="186">
        <v>27</v>
      </c>
      <c r="C33" s="186" t="s">
        <v>371</v>
      </c>
      <c r="D33" s="186" t="s">
        <v>372</v>
      </c>
      <c r="E33" s="186">
        <v>0.83499999999999996</v>
      </c>
      <c r="F33" s="186">
        <v>98.831999999999994</v>
      </c>
      <c r="G33" s="186">
        <v>23.324000000000002</v>
      </c>
      <c r="J33" s="224">
        <f t="shared" si="4"/>
        <v>0.12464847999999999</v>
      </c>
      <c r="K33" s="224">
        <f t="shared" si="5"/>
        <v>0.40234209199999998</v>
      </c>
      <c r="L33" s="189">
        <f t="shared" si="6"/>
        <v>14.927961676646706</v>
      </c>
      <c r="M33" s="189">
        <f t="shared" si="7"/>
        <v>48.184681676646704</v>
      </c>
    </row>
    <row r="34" spans="1:13" x14ac:dyDescent="0.2">
      <c r="A34" s="186" t="s">
        <v>112</v>
      </c>
      <c r="B34" s="186">
        <v>28</v>
      </c>
      <c r="C34" s="186" t="s">
        <v>373</v>
      </c>
      <c r="D34" s="186" t="s">
        <v>374</v>
      </c>
      <c r="E34" s="186">
        <v>0.82899999999999996</v>
      </c>
      <c r="F34" s="186">
        <v>86.525999999999996</v>
      </c>
      <c r="G34" s="186">
        <v>24.14</v>
      </c>
      <c r="J34" s="224">
        <f t="shared" si="4"/>
        <v>0.10908139</v>
      </c>
      <c r="K34" s="224">
        <f t="shared" si="5"/>
        <v>0.41611861999999994</v>
      </c>
      <c r="L34" s="189">
        <f t="shared" si="6"/>
        <v>13.158189384800966</v>
      </c>
      <c r="M34" s="189">
        <f t="shared" si="7"/>
        <v>50.195249698431844</v>
      </c>
    </row>
    <row r="35" spans="1:13" x14ac:dyDescent="0.2">
      <c r="A35" s="186" t="s">
        <v>112</v>
      </c>
      <c r="B35" s="186">
        <v>29</v>
      </c>
      <c r="C35" s="186" t="s">
        <v>375</v>
      </c>
      <c r="D35" s="186" t="s">
        <v>376</v>
      </c>
      <c r="E35" s="186">
        <v>0.81</v>
      </c>
      <c r="F35" s="186">
        <v>75.430000000000007</v>
      </c>
      <c r="G35" s="186">
        <v>25.503</v>
      </c>
      <c r="J35" s="224">
        <f t="shared" si="4"/>
        <v>9.5044950000000017E-2</v>
      </c>
      <c r="K35" s="224">
        <f t="shared" si="5"/>
        <v>0.43913014899999997</v>
      </c>
      <c r="L35" s="189">
        <f t="shared" si="6"/>
        <v>11.733944444444445</v>
      </c>
      <c r="M35" s="189">
        <f t="shared" si="7"/>
        <v>54.213598641975302</v>
      </c>
    </row>
    <row r="36" spans="1:13" x14ac:dyDescent="0.2">
      <c r="A36" s="186" t="s">
        <v>112</v>
      </c>
      <c r="B36" s="186">
        <v>30</v>
      </c>
      <c r="C36" s="186" t="s">
        <v>377</v>
      </c>
      <c r="D36" s="186" t="s">
        <v>378</v>
      </c>
      <c r="E36" s="186">
        <v>0.82899999999999996</v>
      </c>
      <c r="F36" s="186">
        <v>94.661000000000001</v>
      </c>
      <c r="G36" s="186">
        <v>23.242999999999999</v>
      </c>
      <c r="J36" s="224">
        <f t="shared" si="4"/>
        <v>0.119372165</v>
      </c>
      <c r="K36" s="224">
        <f t="shared" si="5"/>
        <v>0.40097456899999995</v>
      </c>
      <c r="L36" s="189">
        <f t="shared" si="6"/>
        <v>14.399537394451148</v>
      </c>
      <c r="M36" s="189">
        <f t="shared" si="7"/>
        <v>48.368464294330515</v>
      </c>
    </row>
    <row r="37" spans="1:13" x14ac:dyDescent="0.2">
      <c r="A37" s="186" t="s">
        <v>112</v>
      </c>
      <c r="B37" s="186">
        <v>31</v>
      </c>
      <c r="C37" s="186" t="s">
        <v>379</v>
      </c>
      <c r="D37" s="186" t="s">
        <v>380</v>
      </c>
      <c r="E37" s="186">
        <v>0.81399999999999995</v>
      </c>
      <c r="F37" s="186">
        <v>92.590999999999994</v>
      </c>
      <c r="G37" s="186">
        <v>22.959</v>
      </c>
      <c r="J37" s="224">
        <f t="shared" si="4"/>
        <v>0.11675361500000001</v>
      </c>
      <c r="K37" s="224">
        <f t="shared" si="5"/>
        <v>0.39617979699999994</v>
      </c>
      <c r="L37" s="189">
        <f t="shared" si="6"/>
        <v>14.343195945945947</v>
      </c>
      <c r="M37" s="189">
        <f t="shared" si="7"/>
        <v>48.670736732186732</v>
      </c>
    </row>
    <row r="38" spans="1:13" x14ac:dyDescent="0.2">
      <c r="A38" s="186" t="s">
        <v>112</v>
      </c>
      <c r="B38" s="186">
        <v>32</v>
      </c>
      <c r="C38" s="186" t="s">
        <v>381</v>
      </c>
      <c r="D38" s="186" t="s">
        <v>382</v>
      </c>
      <c r="E38" s="186">
        <v>0.82499999999999996</v>
      </c>
      <c r="F38" s="186">
        <v>97.686999999999998</v>
      </c>
      <c r="G38" s="186">
        <v>22.78</v>
      </c>
      <c r="J38" s="224">
        <f t="shared" si="4"/>
        <v>0.123200055</v>
      </c>
      <c r="K38" s="224">
        <f t="shared" si="5"/>
        <v>0.39315773999999998</v>
      </c>
      <c r="L38" s="189">
        <f t="shared" si="6"/>
        <v>14.933340000000001</v>
      </c>
      <c r="M38" s="189">
        <f t="shared" si="7"/>
        <v>47.655483636363641</v>
      </c>
    </row>
    <row r="39" spans="1:13" x14ac:dyDescent="0.2">
      <c r="A39" s="186" t="s">
        <v>112</v>
      </c>
      <c r="B39" s="186">
        <v>33</v>
      </c>
      <c r="C39" s="186" t="s">
        <v>381</v>
      </c>
      <c r="D39" s="186" t="s">
        <v>244</v>
      </c>
      <c r="E39" s="186">
        <v>0.81</v>
      </c>
      <c r="F39" s="186">
        <v>97.100999999999999</v>
      </c>
      <c r="G39" s="186">
        <v>22.497</v>
      </c>
      <c r="J39" s="224">
        <f t="shared" si="4"/>
        <v>0.12245876500000001</v>
      </c>
      <c r="K39" s="224">
        <f t="shared" si="5"/>
        <v>0.38837985099999994</v>
      </c>
      <c r="L39" s="189">
        <f t="shared" si="6"/>
        <v>15.118366049382717</v>
      </c>
      <c r="M39" s="189">
        <f t="shared" si="7"/>
        <v>47.948129753086413</v>
      </c>
    </row>
    <row r="40" spans="1:13" x14ac:dyDescent="0.2">
      <c r="A40" s="186" t="s">
        <v>112</v>
      </c>
      <c r="B40" s="186">
        <v>34</v>
      </c>
      <c r="C40" s="186" t="s">
        <v>124</v>
      </c>
      <c r="D40" s="186" t="s">
        <v>700</v>
      </c>
      <c r="E40" s="186">
        <v>0.73099999999999998</v>
      </c>
      <c r="F40" s="186">
        <v>54.820999999999998</v>
      </c>
      <c r="G40" s="186">
        <v>16.754000000000001</v>
      </c>
      <c r="J40" s="224">
        <f t="shared" si="4"/>
        <v>6.8974565000000002E-2</v>
      </c>
      <c r="K40" s="224">
        <f t="shared" si="5"/>
        <v>0.29142078199999999</v>
      </c>
      <c r="L40" s="189">
        <f t="shared" si="6"/>
        <v>9.4356450068399464</v>
      </c>
      <c r="M40" s="189">
        <f t="shared" si="7"/>
        <v>39.866044049247606</v>
      </c>
    </row>
    <row r="41" spans="1:13" x14ac:dyDescent="0.2">
      <c r="A41" s="186" t="s">
        <v>112</v>
      </c>
      <c r="B41" s="186">
        <v>35</v>
      </c>
      <c r="C41" s="186" t="s">
        <v>125</v>
      </c>
      <c r="D41" s="186" t="s">
        <v>700</v>
      </c>
      <c r="E41" s="186">
        <v>0.82899999999999996</v>
      </c>
      <c r="F41" s="186">
        <v>62.106999999999999</v>
      </c>
      <c r="G41" s="186">
        <v>19.131</v>
      </c>
      <c r="J41" s="224">
        <f t="shared" si="4"/>
        <v>7.8191355000000004E-2</v>
      </c>
      <c r="K41" s="224">
        <f t="shared" si="5"/>
        <v>0.33155167299999999</v>
      </c>
      <c r="L41" s="189">
        <f t="shared" si="6"/>
        <v>9.4320090470446338</v>
      </c>
      <c r="M41" s="189">
        <f t="shared" si="7"/>
        <v>39.994170446320872</v>
      </c>
    </row>
    <row r="42" spans="1:13" x14ac:dyDescent="0.2">
      <c r="A42" s="186" t="s">
        <v>112</v>
      </c>
      <c r="B42" s="186">
        <v>36</v>
      </c>
      <c r="C42" s="186" t="s">
        <v>132</v>
      </c>
      <c r="D42" s="186" t="s">
        <v>701</v>
      </c>
      <c r="E42" s="186">
        <v>0.76900000000000002</v>
      </c>
      <c r="F42" s="186">
        <v>62.828000000000003</v>
      </c>
      <c r="G42" s="186">
        <v>19.379000000000001</v>
      </c>
      <c r="J42" s="224">
        <f t="shared" si="4"/>
        <v>7.9103420000000008E-2</v>
      </c>
      <c r="K42" s="224">
        <f t="shared" si="5"/>
        <v>0.335738657</v>
      </c>
      <c r="L42" s="189">
        <f t="shared" si="6"/>
        <v>10.286530559167751</v>
      </c>
      <c r="M42" s="189">
        <f t="shared" si="7"/>
        <v>43.659123146944083</v>
      </c>
    </row>
    <row r="43" spans="1:13" x14ac:dyDescent="0.2">
      <c r="A43" s="186" t="s">
        <v>112</v>
      </c>
      <c r="B43" s="186">
        <v>37</v>
      </c>
      <c r="C43" s="186" t="s">
        <v>133</v>
      </c>
      <c r="D43" s="186" t="s">
        <v>701</v>
      </c>
      <c r="E43" s="186">
        <v>0.84099999999999997</v>
      </c>
      <c r="F43" s="186">
        <v>68.061000000000007</v>
      </c>
      <c r="G43" s="186">
        <v>21.105</v>
      </c>
      <c r="J43" s="224">
        <f t="shared" si="4"/>
        <v>8.5723165000000018E-2</v>
      </c>
      <c r="K43" s="224">
        <f t="shared" si="5"/>
        <v>0.36487871499999996</v>
      </c>
      <c r="L43" s="189">
        <f t="shared" si="6"/>
        <v>10.193004161712251</v>
      </c>
      <c r="M43" s="189">
        <f t="shared" si="7"/>
        <v>43.386291914387634</v>
      </c>
    </row>
    <row r="44" spans="1:13" x14ac:dyDescent="0.2">
      <c r="A44" s="186" t="s">
        <v>112</v>
      </c>
      <c r="B44" s="186">
        <v>38</v>
      </c>
      <c r="C44" s="186" t="s">
        <v>141</v>
      </c>
      <c r="D44" s="186" t="s">
        <v>697</v>
      </c>
      <c r="E44" s="186">
        <v>0.73599999999999999</v>
      </c>
      <c r="F44" s="186">
        <v>75.674999999999997</v>
      </c>
      <c r="G44" s="186">
        <v>21.204999999999998</v>
      </c>
      <c r="J44" s="224">
        <f t="shared" si="4"/>
        <v>9.5354875000000006E-2</v>
      </c>
      <c r="K44" s="224">
        <f t="shared" si="5"/>
        <v>0.36656701499999994</v>
      </c>
      <c r="L44" s="189">
        <f t="shared" si="6"/>
        <v>12.955825407608696</v>
      </c>
      <c r="M44" s="189">
        <f t="shared" si="7"/>
        <v>49.805300951086949</v>
      </c>
    </row>
    <row r="45" spans="1:13" x14ac:dyDescent="0.2">
      <c r="A45" s="186" t="s">
        <v>112</v>
      </c>
      <c r="B45" s="186">
        <v>39</v>
      </c>
      <c r="C45" s="186" t="s">
        <v>142</v>
      </c>
      <c r="D45" s="186" t="s">
        <v>697</v>
      </c>
      <c r="E45" s="186">
        <v>0.73099999999999998</v>
      </c>
      <c r="F45" s="186">
        <v>75.322000000000003</v>
      </c>
      <c r="G45" s="186">
        <v>21.061</v>
      </c>
      <c r="J45" s="224">
        <f t="shared" si="4"/>
        <v>9.4908330000000013E-2</v>
      </c>
      <c r="K45" s="224">
        <f t="shared" si="5"/>
        <v>0.36413586299999995</v>
      </c>
      <c r="L45" s="189">
        <f t="shared" si="6"/>
        <v>12.983355677154584</v>
      </c>
      <c r="M45" s="189">
        <f t="shared" si="7"/>
        <v>49.813387551299584</v>
      </c>
    </row>
    <row r="46" spans="1:13" x14ac:dyDescent="0.2">
      <c r="A46" s="186" t="s">
        <v>112</v>
      </c>
      <c r="B46" s="186">
        <v>40</v>
      </c>
      <c r="C46" s="186" t="s">
        <v>383</v>
      </c>
      <c r="D46" s="186" t="s">
        <v>384</v>
      </c>
      <c r="E46" s="186">
        <v>0.82699999999999996</v>
      </c>
      <c r="F46" s="186">
        <v>91.21</v>
      </c>
      <c r="G46" s="186">
        <v>23.97</v>
      </c>
      <c r="J46" s="224">
        <f t="shared" si="4"/>
        <v>0.11500665</v>
      </c>
      <c r="K46" s="224">
        <f t="shared" si="5"/>
        <v>0.41324850999999996</v>
      </c>
      <c r="L46" s="189">
        <f t="shared" si="6"/>
        <v>13.906487303506651</v>
      </c>
      <c r="M46" s="189">
        <f t="shared" si="7"/>
        <v>49.969590084643286</v>
      </c>
    </row>
    <row r="47" spans="1:13" x14ac:dyDescent="0.2">
      <c r="A47" s="186" t="s">
        <v>112</v>
      </c>
      <c r="B47" s="186">
        <v>41</v>
      </c>
      <c r="C47" s="186" t="s">
        <v>385</v>
      </c>
      <c r="D47" s="186" t="s">
        <v>386</v>
      </c>
      <c r="E47" s="186">
        <v>0.80700000000000005</v>
      </c>
      <c r="F47" s="186">
        <v>93.757999999999996</v>
      </c>
      <c r="G47" s="186">
        <v>22.634</v>
      </c>
      <c r="J47" s="224">
        <f t="shared" si="4"/>
        <v>0.11822987</v>
      </c>
      <c r="K47" s="224">
        <f t="shared" si="5"/>
        <v>0.39069282199999994</v>
      </c>
      <c r="L47" s="189">
        <f t="shared" si="6"/>
        <v>14.650541511771994</v>
      </c>
      <c r="M47" s="189">
        <f t="shared" si="7"/>
        <v>48.412989095415107</v>
      </c>
    </row>
    <row r="48" spans="1:13" x14ac:dyDescent="0.2">
      <c r="A48" s="186" t="s">
        <v>112</v>
      </c>
      <c r="B48" s="186">
        <v>42</v>
      </c>
      <c r="C48" s="186" t="s">
        <v>387</v>
      </c>
      <c r="D48" s="186" t="s">
        <v>388</v>
      </c>
      <c r="E48" s="186">
        <v>0.85</v>
      </c>
      <c r="F48" s="186">
        <v>96.421999999999997</v>
      </c>
      <c r="G48" s="186">
        <v>24.238</v>
      </c>
      <c r="J48" s="224">
        <f t="shared" si="4"/>
        <v>0.12159983000000001</v>
      </c>
      <c r="K48" s="224">
        <f t="shared" si="5"/>
        <v>0.41777315399999992</v>
      </c>
      <c r="L48" s="189">
        <f t="shared" si="6"/>
        <v>14.30586235294118</v>
      </c>
      <c r="M48" s="189">
        <f t="shared" si="7"/>
        <v>49.149782823529407</v>
      </c>
    </row>
    <row r="49" spans="1:13" x14ac:dyDescent="0.2">
      <c r="A49" s="186" t="s">
        <v>112</v>
      </c>
      <c r="B49" s="186">
        <v>43</v>
      </c>
      <c r="C49" s="186" t="s">
        <v>389</v>
      </c>
      <c r="D49" s="186" t="s">
        <v>390</v>
      </c>
      <c r="E49" s="186">
        <v>0.82299999999999995</v>
      </c>
      <c r="F49" s="186">
        <v>85.400999999999996</v>
      </c>
      <c r="G49" s="186">
        <v>24.677</v>
      </c>
      <c r="J49" s="224">
        <f t="shared" si="4"/>
        <v>0.107658265</v>
      </c>
      <c r="K49" s="224">
        <f t="shared" si="5"/>
        <v>0.42518479099999995</v>
      </c>
      <c r="L49" s="189">
        <f t="shared" si="6"/>
        <v>13.081198663426488</v>
      </c>
      <c r="M49" s="189">
        <f t="shared" si="7"/>
        <v>51.662793560145801</v>
      </c>
    </row>
    <row r="50" spans="1:13" x14ac:dyDescent="0.2">
      <c r="A50" s="186" t="s">
        <v>112</v>
      </c>
      <c r="B50" s="186">
        <v>44</v>
      </c>
      <c r="C50" s="186" t="s">
        <v>391</v>
      </c>
      <c r="D50" s="186" t="s">
        <v>392</v>
      </c>
      <c r="E50" s="186">
        <v>0.83699999999999997</v>
      </c>
      <c r="F50" s="186">
        <v>100.22</v>
      </c>
      <c r="G50" s="186">
        <v>23.117999999999999</v>
      </c>
      <c r="J50" s="224">
        <f t="shared" si="4"/>
        <v>0.1264043</v>
      </c>
      <c r="K50" s="224">
        <f t="shared" si="5"/>
        <v>0.39886419399999995</v>
      </c>
      <c r="L50" s="189">
        <f t="shared" si="6"/>
        <v>15.102066905615294</v>
      </c>
      <c r="M50" s="189">
        <f t="shared" si="7"/>
        <v>47.654025567502984</v>
      </c>
    </row>
    <row r="51" spans="1:13" x14ac:dyDescent="0.2">
      <c r="A51" s="186" t="s">
        <v>112</v>
      </c>
      <c r="B51" s="186">
        <v>45</v>
      </c>
      <c r="C51" s="186" t="s">
        <v>393</v>
      </c>
      <c r="D51" s="186" t="s">
        <v>394</v>
      </c>
      <c r="E51" s="186">
        <v>0.85</v>
      </c>
      <c r="F51" s="186">
        <v>95.703000000000003</v>
      </c>
      <c r="G51" s="186">
        <v>24.231000000000002</v>
      </c>
      <c r="J51" s="224">
        <f t="shared" si="4"/>
        <v>0.12069029500000002</v>
      </c>
      <c r="K51" s="224">
        <f t="shared" si="5"/>
        <v>0.41765497299999998</v>
      </c>
      <c r="L51" s="189">
        <f t="shared" si="6"/>
        <v>14.198858235294121</v>
      </c>
      <c r="M51" s="189">
        <f t="shared" si="7"/>
        <v>49.135879176470588</v>
      </c>
    </row>
    <row r="52" spans="1:13" x14ac:dyDescent="0.2">
      <c r="A52" s="186" t="s">
        <v>112</v>
      </c>
      <c r="B52" s="186">
        <v>46</v>
      </c>
      <c r="C52" s="186" t="s">
        <v>395</v>
      </c>
      <c r="D52" s="186" t="s">
        <v>396</v>
      </c>
      <c r="E52" s="186">
        <v>0.82599999999999996</v>
      </c>
      <c r="F52" s="186">
        <v>95.119</v>
      </c>
      <c r="G52" s="186">
        <v>22.565000000000001</v>
      </c>
      <c r="J52" s="224">
        <f t="shared" si="4"/>
        <v>0.11995153500000001</v>
      </c>
      <c r="K52" s="224">
        <f t="shared" si="5"/>
        <v>0.38952789499999996</v>
      </c>
      <c r="L52" s="189">
        <f t="shared" si="6"/>
        <v>14.521977602905572</v>
      </c>
      <c r="M52" s="189">
        <f t="shared" si="7"/>
        <v>47.158340799031471</v>
      </c>
    </row>
    <row r="53" spans="1:13" x14ac:dyDescent="0.2">
      <c r="A53" s="186" t="s">
        <v>112</v>
      </c>
      <c r="B53" s="186">
        <v>47</v>
      </c>
      <c r="C53" s="186" t="s">
        <v>397</v>
      </c>
      <c r="D53" s="186" t="s">
        <v>398</v>
      </c>
      <c r="E53" s="186">
        <v>0.82499999999999996</v>
      </c>
      <c r="F53" s="186">
        <v>93.373000000000005</v>
      </c>
      <c r="G53" s="186">
        <v>23.09</v>
      </c>
      <c r="J53" s="224">
        <f t="shared" si="4"/>
        <v>0.11774284500000001</v>
      </c>
      <c r="K53" s="224">
        <f t="shared" si="5"/>
        <v>0.39839146999999997</v>
      </c>
      <c r="L53" s="189">
        <f t="shared" si="6"/>
        <v>14.271860000000004</v>
      </c>
      <c r="M53" s="189">
        <f t="shared" si="7"/>
        <v>48.289875151515147</v>
      </c>
    </row>
    <row r="54" spans="1:13" x14ac:dyDescent="0.2">
      <c r="A54" s="186" t="s">
        <v>112</v>
      </c>
      <c r="B54" s="186">
        <v>48</v>
      </c>
      <c r="C54" s="186" t="s">
        <v>399</v>
      </c>
      <c r="D54" s="186" t="s">
        <v>400</v>
      </c>
      <c r="E54" s="186">
        <v>0.84899999999999998</v>
      </c>
      <c r="F54" s="186">
        <v>96.799000000000007</v>
      </c>
      <c r="G54" s="186">
        <v>24.228999999999999</v>
      </c>
      <c r="J54" s="224">
        <f t="shared" si="4"/>
        <v>0.12207673500000002</v>
      </c>
      <c r="K54" s="224">
        <f t="shared" si="5"/>
        <v>0.41762120699999994</v>
      </c>
      <c r="L54" s="189">
        <f t="shared" si="6"/>
        <v>14.378885159010604</v>
      </c>
      <c r="M54" s="189">
        <f t="shared" si="7"/>
        <v>49.189777031802109</v>
      </c>
    </row>
    <row r="55" spans="1:13" x14ac:dyDescent="0.2">
      <c r="A55" s="186" t="s">
        <v>112</v>
      </c>
      <c r="B55" s="186">
        <v>49</v>
      </c>
      <c r="C55" s="186" t="s">
        <v>401</v>
      </c>
      <c r="D55" s="186" t="s">
        <v>402</v>
      </c>
      <c r="E55" s="186">
        <v>0.81499999999999995</v>
      </c>
      <c r="F55" s="186">
        <v>57.406999999999996</v>
      </c>
      <c r="G55" s="186">
        <v>26.361999999999998</v>
      </c>
      <c r="J55" s="224">
        <f t="shared" si="4"/>
        <v>7.2245854999999998E-2</v>
      </c>
      <c r="K55" s="224">
        <f t="shared" si="5"/>
        <v>0.45363264599999992</v>
      </c>
      <c r="L55" s="189">
        <f t="shared" si="6"/>
        <v>8.8645220858895719</v>
      </c>
      <c r="M55" s="189">
        <f t="shared" si="7"/>
        <v>55.660447361963186</v>
      </c>
    </row>
    <row r="56" spans="1:13" x14ac:dyDescent="0.2">
      <c r="A56" s="186" t="s">
        <v>112</v>
      </c>
      <c r="B56" s="186">
        <v>50</v>
      </c>
      <c r="C56" s="186" t="s">
        <v>403</v>
      </c>
      <c r="D56" s="186" t="s">
        <v>404</v>
      </c>
      <c r="E56" s="186">
        <v>0.83299999999999996</v>
      </c>
      <c r="F56" s="186">
        <v>82.414000000000001</v>
      </c>
      <c r="G56" s="186">
        <v>25.103999999999999</v>
      </c>
      <c r="J56" s="224">
        <f t="shared" si="4"/>
        <v>0.10387971000000001</v>
      </c>
      <c r="K56" s="224">
        <f t="shared" si="5"/>
        <v>0.43239383199999992</v>
      </c>
      <c r="L56" s="189">
        <f t="shared" si="6"/>
        <v>12.47055342136855</v>
      </c>
      <c r="M56" s="189">
        <f t="shared" si="7"/>
        <v>51.908023049219679</v>
      </c>
    </row>
    <row r="57" spans="1:13" x14ac:dyDescent="0.2">
      <c r="A57" s="186" t="s">
        <v>112</v>
      </c>
      <c r="B57" s="186">
        <v>51</v>
      </c>
      <c r="C57" s="186" t="s">
        <v>405</v>
      </c>
      <c r="D57" s="186" t="s">
        <v>406</v>
      </c>
      <c r="E57" s="186">
        <v>0.82</v>
      </c>
      <c r="F57" s="186">
        <v>93.634</v>
      </c>
      <c r="G57" s="186">
        <v>22.111000000000001</v>
      </c>
      <c r="J57" s="224">
        <f t="shared" si="4"/>
        <v>0.11807301000000001</v>
      </c>
      <c r="K57" s="224">
        <f t="shared" si="5"/>
        <v>0.38186301299999997</v>
      </c>
      <c r="L57" s="189">
        <f t="shared" si="6"/>
        <v>14.399147560975612</v>
      </c>
      <c r="M57" s="189">
        <f t="shared" si="7"/>
        <v>46.568660121951218</v>
      </c>
    </row>
    <row r="58" spans="1:13" x14ac:dyDescent="0.2">
      <c r="A58" s="186" t="s">
        <v>112</v>
      </c>
      <c r="B58" s="186">
        <v>52</v>
      </c>
      <c r="C58" s="186" t="s">
        <v>407</v>
      </c>
      <c r="D58" s="186" t="s">
        <v>408</v>
      </c>
      <c r="E58" s="186">
        <v>0.83299999999999996</v>
      </c>
      <c r="F58" s="186">
        <v>88.986000000000004</v>
      </c>
      <c r="G58" s="186">
        <v>24.042999999999999</v>
      </c>
      <c r="J58" s="224">
        <f t="shared" si="4"/>
        <v>0.11219329000000001</v>
      </c>
      <c r="K58" s="224">
        <f t="shared" si="5"/>
        <v>0.41448096899999992</v>
      </c>
      <c r="L58" s="189">
        <f t="shared" si="6"/>
        <v>13.468582232893159</v>
      </c>
      <c r="M58" s="189">
        <f t="shared" si="7"/>
        <v>49.757619327731085</v>
      </c>
    </row>
    <row r="59" spans="1:13" x14ac:dyDescent="0.2">
      <c r="A59" s="186" t="s">
        <v>112</v>
      </c>
      <c r="B59" s="186">
        <v>53</v>
      </c>
      <c r="C59" s="186" t="s">
        <v>409</v>
      </c>
      <c r="D59" s="186" t="s">
        <v>410</v>
      </c>
      <c r="E59" s="186">
        <v>0.82499999999999996</v>
      </c>
      <c r="F59" s="186">
        <v>88.561000000000007</v>
      </c>
      <c r="G59" s="186">
        <v>23.652000000000001</v>
      </c>
      <c r="J59" s="224">
        <f t="shared" si="4"/>
        <v>0.11165566500000002</v>
      </c>
      <c r="K59" s="224">
        <f t="shared" si="5"/>
        <v>0.40787971599999995</v>
      </c>
      <c r="L59" s="189">
        <f t="shared" si="6"/>
        <v>13.534020000000002</v>
      </c>
      <c r="M59" s="189">
        <f t="shared" si="7"/>
        <v>49.439965575757569</v>
      </c>
    </row>
    <row r="60" spans="1:13" x14ac:dyDescent="0.2">
      <c r="A60" s="186" t="s">
        <v>112</v>
      </c>
      <c r="B60" s="186">
        <v>54</v>
      </c>
      <c r="C60" s="186" t="s">
        <v>411</v>
      </c>
      <c r="D60" s="186" t="s">
        <v>412</v>
      </c>
      <c r="E60" s="186">
        <v>0.84799999999999998</v>
      </c>
      <c r="F60" s="186">
        <v>87.561000000000007</v>
      </c>
      <c r="G60" s="186">
        <v>25.126000000000001</v>
      </c>
      <c r="J60" s="224">
        <f t="shared" si="4"/>
        <v>0.11039066500000001</v>
      </c>
      <c r="K60" s="224">
        <f t="shared" si="5"/>
        <v>0.43276525799999999</v>
      </c>
      <c r="L60" s="189">
        <f t="shared" si="6"/>
        <v>13.017767099056607</v>
      </c>
      <c r="M60" s="189">
        <f t="shared" si="7"/>
        <v>51.033638915094336</v>
      </c>
    </row>
    <row r="61" spans="1:13" x14ac:dyDescent="0.2">
      <c r="A61" s="186" t="s">
        <v>112</v>
      </c>
      <c r="B61" s="186">
        <v>55</v>
      </c>
      <c r="C61" s="186" t="s">
        <v>413</v>
      </c>
      <c r="D61" s="186" t="s">
        <v>414</v>
      </c>
      <c r="E61" s="186">
        <v>0.84799999999999998</v>
      </c>
      <c r="F61" s="186">
        <v>90.662999999999997</v>
      </c>
      <c r="G61" s="186">
        <v>24.335999999999999</v>
      </c>
      <c r="J61" s="224">
        <f t="shared" si="4"/>
        <v>0.11431469500000001</v>
      </c>
      <c r="K61" s="224">
        <f t="shared" si="5"/>
        <v>0.41942768799999991</v>
      </c>
      <c r="L61" s="189">
        <f t="shared" si="6"/>
        <v>13.480506485849059</v>
      </c>
      <c r="M61" s="189">
        <f t="shared" si="7"/>
        <v>49.460812264150931</v>
      </c>
    </row>
    <row r="62" spans="1:13" x14ac:dyDescent="0.2">
      <c r="A62" s="186" t="s">
        <v>112</v>
      </c>
      <c r="B62" s="186">
        <v>56</v>
      </c>
      <c r="C62" s="186" t="s">
        <v>415</v>
      </c>
      <c r="D62" s="186" t="s">
        <v>416</v>
      </c>
      <c r="E62" s="186">
        <v>0.80600000000000005</v>
      </c>
      <c r="F62" s="186">
        <v>88.855000000000004</v>
      </c>
      <c r="G62" s="186">
        <v>22.972999999999999</v>
      </c>
      <c r="J62" s="224">
        <f t="shared" si="4"/>
        <v>0.11202757500000002</v>
      </c>
      <c r="K62" s="224">
        <f t="shared" si="5"/>
        <v>0.39641615899999993</v>
      </c>
      <c r="L62" s="189">
        <f t="shared" si="6"/>
        <v>13.899202853598016</v>
      </c>
      <c r="M62" s="189">
        <f t="shared" si="7"/>
        <v>49.183146277915625</v>
      </c>
    </row>
    <row r="63" spans="1:13" x14ac:dyDescent="0.2">
      <c r="A63" s="186" t="s">
        <v>112</v>
      </c>
      <c r="B63" s="186">
        <v>57</v>
      </c>
      <c r="C63" s="186" t="s">
        <v>417</v>
      </c>
      <c r="D63" s="186" t="s">
        <v>418</v>
      </c>
      <c r="E63" s="186">
        <v>0.81200000000000006</v>
      </c>
      <c r="F63" s="186">
        <v>93.265000000000001</v>
      </c>
      <c r="G63" s="186">
        <v>22.376000000000001</v>
      </c>
      <c r="J63" s="224">
        <f t="shared" si="4"/>
        <v>0.11760622500000001</v>
      </c>
      <c r="K63" s="224">
        <f t="shared" si="5"/>
        <v>0.38633700799999998</v>
      </c>
      <c r="L63" s="189">
        <f t="shared" si="6"/>
        <v>14.483525246305417</v>
      </c>
      <c r="M63" s="189">
        <f t="shared" si="7"/>
        <v>47.57844926108374</v>
      </c>
    </row>
    <row r="64" spans="1:13" x14ac:dyDescent="0.2">
      <c r="A64" s="186" t="s">
        <v>112</v>
      </c>
      <c r="B64" s="186">
        <v>58</v>
      </c>
      <c r="C64" s="186" t="s">
        <v>419</v>
      </c>
      <c r="D64" s="186" t="s">
        <v>420</v>
      </c>
      <c r="E64" s="186">
        <v>0.82699999999999996</v>
      </c>
      <c r="F64" s="186">
        <v>90.09</v>
      </c>
      <c r="G64" s="186">
        <v>23.786999999999999</v>
      </c>
      <c r="J64" s="224">
        <f t="shared" si="4"/>
        <v>0.11358985000000001</v>
      </c>
      <c r="K64" s="224">
        <f t="shared" si="5"/>
        <v>0.41015892099999995</v>
      </c>
      <c r="L64" s="189">
        <f t="shared" si="6"/>
        <v>13.735169286577994</v>
      </c>
      <c r="M64" s="189">
        <f t="shared" si="7"/>
        <v>49.59600012091898</v>
      </c>
    </row>
    <row r="65" spans="1:13" x14ac:dyDescent="0.2">
      <c r="A65" s="186" t="s">
        <v>112</v>
      </c>
      <c r="B65" s="186">
        <v>59</v>
      </c>
      <c r="C65" s="186" t="s">
        <v>421</v>
      </c>
      <c r="D65" s="186" t="s">
        <v>422</v>
      </c>
      <c r="E65" s="186">
        <v>0.81599999999999995</v>
      </c>
      <c r="F65" s="186">
        <v>53.539000000000001</v>
      </c>
      <c r="G65" s="186">
        <v>28.367000000000001</v>
      </c>
      <c r="J65" s="224">
        <f t="shared" si="4"/>
        <v>6.7352835E-2</v>
      </c>
      <c r="K65" s="224">
        <f t="shared" si="5"/>
        <v>0.48748306099999994</v>
      </c>
      <c r="L65" s="189">
        <f t="shared" si="6"/>
        <v>8.2540238970588238</v>
      </c>
      <c r="M65" s="189">
        <f t="shared" si="7"/>
        <v>59.740571200980384</v>
      </c>
    </row>
    <row r="66" spans="1:13" x14ac:dyDescent="0.2">
      <c r="A66" s="186" t="s">
        <v>112</v>
      </c>
      <c r="B66" s="186">
        <v>60</v>
      </c>
      <c r="C66" s="186" t="s">
        <v>421</v>
      </c>
      <c r="D66" s="186" t="s">
        <v>285</v>
      </c>
      <c r="E66" s="186">
        <v>0.84499999999999997</v>
      </c>
      <c r="F66" s="186">
        <v>65.206999999999994</v>
      </c>
      <c r="G66" s="186">
        <v>28.306000000000001</v>
      </c>
      <c r="J66" s="224">
        <f t="shared" si="4"/>
        <v>8.2112854999999998E-2</v>
      </c>
      <c r="K66" s="224">
        <f t="shared" si="5"/>
        <v>0.48645319799999998</v>
      </c>
      <c r="L66" s="189">
        <f t="shared" si="6"/>
        <v>9.7174976331360945</v>
      </c>
      <c r="M66" s="189">
        <f t="shared" si="7"/>
        <v>57.56842579881657</v>
      </c>
    </row>
    <row r="67" spans="1:13" x14ac:dyDescent="0.2">
      <c r="A67" s="216" t="s">
        <v>112</v>
      </c>
      <c r="B67" s="216">
        <v>61</v>
      </c>
      <c r="C67" s="216" t="s">
        <v>423</v>
      </c>
      <c r="D67" s="216" t="s">
        <v>424</v>
      </c>
      <c r="E67" s="216">
        <v>0.83399999999999996</v>
      </c>
      <c r="F67" s="216"/>
      <c r="G67" s="216"/>
      <c r="J67" s="224">
        <f t="shared" si="4"/>
        <v>-3.7399999999999998E-4</v>
      </c>
      <c r="K67" s="224">
        <f t="shared" si="5"/>
        <v>8.5629999999999994E-3</v>
      </c>
      <c r="L67" s="189">
        <f t="shared" si="6"/>
        <v>-4.484412470023981E-2</v>
      </c>
      <c r="M67" s="189">
        <f t="shared" si="7"/>
        <v>1.02673860911271</v>
      </c>
    </row>
    <row r="68" spans="1:13" x14ac:dyDescent="0.2">
      <c r="A68" s="186" t="s">
        <v>112</v>
      </c>
      <c r="B68" s="186">
        <v>62</v>
      </c>
      <c r="C68" s="186" t="s">
        <v>425</v>
      </c>
      <c r="D68" s="186" t="s">
        <v>426</v>
      </c>
      <c r="E68" s="186">
        <v>0.82499999999999996</v>
      </c>
      <c r="F68" s="186">
        <v>94.137</v>
      </c>
      <c r="G68" s="186">
        <v>22.881</v>
      </c>
      <c r="J68" s="224">
        <f t="shared" si="4"/>
        <v>0.118709305</v>
      </c>
      <c r="K68" s="224">
        <f t="shared" si="5"/>
        <v>0.39486292299999998</v>
      </c>
      <c r="L68" s="189">
        <f t="shared" si="6"/>
        <v>14.389006666666667</v>
      </c>
      <c r="M68" s="189">
        <f t="shared" si="7"/>
        <v>47.862172484848486</v>
      </c>
    </row>
    <row r="69" spans="1:13" x14ac:dyDescent="0.2">
      <c r="A69" s="186" t="s">
        <v>112</v>
      </c>
      <c r="B69" s="186">
        <v>63</v>
      </c>
      <c r="C69" s="186" t="s">
        <v>427</v>
      </c>
      <c r="D69" s="186" t="s">
        <v>428</v>
      </c>
      <c r="E69" s="186">
        <v>0.83899999999999997</v>
      </c>
      <c r="F69" s="186">
        <v>97.381</v>
      </c>
      <c r="G69" s="186">
        <v>23.091999999999999</v>
      </c>
      <c r="J69" s="224">
        <f t="shared" si="4"/>
        <v>0.12281296500000001</v>
      </c>
      <c r="K69" s="224">
        <f t="shared" si="5"/>
        <v>0.39842523599999996</v>
      </c>
      <c r="L69" s="189">
        <f t="shared" si="6"/>
        <v>14.638017282479144</v>
      </c>
      <c r="M69" s="189">
        <f t="shared" si="7"/>
        <v>47.488109177592371</v>
      </c>
    </row>
    <row r="70" spans="1:13" x14ac:dyDescent="0.2">
      <c r="A70" s="186" t="s">
        <v>112</v>
      </c>
      <c r="B70" s="186">
        <v>64</v>
      </c>
      <c r="C70" s="186" t="s">
        <v>126</v>
      </c>
      <c r="D70" s="186" t="s">
        <v>700</v>
      </c>
      <c r="E70" s="186">
        <v>0.82699999999999996</v>
      </c>
      <c r="F70" s="186">
        <v>61.137</v>
      </c>
      <c r="G70" s="186">
        <v>19.265000000000001</v>
      </c>
      <c r="J70" s="224">
        <f t="shared" si="4"/>
        <v>7.6964305000000011E-2</v>
      </c>
      <c r="K70" s="224">
        <f t="shared" si="5"/>
        <v>0.33381399499999997</v>
      </c>
      <c r="L70" s="189">
        <f t="shared" si="6"/>
        <v>9.306445586457075</v>
      </c>
      <c r="M70" s="189">
        <f t="shared" si="7"/>
        <v>40.3644492140266</v>
      </c>
    </row>
    <row r="71" spans="1:13" x14ac:dyDescent="0.2">
      <c r="A71" s="186" t="s">
        <v>112</v>
      </c>
      <c r="B71" s="186">
        <v>65</v>
      </c>
      <c r="C71" s="186" t="s">
        <v>127</v>
      </c>
      <c r="D71" s="186" t="s">
        <v>700</v>
      </c>
      <c r="E71" s="186">
        <v>0.79100000000000004</v>
      </c>
      <c r="F71" s="186">
        <v>58.524999999999999</v>
      </c>
      <c r="G71" s="186">
        <v>18.334</v>
      </c>
      <c r="J71" s="224">
        <f t="shared" ref="J71:J105" si="8" xml:space="preserve"> 0.001265*F71 - 0.000374</f>
        <v>7.3660125000000007E-2</v>
      </c>
      <c r="K71" s="224">
        <f t="shared" ref="K71:K105" si="9">0.016883*G71 + 0.008563</f>
        <v>0.31809592199999998</v>
      </c>
      <c r="L71" s="189">
        <f t="shared" ref="L71:L105" si="10">J71/E71*100</f>
        <v>9.3122787610619469</v>
      </c>
      <c r="M71" s="189">
        <f t="shared" ref="M71:M105" si="11">K71/E71*100</f>
        <v>40.214402275600506</v>
      </c>
    </row>
    <row r="72" spans="1:13" x14ac:dyDescent="0.2">
      <c r="A72" s="186" t="s">
        <v>112</v>
      </c>
      <c r="B72" s="186">
        <v>66</v>
      </c>
      <c r="C72" s="186" t="s">
        <v>134</v>
      </c>
      <c r="D72" s="186" t="s">
        <v>701</v>
      </c>
      <c r="E72" s="186">
        <v>0.71599999999999997</v>
      </c>
      <c r="F72" s="186">
        <v>57.826999999999998</v>
      </c>
      <c r="G72" s="186">
        <v>18.163</v>
      </c>
      <c r="J72" s="224">
        <f t="shared" si="8"/>
        <v>7.2777154999999996E-2</v>
      </c>
      <c r="K72" s="224">
        <f t="shared" si="9"/>
        <v>0.31520892899999997</v>
      </c>
      <c r="L72" s="189">
        <f t="shared" si="10"/>
        <v>10.164407122905029</v>
      </c>
      <c r="M72" s="189">
        <f t="shared" si="11"/>
        <v>44.023593435754186</v>
      </c>
    </row>
    <row r="73" spans="1:13" x14ac:dyDescent="0.2">
      <c r="A73" s="186" t="s">
        <v>112</v>
      </c>
      <c r="B73" s="186">
        <v>67</v>
      </c>
      <c r="C73" s="186" t="s">
        <v>135</v>
      </c>
      <c r="D73" s="186" t="s">
        <v>701</v>
      </c>
      <c r="E73" s="186">
        <v>0.79800000000000004</v>
      </c>
      <c r="F73" s="186">
        <v>64.379000000000005</v>
      </c>
      <c r="G73" s="186">
        <v>20.353000000000002</v>
      </c>
      <c r="J73" s="224">
        <f t="shared" si="8"/>
        <v>8.1065435000000005E-2</v>
      </c>
      <c r="K73" s="224">
        <f t="shared" si="9"/>
        <v>0.35218269899999999</v>
      </c>
      <c r="L73" s="189">
        <f t="shared" si="10"/>
        <v>10.158575814536341</v>
      </c>
      <c r="M73" s="189">
        <f t="shared" si="11"/>
        <v>44.133170300751878</v>
      </c>
    </row>
    <row r="74" spans="1:13" x14ac:dyDescent="0.2">
      <c r="A74" s="186" t="s">
        <v>112</v>
      </c>
      <c r="B74" s="186">
        <v>68</v>
      </c>
      <c r="C74" s="186" t="s">
        <v>143</v>
      </c>
      <c r="D74" s="186" t="s">
        <v>697</v>
      </c>
      <c r="E74" s="186">
        <v>0.74099999999999999</v>
      </c>
      <c r="F74" s="186">
        <v>75.521000000000001</v>
      </c>
      <c r="G74" s="186">
        <v>21.509</v>
      </c>
      <c r="J74" s="224">
        <f t="shared" si="8"/>
        <v>9.5160065000000002E-2</v>
      </c>
      <c r="K74" s="224">
        <f t="shared" si="9"/>
        <v>0.37169944699999996</v>
      </c>
      <c r="L74" s="189">
        <f t="shared" si="10"/>
        <v>12.84211403508772</v>
      </c>
      <c r="M74" s="189">
        <f t="shared" si="11"/>
        <v>50.161868690958158</v>
      </c>
    </row>
    <row r="75" spans="1:13" x14ac:dyDescent="0.2">
      <c r="A75" s="186" t="s">
        <v>112</v>
      </c>
      <c r="B75" s="186">
        <v>69</v>
      </c>
      <c r="C75" s="186" t="s">
        <v>144</v>
      </c>
      <c r="D75" s="186" t="s">
        <v>697</v>
      </c>
      <c r="E75" s="186">
        <v>0.76700000000000002</v>
      </c>
      <c r="F75" s="186">
        <v>78.608000000000004</v>
      </c>
      <c r="G75" s="186">
        <v>22.318000000000001</v>
      </c>
      <c r="J75" s="224">
        <f t="shared" si="8"/>
        <v>9.9065120000000007E-2</v>
      </c>
      <c r="K75" s="224">
        <f t="shared" si="9"/>
        <v>0.38535779399999998</v>
      </c>
      <c r="L75" s="189">
        <f t="shared" si="10"/>
        <v>12.915921773142113</v>
      </c>
      <c r="M75" s="189">
        <f t="shared" si="11"/>
        <v>50.242215645371566</v>
      </c>
    </row>
    <row r="76" spans="1:13" x14ac:dyDescent="0.2">
      <c r="A76" s="186" t="s">
        <v>112</v>
      </c>
      <c r="B76" s="186">
        <v>70</v>
      </c>
      <c r="C76" s="186" t="s">
        <v>429</v>
      </c>
      <c r="D76" s="186" t="s">
        <v>430</v>
      </c>
      <c r="E76" s="186">
        <v>0.82599999999999996</v>
      </c>
      <c r="F76" s="186">
        <v>95.143000000000001</v>
      </c>
      <c r="G76" s="186">
        <v>23.044</v>
      </c>
      <c r="J76" s="224">
        <f t="shared" si="8"/>
        <v>0.11998189500000001</v>
      </c>
      <c r="K76" s="224">
        <f t="shared" si="9"/>
        <v>0.39761485199999996</v>
      </c>
      <c r="L76" s="189">
        <f t="shared" si="10"/>
        <v>14.52565314769976</v>
      </c>
      <c r="M76" s="189">
        <f t="shared" si="11"/>
        <v>48.13739128329297</v>
      </c>
    </row>
    <row r="77" spans="1:13" x14ac:dyDescent="0.2">
      <c r="A77" s="186" t="s">
        <v>112</v>
      </c>
      <c r="B77" s="186">
        <v>71</v>
      </c>
      <c r="C77" s="186" t="s">
        <v>431</v>
      </c>
      <c r="D77" s="186" t="s">
        <v>432</v>
      </c>
      <c r="E77" s="186">
        <v>0.83199999999999996</v>
      </c>
      <c r="F77" s="186">
        <v>76.748999999999995</v>
      </c>
      <c r="G77" s="186">
        <v>25.901</v>
      </c>
      <c r="J77" s="224">
        <f t="shared" si="8"/>
        <v>9.6713485000000002E-2</v>
      </c>
      <c r="K77" s="224">
        <f t="shared" si="9"/>
        <v>0.44584958299999994</v>
      </c>
      <c r="L77" s="189">
        <f t="shared" si="10"/>
        <v>11.624216947115386</v>
      </c>
      <c r="M77" s="189">
        <f t="shared" si="11"/>
        <v>53.587690264423074</v>
      </c>
    </row>
    <row r="78" spans="1:13" x14ac:dyDescent="0.2">
      <c r="A78" s="186" t="s">
        <v>112</v>
      </c>
      <c r="B78" s="186">
        <v>72</v>
      </c>
      <c r="C78" s="186" t="s">
        <v>433</v>
      </c>
      <c r="D78" s="186" t="s">
        <v>434</v>
      </c>
      <c r="E78" s="186">
        <v>0.82399999999999995</v>
      </c>
      <c r="F78" s="186">
        <v>96.447000000000003</v>
      </c>
      <c r="G78" s="186">
        <v>22.670999999999999</v>
      </c>
      <c r="J78" s="224">
        <f t="shared" si="8"/>
        <v>0.12163145500000001</v>
      </c>
      <c r="K78" s="224">
        <f t="shared" si="9"/>
        <v>0.39131749299999996</v>
      </c>
      <c r="L78" s="189">
        <f t="shared" si="10"/>
        <v>14.761098907766993</v>
      </c>
      <c r="M78" s="189">
        <f t="shared" si="11"/>
        <v>47.489987014563106</v>
      </c>
    </row>
    <row r="79" spans="1:13" x14ac:dyDescent="0.2">
      <c r="A79" s="186" t="s">
        <v>112</v>
      </c>
      <c r="B79" s="186">
        <v>73</v>
      </c>
      <c r="C79" s="186" t="s">
        <v>435</v>
      </c>
      <c r="D79" s="186" t="s">
        <v>436</v>
      </c>
      <c r="E79" s="186">
        <v>0.84499999999999997</v>
      </c>
      <c r="F79" s="186">
        <v>98.716999999999999</v>
      </c>
      <c r="G79" s="186">
        <v>23.321000000000002</v>
      </c>
      <c r="J79" s="224">
        <f t="shared" si="8"/>
        <v>0.124503005</v>
      </c>
      <c r="K79" s="224">
        <f t="shared" si="9"/>
        <v>0.40229144299999997</v>
      </c>
      <c r="L79" s="189">
        <f t="shared" si="10"/>
        <v>14.734083431952664</v>
      </c>
      <c r="M79" s="189">
        <f t="shared" si="11"/>
        <v>47.608454792899408</v>
      </c>
    </row>
    <row r="80" spans="1:13" x14ac:dyDescent="0.2">
      <c r="A80" s="186" t="s">
        <v>112</v>
      </c>
      <c r="B80" s="186">
        <v>74</v>
      </c>
      <c r="C80" s="186" t="s">
        <v>437</v>
      </c>
      <c r="D80" s="186" t="s">
        <v>438</v>
      </c>
      <c r="E80" s="186">
        <v>0.84099999999999997</v>
      </c>
      <c r="F80" s="186">
        <v>95.415999999999997</v>
      </c>
      <c r="G80" s="186">
        <v>23.041</v>
      </c>
      <c r="J80" s="224">
        <f t="shared" si="8"/>
        <v>0.12032724</v>
      </c>
      <c r="K80" s="224">
        <f t="shared" si="9"/>
        <v>0.39756420299999995</v>
      </c>
      <c r="L80" s="189">
        <f t="shared" si="10"/>
        <v>14.307638525564807</v>
      </c>
      <c r="M80" s="189">
        <f t="shared" si="11"/>
        <v>47.272794649227109</v>
      </c>
    </row>
    <row r="81" spans="1:13" x14ac:dyDescent="0.2">
      <c r="A81" s="186" t="s">
        <v>112</v>
      </c>
      <c r="B81" s="186">
        <v>75</v>
      </c>
      <c r="C81" s="186" t="s">
        <v>439</v>
      </c>
      <c r="D81" s="186" t="s">
        <v>440</v>
      </c>
      <c r="E81" s="186">
        <v>0.80700000000000005</v>
      </c>
      <c r="F81" s="186">
        <v>78.284999999999997</v>
      </c>
      <c r="G81" s="186">
        <v>24.626000000000001</v>
      </c>
      <c r="J81" s="224">
        <f t="shared" si="8"/>
        <v>9.8656524999999995E-2</v>
      </c>
      <c r="K81" s="224">
        <f t="shared" si="9"/>
        <v>0.424323758</v>
      </c>
      <c r="L81" s="189">
        <f t="shared" si="10"/>
        <v>12.225096034696405</v>
      </c>
      <c r="M81" s="189">
        <f t="shared" si="11"/>
        <v>52.58039132589839</v>
      </c>
    </row>
    <row r="82" spans="1:13" x14ac:dyDescent="0.2">
      <c r="A82" s="186" t="s">
        <v>112</v>
      </c>
      <c r="B82" s="186">
        <v>76</v>
      </c>
      <c r="C82" s="186" t="s">
        <v>441</v>
      </c>
      <c r="D82" s="186" t="s">
        <v>442</v>
      </c>
      <c r="E82" s="186">
        <v>0.84899999999999998</v>
      </c>
      <c r="F82" s="186">
        <v>99.87</v>
      </c>
      <c r="G82" s="186">
        <v>23.317</v>
      </c>
      <c r="J82" s="224">
        <f t="shared" si="8"/>
        <v>0.12596155000000001</v>
      </c>
      <c r="K82" s="224">
        <f t="shared" si="9"/>
        <v>0.40222391099999993</v>
      </c>
      <c r="L82" s="189">
        <f t="shared" si="10"/>
        <v>14.836460541813901</v>
      </c>
      <c r="M82" s="189">
        <f t="shared" si="11"/>
        <v>47.376196819787978</v>
      </c>
    </row>
    <row r="83" spans="1:13" x14ac:dyDescent="0.2">
      <c r="A83" s="186" t="s">
        <v>112</v>
      </c>
      <c r="B83" s="186">
        <v>77</v>
      </c>
      <c r="C83" s="186" t="s">
        <v>443</v>
      </c>
      <c r="D83" s="186" t="s">
        <v>444</v>
      </c>
      <c r="E83" s="186">
        <v>0.81100000000000005</v>
      </c>
      <c r="F83" s="186">
        <v>94.150999999999996</v>
      </c>
      <c r="G83" s="186">
        <v>22.201000000000001</v>
      </c>
      <c r="J83" s="224">
        <f t="shared" si="8"/>
        <v>0.11872701500000001</v>
      </c>
      <c r="K83" s="224">
        <f t="shared" si="9"/>
        <v>0.38338248299999994</v>
      </c>
      <c r="L83" s="189">
        <f t="shared" si="10"/>
        <v>14.639582614056721</v>
      </c>
      <c r="M83" s="189">
        <f t="shared" si="11"/>
        <v>47.272809247842162</v>
      </c>
    </row>
    <row r="84" spans="1:13" x14ac:dyDescent="0.2">
      <c r="A84" s="186" t="s">
        <v>112</v>
      </c>
      <c r="B84" s="186">
        <v>78</v>
      </c>
      <c r="C84" s="186" t="s">
        <v>445</v>
      </c>
      <c r="D84" s="186" t="s">
        <v>446</v>
      </c>
      <c r="E84" s="186">
        <v>0.80100000000000005</v>
      </c>
      <c r="F84" s="186">
        <v>87.8</v>
      </c>
      <c r="G84" s="186">
        <v>22.23</v>
      </c>
      <c r="J84" s="224">
        <f t="shared" si="8"/>
        <v>0.110693</v>
      </c>
      <c r="K84" s="224">
        <f t="shared" si="9"/>
        <v>0.38387208999999994</v>
      </c>
      <c r="L84" s="189">
        <f t="shared" si="10"/>
        <v>13.819350811485641</v>
      </c>
      <c r="M84" s="189">
        <f t="shared" si="11"/>
        <v>47.924106117353297</v>
      </c>
    </row>
    <row r="85" spans="1:13" x14ac:dyDescent="0.2">
      <c r="A85" s="186" t="s">
        <v>112</v>
      </c>
      <c r="B85" s="186">
        <v>79</v>
      </c>
      <c r="C85" s="186" t="s">
        <v>447</v>
      </c>
      <c r="D85" s="186" t="s">
        <v>448</v>
      </c>
      <c r="E85" s="186">
        <v>0.81299999999999994</v>
      </c>
      <c r="F85" s="186">
        <v>89.194000000000003</v>
      </c>
      <c r="G85" s="186">
        <v>22.033999999999999</v>
      </c>
      <c r="J85" s="224">
        <f t="shared" si="8"/>
        <v>0.11245641000000001</v>
      </c>
      <c r="K85" s="224">
        <f t="shared" si="9"/>
        <v>0.38056302199999992</v>
      </c>
      <c r="L85" s="189">
        <f t="shared" si="10"/>
        <v>13.83227675276753</v>
      </c>
      <c r="M85" s="189">
        <f t="shared" si="11"/>
        <v>46.809719803198021</v>
      </c>
    </row>
    <row r="86" spans="1:13" x14ac:dyDescent="0.2">
      <c r="A86" s="186" t="s">
        <v>112</v>
      </c>
      <c r="B86" s="186">
        <v>80</v>
      </c>
      <c r="C86" s="186" t="s">
        <v>449</v>
      </c>
      <c r="D86" s="186" t="s">
        <v>450</v>
      </c>
      <c r="E86" s="186">
        <v>0.81200000000000006</v>
      </c>
      <c r="F86" s="186">
        <v>88.147000000000006</v>
      </c>
      <c r="G86" s="186">
        <v>23.725999999999999</v>
      </c>
      <c r="J86" s="224">
        <f t="shared" si="8"/>
        <v>0.11113195500000002</v>
      </c>
      <c r="K86" s="224">
        <f t="shared" si="9"/>
        <v>0.40912905799999993</v>
      </c>
      <c r="L86" s="189">
        <f t="shared" si="10"/>
        <v>13.686201354679806</v>
      </c>
      <c r="M86" s="189">
        <f t="shared" si="11"/>
        <v>50.385351970443338</v>
      </c>
    </row>
    <row r="87" spans="1:13" x14ac:dyDescent="0.2">
      <c r="A87" s="186" t="s">
        <v>112</v>
      </c>
      <c r="B87" s="186">
        <v>81</v>
      </c>
      <c r="C87" s="186" t="s">
        <v>451</v>
      </c>
      <c r="D87" s="186" t="s">
        <v>452</v>
      </c>
      <c r="E87" s="186">
        <v>0.84099999999999997</v>
      </c>
      <c r="F87" s="186">
        <v>93.643000000000001</v>
      </c>
      <c r="G87" s="186">
        <v>23.033999999999999</v>
      </c>
      <c r="J87" s="224">
        <f t="shared" si="8"/>
        <v>0.11808439500000001</v>
      </c>
      <c r="K87" s="224">
        <f t="shared" si="9"/>
        <v>0.39744602199999995</v>
      </c>
      <c r="L87" s="189">
        <f t="shared" si="10"/>
        <v>14.040950653983355</v>
      </c>
      <c r="M87" s="189">
        <f t="shared" si="11"/>
        <v>47.258742211652795</v>
      </c>
    </row>
    <row r="88" spans="1:13" x14ac:dyDescent="0.2">
      <c r="A88" s="186" t="s">
        <v>138</v>
      </c>
      <c r="B88" s="186">
        <v>82</v>
      </c>
      <c r="C88" s="186" t="s">
        <v>453</v>
      </c>
      <c r="D88" s="186" t="s">
        <v>454</v>
      </c>
      <c r="E88" s="186">
        <v>0.81</v>
      </c>
      <c r="F88" s="186">
        <v>84.802999999999997</v>
      </c>
      <c r="G88" s="186">
        <v>23.132000000000001</v>
      </c>
      <c r="J88" s="224">
        <f t="shared" si="8"/>
        <v>0.10690179500000001</v>
      </c>
      <c r="K88" s="224">
        <f t="shared" si="9"/>
        <v>0.399100556</v>
      </c>
      <c r="L88" s="189">
        <f t="shared" si="10"/>
        <v>13.197752469135803</v>
      </c>
      <c r="M88" s="189">
        <f t="shared" si="11"/>
        <v>49.271673580246912</v>
      </c>
    </row>
    <row r="89" spans="1:13" x14ac:dyDescent="0.2">
      <c r="A89" s="186" t="s">
        <v>138</v>
      </c>
      <c r="B89" s="186">
        <v>83</v>
      </c>
      <c r="C89" s="186" t="s">
        <v>455</v>
      </c>
      <c r="D89" s="186" t="s">
        <v>456</v>
      </c>
      <c r="E89" s="186">
        <v>0.81100000000000005</v>
      </c>
      <c r="F89" s="186">
        <v>74.391999999999996</v>
      </c>
      <c r="G89" s="186">
        <v>24.728999999999999</v>
      </c>
      <c r="J89" s="224">
        <f t="shared" si="8"/>
        <v>9.3731880000000004E-2</v>
      </c>
      <c r="K89" s="224">
        <f t="shared" si="9"/>
        <v>0.42606270699999993</v>
      </c>
      <c r="L89" s="189">
        <f t="shared" si="10"/>
        <v>11.557568434032058</v>
      </c>
      <c r="M89" s="189">
        <f t="shared" si="11"/>
        <v>52.535475585696659</v>
      </c>
    </row>
    <row r="90" spans="1:13" x14ac:dyDescent="0.2">
      <c r="A90" s="186" t="s">
        <v>138</v>
      </c>
      <c r="B90" s="186">
        <v>84</v>
      </c>
      <c r="C90" s="186" t="s">
        <v>457</v>
      </c>
      <c r="D90" s="186" t="s">
        <v>458</v>
      </c>
      <c r="E90" s="186">
        <v>0.83199999999999996</v>
      </c>
      <c r="F90" s="186">
        <v>87.02</v>
      </c>
      <c r="G90" s="186">
        <v>24.384</v>
      </c>
      <c r="J90" s="224">
        <f t="shared" si="8"/>
        <v>0.10970630000000001</v>
      </c>
      <c r="K90" s="224">
        <f t="shared" si="9"/>
        <v>0.42023807199999996</v>
      </c>
      <c r="L90" s="189">
        <f t="shared" si="10"/>
        <v>13.185853365384617</v>
      </c>
      <c r="M90" s="189">
        <f t="shared" si="11"/>
        <v>50.50938365384615</v>
      </c>
    </row>
    <row r="91" spans="1:13" x14ac:dyDescent="0.2">
      <c r="A91" s="186" t="s">
        <v>138</v>
      </c>
      <c r="B91" s="186">
        <v>85</v>
      </c>
      <c r="C91" s="186" t="s">
        <v>459</v>
      </c>
      <c r="D91" s="186" t="s">
        <v>460</v>
      </c>
      <c r="E91" s="186">
        <v>0.8</v>
      </c>
      <c r="F91" s="186">
        <v>75.394000000000005</v>
      </c>
      <c r="G91" s="186">
        <v>24.436</v>
      </c>
      <c r="J91" s="224">
        <f t="shared" si="8"/>
        <v>9.4999410000000006E-2</v>
      </c>
      <c r="K91" s="224">
        <f t="shared" si="9"/>
        <v>0.42111598799999994</v>
      </c>
      <c r="L91" s="189">
        <f t="shared" si="10"/>
        <v>11.874926250000001</v>
      </c>
      <c r="M91" s="189">
        <f t="shared" si="11"/>
        <v>52.639498499999995</v>
      </c>
    </row>
    <row r="92" spans="1:13" x14ac:dyDescent="0.2">
      <c r="A92" s="186" t="s">
        <v>138</v>
      </c>
      <c r="B92" s="186">
        <v>86</v>
      </c>
      <c r="C92" s="186" t="s">
        <v>461</v>
      </c>
      <c r="D92" s="186" t="s">
        <v>462</v>
      </c>
      <c r="E92" s="186">
        <v>0.84599999999999997</v>
      </c>
      <c r="F92" s="186">
        <v>83.525000000000006</v>
      </c>
      <c r="G92" s="186">
        <v>25.850999999999999</v>
      </c>
      <c r="J92" s="224">
        <f t="shared" si="8"/>
        <v>0.10528512500000001</v>
      </c>
      <c r="K92" s="224">
        <f t="shared" si="9"/>
        <v>0.44500543299999995</v>
      </c>
      <c r="L92" s="189">
        <f t="shared" si="10"/>
        <v>12.445050236406621</v>
      </c>
      <c r="M92" s="189">
        <f t="shared" si="11"/>
        <v>52.601115011820333</v>
      </c>
    </row>
    <row r="93" spans="1:13" x14ac:dyDescent="0.2">
      <c r="A93" s="186" t="s">
        <v>138</v>
      </c>
      <c r="B93" s="186">
        <v>87</v>
      </c>
      <c r="C93" s="186" t="s">
        <v>463</v>
      </c>
      <c r="D93" s="186" t="s">
        <v>464</v>
      </c>
      <c r="E93" s="186">
        <v>0.80700000000000005</v>
      </c>
      <c r="F93" s="186">
        <v>91.789000000000001</v>
      </c>
      <c r="G93" s="186">
        <v>22.547999999999998</v>
      </c>
      <c r="J93" s="224">
        <f t="shared" si="8"/>
        <v>0.11573908500000001</v>
      </c>
      <c r="K93" s="224">
        <f t="shared" si="9"/>
        <v>0.38924088399999995</v>
      </c>
      <c r="L93" s="189">
        <f t="shared" si="10"/>
        <v>14.34189405204461</v>
      </c>
      <c r="M93" s="189">
        <f t="shared" si="11"/>
        <v>48.233071127633195</v>
      </c>
    </row>
    <row r="94" spans="1:13" x14ac:dyDescent="0.2">
      <c r="A94" s="186" t="s">
        <v>138</v>
      </c>
      <c r="B94" s="186">
        <v>88</v>
      </c>
      <c r="C94" s="186" t="s">
        <v>465</v>
      </c>
      <c r="D94" s="186" t="s">
        <v>466</v>
      </c>
      <c r="E94" s="186">
        <v>0.84399999999999997</v>
      </c>
      <c r="F94" s="186">
        <v>95.944000000000003</v>
      </c>
      <c r="G94" s="186">
        <v>23.529</v>
      </c>
      <c r="J94" s="224">
        <f t="shared" si="8"/>
        <v>0.12099516</v>
      </c>
      <c r="K94" s="224">
        <f t="shared" si="9"/>
        <v>0.40580310699999994</v>
      </c>
      <c r="L94" s="189">
        <f t="shared" si="10"/>
        <v>14.335919431279622</v>
      </c>
      <c r="M94" s="189">
        <f t="shared" si="11"/>
        <v>48.080936848341224</v>
      </c>
    </row>
    <row r="95" spans="1:13" x14ac:dyDescent="0.2">
      <c r="A95" s="186" t="s">
        <v>138</v>
      </c>
      <c r="B95" s="186">
        <v>89</v>
      </c>
      <c r="C95" s="186" t="s">
        <v>467</v>
      </c>
      <c r="D95" s="186" t="s">
        <v>468</v>
      </c>
      <c r="E95" s="186">
        <v>0.81499999999999995</v>
      </c>
      <c r="F95" s="186">
        <v>91.817999999999998</v>
      </c>
      <c r="G95" s="186">
        <v>23.093</v>
      </c>
      <c r="J95" s="224">
        <f t="shared" si="8"/>
        <v>0.11577577</v>
      </c>
      <c r="K95" s="224">
        <f t="shared" si="9"/>
        <v>0.39844211899999998</v>
      </c>
      <c r="L95" s="189">
        <f t="shared" si="10"/>
        <v>14.205615950920247</v>
      </c>
      <c r="M95" s="189">
        <f t="shared" si="11"/>
        <v>48.888603558282213</v>
      </c>
    </row>
    <row r="96" spans="1:13" x14ac:dyDescent="0.2">
      <c r="A96" s="186" t="s">
        <v>138</v>
      </c>
      <c r="B96" s="186">
        <v>90</v>
      </c>
      <c r="C96" s="186" t="s">
        <v>469</v>
      </c>
      <c r="D96" s="186" t="s">
        <v>470</v>
      </c>
      <c r="E96" s="186">
        <v>0.83799999999999997</v>
      </c>
      <c r="F96" s="186">
        <v>90.825000000000003</v>
      </c>
      <c r="G96" s="186">
        <v>24.158000000000001</v>
      </c>
      <c r="J96" s="224">
        <f t="shared" si="8"/>
        <v>0.11451962500000001</v>
      </c>
      <c r="K96" s="224">
        <f t="shared" si="9"/>
        <v>0.41642251399999997</v>
      </c>
      <c r="L96" s="189">
        <f t="shared" si="10"/>
        <v>13.665826372315038</v>
      </c>
      <c r="M96" s="189">
        <f t="shared" si="11"/>
        <v>49.692424105011931</v>
      </c>
    </row>
    <row r="97" spans="1:13" x14ac:dyDescent="0.2">
      <c r="A97" s="186" t="s">
        <v>138</v>
      </c>
      <c r="B97" s="186">
        <v>91</v>
      </c>
      <c r="C97" s="186" t="s">
        <v>471</v>
      </c>
      <c r="D97" s="186" t="s">
        <v>472</v>
      </c>
      <c r="E97" s="186">
        <v>0.82199999999999995</v>
      </c>
      <c r="F97" s="186">
        <v>95.613</v>
      </c>
      <c r="G97" s="186">
        <v>22.591999999999999</v>
      </c>
      <c r="J97" s="224">
        <f t="shared" si="8"/>
        <v>0.120576445</v>
      </c>
      <c r="K97" s="224">
        <f t="shared" si="9"/>
        <v>0.38998373599999991</v>
      </c>
      <c r="L97" s="189">
        <f t="shared" si="10"/>
        <v>14.668667274939173</v>
      </c>
      <c r="M97" s="189">
        <f t="shared" si="11"/>
        <v>47.443276885644757</v>
      </c>
    </row>
    <row r="98" spans="1:13" x14ac:dyDescent="0.2">
      <c r="A98" s="186" t="s">
        <v>138</v>
      </c>
      <c r="B98" s="186">
        <v>92</v>
      </c>
      <c r="C98" s="186" t="s">
        <v>473</v>
      </c>
      <c r="D98" s="186" t="s">
        <v>474</v>
      </c>
      <c r="E98" s="186">
        <v>0.81699999999999995</v>
      </c>
      <c r="F98" s="186">
        <v>87.585999999999999</v>
      </c>
      <c r="G98" s="186">
        <v>23.244</v>
      </c>
      <c r="J98" s="224">
        <f t="shared" si="8"/>
        <v>0.11042229000000001</v>
      </c>
      <c r="K98" s="224">
        <f t="shared" si="9"/>
        <v>0.40099145199999997</v>
      </c>
      <c r="L98" s="189">
        <f t="shared" si="10"/>
        <v>13.515580171358632</v>
      </c>
      <c r="M98" s="189">
        <f t="shared" si="11"/>
        <v>49.080961077111382</v>
      </c>
    </row>
    <row r="99" spans="1:13" x14ac:dyDescent="0.2">
      <c r="A99" s="186" t="s">
        <v>138</v>
      </c>
      <c r="B99" s="186">
        <v>93</v>
      </c>
      <c r="C99" s="186" t="s">
        <v>473</v>
      </c>
      <c r="D99" s="186" t="s">
        <v>338</v>
      </c>
      <c r="E99" s="186">
        <v>0.81699999999999995</v>
      </c>
      <c r="F99" s="186">
        <v>88.4</v>
      </c>
      <c r="G99" s="186">
        <v>23.289000000000001</v>
      </c>
      <c r="J99" s="224">
        <f t="shared" si="8"/>
        <v>0.11145200000000001</v>
      </c>
      <c r="K99" s="224">
        <f t="shared" si="9"/>
        <v>0.40175118700000001</v>
      </c>
      <c r="L99" s="189">
        <f t="shared" si="10"/>
        <v>13.641615667074666</v>
      </c>
      <c r="M99" s="189">
        <f t="shared" si="11"/>
        <v>49.173951897184828</v>
      </c>
    </row>
    <row r="100" spans="1:13" x14ac:dyDescent="0.2">
      <c r="A100" s="186" t="s">
        <v>138</v>
      </c>
      <c r="B100" s="186">
        <v>94</v>
      </c>
      <c r="C100" s="186" t="s">
        <v>128</v>
      </c>
      <c r="D100" s="186" t="s">
        <v>700</v>
      </c>
      <c r="E100" s="186">
        <v>0.74399999999999999</v>
      </c>
      <c r="F100" s="186">
        <v>54.902000000000001</v>
      </c>
      <c r="G100" s="186">
        <v>17.241</v>
      </c>
      <c r="J100" s="224">
        <f t="shared" si="8"/>
        <v>6.9077030000000011E-2</v>
      </c>
      <c r="K100" s="224">
        <f t="shared" si="9"/>
        <v>0.29964280299999996</v>
      </c>
      <c r="L100" s="189">
        <f t="shared" si="10"/>
        <v>9.284547043010754</v>
      </c>
      <c r="M100" s="189">
        <f t="shared" si="11"/>
        <v>40.274570295698922</v>
      </c>
    </row>
    <row r="101" spans="1:13" x14ac:dyDescent="0.2">
      <c r="A101" s="186" t="s">
        <v>138</v>
      </c>
      <c r="B101" s="186">
        <v>95</v>
      </c>
      <c r="C101" s="186" t="s">
        <v>129</v>
      </c>
      <c r="D101" s="186" t="s">
        <v>700</v>
      </c>
      <c r="E101" s="186">
        <v>0.755</v>
      </c>
      <c r="F101" s="186">
        <v>55.643000000000001</v>
      </c>
      <c r="G101" s="186">
        <v>17.472999999999999</v>
      </c>
      <c r="J101" s="224">
        <f t="shared" si="8"/>
        <v>7.0014395000000007E-2</v>
      </c>
      <c r="K101" s="224">
        <f t="shared" si="9"/>
        <v>0.30355965899999993</v>
      </c>
      <c r="L101" s="189">
        <f t="shared" si="10"/>
        <v>9.2734298013245038</v>
      </c>
      <c r="M101" s="189">
        <f t="shared" si="11"/>
        <v>40.206577350993363</v>
      </c>
    </row>
    <row r="102" spans="1:13" x14ac:dyDescent="0.2">
      <c r="A102" s="186" t="s">
        <v>138</v>
      </c>
      <c r="B102" s="186">
        <v>96</v>
      </c>
      <c r="C102" s="186" t="s">
        <v>136</v>
      </c>
      <c r="D102" s="186" t="s">
        <v>701</v>
      </c>
      <c r="E102" s="186">
        <v>0.73</v>
      </c>
      <c r="F102" s="186">
        <v>58.816000000000003</v>
      </c>
      <c r="G102" s="186">
        <v>18.369</v>
      </c>
      <c r="J102" s="224">
        <f t="shared" si="8"/>
        <v>7.4028240000000009E-2</v>
      </c>
      <c r="K102" s="224">
        <f t="shared" si="9"/>
        <v>0.31868682699999995</v>
      </c>
      <c r="L102" s="189">
        <f t="shared" si="10"/>
        <v>10.14085479452055</v>
      </c>
      <c r="M102" s="189">
        <f t="shared" si="11"/>
        <v>43.655729726027396</v>
      </c>
    </row>
    <row r="103" spans="1:13" x14ac:dyDescent="0.2">
      <c r="A103" s="186" t="s">
        <v>138</v>
      </c>
      <c r="B103" s="186">
        <v>97</v>
      </c>
      <c r="C103" s="186" t="s">
        <v>137</v>
      </c>
      <c r="D103" s="186" t="s">
        <v>701</v>
      </c>
      <c r="E103" s="186">
        <v>0.76800000000000002</v>
      </c>
      <c r="F103" s="186">
        <v>61.104999999999997</v>
      </c>
      <c r="G103" s="186">
        <v>19.192</v>
      </c>
      <c r="J103" s="224">
        <f t="shared" si="8"/>
        <v>7.6923825000000001E-2</v>
      </c>
      <c r="K103" s="224">
        <f t="shared" si="9"/>
        <v>0.33258153599999996</v>
      </c>
      <c r="L103" s="189">
        <f t="shared" si="10"/>
        <v>10.016123046875</v>
      </c>
      <c r="M103" s="189">
        <f t="shared" si="11"/>
        <v>43.304887499999992</v>
      </c>
    </row>
    <row r="104" spans="1:13" x14ac:dyDescent="0.2">
      <c r="A104" s="186" t="s">
        <v>138</v>
      </c>
      <c r="B104" s="186">
        <v>98</v>
      </c>
      <c r="C104" s="186" t="s">
        <v>145</v>
      </c>
      <c r="D104" s="186" t="s">
        <v>697</v>
      </c>
      <c r="E104" s="186">
        <v>0.82499999999999996</v>
      </c>
      <c r="F104" s="186">
        <v>83.884</v>
      </c>
      <c r="G104" s="186">
        <v>23.841000000000001</v>
      </c>
      <c r="J104" s="224">
        <f t="shared" si="8"/>
        <v>0.10573926</v>
      </c>
      <c r="K104" s="224">
        <f t="shared" si="9"/>
        <v>0.41107060299999998</v>
      </c>
      <c r="L104" s="189">
        <f t="shared" si="10"/>
        <v>12.816879999999999</v>
      </c>
      <c r="M104" s="189">
        <f t="shared" si="11"/>
        <v>49.826739757575758</v>
      </c>
    </row>
    <row r="105" spans="1:13" x14ac:dyDescent="0.2">
      <c r="A105" s="186" t="s">
        <v>138</v>
      </c>
      <c r="B105" s="186">
        <v>99</v>
      </c>
      <c r="C105" s="186" t="s">
        <v>146</v>
      </c>
      <c r="D105" s="186" t="s">
        <v>697</v>
      </c>
      <c r="E105" s="186">
        <v>0.73599999999999999</v>
      </c>
      <c r="F105" s="186">
        <v>74.808000000000007</v>
      </c>
      <c r="G105" s="186">
        <v>21.169</v>
      </c>
      <c r="J105" s="224">
        <f t="shared" si="8"/>
        <v>9.4258120000000015E-2</v>
      </c>
      <c r="K105" s="224">
        <f t="shared" si="9"/>
        <v>0.36595922699999994</v>
      </c>
      <c r="L105" s="189">
        <f t="shared" si="10"/>
        <v>12.806809782608697</v>
      </c>
      <c r="M105" s="189">
        <f t="shared" si="11"/>
        <v>49.722721059782607</v>
      </c>
    </row>
    <row r="107" spans="1:13" x14ac:dyDescent="0.2">
      <c r="A107" s="186" t="s">
        <v>726</v>
      </c>
    </row>
    <row r="108" spans="1:13" x14ac:dyDescent="0.2">
      <c r="A108" s="186" t="s">
        <v>1260</v>
      </c>
    </row>
    <row r="109" spans="1:13" x14ac:dyDescent="0.2">
      <c r="A109" s="186" t="s">
        <v>1271</v>
      </c>
    </row>
    <row r="110" spans="1:13" x14ac:dyDescent="0.2">
      <c r="A110" s="186" t="s">
        <v>1280</v>
      </c>
    </row>
    <row r="111" spans="1:13" x14ac:dyDescent="0.2">
      <c r="A111" s="186" t="s">
        <v>1287</v>
      </c>
    </row>
    <row r="112" spans="1:13" x14ac:dyDescent="0.2">
      <c r="A112" s="186" t="s">
        <v>810</v>
      </c>
    </row>
    <row r="113" spans="1:1" x14ac:dyDescent="0.2">
      <c r="A113" s="186" t="s">
        <v>1301</v>
      </c>
    </row>
    <row r="114" spans="1:1" x14ac:dyDescent="0.2">
      <c r="A114" s="186" t="s">
        <v>1304</v>
      </c>
    </row>
    <row r="115" spans="1:1" x14ac:dyDescent="0.2">
      <c r="A115" s="186" t="s">
        <v>1310</v>
      </c>
    </row>
  </sheetData>
  <pageMargins left="0.75" right="0.75" top="1" bottom="1" header="0.5" footer="0.5"/>
  <pageSetup orientation="portrait" r:id="rId1"/>
  <headerFooter alignWithMargins="0">
    <oddHeader>&amp;A</oddHeader>
    <oddFooter>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workbookViewId="0">
      <selection activeCell="K8" sqref="K8"/>
    </sheetView>
  </sheetViews>
  <sheetFormatPr defaultColWidth="9.140625" defaultRowHeight="12.75" x14ac:dyDescent="0.2"/>
  <cols>
    <col min="1" max="7" width="9.140625" style="188"/>
    <col min="8" max="8" width="10" style="188" bestFit="1" customWidth="1"/>
    <col min="9" max="9" width="9.85546875" style="188" bestFit="1" customWidth="1"/>
    <col min="10" max="16384" width="9.140625" style="188"/>
  </cols>
  <sheetData>
    <row r="1" spans="1:13" ht="15" x14ac:dyDescent="0.25">
      <c r="A1" s="186" t="s">
        <v>684</v>
      </c>
      <c r="B1" s="186" t="s">
        <v>719</v>
      </c>
      <c r="C1" s="186" t="s">
        <v>28</v>
      </c>
      <c r="D1" s="186" t="s">
        <v>685</v>
      </c>
      <c r="E1" s="186" t="s">
        <v>686</v>
      </c>
      <c r="F1" s="186" t="s">
        <v>2227</v>
      </c>
      <c r="G1" s="221" t="s">
        <v>2228</v>
      </c>
      <c r="H1" s="222" t="s">
        <v>2229</v>
      </c>
      <c r="I1" s="222" t="s">
        <v>2230</v>
      </c>
      <c r="J1" s="223" t="s">
        <v>2231</v>
      </c>
      <c r="K1" s="223" t="s">
        <v>2232</v>
      </c>
      <c r="L1" s="221" t="s">
        <v>2221</v>
      </c>
      <c r="M1" s="221" t="s">
        <v>2222</v>
      </c>
    </row>
    <row r="2" spans="1:13" x14ac:dyDescent="0.2">
      <c r="A2" s="186" t="s">
        <v>138</v>
      </c>
      <c r="B2" s="186">
        <v>3</v>
      </c>
      <c r="C2" s="186" t="s">
        <v>147</v>
      </c>
      <c r="D2" s="186" t="s">
        <v>700</v>
      </c>
      <c r="E2" s="186">
        <v>0.42599999999999999</v>
      </c>
      <c r="F2" s="186">
        <v>31.047000000000001</v>
      </c>
      <c r="G2" s="186">
        <v>9.5139999999999993</v>
      </c>
      <c r="H2" s="188">
        <f>0.0952*E2</f>
        <v>4.05552E-2</v>
      </c>
      <c r="I2" s="188">
        <f>0.4081*E2</f>
        <v>0.17385059999999999</v>
      </c>
      <c r="J2" s="224">
        <f>0.001303*F2 + 0.000113</f>
        <v>4.0567240999999997E-2</v>
      </c>
      <c r="K2" s="224">
        <f>0.01716*G2 + 0.011581</f>
        <v>0.17484124000000001</v>
      </c>
      <c r="L2" s="189">
        <f>J2/E2*100</f>
        <v>9.5228265258215963</v>
      </c>
      <c r="M2" s="189">
        <f>K2/E2*100</f>
        <v>41.042544600938967</v>
      </c>
    </row>
    <row r="3" spans="1:13" x14ac:dyDescent="0.2">
      <c r="A3" s="186" t="s">
        <v>138</v>
      </c>
      <c r="B3" s="186">
        <v>4</v>
      </c>
      <c r="C3" s="186" t="s">
        <v>148</v>
      </c>
      <c r="D3" s="186" t="s">
        <v>700</v>
      </c>
      <c r="E3" s="186">
        <v>0.749</v>
      </c>
      <c r="F3" s="186">
        <v>54.634</v>
      </c>
      <c r="G3" s="186">
        <v>17.058</v>
      </c>
      <c r="H3" s="188">
        <f>0.0952*E3</f>
        <v>7.1304800000000002E-2</v>
      </c>
      <c r="I3" s="188">
        <f>0.4081*E3</f>
        <v>0.30566690000000002</v>
      </c>
      <c r="J3" s="224">
        <f t="shared" ref="J3:J4" si="0">0.001303*F3 + 0.000113</f>
        <v>7.1301101999999991E-2</v>
      </c>
      <c r="K3" s="224">
        <f t="shared" ref="K3:K4" si="1">0.01716*G3 + 0.011581</f>
        <v>0.30429628000000003</v>
      </c>
      <c r="L3" s="189">
        <f>J3/E3*100</f>
        <v>9.5195062750333772</v>
      </c>
      <c r="M3" s="189">
        <f>K3/E3*100</f>
        <v>40.627006675567429</v>
      </c>
    </row>
    <row r="4" spans="1:13" x14ac:dyDescent="0.2">
      <c r="A4" s="186" t="s">
        <v>138</v>
      </c>
      <c r="B4" s="186">
        <v>5</v>
      </c>
      <c r="C4" s="186" t="s">
        <v>149</v>
      </c>
      <c r="D4" s="186" t="s">
        <v>700</v>
      </c>
      <c r="E4" s="186">
        <v>1.5780000000000001</v>
      </c>
      <c r="F4" s="186">
        <v>115.21899999999999</v>
      </c>
      <c r="G4" s="186">
        <v>36.875</v>
      </c>
      <c r="H4" s="188">
        <f>0.0952*E4</f>
        <v>0.15022560000000001</v>
      </c>
      <c r="I4" s="188">
        <f>0.4081*E4</f>
        <v>0.64398180000000005</v>
      </c>
      <c r="J4" s="224">
        <f t="shared" si="0"/>
        <v>0.15024335699999999</v>
      </c>
      <c r="K4" s="224">
        <f t="shared" si="1"/>
        <v>0.64435600000000004</v>
      </c>
      <c r="L4" s="189">
        <f>J4/E4*100</f>
        <v>9.5211252851711023</v>
      </c>
      <c r="M4" s="189">
        <f>K4/E4*100</f>
        <v>40.833713561470212</v>
      </c>
    </row>
    <row r="5" spans="1:13" x14ac:dyDescent="0.2">
      <c r="A5" s="186"/>
      <c r="B5" s="186"/>
      <c r="C5" s="186"/>
      <c r="D5" s="186"/>
      <c r="E5" s="186"/>
      <c r="F5" s="186"/>
      <c r="G5" s="221"/>
      <c r="H5" s="226"/>
      <c r="I5" s="226"/>
    </row>
    <row r="6" spans="1:13" x14ac:dyDescent="0.2">
      <c r="A6" s="186"/>
      <c r="B6" s="186"/>
      <c r="C6" s="186"/>
      <c r="D6" s="186"/>
      <c r="E6" s="186"/>
      <c r="F6" s="186"/>
      <c r="G6" s="221"/>
    </row>
    <row r="7" spans="1:13" x14ac:dyDescent="0.2">
      <c r="A7" s="186" t="s">
        <v>138</v>
      </c>
      <c r="B7" s="186">
        <v>1</v>
      </c>
      <c r="C7" s="186" t="s">
        <v>1648</v>
      </c>
      <c r="D7" s="186" t="s">
        <v>700</v>
      </c>
      <c r="E7" s="186">
        <v>0.79500000000000004</v>
      </c>
      <c r="F7" s="186">
        <v>58.414000000000001</v>
      </c>
      <c r="G7" s="186">
        <v>18.146999999999998</v>
      </c>
      <c r="J7" s="224">
        <f t="shared" ref="J7:J70" si="2">0.001303*F7 + 0.000113</f>
        <v>7.6226441999999991E-2</v>
      </c>
      <c r="K7" s="224">
        <f t="shared" ref="K7:K70" si="3">0.01716*G7 + 0.011581</f>
        <v>0.32298352000000002</v>
      </c>
      <c r="L7" s="189">
        <f t="shared" ref="L7:L70" si="4">J7/E7*100</f>
        <v>9.5882316981132067</v>
      </c>
      <c r="M7" s="189">
        <f t="shared" ref="M7:M70" si="5">K7/E7*100</f>
        <v>40.626857861635223</v>
      </c>
    </row>
    <row r="8" spans="1:13" x14ac:dyDescent="0.2">
      <c r="A8" s="186" t="s">
        <v>138</v>
      </c>
      <c r="B8" s="186">
        <v>2</v>
      </c>
      <c r="C8" s="186" t="s">
        <v>1660</v>
      </c>
      <c r="D8" s="186" t="s">
        <v>700</v>
      </c>
      <c r="E8" s="186">
        <v>0.72</v>
      </c>
      <c r="F8" s="186">
        <v>52.42</v>
      </c>
      <c r="G8" s="186">
        <v>16.372</v>
      </c>
      <c r="J8" s="224">
        <f t="shared" si="2"/>
        <v>6.8416259999999993E-2</v>
      </c>
      <c r="K8" s="224">
        <f t="shared" si="3"/>
        <v>0.29252452000000001</v>
      </c>
      <c r="L8" s="189">
        <f t="shared" si="4"/>
        <v>9.5022583333333319</v>
      </c>
      <c r="M8" s="189">
        <f t="shared" si="5"/>
        <v>40.62840555555556</v>
      </c>
    </row>
    <row r="9" spans="1:13" x14ac:dyDescent="0.2">
      <c r="A9" s="186" t="s">
        <v>138</v>
      </c>
      <c r="B9" s="186">
        <v>3</v>
      </c>
      <c r="C9" s="186" t="s">
        <v>147</v>
      </c>
      <c r="D9" s="186" t="s">
        <v>700</v>
      </c>
      <c r="E9" s="186">
        <v>0.42599999999999999</v>
      </c>
      <c r="F9" s="186">
        <v>31.047000000000001</v>
      </c>
      <c r="G9" s="186">
        <v>9.5139999999999993</v>
      </c>
      <c r="J9" s="224">
        <f t="shared" si="2"/>
        <v>4.0567240999999997E-2</v>
      </c>
      <c r="K9" s="224">
        <f t="shared" si="3"/>
        <v>0.17484124000000001</v>
      </c>
      <c r="L9" s="189">
        <f t="shared" si="4"/>
        <v>9.5228265258215963</v>
      </c>
      <c r="M9" s="189">
        <f t="shared" si="5"/>
        <v>41.042544600938967</v>
      </c>
    </row>
    <row r="10" spans="1:13" x14ac:dyDescent="0.2">
      <c r="A10" s="186" t="s">
        <v>138</v>
      </c>
      <c r="B10" s="186">
        <v>4</v>
      </c>
      <c r="C10" s="186" t="s">
        <v>148</v>
      </c>
      <c r="D10" s="186" t="s">
        <v>700</v>
      </c>
      <c r="E10" s="186">
        <v>0.749</v>
      </c>
      <c r="F10" s="186">
        <v>54.634</v>
      </c>
      <c r="G10" s="186">
        <v>17.058</v>
      </c>
      <c r="J10" s="224">
        <f t="shared" si="2"/>
        <v>7.1301101999999991E-2</v>
      </c>
      <c r="K10" s="224">
        <f t="shared" si="3"/>
        <v>0.30429628000000003</v>
      </c>
      <c r="L10" s="189">
        <f t="shared" si="4"/>
        <v>9.5195062750333772</v>
      </c>
      <c r="M10" s="189">
        <f t="shared" si="5"/>
        <v>40.627006675567429</v>
      </c>
    </row>
    <row r="11" spans="1:13" x14ac:dyDescent="0.2">
      <c r="A11" s="186" t="s">
        <v>138</v>
      </c>
      <c r="B11" s="186">
        <v>5</v>
      </c>
      <c r="C11" s="186" t="s">
        <v>149</v>
      </c>
      <c r="D11" s="186" t="s">
        <v>700</v>
      </c>
      <c r="E11" s="186">
        <v>1.5780000000000001</v>
      </c>
      <c r="F11" s="186">
        <v>115.21899999999999</v>
      </c>
      <c r="G11" s="186">
        <v>36.875</v>
      </c>
      <c r="J11" s="224">
        <f t="shared" si="2"/>
        <v>0.15024335699999999</v>
      </c>
      <c r="K11" s="224">
        <f t="shared" si="3"/>
        <v>0.64435600000000004</v>
      </c>
      <c r="L11" s="189">
        <f t="shared" si="4"/>
        <v>9.5211252851711023</v>
      </c>
      <c r="M11" s="189">
        <f t="shared" si="5"/>
        <v>40.833713561470212</v>
      </c>
    </row>
    <row r="12" spans="1:13" x14ac:dyDescent="0.2">
      <c r="A12" s="186" t="s">
        <v>138</v>
      </c>
      <c r="B12" s="186">
        <v>6</v>
      </c>
      <c r="C12" s="186" t="s">
        <v>156</v>
      </c>
      <c r="D12" s="186" t="s">
        <v>701</v>
      </c>
      <c r="E12" s="186">
        <v>0.8</v>
      </c>
      <c r="F12" s="186">
        <v>63.314999999999998</v>
      </c>
      <c r="G12" s="186">
        <v>19.899000000000001</v>
      </c>
      <c r="J12" s="224">
        <f t="shared" si="2"/>
        <v>8.2612444999999993E-2</v>
      </c>
      <c r="K12" s="224">
        <f t="shared" si="3"/>
        <v>0.35304784000000006</v>
      </c>
      <c r="L12" s="189">
        <f t="shared" si="4"/>
        <v>10.326555624999999</v>
      </c>
      <c r="M12" s="189">
        <f t="shared" si="5"/>
        <v>44.130980000000001</v>
      </c>
    </row>
    <row r="13" spans="1:13" x14ac:dyDescent="0.2">
      <c r="A13" s="186" t="s">
        <v>138</v>
      </c>
      <c r="B13" s="186">
        <v>7</v>
      </c>
      <c r="C13" s="186" t="s">
        <v>157</v>
      </c>
      <c r="D13" s="186" t="s">
        <v>701</v>
      </c>
      <c r="E13" s="186">
        <v>0.82899999999999996</v>
      </c>
      <c r="F13" s="186">
        <v>65.704999999999998</v>
      </c>
      <c r="G13" s="186">
        <v>20.641999999999999</v>
      </c>
      <c r="J13" s="224">
        <f t="shared" si="2"/>
        <v>8.5726614999999992E-2</v>
      </c>
      <c r="K13" s="224">
        <f t="shared" si="3"/>
        <v>0.36579772000000005</v>
      </c>
      <c r="L13" s="189">
        <f t="shared" si="4"/>
        <v>10.340966827503015</v>
      </c>
      <c r="M13" s="189">
        <f t="shared" si="5"/>
        <v>44.125177322074798</v>
      </c>
    </row>
    <row r="14" spans="1:13" x14ac:dyDescent="0.2">
      <c r="A14" s="186" t="s">
        <v>138</v>
      </c>
      <c r="B14" s="186">
        <v>8</v>
      </c>
      <c r="C14" s="186" t="s">
        <v>165</v>
      </c>
      <c r="D14" s="186" t="s">
        <v>697</v>
      </c>
      <c r="E14" s="186">
        <v>0.81100000000000005</v>
      </c>
      <c r="F14" s="186">
        <v>81.454999999999998</v>
      </c>
      <c r="G14" s="186">
        <v>23.114999999999998</v>
      </c>
      <c r="J14" s="224">
        <f t="shared" si="2"/>
        <v>0.106248865</v>
      </c>
      <c r="K14" s="224">
        <f t="shared" si="3"/>
        <v>0.4082344</v>
      </c>
      <c r="L14" s="189">
        <f t="shared" si="4"/>
        <v>13.100969790382244</v>
      </c>
      <c r="M14" s="189">
        <f t="shared" si="5"/>
        <v>50.337163995067812</v>
      </c>
    </row>
    <row r="15" spans="1:13" x14ac:dyDescent="0.2">
      <c r="A15" s="186" t="s">
        <v>138</v>
      </c>
      <c r="B15" s="186">
        <v>9</v>
      </c>
      <c r="C15" s="186" t="s">
        <v>166</v>
      </c>
      <c r="D15" s="186" t="s">
        <v>697</v>
      </c>
      <c r="E15" s="186">
        <v>0.71899999999999997</v>
      </c>
      <c r="F15" s="186">
        <v>71.855999999999995</v>
      </c>
      <c r="G15" s="186">
        <v>20.341999999999999</v>
      </c>
      <c r="J15" s="224">
        <f t="shared" si="2"/>
        <v>9.3741367999999992E-2</v>
      </c>
      <c r="K15" s="224">
        <f t="shared" si="3"/>
        <v>0.36064972000000001</v>
      </c>
      <c r="L15" s="189">
        <f t="shared" si="4"/>
        <v>13.037742420027815</v>
      </c>
      <c r="M15" s="189">
        <f t="shared" si="5"/>
        <v>50.159905424200282</v>
      </c>
    </row>
    <row r="16" spans="1:13" x14ac:dyDescent="0.2">
      <c r="A16" s="186" t="s">
        <v>138</v>
      </c>
      <c r="B16" s="186">
        <v>10</v>
      </c>
      <c r="C16" s="186" t="s">
        <v>475</v>
      </c>
      <c r="D16" s="186" t="s">
        <v>476</v>
      </c>
      <c r="E16" s="186">
        <v>0.84599999999999997</v>
      </c>
      <c r="F16" s="186">
        <v>82.882999999999996</v>
      </c>
      <c r="G16" s="186">
        <v>19.459</v>
      </c>
      <c r="J16" s="224">
        <f t="shared" si="2"/>
        <v>0.10810954899999999</v>
      </c>
      <c r="K16" s="224">
        <f t="shared" si="3"/>
        <v>0.34549744000000004</v>
      </c>
      <c r="L16" s="189">
        <f t="shared" si="4"/>
        <v>12.778906501182034</v>
      </c>
      <c r="M16" s="189">
        <f t="shared" si="5"/>
        <v>40.838940898345157</v>
      </c>
    </row>
    <row r="17" spans="1:13" x14ac:dyDescent="0.2">
      <c r="A17" s="186" t="s">
        <v>138</v>
      </c>
      <c r="B17" s="186">
        <v>11</v>
      </c>
      <c r="C17" s="186" t="s">
        <v>477</v>
      </c>
      <c r="D17" s="186" t="s">
        <v>478</v>
      </c>
      <c r="E17" s="186">
        <v>0.84199999999999997</v>
      </c>
      <c r="F17" s="186">
        <v>88.956999999999994</v>
      </c>
      <c r="G17" s="186">
        <v>24.239000000000001</v>
      </c>
      <c r="J17" s="224">
        <f t="shared" si="2"/>
        <v>0.11602397099999999</v>
      </c>
      <c r="K17" s="224">
        <f t="shared" si="3"/>
        <v>0.42752224000000005</v>
      </c>
      <c r="L17" s="189">
        <f t="shared" si="4"/>
        <v>13.779569002375297</v>
      </c>
      <c r="M17" s="189">
        <f t="shared" si="5"/>
        <v>50.774612826603338</v>
      </c>
    </row>
    <row r="18" spans="1:13" x14ac:dyDescent="0.2">
      <c r="A18" s="186" t="s">
        <v>138</v>
      </c>
      <c r="B18" s="186">
        <v>12</v>
      </c>
      <c r="C18" s="186" t="s">
        <v>477</v>
      </c>
      <c r="D18" s="186" t="s">
        <v>203</v>
      </c>
      <c r="E18" s="186">
        <v>0.82899999999999996</v>
      </c>
      <c r="F18" s="186">
        <v>81.646000000000001</v>
      </c>
      <c r="G18" s="186">
        <v>24.341000000000001</v>
      </c>
      <c r="J18" s="224">
        <f t="shared" si="2"/>
        <v>0.10649773799999999</v>
      </c>
      <c r="K18" s="224">
        <f t="shared" si="3"/>
        <v>0.42927256000000008</v>
      </c>
      <c r="L18" s="189">
        <f t="shared" si="4"/>
        <v>12.846530518697225</v>
      </c>
      <c r="M18" s="189">
        <f t="shared" si="5"/>
        <v>51.781973462002426</v>
      </c>
    </row>
    <row r="19" spans="1:13" x14ac:dyDescent="0.2">
      <c r="A19" s="186" t="s">
        <v>138</v>
      </c>
      <c r="B19" s="186">
        <v>13</v>
      </c>
      <c r="C19" s="186" t="s">
        <v>479</v>
      </c>
      <c r="D19" s="186" t="s">
        <v>480</v>
      </c>
      <c r="E19" s="186">
        <v>0.80100000000000005</v>
      </c>
      <c r="F19" s="186">
        <v>76.691000000000003</v>
      </c>
      <c r="G19" s="186">
        <v>23.326000000000001</v>
      </c>
      <c r="J19" s="224">
        <f t="shared" si="2"/>
        <v>0.100041373</v>
      </c>
      <c r="K19" s="224">
        <f t="shared" si="3"/>
        <v>0.41185516000000005</v>
      </c>
      <c r="L19" s="189">
        <f t="shared" si="4"/>
        <v>12.489559675405742</v>
      </c>
      <c r="M19" s="189">
        <f t="shared" si="5"/>
        <v>51.417622971285894</v>
      </c>
    </row>
    <row r="20" spans="1:13" x14ac:dyDescent="0.2">
      <c r="A20" s="186" t="s">
        <v>138</v>
      </c>
      <c r="B20" s="186">
        <v>14</v>
      </c>
      <c r="C20" s="186" t="s">
        <v>481</v>
      </c>
      <c r="D20" s="186" t="s">
        <v>482</v>
      </c>
      <c r="E20" s="186">
        <v>0.83899999999999997</v>
      </c>
      <c r="F20" s="186">
        <v>86.471999999999994</v>
      </c>
      <c r="G20" s="186">
        <v>24.096</v>
      </c>
      <c r="J20" s="224">
        <f t="shared" si="2"/>
        <v>0.11278601599999999</v>
      </c>
      <c r="K20" s="224">
        <f t="shared" si="3"/>
        <v>0.42506836000000003</v>
      </c>
      <c r="L20" s="189">
        <f t="shared" si="4"/>
        <v>13.442910131108462</v>
      </c>
      <c r="M20" s="189">
        <f t="shared" si="5"/>
        <v>50.663690107270568</v>
      </c>
    </row>
    <row r="21" spans="1:13" x14ac:dyDescent="0.2">
      <c r="A21" s="186" t="s">
        <v>138</v>
      </c>
      <c r="B21" s="186">
        <v>15</v>
      </c>
      <c r="C21" s="186" t="s">
        <v>483</v>
      </c>
      <c r="D21" s="186" t="s">
        <v>484</v>
      </c>
      <c r="E21" s="186">
        <v>0.84299999999999997</v>
      </c>
      <c r="F21" s="186">
        <v>84.361999999999995</v>
      </c>
      <c r="G21" s="186">
        <v>24.69</v>
      </c>
      <c r="J21" s="224">
        <f t="shared" si="2"/>
        <v>0.11003668599999998</v>
      </c>
      <c r="K21" s="224">
        <f t="shared" si="3"/>
        <v>0.43526140000000008</v>
      </c>
      <c r="L21" s="189">
        <f t="shared" si="4"/>
        <v>13.052987663107945</v>
      </c>
      <c r="M21" s="189">
        <f t="shared" si="5"/>
        <v>51.632431791221833</v>
      </c>
    </row>
    <row r="22" spans="1:13" x14ac:dyDescent="0.2">
      <c r="A22" s="186" t="s">
        <v>138</v>
      </c>
      <c r="B22" s="186">
        <v>16</v>
      </c>
      <c r="C22" s="186" t="s">
        <v>485</v>
      </c>
      <c r="D22" s="186" t="s">
        <v>486</v>
      </c>
      <c r="E22" s="186">
        <v>0.81200000000000006</v>
      </c>
      <c r="F22" s="186">
        <v>89.153999999999996</v>
      </c>
      <c r="G22" s="186">
        <v>21.768000000000001</v>
      </c>
      <c r="J22" s="224">
        <f t="shared" si="2"/>
        <v>0.11628066199999999</v>
      </c>
      <c r="K22" s="224">
        <f t="shared" si="3"/>
        <v>0.38511988000000008</v>
      </c>
      <c r="L22" s="189">
        <f t="shared" si="4"/>
        <v>14.320278571428569</v>
      </c>
      <c r="M22" s="189">
        <f t="shared" si="5"/>
        <v>47.428556650246314</v>
      </c>
    </row>
    <row r="23" spans="1:13" x14ac:dyDescent="0.2">
      <c r="A23" s="186" t="s">
        <v>138</v>
      </c>
      <c r="B23" s="186">
        <v>17</v>
      </c>
      <c r="C23" s="186" t="s">
        <v>487</v>
      </c>
      <c r="D23" s="186" t="s">
        <v>488</v>
      </c>
      <c r="E23" s="186">
        <v>0.83</v>
      </c>
      <c r="F23" s="186">
        <v>90.494</v>
      </c>
      <c r="G23" s="186">
        <v>23.172999999999998</v>
      </c>
      <c r="J23" s="224">
        <f t="shared" si="2"/>
        <v>0.11802668199999999</v>
      </c>
      <c r="K23" s="224">
        <f t="shared" si="3"/>
        <v>0.40922968000000004</v>
      </c>
      <c r="L23" s="189">
        <f t="shared" si="4"/>
        <v>14.220082168674701</v>
      </c>
      <c r="M23" s="189">
        <f t="shared" si="5"/>
        <v>49.304780722891572</v>
      </c>
    </row>
    <row r="24" spans="1:13" x14ac:dyDescent="0.2">
      <c r="A24" s="186" t="s">
        <v>138</v>
      </c>
      <c r="B24" s="186">
        <v>18</v>
      </c>
      <c r="C24" s="186" t="s">
        <v>489</v>
      </c>
      <c r="D24" s="186" t="s">
        <v>490</v>
      </c>
      <c r="E24" s="186">
        <v>0.82499999999999996</v>
      </c>
      <c r="F24" s="186">
        <v>92.87</v>
      </c>
      <c r="G24" s="186">
        <v>22.64</v>
      </c>
      <c r="J24" s="224">
        <f t="shared" si="2"/>
        <v>0.12112261000000001</v>
      </c>
      <c r="K24" s="224">
        <f t="shared" si="3"/>
        <v>0.40008340000000003</v>
      </c>
      <c r="L24" s="189">
        <f t="shared" si="4"/>
        <v>14.681528484848485</v>
      </c>
      <c r="M24" s="189">
        <f t="shared" si="5"/>
        <v>48.494957575757581</v>
      </c>
    </row>
    <row r="25" spans="1:13" x14ac:dyDescent="0.2">
      <c r="A25" s="186" t="s">
        <v>138</v>
      </c>
      <c r="B25" s="186">
        <v>19</v>
      </c>
      <c r="C25" s="186" t="s">
        <v>491</v>
      </c>
      <c r="D25" s="186" t="s">
        <v>492</v>
      </c>
      <c r="E25" s="186">
        <v>0.84</v>
      </c>
      <c r="F25" s="186">
        <v>62.264000000000003</v>
      </c>
      <c r="G25" s="186">
        <v>27.468</v>
      </c>
      <c r="J25" s="224">
        <f t="shared" si="2"/>
        <v>8.1242992E-2</v>
      </c>
      <c r="K25" s="224">
        <f t="shared" si="3"/>
        <v>0.48293188000000004</v>
      </c>
      <c r="L25" s="189">
        <f t="shared" si="4"/>
        <v>9.6717847619047621</v>
      </c>
      <c r="M25" s="189">
        <f t="shared" si="5"/>
        <v>57.491890476190491</v>
      </c>
    </row>
    <row r="26" spans="1:13" x14ac:dyDescent="0.2">
      <c r="A26" s="186" t="s">
        <v>138</v>
      </c>
      <c r="B26" s="186">
        <v>20</v>
      </c>
      <c r="C26" s="186" t="s">
        <v>493</v>
      </c>
      <c r="D26" s="186" t="s">
        <v>494</v>
      </c>
      <c r="E26" s="186">
        <v>0.83199999999999996</v>
      </c>
      <c r="F26" s="186">
        <v>85.611000000000004</v>
      </c>
      <c r="G26" s="186">
        <v>23.92</v>
      </c>
      <c r="J26" s="224">
        <f t="shared" si="2"/>
        <v>0.111664133</v>
      </c>
      <c r="K26" s="224">
        <f t="shared" si="3"/>
        <v>0.4220482000000001</v>
      </c>
      <c r="L26" s="189">
        <f t="shared" si="4"/>
        <v>13.42116983173077</v>
      </c>
      <c r="M26" s="189">
        <f t="shared" si="5"/>
        <v>50.726947115384625</v>
      </c>
    </row>
    <row r="27" spans="1:13" x14ac:dyDescent="0.2">
      <c r="A27" s="186" t="s">
        <v>138</v>
      </c>
      <c r="B27" s="186">
        <v>21</v>
      </c>
      <c r="C27" s="186" t="s">
        <v>495</v>
      </c>
      <c r="D27" s="186" t="s">
        <v>496</v>
      </c>
      <c r="E27" s="186">
        <v>0.81399999999999995</v>
      </c>
      <c r="F27" s="186">
        <v>76.203999999999994</v>
      </c>
      <c r="G27" s="186">
        <v>24.858000000000001</v>
      </c>
      <c r="J27" s="224">
        <f t="shared" si="2"/>
        <v>9.9406811999999983E-2</v>
      </c>
      <c r="K27" s="224">
        <f t="shared" si="3"/>
        <v>0.43814428000000005</v>
      </c>
      <c r="L27" s="189">
        <f t="shared" si="4"/>
        <v>12.212139066339065</v>
      </c>
      <c r="M27" s="189">
        <f t="shared" si="5"/>
        <v>53.826078624078633</v>
      </c>
    </row>
    <row r="28" spans="1:13" x14ac:dyDescent="0.2">
      <c r="A28" s="186" t="s">
        <v>138</v>
      </c>
      <c r="B28" s="186">
        <v>22</v>
      </c>
      <c r="C28" s="186" t="s">
        <v>497</v>
      </c>
      <c r="D28" s="186" t="s">
        <v>498</v>
      </c>
      <c r="E28" s="186">
        <v>0.80500000000000005</v>
      </c>
      <c r="F28" s="186">
        <v>89.075000000000003</v>
      </c>
      <c r="G28" s="186">
        <v>22.370999999999999</v>
      </c>
      <c r="J28" s="224">
        <f t="shared" si="2"/>
        <v>0.116177725</v>
      </c>
      <c r="K28" s="224">
        <f t="shared" si="3"/>
        <v>0.39546736000000005</v>
      </c>
      <c r="L28" s="189">
        <f t="shared" si="4"/>
        <v>14.432015527950309</v>
      </c>
      <c r="M28" s="189">
        <f t="shared" si="5"/>
        <v>49.126380124223608</v>
      </c>
    </row>
    <row r="29" spans="1:13" x14ac:dyDescent="0.2">
      <c r="A29" s="186" t="s">
        <v>138</v>
      </c>
      <c r="B29" s="186">
        <v>23</v>
      </c>
      <c r="C29" s="186" t="s">
        <v>499</v>
      </c>
      <c r="D29" s="186" t="s">
        <v>500</v>
      </c>
      <c r="E29" s="186">
        <v>0.84</v>
      </c>
      <c r="F29" s="186">
        <v>83.022000000000006</v>
      </c>
      <c r="G29" s="186">
        <v>25.068000000000001</v>
      </c>
      <c r="J29" s="224">
        <f t="shared" si="2"/>
        <v>0.10829066600000001</v>
      </c>
      <c r="K29" s="224">
        <f t="shared" si="3"/>
        <v>0.44174788000000009</v>
      </c>
      <c r="L29" s="189">
        <f t="shared" si="4"/>
        <v>12.891745952380953</v>
      </c>
      <c r="M29" s="189">
        <f t="shared" si="5"/>
        <v>52.589033333333347</v>
      </c>
    </row>
    <row r="30" spans="1:13" x14ac:dyDescent="0.2">
      <c r="A30" s="186" t="s">
        <v>138</v>
      </c>
      <c r="B30" s="186">
        <v>24</v>
      </c>
      <c r="C30" s="186" t="s">
        <v>501</v>
      </c>
      <c r="D30" s="186" t="s">
        <v>502</v>
      </c>
      <c r="E30" s="186">
        <v>0.82899999999999996</v>
      </c>
      <c r="F30" s="186">
        <v>84.501999999999995</v>
      </c>
      <c r="G30" s="186">
        <v>24.047000000000001</v>
      </c>
      <c r="J30" s="224">
        <f t="shared" si="2"/>
        <v>0.11021910599999998</v>
      </c>
      <c r="K30" s="224">
        <f t="shared" si="3"/>
        <v>0.42422752000000008</v>
      </c>
      <c r="L30" s="189">
        <f t="shared" si="4"/>
        <v>13.295428950542821</v>
      </c>
      <c r="M30" s="189">
        <f t="shared" si="5"/>
        <v>51.173404101326916</v>
      </c>
    </row>
    <row r="31" spans="1:13" x14ac:dyDescent="0.2">
      <c r="A31" s="186" t="s">
        <v>138</v>
      </c>
      <c r="B31" s="186">
        <v>25</v>
      </c>
      <c r="C31" s="186" t="s">
        <v>503</v>
      </c>
      <c r="D31" s="186" t="s">
        <v>504</v>
      </c>
      <c r="E31" s="186">
        <v>0.82599999999999996</v>
      </c>
      <c r="F31" s="186">
        <v>89.587000000000003</v>
      </c>
      <c r="G31" s="186">
        <v>23.189</v>
      </c>
      <c r="J31" s="224">
        <f t="shared" si="2"/>
        <v>0.11684486099999999</v>
      </c>
      <c r="K31" s="224">
        <f t="shared" si="3"/>
        <v>0.40950424000000002</v>
      </c>
      <c r="L31" s="189">
        <f t="shared" si="4"/>
        <v>14.145866949152541</v>
      </c>
      <c r="M31" s="189">
        <f t="shared" si="5"/>
        <v>49.576784503631963</v>
      </c>
    </row>
    <row r="32" spans="1:13" x14ac:dyDescent="0.2">
      <c r="A32" s="186" t="s">
        <v>138</v>
      </c>
      <c r="B32" s="186">
        <v>26</v>
      </c>
      <c r="C32" s="186" t="s">
        <v>505</v>
      </c>
      <c r="D32" s="186" t="s">
        <v>506</v>
      </c>
      <c r="E32" s="186">
        <v>0.84299999999999997</v>
      </c>
      <c r="F32" s="186">
        <v>95.195999999999998</v>
      </c>
      <c r="G32" s="186">
        <v>22.989000000000001</v>
      </c>
      <c r="J32" s="224">
        <f t="shared" si="2"/>
        <v>0.12415338799999999</v>
      </c>
      <c r="K32" s="224">
        <f t="shared" si="3"/>
        <v>0.40607224000000008</v>
      </c>
      <c r="L32" s="189">
        <f t="shared" si="4"/>
        <v>14.727566785290627</v>
      </c>
      <c r="M32" s="189">
        <f t="shared" si="5"/>
        <v>48.169897983392659</v>
      </c>
    </row>
    <row r="33" spans="1:13" x14ac:dyDescent="0.2">
      <c r="A33" s="186" t="s">
        <v>138</v>
      </c>
      <c r="B33" s="186">
        <v>27</v>
      </c>
      <c r="C33" s="186" t="s">
        <v>507</v>
      </c>
      <c r="D33" s="186" t="s">
        <v>508</v>
      </c>
      <c r="E33" s="186">
        <v>0.82699999999999996</v>
      </c>
      <c r="F33" s="186">
        <v>84.146000000000001</v>
      </c>
      <c r="G33" s="186">
        <v>23.763000000000002</v>
      </c>
      <c r="J33" s="224">
        <f t="shared" si="2"/>
        <v>0.10975523799999999</v>
      </c>
      <c r="K33" s="224">
        <f t="shared" si="3"/>
        <v>0.41935408000000007</v>
      </c>
      <c r="L33" s="189">
        <f t="shared" si="4"/>
        <v>13.271491898428053</v>
      </c>
      <c r="M33" s="189">
        <f t="shared" si="5"/>
        <v>50.707869407496986</v>
      </c>
    </row>
    <row r="34" spans="1:13" x14ac:dyDescent="0.2">
      <c r="A34" s="186" t="s">
        <v>138</v>
      </c>
      <c r="B34" s="186">
        <v>28</v>
      </c>
      <c r="C34" s="186" t="s">
        <v>509</v>
      </c>
      <c r="D34" s="186" t="s">
        <v>510</v>
      </c>
      <c r="E34" s="186">
        <v>0.80300000000000005</v>
      </c>
      <c r="F34" s="186">
        <v>86.453000000000003</v>
      </c>
      <c r="G34" s="186">
        <v>22.407</v>
      </c>
      <c r="J34" s="224">
        <f t="shared" si="2"/>
        <v>0.112761259</v>
      </c>
      <c r="K34" s="224">
        <f t="shared" si="3"/>
        <v>0.39608512000000007</v>
      </c>
      <c r="L34" s="189">
        <f t="shared" si="4"/>
        <v>14.042498007471979</v>
      </c>
      <c r="M34" s="189">
        <f t="shared" si="5"/>
        <v>49.325668742216692</v>
      </c>
    </row>
    <row r="35" spans="1:13" x14ac:dyDescent="0.2">
      <c r="A35" s="186" t="s">
        <v>138</v>
      </c>
      <c r="B35" s="186">
        <v>29</v>
      </c>
      <c r="C35" s="186" t="s">
        <v>511</v>
      </c>
      <c r="D35" s="186" t="s">
        <v>512</v>
      </c>
      <c r="E35" s="186">
        <v>0.84599999999999997</v>
      </c>
      <c r="F35" s="186">
        <v>97.266000000000005</v>
      </c>
      <c r="G35" s="186">
        <v>22.724</v>
      </c>
      <c r="J35" s="224">
        <f t="shared" si="2"/>
        <v>0.12685059800000001</v>
      </c>
      <c r="K35" s="224">
        <f t="shared" si="3"/>
        <v>0.40152484000000005</v>
      </c>
      <c r="L35" s="189">
        <f t="shared" si="4"/>
        <v>14.994160520094566</v>
      </c>
      <c r="M35" s="189">
        <f t="shared" si="5"/>
        <v>47.46156501182034</v>
      </c>
    </row>
    <row r="36" spans="1:13" x14ac:dyDescent="0.2">
      <c r="A36" s="186" t="s">
        <v>138</v>
      </c>
      <c r="B36" s="186">
        <v>30</v>
      </c>
      <c r="C36" s="186" t="s">
        <v>513</v>
      </c>
      <c r="D36" s="186" t="s">
        <v>514</v>
      </c>
      <c r="E36" s="186">
        <v>0.84599999999999997</v>
      </c>
      <c r="F36" s="186">
        <v>97.590999999999994</v>
      </c>
      <c r="G36" s="186">
        <v>23.157</v>
      </c>
      <c r="J36" s="224">
        <f t="shared" si="2"/>
        <v>0.12727407299999999</v>
      </c>
      <c r="K36" s="224">
        <f t="shared" si="3"/>
        <v>0.40895512000000006</v>
      </c>
      <c r="L36" s="189">
        <f t="shared" si="4"/>
        <v>15.044216666666665</v>
      </c>
      <c r="M36" s="189">
        <f t="shared" si="5"/>
        <v>48.339848699763607</v>
      </c>
    </row>
    <row r="37" spans="1:13" x14ac:dyDescent="0.2">
      <c r="A37" s="186" t="s">
        <v>138</v>
      </c>
      <c r="B37" s="186">
        <v>31</v>
      </c>
      <c r="C37" s="186" t="s">
        <v>515</v>
      </c>
      <c r="D37" s="186" t="s">
        <v>516</v>
      </c>
      <c r="E37" s="186">
        <v>0.82399999999999995</v>
      </c>
      <c r="F37" s="186">
        <v>80.671000000000006</v>
      </c>
      <c r="G37" s="186">
        <v>24.058</v>
      </c>
      <c r="J37" s="224">
        <f t="shared" si="2"/>
        <v>0.105227313</v>
      </c>
      <c r="K37" s="224">
        <f t="shared" si="3"/>
        <v>0.42441628000000003</v>
      </c>
      <c r="L37" s="189">
        <f t="shared" si="4"/>
        <v>12.770304975728155</v>
      </c>
      <c r="M37" s="189">
        <f t="shared" si="5"/>
        <v>51.506830097087388</v>
      </c>
    </row>
    <row r="38" spans="1:13" x14ac:dyDescent="0.2">
      <c r="A38" s="186" t="s">
        <v>138</v>
      </c>
      <c r="B38" s="186">
        <v>32</v>
      </c>
      <c r="C38" s="186" t="s">
        <v>517</v>
      </c>
      <c r="D38" s="186" t="s">
        <v>518</v>
      </c>
      <c r="E38" s="186">
        <v>0.82699999999999996</v>
      </c>
      <c r="F38" s="186">
        <v>91.917000000000002</v>
      </c>
      <c r="G38" s="186">
        <v>22.873000000000001</v>
      </c>
      <c r="J38" s="224">
        <f t="shared" si="2"/>
        <v>0.119880851</v>
      </c>
      <c r="K38" s="224">
        <f t="shared" si="3"/>
        <v>0.40408168000000005</v>
      </c>
      <c r="L38" s="189">
        <f t="shared" si="4"/>
        <v>14.495870737605804</v>
      </c>
      <c r="M38" s="189">
        <f t="shared" si="5"/>
        <v>48.861146311970991</v>
      </c>
    </row>
    <row r="39" spans="1:13" x14ac:dyDescent="0.2">
      <c r="A39" s="186" t="s">
        <v>138</v>
      </c>
      <c r="B39" s="186">
        <v>33</v>
      </c>
      <c r="C39" s="186" t="s">
        <v>517</v>
      </c>
      <c r="D39" s="186" t="s">
        <v>244</v>
      </c>
      <c r="E39" s="186">
        <v>0.82099999999999995</v>
      </c>
      <c r="F39" s="186">
        <v>90.513999999999996</v>
      </c>
      <c r="G39" s="186">
        <v>22.274000000000001</v>
      </c>
      <c r="J39" s="224">
        <f t="shared" si="2"/>
        <v>0.11805274199999999</v>
      </c>
      <c r="K39" s="224">
        <f t="shared" si="3"/>
        <v>0.39380284000000004</v>
      </c>
      <c r="L39" s="189">
        <f t="shared" si="4"/>
        <v>14.379140316686968</v>
      </c>
      <c r="M39" s="189">
        <f t="shared" si="5"/>
        <v>47.966241169305732</v>
      </c>
    </row>
    <row r="40" spans="1:13" x14ac:dyDescent="0.2">
      <c r="A40" s="186" t="s">
        <v>138</v>
      </c>
      <c r="B40" s="186">
        <v>34</v>
      </c>
      <c r="C40" s="186" t="s">
        <v>150</v>
      </c>
      <c r="D40" s="186" t="s">
        <v>700</v>
      </c>
      <c r="E40" s="186">
        <v>0.80100000000000005</v>
      </c>
      <c r="F40" s="186">
        <v>58.231000000000002</v>
      </c>
      <c r="G40" s="186">
        <v>18.158999999999999</v>
      </c>
      <c r="J40" s="224">
        <f t="shared" si="2"/>
        <v>7.5987993000000004E-2</v>
      </c>
      <c r="K40" s="224">
        <f t="shared" si="3"/>
        <v>0.32318943999999999</v>
      </c>
      <c r="L40" s="189">
        <f t="shared" si="4"/>
        <v>9.4866408239700366</v>
      </c>
      <c r="M40" s="189">
        <f t="shared" si="5"/>
        <v>40.348244694132326</v>
      </c>
    </row>
    <row r="41" spans="1:13" x14ac:dyDescent="0.2">
      <c r="A41" s="186" t="s">
        <v>138</v>
      </c>
      <c r="B41" s="186">
        <v>35</v>
      </c>
      <c r="C41" s="186" t="s">
        <v>151</v>
      </c>
      <c r="D41" s="186" t="s">
        <v>700</v>
      </c>
      <c r="E41" s="186">
        <v>0.78600000000000003</v>
      </c>
      <c r="F41" s="186">
        <v>57.136000000000003</v>
      </c>
      <c r="G41" s="186">
        <v>17.878</v>
      </c>
      <c r="J41" s="224">
        <f t="shared" si="2"/>
        <v>7.4561208000000004E-2</v>
      </c>
      <c r="K41" s="224">
        <f t="shared" si="3"/>
        <v>0.31836748000000004</v>
      </c>
      <c r="L41" s="189">
        <f t="shared" si="4"/>
        <v>9.4861587786259545</v>
      </c>
      <c r="M41" s="189">
        <f t="shared" si="5"/>
        <v>40.504768447837151</v>
      </c>
    </row>
    <row r="42" spans="1:13" x14ac:dyDescent="0.2">
      <c r="A42" s="186" t="s">
        <v>138</v>
      </c>
      <c r="B42" s="186">
        <v>36</v>
      </c>
      <c r="C42" s="186" t="s">
        <v>158</v>
      </c>
      <c r="D42" s="186" t="s">
        <v>701</v>
      </c>
      <c r="E42" s="186">
        <v>0.77900000000000003</v>
      </c>
      <c r="F42" s="186">
        <v>61.356000000000002</v>
      </c>
      <c r="G42" s="186">
        <v>19.145</v>
      </c>
      <c r="J42" s="224">
        <f t="shared" si="2"/>
        <v>8.0059867999999992E-2</v>
      </c>
      <c r="K42" s="224">
        <f t="shared" si="3"/>
        <v>0.34010920000000006</v>
      </c>
      <c r="L42" s="189">
        <f t="shared" si="4"/>
        <v>10.277261617458279</v>
      </c>
      <c r="M42" s="189">
        <f t="shared" si="5"/>
        <v>43.659717586649556</v>
      </c>
    </row>
    <row r="43" spans="1:13" x14ac:dyDescent="0.2">
      <c r="A43" s="186" t="s">
        <v>138</v>
      </c>
      <c r="B43" s="186">
        <v>37</v>
      </c>
      <c r="C43" s="186" t="s">
        <v>159</v>
      </c>
      <c r="D43" s="186" t="s">
        <v>701</v>
      </c>
      <c r="E43" s="186">
        <v>0.72599999999999998</v>
      </c>
      <c r="F43" s="186">
        <v>57.558999999999997</v>
      </c>
      <c r="G43" s="186">
        <v>17.835999999999999</v>
      </c>
      <c r="J43" s="224">
        <f t="shared" si="2"/>
        <v>7.5112376999999994E-2</v>
      </c>
      <c r="K43" s="224">
        <f t="shared" si="3"/>
        <v>0.31764676000000003</v>
      </c>
      <c r="L43" s="189">
        <f t="shared" si="4"/>
        <v>10.346057438016528</v>
      </c>
      <c r="M43" s="189">
        <f t="shared" si="5"/>
        <v>43.752997245179074</v>
      </c>
    </row>
    <row r="44" spans="1:13" x14ac:dyDescent="0.2">
      <c r="A44" s="186" t="s">
        <v>138</v>
      </c>
      <c r="B44" s="186">
        <v>38</v>
      </c>
      <c r="C44" s="186" t="s">
        <v>167</v>
      </c>
      <c r="D44" s="186" t="s">
        <v>697</v>
      </c>
      <c r="E44" s="186">
        <v>0.75</v>
      </c>
      <c r="F44" s="186">
        <v>74.783000000000001</v>
      </c>
      <c r="G44" s="186">
        <v>21.067</v>
      </c>
      <c r="J44" s="224">
        <f t="shared" si="2"/>
        <v>9.7555248999999997E-2</v>
      </c>
      <c r="K44" s="224">
        <f t="shared" si="3"/>
        <v>0.37309072000000004</v>
      </c>
      <c r="L44" s="189">
        <f t="shared" si="4"/>
        <v>13.007366533333334</v>
      </c>
      <c r="M44" s="189">
        <f t="shared" si="5"/>
        <v>49.745429333333341</v>
      </c>
    </row>
    <row r="45" spans="1:13" x14ac:dyDescent="0.2">
      <c r="A45" s="186" t="s">
        <v>138</v>
      </c>
      <c r="B45" s="186">
        <v>39</v>
      </c>
      <c r="C45" s="186" t="s">
        <v>168</v>
      </c>
      <c r="D45" s="186" t="s">
        <v>697</v>
      </c>
      <c r="E45" s="186">
        <v>0.79</v>
      </c>
      <c r="F45" s="186">
        <v>78.721999999999994</v>
      </c>
      <c r="G45" s="186">
        <v>22.212</v>
      </c>
      <c r="J45" s="224">
        <f t="shared" si="2"/>
        <v>0.10268776599999999</v>
      </c>
      <c r="K45" s="224">
        <f t="shared" si="3"/>
        <v>0.39273892000000005</v>
      </c>
      <c r="L45" s="189">
        <f t="shared" si="4"/>
        <v>12.998451392405061</v>
      </c>
      <c r="M45" s="189">
        <f t="shared" si="5"/>
        <v>49.713787341772154</v>
      </c>
    </row>
    <row r="46" spans="1:13" x14ac:dyDescent="0.2">
      <c r="A46" s="186" t="s">
        <v>138</v>
      </c>
      <c r="B46" s="186">
        <v>40</v>
      </c>
      <c r="C46" s="186" t="s">
        <v>519</v>
      </c>
      <c r="D46" s="186" t="s">
        <v>520</v>
      </c>
      <c r="E46" s="186">
        <v>0.82499999999999996</v>
      </c>
      <c r="F46" s="186">
        <v>90.134</v>
      </c>
      <c r="G46" s="186">
        <v>23.084</v>
      </c>
      <c r="J46" s="224">
        <f t="shared" si="2"/>
        <v>0.117557602</v>
      </c>
      <c r="K46" s="224">
        <f t="shared" si="3"/>
        <v>0.40770244000000005</v>
      </c>
      <c r="L46" s="189">
        <f t="shared" si="4"/>
        <v>14.249406303030304</v>
      </c>
      <c r="M46" s="189">
        <f t="shared" si="5"/>
        <v>49.418477575757585</v>
      </c>
    </row>
    <row r="47" spans="1:13" x14ac:dyDescent="0.2">
      <c r="A47" s="186" t="s">
        <v>138</v>
      </c>
      <c r="B47" s="186">
        <v>41</v>
      </c>
      <c r="C47" s="186" t="s">
        <v>521</v>
      </c>
      <c r="D47" s="186" t="s">
        <v>522</v>
      </c>
      <c r="E47" s="186">
        <v>0.80700000000000005</v>
      </c>
      <c r="F47" s="186">
        <v>80.58</v>
      </c>
      <c r="G47" s="186">
        <v>24.277000000000001</v>
      </c>
      <c r="J47" s="224">
        <f t="shared" si="2"/>
        <v>0.10510873999999999</v>
      </c>
      <c r="K47" s="224">
        <f t="shared" si="3"/>
        <v>0.42817432000000005</v>
      </c>
      <c r="L47" s="189">
        <f t="shared" si="4"/>
        <v>13.024627013630729</v>
      </c>
      <c r="M47" s="189">
        <f t="shared" si="5"/>
        <v>53.057536555142505</v>
      </c>
    </row>
    <row r="48" spans="1:13" x14ac:dyDescent="0.2">
      <c r="A48" s="186" t="s">
        <v>138</v>
      </c>
      <c r="B48" s="186">
        <v>42</v>
      </c>
      <c r="C48" s="186" t="s">
        <v>523</v>
      </c>
      <c r="D48" s="186" t="s">
        <v>524</v>
      </c>
      <c r="E48" s="186">
        <v>0.80900000000000005</v>
      </c>
      <c r="F48" s="186">
        <v>86.600999999999999</v>
      </c>
      <c r="G48" s="186">
        <v>22.568999999999999</v>
      </c>
      <c r="J48" s="224">
        <f t="shared" si="2"/>
        <v>0.11295410299999999</v>
      </c>
      <c r="K48" s="224">
        <f t="shared" si="3"/>
        <v>0.39886504</v>
      </c>
      <c r="L48" s="189">
        <f t="shared" si="4"/>
        <v>13.962188257107538</v>
      </c>
      <c r="M48" s="189">
        <f t="shared" si="5"/>
        <v>49.30346600741656</v>
      </c>
    </row>
    <row r="49" spans="1:13" x14ac:dyDescent="0.2">
      <c r="A49" s="186" t="s">
        <v>138</v>
      </c>
      <c r="B49" s="186">
        <v>43</v>
      </c>
      <c r="C49" s="186" t="s">
        <v>525</v>
      </c>
      <c r="D49" s="186" t="s">
        <v>526</v>
      </c>
      <c r="E49" s="186">
        <v>0.80800000000000005</v>
      </c>
      <c r="F49" s="186">
        <v>80.397999999999996</v>
      </c>
      <c r="G49" s="186">
        <v>23.59</v>
      </c>
      <c r="J49" s="224">
        <f t="shared" si="2"/>
        <v>0.10487159399999998</v>
      </c>
      <c r="K49" s="224">
        <f t="shared" si="3"/>
        <v>0.41638540000000002</v>
      </c>
      <c r="L49" s="189">
        <f t="shared" si="4"/>
        <v>12.979157673267325</v>
      </c>
      <c r="M49" s="189">
        <f t="shared" si="5"/>
        <v>51.532846534653466</v>
      </c>
    </row>
    <row r="50" spans="1:13" x14ac:dyDescent="0.2">
      <c r="A50" s="186" t="s">
        <v>138</v>
      </c>
      <c r="B50" s="186">
        <v>44</v>
      </c>
      <c r="C50" s="186" t="s">
        <v>527</v>
      </c>
      <c r="D50" s="186" t="s">
        <v>528</v>
      </c>
      <c r="E50" s="186">
        <v>0.82599999999999996</v>
      </c>
      <c r="F50" s="186">
        <v>79.066000000000003</v>
      </c>
      <c r="G50" s="186">
        <v>24.832999999999998</v>
      </c>
      <c r="J50" s="224">
        <f t="shared" si="2"/>
        <v>0.10313599799999999</v>
      </c>
      <c r="K50" s="224">
        <f t="shared" si="3"/>
        <v>0.43771528000000004</v>
      </c>
      <c r="L50" s="189">
        <f t="shared" si="4"/>
        <v>12.486198305084747</v>
      </c>
      <c r="M50" s="189">
        <f t="shared" si="5"/>
        <v>52.992164648910425</v>
      </c>
    </row>
    <row r="51" spans="1:13" x14ac:dyDescent="0.2">
      <c r="A51" s="186" t="s">
        <v>138</v>
      </c>
      <c r="B51" s="186">
        <v>45</v>
      </c>
      <c r="C51" s="186" t="s">
        <v>529</v>
      </c>
      <c r="D51" s="186" t="s">
        <v>530</v>
      </c>
      <c r="E51" s="186">
        <v>0.83299999999999996</v>
      </c>
      <c r="F51" s="186">
        <v>90.218000000000004</v>
      </c>
      <c r="G51" s="186">
        <v>23.196999999999999</v>
      </c>
      <c r="J51" s="224">
        <f t="shared" si="2"/>
        <v>0.11766705399999999</v>
      </c>
      <c r="K51" s="224">
        <f t="shared" si="3"/>
        <v>0.40964152000000004</v>
      </c>
      <c r="L51" s="189">
        <f t="shared" si="4"/>
        <v>14.125696758703482</v>
      </c>
      <c r="M51" s="189">
        <f t="shared" si="5"/>
        <v>49.176653061224499</v>
      </c>
    </row>
    <row r="52" spans="1:13" x14ac:dyDescent="0.2">
      <c r="A52" s="186" t="s">
        <v>138</v>
      </c>
      <c r="B52" s="186">
        <v>46</v>
      </c>
      <c r="C52" s="186" t="s">
        <v>531</v>
      </c>
      <c r="D52" s="186" t="s">
        <v>532</v>
      </c>
      <c r="E52" s="186">
        <v>0.84199999999999997</v>
      </c>
      <c r="F52" s="186">
        <v>98.59</v>
      </c>
      <c r="G52" s="186">
        <v>22.77</v>
      </c>
      <c r="J52" s="224">
        <f t="shared" si="2"/>
        <v>0.12857577000000001</v>
      </c>
      <c r="K52" s="224">
        <f t="shared" si="3"/>
        <v>0.40231420000000001</v>
      </c>
      <c r="L52" s="189">
        <f t="shared" si="4"/>
        <v>15.270281472684086</v>
      </c>
      <c r="M52" s="189">
        <f t="shared" si="5"/>
        <v>47.780783847980999</v>
      </c>
    </row>
    <row r="53" spans="1:13" x14ac:dyDescent="0.2">
      <c r="A53" s="186" t="s">
        <v>138</v>
      </c>
      <c r="B53" s="186">
        <v>47</v>
      </c>
      <c r="C53" s="186" t="s">
        <v>533</v>
      </c>
      <c r="D53" s="186" t="s">
        <v>534</v>
      </c>
      <c r="E53" s="186">
        <v>0.80800000000000005</v>
      </c>
      <c r="F53" s="186">
        <v>84.742000000000004</v>
      </c>
      <c r="G53" s="186">
        <v>22.603000000000002</v>
      </c>
      <c r="J53" s="224">
        <f t="shared" si="2"/>
        <v>0.110531826</v>
      </c>
      <c r="K53" s="224">
        <f t="shared" si="3"/>
        <v>0.39944848000000005</v>
      </c>
      <c r="L53" s="189">
        <f t="shared" si="4"/>
        <v>13.679681435643564</v>
      </c>
      <c r="M53" s="189">
        <f t="shared" si="5"/>
        <v>49.436693069306934</v>
      </c>
    </row>
    <row r="54" spans="1:13" x14ac:dyDescent="0.2">
      <c r="A54" s="186" t="s">
        <v>138</v>
      </c>
      <c r="B54" s="186">
        <v>48</v>
      </c>
      <c r="C54" s="186" t="s">
        <v>535</v>
      </c>
      <c r="D54" s="186" t="s">
        <v>536</v>
      </c>
      <c r="E54" s="186">
        <v>0.82699999999999996</v>
      </c>
      <c r="F54" s="186">
        <v>85.867000000000004</v>
      </c>
      <c r="G54" s="186">
        <v>22.957000000000001</v>
      </c>
      <c r="J54" s="224">
        <f t="shared" si="2"/>
        <v>0.11199770100000001</v>
      </c>
      <c r="K54" s="224">
        <f t="shared" si="3"/>
        <v>0.40552312000000007</v>
      </c>
      <c r="L54" s="189">
        <f t="shared" si="4"/>
        <v>13.54264824667473</v>
      </c>
      <c r="M54" s="189">
        <f t="shared" si="5"/>
        <v>49.035443772672323</v>
      </c>
    </row>
    <row r="55" spans="1:13" x14ac:dyDescent="0.2">
      <c r="A55" s="186" t="s">
        <v>138</v>
      </c>
      <c r="B55" s="186">
        <v>49</v>
      </c>
      <c r="C55" s="186" t="s">
        <v>537</v>
      </c>
      <c r="D55" s="186" t="s">
        <v>538</v>
      </c>
      <c r="E55" s="186">
        <v>0.80800000000000005</v>
      </c>
      <c r="F55" s="186">
        <v>87.908000000000001</v>
      </c>
      <c r="G55" s="186">
        <v>22.25</v>
      </c>
      <c r="J55" s="224">
        <f t="shared" si="2"/>
        <v>0.114657124</v>
      </c>
      <c r="K55" s="224">
        <f t="shared" si="3"/>
        <v>0.39339100000000005</v>
      </c>
      <c r="L55" s="189">
        <f t="shared" si="4"/>
        <v>14.190238118811878</v>
      </c>
      <c r="M55" s="189">
        <f t="shared" si="5"/>
        <v>48.687004950495052</v>
      </c>
    </row>
    <row r="56" spans="1:13" x14ac:dyDescent="0.2">
      <c r="A56" s="186" t="s">
        <v>138</v>
      </c>
      <c r="B56" s="186">
        <v>50</v>
      </c>
      <c r="C56" s="186" t="s">
        <v>539</v>
      </c>
      <c r="D56" s="186" t="s">
        <v>540</v>
      </c>
      <c r="E56" s="186">
        <v>0.83799999999999997</v>
      </c>
      <c r="F56" s="186">
        <v>85.501000000000005</v>
      </c>
      <c r="G56" s="186">
        <v>23.898</v>
      </c>
      <c r="J56" s="224">
        <f t="shared" si="2"/>
        <v>0.111520803</v>
      </c>
      <c r="K56" s="224">
        <f t="shared" si="3"/>
        <v>0.42167068000000002</v>
      </c>
      <c r="L56" s="189">
        <f t="shared" si="4"/>
        <v>13.30797171837709</v>
      </c>
      <c r="M56" s="189">
        <f t="shared" si="5"/>
        <v>50.318696897374707</v>
      </c>
    </row>
    <row r="57" spans="1:13" x14ac:dyDescent="0.2">
      <c r="A57" s="186" t="s">
        <v>138</v>
      </c>
      <c r="B57" s="186">
        <v>51</v>
      </c>
      <c r="C57" s="186" t="s">
        <v>541</v>
      </c>
      <c r="D57" s="186" t="s">
        <v>542</v>
      </c>
      <c r="E57" s="186">
        <v>0.84</v>
      </c>
      <c r="F57" s="186">
        <v>95.244</v>
      </c>
      <c r="G57" s="186">
        <v>22.992999999999999</v>
      </c>
      <c r="J57" s="224">
        <f t="shared" si="2"/>
        <v>0.12421593199999999</v>
      </c>
      <c r="K57" s="224">
        <f t="shared" si="3"/>
        <v>0.40614088000000004</v>
      </c>
      <c r="L57" s="189">
        <f t="shared" si="4"/>
        <v>14.78761095238095</v>
      </c>
      <c r="M57" s="189">
        <f t="shared" si="5"/>
        <v>48.350104761904767</v>
      </c>
    </row>
    <row r="58" spans="1:13" x14ac:dyDescent="0.2">
      <c r="A58" s="186" t="s">
        <v>138</v>
      </c>
      <c r="B58" s="186">
        <v>52</v>
      </c>
      <c r="C58" s="186" t="s">
        <v>543</v>
      </c>
      <c r="D58" s="186" t="s">
        <v>544</v>
      </c>
      <c r="E58" s="186">
        <v>0.81599999999999995</v>
      </c>
      <c r="F58" s="186">
        <v>65.096999999999994</v>
      </c>
      <c r="G58" s="186">
        <v>25.469000000000001</v>
      </c>
      <c r="J58" s="224">
        <f t="shared" si="2"/>
        <v>8.4934390999999984E-2</v>
      </c>
      <c r="K58" s="224">
        <f t="shared" si="3"/>
        <v>0.44862904000000009</v>
      </c>
      <c r="L58" s="189">
        <f t="shared" si="4"/>
        <v>10.408626348039213</v>
      </c>
      <c r="M58" s="189">
        <f t="shared" si="5"/>
        <v>54.979049019607864</v>
      </c>
    </row>
    <row r="59" spans="1:13" x14ac:dyDescent="0.2">
      <c r="A59" s="186" t="s">
        <v>138</v>
      </c>
      <c r="B59" s="186">
        <v>53</v>
      </c>
      <c r="C59" s="186" t="s">
        <v>545</v>
      </c>
      <c r="D59" s="186" t="s">
        <v>546</v>
      </c>
      <c r="E59" s="186">
        <v>0.80300000000000005</v>
      </c>
      <c r="F59" s="186">
        <v>85.096999999999994</v>
      </c>
      <c r="G59" s="186">
        <v>22.225000000000001</v>
      </c>
      <c r="J59" s="224">
        <f t="shared" si="2"/>
        <v>0.11099439099999998</v>
      </c>
      <c r="K59" s="224">
        <f t="shared" si="3"/>
        <v>0.39296200000000009</v>
      </c>
      <c r="L59" s="189">
        <f t="shared" si="4"/>
        <v>13.822464632627643</v>
      </c>
      <c r="M59" s="189">
        <f t="shared" si="5"/>
        <v>48.936737235367374</v>
      </c>
    </row>
    <row r="60" spans="1:13" x14ac:dyDescent="0.2">
      <c r="A60" s="186" t="s">
        <v>138</v>
      </c>
      <c r="B60" s="186">
        <v>54</v>
      </c>
      <c r="C60" s="186" t="s">
        <v>547</v>
      </c>
      <c r="D60" s="186" t="s">
        <v>548</v>
      </c>
      <c r="E60" s="186">
        <v>0.81699999999999995</v>
      </c>
      <c r="F60" s="186">
        <v>88.688999999999993</v>
      </c>
      <c r="G60" s="186">
        <v>22.161999999999999</v>
      </c>
      <c r="J60" s="224">
        <f t="shared" si="2"/>
        <v>0.11567476699999998</v>
      </c>
      <c r="K60" s="224">
        <f t="shared" si="3"/>
        <v>0.39188092000000002</v>
      </c>
      <c r="L60" s="189">
        <f t="shared" si="4"/>
        <v>14.158478212974297</v>
      </c>
      <c r="M60" s="189">
        <f t="shared" si="5"/>
        <v>47.965840881272953</v>
      </c>
    </row>
    <row r="61" spans="1:13" x14ac:dyDescent="0.2">
      <c r="A61" s="186" t="s">
        <v>138</v>
      </c>
      <c r="B61" s="186">
        <v>55</v>
      </c>
      <c r="C61" s="186" t="s">
        <v>549</v>
      </c>
      <c r="D61" s="186" t="s">
        <v>550</v>
      </c>
      <c r="E61" s="186">
        <v>0.82699999999999996</v>
      </c>
      <c r="F61" s="186">
        <v>90.238</v>
      </c>
      <c r="G61" s="186">
        <v>22.349</v>
      </c>
      <c r="J61" s="224">
        <f t="shared" si="2"/>
        <v>0.11769311399999999</v>
      </c>
      <c r="K61" s="224">
        <f t="shared" si="3"/>
        <v>0.39508984000000003</v>
      </c>
      <c r="L61" s="189">
        <f t="shared" si="4"/>
        <v>14.231331801692864</v>
      </c>
      <c r="M61" s="189">
        <f t="shared" si="5"/>
        <v>47.773862152357928</v>
      </c>
    </row>
    <row r="62" spans="1:13" x14ac:dyDescent="0.2">
      <c r="A62" s="186" t="s">
        <v>138</v>
      </c>
      <c r="B62" s="186">
        <v>56</v>
      </c>
      <c r="C62" s="186" t="s">
        <v>551</v>
      </c>
      <c r="D62" s="186" t="s">
        <v>552</v>
      </c>
      <c r="E62" s="186">
        <v>0.82399999999999995</v>
      </c>
      <c r="F62" s="186">
        <v>80.102000000000004</v>
      </c>
      <c r="G62" s="186">
        <v>23.105</v>
      </c>
      <c r="J62" s="224">
        <f t="shared" si="2"/>
        <v>0.104485906</v>
      </c>
      <c r="K62" s="224">
        <f t="shared" si="3"/>
        <v>0.40806280000000006</v>
      </c>
      <c r="L62" s="189">
        <f t="shared" si="4"/>
        <v>12.680328398058254</v>
      </c>
      <c r="M62" s="189">
        <f t="shared" si="5"/>
        <v>49.522184466019425</v>
      </c>
    </row>
    <row r="63" spans="1:13" x14ac:dyDescent="0.2">
      <c r="A63" s="186" t="s">
        <v>138</v>
      </c>
      <c r="B63" s="186">
        <v>57</v>
      </c>
      <c r="C63" s="186" t="s">
        <v>553</v>
      </c>
      <c r="D63" s="186" t="s">
        <v>554</v>
      </c>
      <c r="E63" s="186">
        <v>0.83699999999999997</v>
      </c>
      <c r="F63" s="186">
        <v>91.408000000000001</v>
      </c>
      <c r="G63" s="186">
        <v>22.481999999999999</v>
      </c>
      <c r="J63" s="224">
        <f t="shared" si="2"/>
        <v>0.11921762399999999</v>
      </c>
      <c r="K63" s="224">
        <f t="shared" si="3"/>
        <v>0.39737212000000005</v>
      </c>
      <c r="L63" s="189">
        <f t="shared" si="4"/>
        <v>14.243443727598567</v>
      </c>
      <c r="M63" s="189">
        <f t="shared" si="5"/>
        <v>47.475761051373958</v>
      </c>
    </row>
    <row r="64" spans="1:13" x14ac:dyDescent="0.2">
      <c r="A64" s="186" t="s">
        <v>138</v>
      </c>
      <c r="B64" s="186">
        <v>58</v>
      </c>
      <c r="C64" s="186" t="s">
        <v>555</v>
      </c>
      <c r="D64" s="186" t="s">
        <v>556</v>
      </c>
      <c r="E64" s="186">
        <v>0.83</v>
      </c>
      <c r="F64" s="186">
        <v>91.247</v>
      </c>
      <c r="G64" s="186">
        <v>22.504000000000001</v>
      </c>
      <c r="J64" s="224">
        <f t="shared" si="2"/>
        <v>0.11900784099999999</v>
      </c>
      <c r="K64" s="224">
        <f t="shared" si="3"/>
        <v>0.39774964000000007</v>
      </c>
      <c r="L64" s="189">
        <f t="shared" si="4"/>
        <v>14.338294096385543</v>
      </c>
      <c r="M64" s="189">
        <f t="shared" si="5"/>
        <v>47.921643373493986</v>
      </c>
    </row>
    <row r="65" spans="1:13" x14ac:dyDescent="0.2">
      <c r="A65" s="186" t="s">
        <v>138</v>
      </c>
      <c r="B65" s="186">
        <v>59</v>
      </c>
      <c r="C65" s="186" t="s">
        <v>557</v>
      </c>
      <c r="D65" s="186" t="s">
        <v>558</v>
      </c>
      <c r="E65" s="186">
        <v>0.82</v>
      </c>
      <c r="F65" s="186">
        <v>77.67</v>
      </c>
      <c r="G65" s="186">
        <v>24.667999999999999</v>
      </c>
      <c r="J65" s="224">
        <f t="shared" si="2"/>
        <v>0.10131701</v>
      </c>
      <c r="K65" s="224">
        <f t="shared" si="3"/>
        <v>0.43488388000000006</v>
      </c>
      <c r="L65" s="189">
        <f t="shared" si="4"/>
        <v>12.355732926829269</v>
      </c>
      <c r="M65" s="189">
        <f t="shared" si="5"/>
        <v>53.034619512195135</v>
      </c>
    </row>
    <row r="66" spans="1:13" x14ac:dyDescent="0.2">
      <c r="A66" s="186" t="s">
        <v>138</v>
      </c>
      <c r="B66" s="186">
        <v>60</v>
      </c>
      <c r="C66" s="186" t="s">
        <v>557</v>
      </c>
      <c r="D66" s="186" t="s">
        <v>285</v>
      </c>
      <c r="E66" s="186">
        <v>0.83599999999999997</v>
      </c>
      <c r="F66" s="186">
        <v>89.905000000000001</v>
      </c>
      <c r="G66" s="186">
        <v>24.036000000000001</v>
      </c>
      <c r="J66" s="224">
        <f t="shared" si="2"/>
        <v>0.117259215</v>
      </c>
      <c r="K66" s="224">
        <f t="shared" si="3"/>
        <v>0.42403876000000007</v>
      </c>
      <c r="L66" s="189">
        <f t="shared" si="4"/>
        <v>14.026221889952154</v>
      </c>
      <c r="M66" s="189">
        <f t="shared" si="5"/>
        <v>50.722339712918675</v>
      </c>
    </row>
    <row r="67" spans="1:13" x14ac:dyDescent="0.2">
      <c r="A67" s="186" t="s">
        <v>138</v>
      </c>
      <c r="B67" s="186">
        <v>61</v>
      </c>
      <c r="C67" s="186" t="s">
        <v>559</v>
      </c>
      <c r="D67" s="186" t="s">
        <v>560</v>
      </c>
      <c r="E67" s="186">
        <v>0.84499999999999997</v>
      </c>
      <c r="F67" s="186">
        <v>94.483999999999995</v>
      </c>
      <c r="G67" s="186">
        <v>22.507000000000001</v>
      </c>
      <c r="J67" s="224">
        <f t="shared" si="2"/>
        <v>0.12322565199999999</v>
      </c>
      <c r="K67" s="224">
        <f t="shared" si="3"/>
        <v>0.39780112000000006</v>
      </c>
      <c r="L67" s="189">
        <f t="shared" si="4"/>
        <v>14.582917396449705</v>
      </c>
      <c r="M67" s="189">
        <f t="shared" si="5"/>
        <v>47.077055621301781</v>
      </c>
    </row>
    <row r="68" spans="1:13" x14ac:dyDescent="0.2">
      <c r="A68" s="186" t="s">
        <v>138</v>
      </c>
      <c r="B68" s="186">
        <v>62</v>
      </c>
      <c r="C68" s="186" t="s">
        <v>561</v>
      </c>
      <c r="D68" s="186" t="s">
        <v>562</v>
      </c>
      <c r="E68" s="186">
        <v>0.85</v>
      </c>
      <c r="F68" s="186">
        <v>79.55</v>
      </c>
      <c r="G68" s="186">
        <v>24.596</v>
      </c>
      <c r="J68" s="224">
        <f t="shared" si="2"/>
        <v>0.10376664999999999</v>
      </c>
      <c r="K68" s="224">
        <f t="shared" si="3"/>
        <v>0.43364836000000007</v>
      </c>
      <c r="L68" s="189">
        <f t="shared" si="4"/>
        <v>12.207841176470586</v>
      </c>
      <c r="M68" s="189">
        <f t="shared" si="5"/>
        <v>51.017454117647063</v>
      </c>
    </row>
    <row r="69" spans="1:13" x14ac:dyDescent="0.2">
      <c r="A69" s="186" t="s">
        <v>138</v>
      </c>
      <c r="B69" s="186">
        <v>63</v>
      </c>
      <c r="C69" s="186" t="s">
        <v>563</v>
      </c>
      <c r="D69" s="186" t="s">
        <v>564</v>
      </c>
      <c r="E69" s="186">
        <v>0.81</v>
      </c>
      <c r="F69" s="186">
        <v>87.73</v>
      </c>
      <c r="G69" s="186">
        <v>22.253</v>
      </c>
      <c r="J69" s="224">
        <f t="shared" si="2"/>
        <v>0.11442519</v>
      </c>
      <c r="K69" s="224">
        <f t="shared" si="3"/>
        <v>0.39344248000000004</v>
      </c>
      <c r="L69" s="189">
        <f t="shared" si="4"/>
        <v>14.126566666666665</v>
      </c>
      <c r="M69" s="189">
        <f t="shared" si="5"/>
        <v>48.573145679012349</v>
      </c>
    </row>
    <row r="70" spans="1:13" x14ac:dyDescent="0.2">
      <c r="A70" s="186" t="s">
        <v>138</v>
      </c>
      <c r="B70" s="186">
        <v>64</v>
      </c>
      <c r="C70" s="186" t="s">
        <v>152</v>
      </c>
      <c r="D70" s="186" t="s">
        <v>700</v>
      </c>
      <c r="E70" s="186">
        <v>0.81299999999999994</v>
      </c>
      <c r="F70" s="186">
        <v>58.494</v>
      </c>
      <c r="G70" s="186">
        <v>18.433</v>
      </c>
      <c r="J70" s="224">
        <f t="shared" si="2"/>
        <v>7.6330681999999997E-2</v>
      </c>
      <c r="K70" s="224">
        <f t="shared" si="3"/>
        <v>0.32789128000000006</v>
      </c>
      <c r="L70" s="189">
        <f t="shared" si="4"/>
        <v>9.3887677736777366</v>
      </c>
      <c r="M70" s="189">
        <f t="shared" si="5"/>
        <v>40.331030750307512</v>
      </c>
    </row>
    <row r="71" spans="1:13" x14ac:dyDescent="0.2">
      <c r="A71" s="186" t="s">
        <v>138</v>
      </c>
      <c r="B71" s="186">
        <v>65</v>
      </c>
      <c r="C71" s="186" t="s">
        <v>153</v>
      </c>
      <c r="D71" s="186" t="s">
        <v>700</v>
      </c>
      <c r="E71" s="186">
        <v>0.77700000000000002</v>
      </c>
      <c r="F71" s="186">
        <v>55.938000000000002</v>
      </c>
      <c r="G71" s="186">
        <v>17.515999999999998</v>
      </c>
      <c r="J71" s="224">
        <f t="shared" ref="J71:J105" si="6">0.001303*F71 + 0.000113</f>
        <v>7.3000213999999994E-2</v>
      </c>
      <c r="K71" s="224">
        <f t="shared" ref="K71:K105" si="7">0.01716*G71 + 0.011581</f>
        <v>0.31215556</v>
      </c>
      <c r="L71" s="189">
        <f t="shared" ref="L71:L105" si="8">J71/E71*100</f>
        <v>9.395136936936936</v>
      </c>
      <c r="M71" s="189">
        <f t="shared" ref="M71:M105" si="9">K71/E71*100</f>
        <v>40.174460746460745</v>
      </c>
    </row>
    <row r="72" spans="1:13" x14ac:dyDescent="0.2">
      <c r="A72" s="186" t="s">
        <v>138</v>
      </c>
      <c r="B72" s="186">
        <v>66</v>
      </c>
      <c r="C72" s="186" t="s">
        <v>160</v>
      </c>
      <c r="D72" s="186" t="s">
        <v>701</v>
      </c>
      <c r="E72" s="186">
        <v>0.76600000000000001</v>
      </c>
      <c r="F72" s="186">
        <v>59.680999999999997</v>
      </c>
      <c r="G72" s="186">
        <v>18.797999999999998</v>
      </c>
      <c r="J72" s="224">
        <f t="shared" si="6"/>
        <v>7.7877342999999988E-2</v>
      </c>
      <c r="K72" s="224">
        <f t="shared" si="7"/>
        <v>0.33415467999999998</v>
      </c>
      <c r="L72" s="189">
        <f t="shared" si="8"/>
        <v>10.166754960835506</v>
      </c>
      <c r="M72" s="189">
        <f t="shared" si="9"/>
        <v>43.623326370757177</v>
      </c>
    </row>
    <row r="73" spans="1:13" x14ac:dyDescent="0.2">
      <c r="A73" s="186" t="s">
        <v>138</v>
      </c>
      <c r="B73" s="186">
        <v>67</v>
      </c>
      <c r="C73" s="186" t="s">
        <v>161</v>
      </c>
      <c r="D73" s="186" t="s">
        <v>701</v>
      </c>
      <c r="E73" s="186">
        <v>0.75700000000000001</v>
      </c>
      <c r="F73" s="186">
        <v>58.86</v>
      </c>
      <c r="G73" s="186">
        <v>18.562999999999999</v>
      </c>
      <c r="J73" s="224">
        <f t="shared" si="6"/>
        <v>7.680758E-2</v>
      </c>
      <c r="K73" s="224">
        <f t="shared" si="7"/>
        <v>0.33012208000000004</v>
      </c>
      <c r="L73" s="189">
        <f t="shared" si="8"/>
        <v>10.146311756935271</v>
      </c>
      <c r="M73" s="189">
        <f t="shared" si="9"/>
        <v>43.609257595772796</v>
      </c>
    </row>
    <row r="74" spans="1:13" x14ac:dyDescent="0.2">
      <c r="A74" s="186" t="s">
        <v>138</v>
      </c>
      <c r="B74" s="186">
        <v>68</v>
      </c>
      <c r="C74" s="186" t="s">
        <v>169</v>
      </c>
      <c r="D74" s="186" t="s">
        <v>697</v>
      </c>
      <c r="E74" s="186">
        <v>0.77100000000000002</v>
      </c>
      <c r="F74" s="186">
        <v>75.772999999999996</v>
      </c>
      <c r="G74" s="186">
        <v>21.562000000000001</v>
      </c>
      <c r="J74" s="224">
        <f t="shared" si="6"/>
        <v>9.8845218999999984E-2</v>
      </c>
      <c r="K74" s="224">
        <f t="shared" si="7"/>
        <v>0.38158492000000005</v>
      </c>
      <c r="L74" s="189">
        <f t="shared" si="8"/>
        <v>12.820391569390399</v>
      </c>
      <c r="M74" s="189">
        <f t="shared" si="9"/>
        <v>49.492207522697804</v>
      </c>
    </row>
    <row r="75" spans="1:13" x14ac:dyDescent="0.2">
      <c r="A75" s="186" t="s">
        <v>138</v>
      </c>
      <c r="B75" s="186">
        <v>69</v>
      </c>
      <c r="C75" s="186" t="s">
        <v>170</v>
      </c>
      <c r="D75" s="186" t="s">
        <v>697</v>
      </c>
      <c r="E75" s="186">
        <v>0.76500000000000001</v>
      </c>
      <c r="F75" s="186">
        <v>75.260000000000005</v>
      </c>
      <c r="G75" s="186">
        <v>21.355</v>
      </c>
      <c r="J75" s="224">
        <f t="shared" si="6"/>
        <v>9.8176780000000005E-2</v>
      </c>
      <c r="K75" s="224">
        <f t="shared" si="7"/>
        <v>0.37803280000000006</v>
      </c>
      <c r="L75" s="189">
        <f t="shared" si="8"/>
        <v>12.833566013071895</v>
      </c>
      <c r="M75" s="189">
        <f t="shared" si="9"/>
        <v>49.416052287581707</v>
      </c>
    </row>
    <row r="76" spans="1:13" x14ac:dyDescent="0.2">
      <c r="A76" s="186" t="s">
        <v>138</v>
      </c>
      <c r="B76" s="186">
        <v>70</v>
      </c>
      <c r="C76" s="186" t="s">
        <v>565</v>
      </c>
      <c r="D76" s="186" t="s">
        <v>566</v>
      </c>
      <c r="E76" s="186">
        <v>0.80800000000000005</v>
      </c>
      <c r="F76" s="186">
        <v>84.772999999999996</v>
      </c>
      <c r="G76" s="186">
        <v>22.097999999999999</v>
      </c>
      <c r="J76" s="224">
        <f t="shared" si="6"/>
        <v>0.11057221899999999</v>
      </c>
      <c r="K76" s="224">
        <f t="shared" si="7"/>
        <v>0.39078268000000005</v>
      </c>
      <c r="L76" s="189">
        <f t="shared" si="8"/>
        <v>13.684680569306929</v>
      </c>
      <c r="M76" s="189">
        <f t="shared" si="9"/>
        <v>48.364193069306936</v>
      </c>
    </row>
    <row r="77" spans="1:13" x14ac:dyDescent="0.2">
      <c r="A77" s="186" t="s">
        <v>138</v>
      </c>
      <c r="B77" s="186">
        <v>71</v>
      </c>
      <c r="C77" s="186" t="s">
        <v>567</v>
      </c>
      <c r="D77" s="186" t="s">
        <v>568</v>
      </c>
      <c r="E77" s="186">
        <v>0.80100000000000005</v>
      </c>
      <c r="F77" s="186">
        <v>73.063000000000002</v>
      </c>
      <c r="G77" s="186">
        <v>23.79</v>
      </c>
      <c r="J77" s="224">
        <f t="shared" si="6"/>
        <v>9.5314089000000005E-2</v>
      </c>
      <c r="K77" s="224">
        <f t="shared" si="7"/>
        <v>0.41981740000000001</v>
      </c>
      <c r="L77" s="189">
        <f t="shared" si="8"/>
        <v>11.899386891385767</v>
      </c>
      <c r="M77" s="189">
        <f t="shared" si="9"/>
        <v>52.41166042446941</v>
      </c>
    </row>
    <row r="78" spans="1:13" x14ac:dyDescent="0.2">
      <c r="A78" s="186" t="s">
        <v>138</v>
      </c>
      <c r="B78" s="186">
        <v>72</v>
      </c>
      <c r="C78" s="186" t="s">
        <v>569</v>
      </c>
      <c r="D78" s="186" t="s">
        <v>570</v>
      </c>
      <c r="E78" s="186">
        <v>0.81499999999999995</v>
      </c>
      <c r="F78" s="186">
        <v>82.242000000000004</v>
      </c>
      <c r="G78" s="186">
        <v>22.913</v>
      </c>
      <c r="J78" s="224">
        <f t="shared" si="6"/>
        <v>0.107274326</v>
      </c>
      <c r="K78" s="224">
        <f t="shared" si="7"/>
        <v>0.40476808000000003</v>
      </c>
      <c r="L78" s="189">
        <f t="shared" si="8"/>
        <v>13.162493987730063</v>
      </c>
      <c r="M78" s="189">
        <f t="shared" si="9"/>
        <v>49.664795092024548</v>
      </c>
    </row>
    <row r="79" spans="1:13" x14ac:dyDescent="0.2">
      <c r="A79" s="186" t="s">
        <v>138</v>
      </c>
      <c r="B79" s="186">
        <v>73</v>
      </c>
      <c r="C79" s="186" t="s">
        <v>571</v>
      </c>
      <c r="D79" s="186" t="s">
        <v>572</v>
      </c>
      <c r="E79" s="186">
        <v>0.80500000000000005</v>
      </c>
      <c r="F79" s="186">
        <v>89.822000000000003</v>
      </c>
      <c r="G79" s="186">
        <v>21.561</v>
      </c>
      <c r="J79" s="224">
        <f t="shared" si="6"/>
        <v>0.117151066</v>
      </c>
      <c r="K79" s="224">
        <f t="shared" si="7"/>
        <v>0.38156776000000003</v>
      </c>
      <c r="L79" s="189">
        <f t="shared" si="8"/>
        <v>14.552927453416148</v>
      </c>
      <c r="M79" s="189">
        <f t="shared" si="9"/>
        <v>47.399721739130435</v>
      </c>
    </row>
    <row r="80" spans="1:13" x14ac:dyDescent="0.2">
      <c r="A80" s="186" t="s">
        <v>138</v>
      </c>
      <c r="B80" s="186">
        <v>74</v>
      </c>
      <c r="C80" s="186" t="s">
        <v>573</v>
      </c>
      <c r="D80" s="186" t="s">
        <v>574</v>
      </c>
      <c r="E80" s="186">
        <v>0.84799999999999998</v>
      </c>
      <c r="F80" s="186">
        <v>86.819000000000003</v>
      </c>
      <c r="G80" s="186">
        <v>22.76</v>
      </c>
      <c r="J80" s="224">
        <f t="shared" si="6"/>
        <v>0.11323815699999999</v>
      </c>
      <c r="K80" s="224">
        <f t="shared" si="7"/>
        <v>0.40214260000000007</v>
      </c>
      <c r="L80" s="189">
        <f t="shared" si="8"/>
        <v>13.353556249999999</v>
      </c>
      <c r="M80" s="189">
        <f t="shared" si="9"/>
        <v>47.422476415094351</v>
      </c>
    </row>
    <row r="81" spans="1:13" x14ac:dyDescent="0.2">
      <c r="A81" s="186" t="s">
        <v>138</v>
      </c>
      <c r="B81" s="186">
        <v>75</v>
      </c>
      <c r="C81" s="186" t="s">
        <v>575</v>
      </c>
      <c r="D81" s="186" t="s">
        <v>576</v>
      </c>
      <c r="E81" s="186">
        <v>0.83</v>
      </c>
      <c r="F81" s="186">
        <v>84.968999999999994</v>
      </c>
      <c r="G81" s="186">
        <v>23.116</v>
      </c>
      <c r="J81" s="224">
        <f t="shared" si="6"/>
        <v>0.11082760699999998</v>
      </c>
      <c r="K81" s="224">
        <f t="shared" si="7"/>
        <v>0.40825156000000001</v>
      </c>
      <c r="L81" s="189">
        <f t="shared" si="8"/>
        <v>13.352723734939758</v>
      </c>
      <c r="M81" s="189">
        <f t="shared" si="9"/>
        <v>49.186934939759041</v>
      </c>
    </row>
    <row r="82" spans="1:13" x14ac:dyDescent="0.2">
      <c r="A82" s="186" t="s">
        <v>138</v>
      </c>
      <c r="B82" s="186">
        <v>76</v>
      </c>
      <c r="C82" s="186" t="s">
        <v>577</v>
      </c>
      <c r="D82" s="186" t="s">
        <v>578</v>
      </c>
      <c r="E82" s="186">
        <v>0.84499999999999997</v>
      </c>
      <c r="F82" s="186">
        <v>90.576999999999998</v>
      </c>
      <c r="G82" s="186">
        <v>23.576000000000001</v>
      </c>
      <c r="J82" s="224">
        <f t="shared" si="6"/>
        <v>0.118134831</v>
      </c>
      <c r="K82" s="224">
        <f t="shared" si="7"/>
        <v>0.41614516000000007</v>
      </c>
      <c r="L82" s="189">
        <f t="shared" si="8"/>
        <v>13.980453372781065</v>
      </c>
      <c r="M82" s="189">
        <f t="shared" si="9"/>
        <v>49.247947928994087</v>
      </c>
    </row>
    <row r="83" spans="1:13" x14ac:dyDescent="0.2">
      <c r="A83" s="186" t="s">
        <v>138</v>
      </c>
      <c r="B83" s="186">
        <v>77</v>
      </c>
      <c r="C83" s="186" t="s">
        <v>579</v>
      </c>
      <c r="D83" s="186" t="s">
        <v>580</v>
      </c>
      <c r="E83" s="186">
        <v>0.82599999999999996</v>
      </c>
      <c r="F83" s="186">
        <v>87.563999999999993</v>
      </c>
      <c r="G83" s="186">
        <v>22.888999999999999</v>
      </c>
      <c r="J83" s="224">
        <f t="shared" si="6"/>
        <v>0.11420889199999998</v>
      </c>
      <c r="K83" s="224">
        <f t="shared" si="7"/>
        <v>0.40435624000000003</v>
      </c>
      <c r="L83" s="189">
        <f t="shared" si="8"/>
        <v>13.826742372881354</v>
      </c>
      <c r="M83" s="189">
        <f t="shared" si="9"/>
        <v>48.953539951573852</v>
      </c>
    </row>
    <row r="84" spans="1:13" x14ac:dyDescent="0.2">
      <c r="A84" s="186" t="s">
        <v>138</v>
      </c>
      <c r="B84" s="186">
        <v>78</v>
      </c>
      <c r="C84" s="186" t="s">
        <v>581</v>
      </c>
      <c r="D84" s="186" t="s">
        <v>582</v>
      </c>
      <c r="E84" s="186">
        <v>0.84499999999999997</v>
      </c>
      <c r="F84" s="186">
        <v>91.832999999999998</v>
      </c>
      <c r="G84" s="186">
        <v>21.963000000000001</v>
      </c>
      <c r="J84" s="224">
        <f t="shared" si="6"/>
        <v>0.11977139899999999</v>
      </c>
      <c r="K84" s="224">
        <f t="shared" si="7"/>
        <v>0.38846608000000005</v>
      </c>
      <c r="L84" s="189">
        <f t="shared" si="8"/>
        <v>14.174130059171597</v>
      </c>
      <c r="M84" s="189">
        <f t="shared" si="9"/>
        <v>45.972317159763321</v>
      </c>
    </row>
    <row r="85" spans="1:13" x14ac:dyDescent="0.2">
      <c r="A85" s="186" t="s">
        <v>138</v>
      </c>
      <c r="B85" s="186">
        <v>79</v>
      </c>
      <c r="C85" s="186" t="s">
        <v>583</v>
      </c>
      <c r="D85" s="186" t="s">
        <v>584</v>
      </c>
      <c r="E85" s="186">
        <v>0.84799999999999998</v>
      </c>
      <c r="F85" s="186">
        <v>83.132000000000005</v>
      </c>
      <c r="G85" s="186">
        <v>24.75</v>
      </c>
      <c r="J85" s="224">
        <f t="shared" si="6"/>
        <v>0.108433996</v>
      </c>
      <c r="K85" s="224">
        <f t="shared" si="7"/>
        <v>0.43629100000000004</v>
      </c>
      <c r="L85" s="189">
        <f t="shared" si="8"/>
        <v>12.787027830188681</v>
      </c>
      <c r="M85" s="189">
        <f t="shared" si="9"/>
        <v>51.449410377358497</v>
      </c>
    </row>
    <row r="86" spans="1:13" x14ac:dyDescent="0.2">
      <c r="A86" s="186" t="s">
        <v>138</v>
      </c>
      <c r="B86" s="186">
        <v>80</v>
      </c>
      <c r="C86" s="186" t="s">
        <v>585</v>
      </c>
      <c r="D86" s="186" t="s">
        <v>586</v>
      </c>
      <c r="E86" s="186">
        <v>0.83299999999999996</v>
      </c>
      <c r="F86" s="186">
        <v>90.885999999999996</v>
      </c>
      <c r="G86" s="186">
        <v>22.335999999999999</v>
      </c>
      <c r="J86" s="224">
        <f t="shared" si="6"/>
        <v>0.11853745799999998</v>
      </c>
      <c r="K86" s="224">
        <f t="shared" si="7"/>
        <v>0.39486676000000004</v>
      </c>
      <c r="L86" s="189">
        <f t="shared" si="8"/>
        <v>14.230187034813923</v>
      </c>
      <c r="M86" s="189">
        <f t="shared" si="9"/>
        <v>47.40297238895559</v>
      </c>
    </row>
    <row r="87" spans="1:13" x14ac:dyDescent="0.2">
      <c r="A87" s="186" t="s">
        <v>138</v>
      </c>
      <c r="B87" s="186">
        <v>81</v>
      </c>
      <c r="C87" s="186" t="s">
        <v>587</v>
      </c>
      <c r="D87" s="186" t="s">
        <v>588</v>
      </c>
      <c r="E87" s="186">
        <v>0.84299999999999997</v>
      </c>
      <c r="F87" s="186">
        <v>95.509</v>
      </c>
      <c r="G87" s="186">
        <v>22.91</v>
      </c>
      <c r="J87" s="224">
        <f t="shared" si="6"/>
        <v>0.124561227</v>
      </c>
      <c r="K87" s="224">
        <f t="shared" si="7"/>
        <v>0.40471660000000004</v>
      </c>
      <c r="L87" s="189">
        <f t="shared" si="8"/>
        <v>14.775946263345197</v>
      </c>
      <c r="M87" s="189">
        <f t="shared" si="9"/>
        <v>48.009086595492292</v>
      </c>
    </row>
    <row r="88" spans="1:13" x14ac:dyDescent="0.2">
      <c r="A88" s="186" t="s">
        <v>138</v>
      </c>
      <c r="B88" s="186">
        <v>82</v>
      </c>
      <c r="C88" s="186" t="s">
        <v>589</v>
      </c>
      <c r="D88" s="186" t="s">
        <v>590</v>
      </c>
      <c r="E88" s="186">
        <v>0.81799999999999995</v>
      </c>
      <c r="F88" s="186">
        <v>83.230999999999995</v>
      </c>
      <c r="G88" s="186">
        <v>22.789000000000001</v>
      </c>
      <c r="J88" s="224">
        <f t="shared" si="6"/>
        <v>0.10856299299999998</v>
      </c>
      <c r="K88" s="224">
        <f t="shared" si="7"/>
        <v>0.40264024000000009</v>
      </c>
      <c r="L88" s="189">
        <f t="shared" si="8"/>
        <v>13.271759535452322</v>
      </c>
      <c r="M88" s="189">
        <f t="shared" si="9"/>
        <v>49.222523227383881</v>
      </c>
    </row>
    <row r="89" spans="1:13" x14ac:dyDescent="0.2">
      <c r="A89" s="186" t="s">
        <v>164</v>
      </c>
      <c r="B89" s="186">
        <v>83</v>
      </c>
      <c r="C89" s="186" t="s">
        <v>591</v>
      </c>
      <c r="D89" s="186" t="s">
        <v>592</v>
      </c>
      <c r="E89" s="186">
        <v>0.80300000000000005</v>
      </c>
      <c r="F89" s="186">
        <v>85.620999999999995</v>
      </c>
      <c r="G89" s="186">
        <v>22.164999999999999</v>
      </c>
      <c r="J89" s="224">
        <f t="shared" si="6"/>
        <v>0.11167716299999998</v>
      </c>
      <c r="K89" s="224">
        <f t="shared" si="7"/>
        <v>0.39193240000000001</v>
      </c>
      <c r="L89" s="189">
        <f t="shared" si="8"/>
        <v>13.907492278953921</v>
      </c>
      <c r="M89" s="189">
        <f t="shared" si="9"/>
        <v>48.808518057285177</v>
      </c>
    </row>
    <row r="90" spans="1:13" x14ac:dyDescent="0.2">
      <c r="A90" s="186" t="s">
        <v>164</v>
      </c>
      <c r="B90" s="186">
        <v>84</v>
      </c>
      <c r="C90" s="186" t="s">
        <v>593</v>
      </c>
      <c r="D90" s="186" t="s">
        <v>594</v>
      </c>
      <c r="E90" s="186">
        <v>0.84299999999999997</v>
      </c>
      <c r="F90" s="186">
        <v>94.722999999999999</v>
      </c>
      <c r="G90" s="186">
        <v>23.302</v>
      </c>
      <c r="J90" s="224">
        <f t="shared" si="6"/>
        <v>0.12353706899999999</v>
      </c>
      <c r="K90" s="224">
        <f t="shared" si="7"/>
        <v>0.41144332000000006</v>
      </c>
      <c r="L90" s="189">
        <f t="shared" si="8"/>
        <v>14.654456583629891</v>
      </c>
      <c r="M90" s="189">
        <f t="shared" si="9"/>
        <v>48.807036773428244</v>
      </c>
    </row>
    <row r="91" spans="1:13" x14ac:dyDescent="0.2">
      <c r="A91" s="186" t="s">
        <v>164</v>
      </c>
      <c r="B91" s="186">
        <v>85</v>
      </c>
      <c r="C91" s="186" t="s">
        <v>595</v>
      </c>
      <c r="D91" s="186" t="s">
        <v>596</v>
      </c>
      <c r="E91" s="186">
        <v>0.83099999999999996</v>
      </c>
      <c r="F91" s="186">
        <v>88.051000000000002</v>
      </c>
      <c r="G91" s="186">
        <v>22.475000000000001</v>
      </c>
      <c r="J91" s="224">
        <f t="shared" si="6"/>
        <v>0.114843453</v>
      </c>
      <c r="K91" s="224">
        <f t="shared" si="7"/>
        <v>0.39725200000000005</v>
      </c>
      <c r="L91" s="189">
        <f t="shared" si="8"/>
        <v>13.819910108303249</v>
      </c>
      <c r="M91" s="189">
        <f t="shared" si="9"/>
        <v>47.804091456077025</v>
      </c>
    </row>
    <row r="92" spans="1:13" x14ac:dyDescent="0.2">
      <c r="A92" s="186" t="s">
        <v>164</v>
      </c>
      <c r="B92" s="186">
        <v>86</v>
      </c>
      <c r="C92" s="186" t="s">
        <v>597</v>
      </c>
      <c r="D92" s="186" t="s">
        <v>598</v>
      </c>
      <c r="E92" s="186">
        <v>0.81399999999999995</v>
      </c>
      <c r="F92" s="186">
        <v>65.375</v>
      </c>
      <c r="G92" s="186">
        <v>25.696999999999999</v>
      </c>
      <c r="J92" s="224">
        <f t="shared" si="6"/>
        <v>8.5296625000000001E-2</v>
      </c>
      <c r="K92" s="224">
        <f t="shared" si="7"/>
        <v>0.45254152000000003</v>
      </c>
      <c r="L92" s="189">
        <f t="shared" si="8"/>
        <v>10.478700859950861</v>
      </c>
      <c r="M92" s="189">
        <f t="shared" si="9"/>
        <v>55.594781326781337</v>
      </c>
    </row>
    <row r="93" spans="1:13" x14ac:dyDescent="0.2">
      <c r="A93" s="186" t="s">
        <v>164</v>
      </c>
      <c r="B93" s="186">
        <v>87</v>
      </c>
      <c r="C93" s="186" t="s">
        <v>599</v>
      </c>
      <c r="D93" s="186" t="s">
        <v>600</v>
      </c>
      <c r="E93" s="186">
        <v>0.80200000000000005</v>
      </c>
      <c r="F93" s="186">
        <v>86.456000000000003</v>
      </c>
      <c r="G93" s="186">
        <v>21.713999999999999</v>
      </c>
      <c r="J93" s="224">
        <f t="shared" si="6"/>
        <v>0.112765168</v>
      </c>
      <c r="K93" s="224">
        <f t="shared" si="7"/>
        <v>0.38419324000000005</v>
      </c>
      <c r="L93" s="189">
        <f t="shared" si="8"/>
        <v>14.060494763092269</v>
      </c>
      <c r="M93" s="189">
        <f t="shared" si="9"/>
        <v>47.904394014962598</v>
      </c>
    </row>
    <row r="94" spans="1:13" x14ac:dyDescent="0.2">
      <c r="A94" s="186" t="s">
        <v>164</v>
      </c>
      <c r="B94" s="186">
        <v>88</v>
      </c>
      <c r="C94" s="186" t="s">
        <v>601</v>
      </c>
      <c r="D94" s="186" t="s">
        <v>602</v>
      </c>
      <c r="E94" s="186">
        <v>0.82499999999999996</v>
      </c>
      <c r="F94" s="186">
        <v>89.548000000000002</v>
      </c>
      <c r="G94" s="186">
        <v>22.475000000000001</v>
      </c>
      <c r="J94" s="224">
        <f t="shared" si="6"/>
        <v>0.116794044</v>
      </c>
      <c r="K94" s="224">
        <f t="shared" si="7"/>
        <v>0.39725200000000005</v>
      </c>
      <c r="L94" s="189">
        <f t="shared" si="8"/>
        <v>14.156853818181819</v>
      </c>
      <c r="M94" s="189">
        <f t="shared" si="9"/>
        <v>48.151757575757586</v>
      </c>
    </row>
    <row r="95" spans="1:13" x14ac:dyDescent="0.2">
      <c r="A95" s="186" t="s">
        <v>164</v>
      </c>
      <c r="B95" s="186">
        <v>89</v>
      </c>
      <c r="C95" s="186" t="s">
        <v>603</v>
      </c>
      <c r="D95" s="186" t="s">
        <v>604</v>
      </c>
      <c r="E95" s="186">
        <v>0.83099999999999996</v>
      </c>
      <c r="F95" s="186">
        <v>82.873999999999995</v>
      </c>
      <c r="G95" s="186">
        <v>24.172999999999998</v>
      </c>
      <c r="J95" s="224">
        <f t="shared" si="6"/>
        <v>0.10809782199999998</v>
      </c>
      <c r="K95" s="224">
        <f t="shared" si="7"/>
        <v>0.42638967999999999</v>
      </c>
      <c r="L95" s="189">
        <f t="shared" si="8"/>
        <v>13.008161492178097</v>
      </c>
      <c r="M95" s="189">
        <f t="shared" si="9"/>
        <v>51.310430806257521</v>
      </c>
    </row>
    <row r="96" spans="1:13" x14ac:dyDescent="0.2">
      <c r="A96" s="186" t="s">
        <v>164</v>
      </c>
      <c r="B96" s="186">
        <v>90</v>
      </c>
      <c r="C96" s="186" t="s">
        <v>605</v>
      </c>
      <c r="D96" s="186" t="s">
        <v>606</v>
      </c>
      <c r="E96" s="186">
        <v>0.81</v>
      </c>
      <c r="F96" s="186">
        <v>85.465000000000003</v>
      </c>
      <c r="G96" s="186">
        <v>22.198</v>
      </c>
      <c r="J96" s="224">
        <f t="shared" si="6"/>
        <v>0.111473895</v>
      </c>
      <c r="K96" s="224">
        <f t="shared" si="7"/>
        <v>0.39249868000000004</v>
      </c>
      <c r="L96" s="189">
        <f t="shared" si="8"/>
        <v>13.762209259259258</v>
      </c>
      <c r="M96" s="189">
        <f t="shared" si="9"/>
        <v>48.456627160493831</v>
      </c>
    </row>
    <row r="97" spans="1:13" x14ac:dyDescent="0.2">
      <c r="A97" s="186" t="s">
        <v>164</v>
      </c>
      <c r="B97" s="186">
        <v>91</v>
      </c>
      <c r="C97" s="186" t="s">
        <v>607</v>
      </c>
      <c r="D97" s="186" t="s">
        <v>608</v>
      </c>
      <c r="E97" s="186">
        <v>0.83699999999999997</v>
      </c>
      <c r="F97" s="186">
        <v>87.284000000000006</v>
      </c>
      <c r="G97" s="186">
        <v>22.969000000000001</v>
      </c>
      <c r="J97" s="224">
        <f t="shared" si="6"/>
        <v>0.113844052</v>
      </c>
      <c r="K97" s="224">
        <f t="shared" si="7"/>
        <v>0.40572904000000004</v>
      </c>
      <c r="L97" s="189">
        <f t="shared" si="8"/>
        <v>13.60143990442055</v>
      </c>
      <c r="M97" s="189">
        <f t="shared" si="9"/>
        <v>48.474198327359623</v>
      </c>
    </row>
    <row r="98" spans="1:13" x14ac:dyDescent="0.2">
      <c r="A98" s="186" t="s">
        <v>164</v>
      </c>
      <c r="B98" s="186">
        <v>92</v>
      </c>
      <c r="C98" s="186" t="s">
        <v>609</v>
      </c>
      <c r="D98" s="186" t="s">
        <v>610</v>
      </c>
      <c r="E98" s="186">
        <v>0.83599999999999997</v>
      </c>
      <c r="F98" s="186">
        <v>89.662999999999997</v>
      </c>
      <c r="G98" s="186">
        <v>22.88</v>
      </c>
      <c r="J98" s="224">
        <f t="shared" si="6"/>
        <v>0.116943889</v>
      </c>
      <c r="K98" s="224">
        <f t="shared" si="7"/>
        <v>0.40420180000000006</v>
      </c>
      <c r="L98" s="189">
        <f t="shared" si="8"/>
        <v>13.988503468899522</v>
      </c>
      <c r="M98" s="189">
        <f t="shared" si="9"/>
        <v>48.349497607655515</v>
      </c>
    </row>
    <row r="99" spans="1:13" x14ac:dyDescent="0.2">
      <c r="A99" s="186" t="s">
        <v>164</v>
      </c>
      <c r="B99" s="186">
        <v>93</v>
      </c>
      <c r="C99" s="186" t="s">
        <v>609</v>
      </c>
      <c r="D99" s="186" t="s">
        <v>338</v>
      </c>
      <c r="E99" s="186">
        <v>0.83199999999999996</v>
      </c>
      <c r="F99" s="186">
        <v>88.268000000000001</v>
      </c>
      <c r="G99" s="186">
        <v>22.841000000000001</v>
      </c>
      <c r="J99" s="224">
        <f t="shared" si="6"/>
        <v>0.115126204</v>
      </c>
      <c r="K99" s="224">
        <f t="shared" si="7"/>
        <v>0.40353256000000004</v>
      </c>
      <c r="L99" s="189">
        <f t="shared" si="8"/>
        <v>13.837284134615386</v>
      </c>
      <c r="M99" s="189">
        <f t="shared" si="9"/>
        <v>48.501509615384627</v>
      </c>
    </row>
    <row r="100" spans="1:13" x14ac:dyDescent="0.2">
      <c r="A100" s="186" t="s">
        <v>164</v>
      </c>
      <c r="B100" s="186">
        <v>94</v>
      </c>
      <c r="C100" s="186" t="s">
        <v>154</v>
      </c>
      <c r="D100" s="186" t="s">
        <v>700</v>
      </c>
      <c r="E100" s="186">
        <v>0.755</v>
      </c>
      <c r="F100" s="186">
        <v>53.66</v>
      </c>
      <c r="G100" s="186">
        <v>16.936</v>
      </c>
      <c r="J100" s="224">
        <f t="shared" si="6"/>
        <v>7.0031979999999994E-2</v>
      </c>
      <c r="K100" s="224">
        <f t="shared" si="7"/>
        <v>0.30220276000000001</v>
      </c>
      <c r="L100" s="189">
        <f t="shared" si="8"/>
        <v>9.2757589403973491</v>
      </c>
      <c r="M100" s="189">
        <f t="shared" si="9"/>
        <v>40.026855629139071</v>
      </c>
    </row>
    <row r="101" spans="1:13" x14ac:dyDescent="0.2">
      <c r="A101" s="186" t="s">
        <v>164</v>
      </c>
      <c r="B101" s="186">
        <v>95</v>
      </c>
      <c r="C101" s="186" t="s">
        <v>155</v>
      </c>
      <c r="D101" s="186" t="s">
        <v>700</v>
      </c>
      <c r="E101" s="186">
        <v>0.75600000000000001</v>
      </c>
      <c r="F101" s="186">
        <v>53.633000000000003</v>
      </c>
      <c r="G101" s="186">
        <v>16.959</v>
      </c>
      <c r="J101" s="224">
        <f t="shared" si="6"/>
        <v>6.9996798999999998E-2</v>
      </c>
      <c r="K101" s="224">
        <f t="shared" si="7"/>
        <v>0.30259744000000005</v>
      </c>
      <c r="L101" s="189">
        <f t="shared" si="8"/>
        <v>9.2588358465608458</v>
      </c>
      <c r="M101" s="189">
        <f t="shared" si="9"/>
        <v>40.026116402116408</v>
      </c>
    </row>
    <row r="102" spans="1:13" x14ac:dyDescent="0.2">
      <c r="A102" s="186" t="s">
        <v>164</v>
      </c>
      <c r="B102" s="186">
        <v>96</v>
      </c>
      <c r="C102" s="186" t="s">
        <v>162</v>
      </c>
      <c r="D102" s="186" t="s">
        <v>701</v>
      </c>
      <c r="E102" s="186">
        <v>0.76</v>
      </c>
      <c r="F102" s="186">
        <v>58.732999999999997</v>
      </c>
      <c r="G102" s="186">
        <v>18.599</v>
      </c>
      <c r="J102" s="224">
        <f t="shared" si="6"/>
        <v>7.6642098999999991E-2</v>
      </c>
      <c r="K102" s="224">
        <f t="shared" si="7"/>
        <v>0.33073984000000006</v>
      </c>
      <c r="L102" s="189">
        <f t="shared" si="8"/>
        <v>10.084486710526315</v>
      </c>
      <c r="M102" s="189">
        <f t="shared" si="9"/>
        <v>43.518400000000007</v>
      </c>
    </row>
    <row r="103" spans="1:13" x14ac:dyDescent="0.2">
      <c r="A103" s="186" t="s">
        <v>164</v>
      </c>
      <c r="B103" s="186">
        <v>97</v>
      </c>
      <c r="C103" s="186" t="s">
        <v>163</v>
      </c>
      <c r="D103" s="186" t="s">
        <v>701</v>
      </c>
      <c r="E103" s="186">
        <v>0.70599999999999996</v>
      </c>
      <c r="F103" s="186">
        <v>54.526000000000003</v>
      </c>
      <c r="G103" s="186">
        <v>17.193000000000001</v>
      </c>
      <c r="J103" s="224">
        <f t="shared" si="6"/>
        <v>7.1160377999999996E-2</v>
      </c>
      <c r="K103" s="224">
        <f t="shared" si="7"/>
        <v>0.30661288000000009</v>
      </c>
      <c r="L103" s="189">
        <f t="shared" si="8"/>
        <v>10.079373654390935</v>
      </c>
      <c r="M103" s="189">
        <f t="shared" si="9"/>
        <v>43.429586402266303</v>
      </c>
    </row>
    <row r="104" spans="1:13" x14ac:dyDescent="0.2">
      <c r="A104" s="186" t="s">
        <v>164</v>
      </c>
      <c r="B104" s="186">
        <v>98</v>
      </c>
      <c r="C104" s="186" t="s">
        <v>171</v>
      </c>
      <c r="D104" s="186" t="s">
        <v>697</v>
      </c>
      <c r="E104" s="186">
        <v>0.73</v>
      </c>
      <c r="F104" s="186">
        <v>71.061000000000007</v>
      </c>
      <c r="G104" s="186">
        <v>20.271999999999998</v>
      </c>
      <c r="J104" s="224">
        <f t="shared" si="6"/>
        <v>9.2705483000000005E-2</v>
      </c>
      <c r="K104" s="224">
        <f t="shared" si="7"/>
        <v>0.35944851999999999</v>
      </c>
      <c r="L104" s="189">
        <f t="shared" si="8"/>
        <v>12.699381232876714</v>
      </c>
      <c r="M104" s="189">
        <f t="shared" si="9"/>
        <v>49.239523287671233</v>
      </c>
    </row>
    <row r="105" spans="1:13" x14ac:dyDescent="0.2">
      <c r="A105" s="186" t="s">
        <v>164</v>
      </c>
      <c r="B105" s="186">
        <v>99</v>
      </c>
      <c r="C105" s="186" t="s">
        <v>172</v>
      </c>
      <c r="D105" s="186" t="s">
        <v>697</v>
      </c>
      <c r="E105" s="186">
        <v>0.72299999999999998</v>
      </c>
      <c r="F105" s="186">
        <v>70.644999999999996</v>
      </c>
      <c r="G105" s="186">
        <v>20.097999999999999</v>
      </c>
      <c r="J105" s="224">
        <f t="shared" si="6"/>
        <v>9.2163434999999988E-2</v>
      </c>
      <c r="K105" s="224">
        <f t="shared" si="7"/>
        <v>0.35646268000000003</v>
      </c>
      <c r="L105" s="189">
        <f t="shared" si="8"/>
        <v>12.74736307053942</v>
      </c>
      <c r="M105" s="189">
        <f t="shared" si="9"/>
        <v>49.303275242047036</v>
      </c>
    </row>
  </sheetData>
  <pageMargins left="0.75" right="0.75" top="1" bottom="1" header="0.5" footer="0.5"/>
  <pageSetup orientation="portrait"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sheetPr>
  <dimension ref="B1:W131"/>
  <sheetViews>
    <sheetView workbookViewId="0">
      <selection activeCell="Y15" sqref="Y15"/>
    </sheetView>
  </sheetViews>
  <sheetFormatPr defaultColWidth="11.42578125" defaultRowHeight="15.75" x14ac:dyDescent="0.25"/>
  <cols>
    <col min="2" max="2" width="4.7109375" style="9" bestFit="1" customWidth="1"/>
    <col min="3" max="3" width="31.85546875" style="9" bestFit="1" customWidth="1"/>
    <col min="4" max="5" width="9.85546875" style="10" bestFit="1" customWidth="1"/>
    <col min="6" max="6" width="7.42578125" style="10" customWidth="1"/>
    <col min="7" max="7" width="4.7109375" style="9" bestFit="1" customWidth="1"/>
    <col min="8" max="8" width="31.28515625" style="9" bestFit="1" customWidth="1"/>
    <col min="9" max="9" width="9.85546875" style="9" bestFit="1" customWidth="1"/>
    <col min="10" max="10" width="9.85546875" style="10" bestFit="1" customWidth="1"/>
    <col min="11" max="11" width="10.7109375" style="10" bestFit="1" customWidth="1"/>
    <col min="12" max="12" width="4.7109375" style="9" bestFit="1" customWidth="1"/>
    <col min="13" max="13" width="26.7109375" style="9" bestFit="1" customWidth="1"/>
    <col min="14" max="15" width="9.85546875" style="9" bestFit="1" customWidth="1"/>
    <col min="16" max="16" width="13.28515625" style="9" bestFit="1" customWidth="1"/>
    <col min="17" max="18" width="14.140625" style="9" bestFit="1" customWidth="1"/>
    <col min="19" max="19" width="11.140625" style="9" bestFit="1" customWidth="1"/>
    <col min="20" max="21" width="12.42578125" style="9" bestFit="1" customWidth="1"/>
    <col min="22" max="22" width="15.7109375" customWidth="1"/>
    <col min="23" max="23" width="14.42578125" customWidth="1"/>
  </cols>
  <sheetData>
    <row r="1" spans="2:23" x14ac:dyDescent="0.25">
      <c r="M1" s="289"/>
      <c r="V1" s="11"/>
      <c r="W1" s="12"/>
    </row>
    <row r="2" spans="2:23" ht="18.75" x14ac:dyDescent="0.25">
      <c r="B2" s="243" t="s">
        <v>33</v>
      </c>
      <c r="C2" s="244" t="s">
        <v>2247</v>
      </c>
      <c r="D2" s="245" t="s">
        <v>2248</v>
      </c>
      <c r="E2" s="246" t="s">
        <v>2249</v>
      </c>
      <c r="F2" s="247"/>
      <c r="G2" s="243" t="s">
        <v>33</v>
      </c>
      <c r="H2" s="244" t="s">
        <v>2250</v>
      </c>
      <c r="I2" s="245" t="s">
        <v>2248</v>
      </c>
      <c r="J2" s="246" t="s">
        <v>2249</v>
      </c>
      <c r="K2" s="3"/>
      <c r="L2" s="243" t="s">
        <v>33</v>
      </c>
      <c r="M2" s="244" t="s">
        <v>2251</v>
      </c>
      <c r="N2" s="245" t="s">
        <v>2248</v>
      </c>
      <c r="O2" s="246" t="s">
        <v>2249</v>
      </c>
      <c r="P2" s="252"/>
      <c r="Q2" s="253" t="s">
        <v>2252</v>
      </c>
      <c r="R2" s="254" t="s">
        <v>2253</v>
      </c>
      <c r="S2" s="255"/>
      <c r="T2" s="282" t="s">
        <v>2252</v>
      </c>
      <c r="U2" s="256" t="s">
        <v>2253</v>
      </c>
      <c r="V2" s="14"/>
      <c r="W2" s="14"/>
    </row>
    <row r="3" spans="2:23" x14ac:dyDescent="0.25">
      <c r="B3" s="248"/>
      <c r="C3" s="281"/>
      <c r="D3" s="249" t="s">
        <v>50</v>
      </c>
      <c r="E3" s="250" t="s">
        <v>50</v>
      </c>
      <c r="F3" s="247"/>
      <c r="G3" s="248"/>
      <c r="H3" s="281"/>
      <c r="I3" s="249" t="s">
        <v>50</v>
      </c>
      <c r="J3" s="250" t="s">
        <v>50</v>
      </c>
      <c r="K3" s="3"/>
      <c r="L3" s="248"/>
      <c r="M3" s="281"/>
      <c r="N3" s="249" t="s">
        <v>50</v>
      </c>
      <c r="O3" s="250" t="s">
        <v>50</v>
      </c>
      <c r="P3" s="257"/>
      <c r="Q3" s="258" t="s">
        <v>2254</v>
      </c>
      <c r="R3" s="259" t="s">
        <v>2254</v>
      </c>
      <c r="S3" s="260"/>
      <c r="T3" s="283" t="s">
        <v>2255</v>
      </c>
      <c r="U3" s="16" t="s">
        <v>2255</v>
      </c>
      <c r="V3" s="13"/>
      <c r="W3" s="13"/>
    </row>
    <row r="4" spans="2:23" x14ac:dyDescent="0.25">
      <c r="B4" s="290">
        <v>3</v>
      </c>
      <c r="C4" s="5" t="s">
        <v>94</v>
      </c>
      <c r="D4" s="291">
        <v>-4.6229811999999999</v>
      </c>
      <c r="E4" s="291">
        <v>-28.032050999999996</v>
      </c>
      <c r="F4" s="6"/>
      <c r="G4" s="290">
        <v>6</v>
      </c>
      <c r="H4" s="5" t="s">
        <v>103</v>
      </c>
      <c r="I4" s="291">
        <v>27.773348600000002</v>
      </c>
      <c r="J4" s="291">
        <v>24.378286199999998</v>
      </c>
      <c r="K4" s="4"/>
      <c r="L4" s="292">
        <v>8</v>
      </c>
      <c r="M4" s="5" t="s">
        <v>113</v>
      </c>
      <c r="N4" s="293">
        <v>6.782307499999999</v>
      </c>
      <c r="O4" s="294">
        <v>-17.720084099999998</v>
      </c>
      <c r="P4" s="295"/>
      <c r="Q4" s="129">
        <v>13.137007293127631</v>
      </c>
      <c r="R4" s="293">
        <v>50.485927068723711</v>
      </c>
      <c r="S4" s="295"/>
      <c r="T4" s="284">
        <f t="shared" ref="T4:T33" si="0">ABS(Q4-$Q$34)</f>
        <v>0.25700729312763038</v>
      </c>
      <c r="U4" s="251">
        <f t="shared" ref="U4:U33" si="1">ABS(R4-$R$35)</f>
        <v>0.84592706872371082</v>
      </c>
      <c r="V4" s="13"/>
      <c r="W4" s="13"/>
    </row>
    <row r="5" spans="2:23" x14ac:dyDescent="0.25">
      <c r="B5" s="290">
        <v>4</v>
      </c>
      <c r="C5" s="5" t="s">
        <v>95</v>
      </c>
      <c r="D5" s="291">
        <v>-4.6070115999999999</v>
      </c>
      <c r="E5" s="291">
        <v>-28.345818899999998</v>
      </c>
      <c r="F5" s="6"/>
      <c r="G5" s="290">
        <v>7</v>
      </c>
      <c r="H5" s="5" t="s">
        <v>104</v>
      </c>
      <c r="I5" s="291">
        <v>27.9050978</v>
      </c>
      <c r="J5" s="291">
        <v>24.270333900000001</v>
      </c>
      <c r="K5" s="4"/>
      <c r="L5" s="292">
        <v>9</v>
      </c>
      <c r="M5" s="5" t="s">
        <v>114</v>
      </c>
      <c r="N5" s="293">
        <v>6.8122505000000002</v>
      </c>
      <c r="O5" s="294">
        <v>-17.829045299999997</v>
      </c>
      <c r="P5" s="295"/>
      <c r="Q5" s="129">
        <v>13.069559440559441</v>
      </c>
      <c r="R5" s="293">
        <v>50.262954965034965</v>
      </c>
      <c r="S5" s="295"/>
      <c r="T5" s="284">
        <f t="shared" si="0"/>
        <v>0.18955944055944052</v>
      </c>
      <c r="U5" s="251">
        <f t="shared" si="1"/>
        <v>0.62295496503496395</v>
      </c>
      <c r="V5" s="13"/>
      <c r="W5" s="13"/>
    </row>
    <row r="6" spans="2:23" x14ac:dyDescent="0.25">
      <c r="B6" s="290">
        <v>5</v>
      </c>
      <c r="C6" s="5" t="s">
        <v>96</v>
      </c>
      <c r="D6" s="291">
        <v>-4.67089</v>
      </c>
      <c r="E6" s="291">
        <v>-28.421486399999996</v>
      </c>
      <c r="F6" s="6"/>
      <c r="G6" s="290">
        <v>36</v>
      </c>
      <c r="H6" s="5" t="s">
        <v>105</v>
      </c>
      <c r="I6" s="291">
        <v>27.878149099999998</v>
      </c>
      <c r="J6" s="291">
        <v>24.295556399999999</v>
      </c>
      <c r="K6" s="4"/>
      <c r="L6" s="292">
        <v>38</v>
      </c>
      <c r="M6" s="5" t="s">
        <v>115</v>
      </c>
      <c r="N6" s="293">
        <v>6.7763189000000006</v>
      </c>
      <c r="O6" s="294">
        <v>-17.8058406</v>
      </c>
      <c r="P6" s="295"/>
      <c r="Q6" s="129">
        <v>12.962762113402061</v>
      </c>
      <c r="R6" s="293">
        <v>50.410877706185573</v>
      </c>
      <c r="S6" s="295"/>
      <c r="T6" s="284">
        <f t="shared" si="0"/>
        <v>8.2762113402059967E-2</v>
      </c>
      <c r="U6" s="251">
        <f t="shared" si="1"/>
        <v>0.77087770618557272</v>
      </c>
      <c r="V6" s="13"/>
      <c r="W6" s="13"/>
    </row>
    <row r="7" spans="2:23" x14ac:dyDescent="0.25">
      <c r="B7" s="290">
        <v>34</v>
      </c>
      <c r="C7" s="5" t="s">
        <v>97</v>
      </c>
      <c r="D7" s="291">
        <v>-4.6189887999999995</v>
      </c>
      <c r="E7" s="291">
        <v>-28.266115799999994</v>
      </c>
      <c r="F7" s="6"/>
      <c r="G7" s="290">
        <v>37</v>
      </c>
      <c r="H7" s="5" t="s">
        <v>106</v>
      </c>
      <c r="I7" s="291">
        <v>27.9460199</v>
      </c>
      <c r="J7" s="291">
        <v>24.448909199999999</v>
      </c>
      <c r="K7" s="4"/>
      <c r="L7" s="292">
        <v>39</v>
      </c>
      <c r="M7" s="5" t="s">
        <v>116</v>
      </c>
      <c r="N7" s="293">
        <v>6.734398699999999</v>
      </c>
      <c r="O7" s="294">
        <v>-17.784653699999996</v>
      </c>
      <c r="P7" s="295"/>
      <c r="Q7" s="129">
        <v>13.036335372340424</v>
      </c>
      <c r="R7" s="293">
        <v>50.724230186170217</v>
      </c>
      <c r="S7" s="295"/>
      <c r="T7" s="284">
        <f t="shared" si="0"/>
        <v>0.15633537234042372</v>
      </c>
      <c r="U7" s="251">
        <f t="shared" si="1"/>
        <v>1.0842301861702168</v>
      </c>
      <c r="V7" s="13"/>
      <c r="W7" s="13"/>
    </row>
    <row r="8" spans="2:23" x14ac:dyDescent="0.25">
      <c r="B8" s="290">
        <v>35</v>
      </c>
      <c r="C8" s="5" t="s">
        <v>98</v>
      </c>
      <c r="D8" s="291">
        <v>-4.5481236999999997</v>
      </c>
      <c r="E8" s="291">
        <v>-28.322614199999997</v>
      </c>
      <c r="F8" s="6"/>
      <c r="G8" s="290">
        <v>66</v>
      </c>
      <c r="H8" s="5" t="s">
        <v>107</v>
      </c>
      <c r="I8" s="291">
        <v>27.900107300000002</v>
      </c>
      <c r="J8" s="291">
        <v>24.5598882</v>
      </c>
      <c r="K8" s="4"/>
      <c r="L8" s="292">
        <v>68</v>
      </c>
      <c r="M8" s="5" t="s">
        <v>117</v>
      </c>
      <c r="N8" s="293">
        <v>6.7304062999999994</v>
      </c>
      <c r="O8" s="294">
        <v>-17.688808199999997</v>
      </c>
      <c r="P8" s="295"/>
      <c r="Q8" s="129">
        <v>12.91843901098901</v>
      </c>
      <c r="R8" s="293">
        <v>50.536339697802205</v>
      </c>
      <c r="S8" s="295"/>
      <c r="T8" s="284">
        <f t="shared" si="0"/>
        <v>3.8439010989009148E-2</v>
      </c>
      <c r="U8" s="251">
        <f t="shared" si="1"/>
        <v>0.89633969780220468</v>
      </c>
      <c r="V8" s="13"/>
      <c r="W8" s="13"/>
    </row>
    <row r="9" spans="2:23" x14ac:dyDescent="0.25">
      <c r="B9" s="290">
        <v>64</v>
      </c>
      <c r="C9" s="5" t="s">
        <v>99</v>
      </c>
      <c r="D9" s="291">
        <v>-4.6239793000000002</v>
      </c>
      <c r="E9" s="291">
        <v>-28.213652999999997</v>
      </c>
      <c r="F9" s="6"/>
      <c r="G9" s="290">
        <v>67</v>
      </c>
      <c r="H9" s="5" t="s">
        <v>108</v>
      </c>
      <c r="I9" s="291">
        <v>27.899109200000002</v>
      </c>
      <c r="J9" s="291">
        <v>24.287485199999999</v>
      </c>
      <c r="K9" s="4"/>
      <c r="L9" s="292">
        <v>69</v>
      </c>
      <c r="M9" s="5" t="s">
        <v>118</v>
      </c>
      <c r="N9" s="293">
        <v>6.7234196000000006</v>
      </c>
      <c r="O9" s="294">
        <v>-17.744297699999997</v>
      </c>
      <c r="P9" s="295"/>
      <c r="Q9" s="129">
        <v>12.931556639566393</v>
      </c>
      <c r="R9" s="293">
        <v>50.641414092140927</v>
      </c>
      <c r="S9" s="295"/>
      <c r="T9" s="284">
        <f t="shared" si="0"/>
        <v>5.1556639566392448E-2</v>
      </c>
      <c r="U9" s="251">
        <f t="shared" si="1"/>
        <v>1.0014140921409265</v>
      </c>
      <c r="V9" s="13"/>
      <c r="W9" s="13"/>
    </row>
    <row r="10" spans="2:23" x14ac:dyDescent="0.25">
      <c r="B10" s="290">
        <v>65</v>
      </c>
      <c r="C10" s="5" t="s">
        <v>100</v>
      </c>
      <c r="D10" s="291">
        <v>-4.6120020999999998</v>
      </c>
      <c r="E10" s="291">
        <v>-28.331694299999995</v>
      </c>
      <c r="F10" s="6"/>
      <c r="G10" s="290">
        <v>96</v>
      </c>
      <c r="H10" s="5" t="s">
        <v>109</v>
      </c>
      <c r="I10" s="291">
        <v>27.9460199</v>
      </c>
      <c r="J10" s="291">
        <v>24.285467399999998</v>
      </c>
      <c r="K10" s="4"/>
      <c r="L10" s="292">
        <v>98</v>
      </c>
      <c r="M10" s="5" t="s">
        <v>119</v>
      </c>
      <c r="N10" s="293">
        <v>6.6954728000000001</v>
      </c>
      <c r="O10" s="294">
        <v>-17.888570399999999</v>
      </c>
      <c r="P10" s="295"/>
      <c r="Q10" s="129">
        <v>12.747468791500664</v>
      </c>
      <c r="R10" s="293">
        <v>49.891377954847286</v>
      </c>
      <c r="S10" s="295"/>
      <c r="T10" s="284">
        <f t="shared" si="0"/>
        <v>0.13253120849933708</v>
      </c>
      <c r="U10" s="251">
        <f t="shared" si="1"/>
        <v>0.25137795484728542</v>
      </c>
      <c r="V10" s="13"/>
      <c r="W10" s="13"/>
    </row>
    <row r="11" spans="2:23" x14ac:dyDescent="0.25">
      <c r="B11" s="290">
        <v>94</v>
      </c>
      <c r="C11" s="5" t="s">
        <v>101</v>
      </c>
      <c r="D11" s="291">
        <v>-4.6289698000000001</v>
      </c>
      <c r="E11" s="291">
        <v>-28.315551899999996</v>
      </c>
      <c r="F11" s="6"/>
      <c r="G11" s="290">
        <v>97</v>
      </c>
      <c r="H11" s="5" t="s">
        <v>110</v>
      </c>
      <c r="I11" s="291">
        <v>27.859185200000002</v>
      </c>
      <c r="J11" s="291">
        <v>24.370215000000002</v>
      </c>
      <c r="K11" s="4"/>
      <c r="L11" s="292">
        <v>99</v>
      </c>
      <c r="M11" s="5" t="s">
        <v>120</v>
      </c>
      <c r="N11" s="293">
        <v>6.7463758999999994</v>
      </c>
      <c r="O11" s="294">
        <v>-17.789698199999997</v>
      </c>
      <c r="P11" s="295"/>
      <c r="Q11" s="129">
        <v>12.760508979591837</v>
      </c>
      <c r="R11" s="293">
        <v>50.002022448979602</v>
      </c>
      <c r="S11" s="295"/>
      <c r="T11" s="284">
        <f t="shared" si="0"/>
        <v>0.11949102040816406</v>
      </c>
      <c r="U11" s="251">
        <f t="shared" si="1"/>
        <v>0.36202244897960156</v>
      </c>
      <c r="V11" s="13"/>
      <c r="W11" s="13"/>
    </row>
    <row r="12" spans="2:23" x14ac:dyDescent="0.25">
      <c r="B12" s="290">
        <v>95</v>
      </c>
      <c r="C12" s="5" t="s">
        <v>102</v>
      </c>
      <c r="D12" s="291">
        <v>-4.6110039999999994</v>
      </c>
      <c r="E12" s="291">
        <v>-28.262080199999996</v>
      </c>
      <c r="F12" s="6"/>
      <c r="G12" s="290">
        <v>6</v>
      </c>
      <c r="H12" s="5" t="s">
        <v>130</v>
      </c>
      <c r="I12" s="291">
        <v>27.923175000000001</v>
      </c>
      <c r="J12" s="291">
        <v>24.194794399999999</v>
      </c>
      <c r="K12" s="4"/>
      <c r="L12" s="292">
        <v>8</v>
      </c>
      <c r="M12" s="5" t="s">
        <v>139</v>
      </c>
      <c r="N12" s="293">
        <v>6.8090924999999993</v>
      </c>
      <c r="O12" s="294">
        <v>-17.699420799999999</v>
      </c>
      <c r="P12" s="295"/>
      <c r="Q12" s="129">
        <v>13.058955048409407</v>
      </c>
      <c r="R12" s="293">
        <v>50.366908160442605</v>
      </c>
      <c r="S12" s="295"/>
      <c r="T12" s="284">
        <f t="shared" si="0"/>
        <v>0.17895504840940646</v>
      </c>
      <c r="U12" s="251">
        <f t="shared" si="1"/>
        <v>0.72690816044260487</v>
      </c>
      <c r="V12" s="13"/>
      <c r="W12" s="13"/>
    </row>
    <row r="13" spans="2:23" x14ac:dyDescent="0.25">
      <c r="B13" s="290">
        <v>3</v>
      </c>
      <c r="C13" s="5" t="s">
        <v>121</v>
      </c>
      <c r="D13" s="291">
        <v>-4.6422074999999996</v>
      </c>
      <c r="E13" s="291">
        <v>-28.276287999999997</v>
      </c>
      <c r="F13" s="6"/>
      <c r="G13" s="290">
        <v>7</v>
      </c>
      <c r="H13" s="5" t="s">
        <v>131</v>
      </c>
      <c r="I13" s="291">
        <v>27.948112500000001</v>
      </c>
      <c r="J13" s="291">
        <v>24.435269600000002</v>
      </c>
      <c r="K13" s="4"/>
      <c r="L13" s="292">
        <v>9</v>
      </c>
      <c r="M13" s="5" t="s">
        <v>140</v>
      </c>
      <c r="N13" s="293">
        <v>6.7901400000000001</v>
      </c>
      <c r="O13" s="294">
        <v>-17.753982399999998</v>
      </c>
      <c r="P13" s="295"/>
      <c r="Q13" s="129">
        <v>13.07737377963738</v>
      </c>
      <c r="R13" s="293">
        <v>50.463443793584375</v>
      </c>
      <c r="S13" s="295"/>
      <c r="T13" s="284">
        <f t="shared" si="0"/>
        <v>0.19737377963737934</v>
      </c>
      <c r="U13" s="251">
        <f t="shared" si="1"/>
        <v>0.82344379358437436</v>
      </c>
      <c r="V13" s="13"/>
      <c r="W13" s="13"/>
    </row>
    <row r="14" spans="2:23" x14ac:dyDescent="0.25">
      <c r="B14" s="290">
        <v>4</v>
      </c>
      <c r="C14" s="5" t="s">
        <v>122</v>
      </c>
      <c r="D14" s="291">
        <v>-4.5773700000000002</v>
      </c>
      <c r="E14" s="291">
        <v>-28.330849600000001</v>
      </c>
      <c r="F14" s="6"/>
      <c r="G14" s="290">
        <v>36</v>
      </c>
      <c r="H14" s="5" t="s">
        <v>132</v>
      </c>
      <c r="I14" s="291">
        <v>27.943124999999998</v>
      </c>
      <c r="J14" s="291">
        <v>24.318063199999997</v>
      </c>
      <c r="K14" s="4"/>
      <c r="L14" s="292">
        <v>38</v>
      </c>
      <c r="M14" s="5" t="s">
        <v>141</v>
      </c>
      <c r="N14" s="293">
        <v>6.7532325000000002</v>
      </c>
      <c r="O14" s="294">
        <v>-17.928781599999997</v>
      </c>
      <c r="P14" s="295"/>
      <c r="Q14" s="129">
        <v>12.955825407608696</v>
      </c>
      <c r="R14" s="293">
        <v>49.805300951086949</v>
      </c>
      <c r="S14" s="295"/>
      <c r="T14" s="284">
        <f t="shared" si="0"/>
        <v>7.5825407608695272E-2</v>
      </c>
      <c r="U14" s="251">
        <f t="shared" si="1"/>
        <v>0.16530095108694809</v>
      </c>
      <c r="V14" s="13"/>
      <c r="W14" s="13"/>
    </row>
    <row r="15" spans="2:23" x14ac:dyDescent="0.25">
      <c r="B15" s="290">
        <v>5</v>
      </c>
      <c r="C15" s="5" t="s">
        <v>123</v>
      </c>
      <c r="D15" s="291">
        <v>-4.6302375000000007</v>
      </c>
      <c r="E15" s="291">
        <v>-28.542023199999999</v>
      </c>
      <c r="F15" s="6"/>
      <c r="G15" s="290">
        <v>37</v>
      </c>
      <c r="H15" s="5" t="s">
        <v>133</v>
      </c>
      <c r="I15" s="291">
        <v>27.820432500000003</v>
      </c>
      <c r="J15" s="291">
        <v>24.431228000000001</v>
      </c>
      <c r="K15" s="4"/>
      <c r="L15" s="292">
        <v>39</v>
      </c>
      <c r="M15" s="5" t="s">
        <v>142</v>
      </c>
      <c r="N15" s="293">
        <v>6.7542300000000006</v>
      </c>
      <c r="O15" s="294">
        <v>-17.9156464</v>
      </c>
      <c r="P15" s="295"/>
      <c r="Q15" s="129">
        <v>12.983355677154584</v>
      </c>
      <c r="R15" s="293">
        <v>49.813387551299584</v>
      </c>
      <c r="S15" s="295"/>
      <c r="T15" s="284">
        <f t="shared" si="0"/>
        <v>0.1033556771545836</v>
      </c>
      <c r="U15" s="251">
        <f t="shared" si="1"/>
        <v>0.17338755129958372</v>
      </c>
      <c r="V15" s="13"/>
      <c r="W15" s="13"/>
    </row>
    <row r="16" spans="2:23" x14ac:dyDescent="0.25">
      <c r="B16" s="290">
        <v>34</v>
      </c>
      <c r="C16" s="5" t="s">
        <v>124</v>
      </c>
      <c r="D16" s="291">
        <v>-4.5973199999999999</v>
      </c>
      <c r="E16" s="291">
        <v>-28.182320799999996</v>
      </c>
      <c r="F16" s="6"/>
      <c r="G16" s="290">
        <v>66</v>
      </c>
      <c r="H16" s="5" t="s">
        <v>134</v>
      </c>
      <c r="I16" s="291">
        <v>27.8483625</v>
      </c>
      <c r="J16" s="291">
        <v>24.387780800000002</v>
      </c>
      <c r="K16" s="4"/>
      <c r="L16" s="292">
        <v>68</v>
      </c>
      <c r="M16" s="5" t="s">
        <v>143</v>
      </c>
      <c r="N16" s="293">
        <v>6.7442549999999999</v>
      </c>
      <c r="O16" s="294">
        <v>-17.681233599999999</v>
      </c>
      <c r="P16" s="295"/>
      <c r="Q16" s="129">
        <v>12.84211403508772</v>
      </c>
      <c r="R16" s="293">
        <v>50.161868690958158</v>
      </c>
      <c r="S16" s="295"/>
      <c r="T16" s="284">
        <f t="shared" si="0"/>
        <v>3.7885964912280912E-2</v>
      </c>
      <c r="U16" s="251">
        <f t="shared" si="1"/>
        <v>0.5218686909581578</v>
      </c>
      <c r="V16" s="13"/>
      <c r="W16" s="13"/>
    </row>
    <row r="17" spans="2:23" x14ac:dyDescent="0.25">
      <c r="B17" s="290">
        <v>35</v>
      </c>
      <c r="C17" s="5" t="s">
        <v>125</v>
      </c>
      <c r="D17" s="291">
        <v>-4.5663974999999999</v>
      </c>
      <c r="E17" s="291">
        <v>-28.271235999999998</v>
      </c>
      <c r="F17" s="6"/>
      <c r="G17" s="290">
        <v>67</v>
      </c>
      <c r="H17" s="5" t="s">
        <v>135</v>
      </c>
      <c r="I17" s="291">
        <v>27.876292499999998</v>
      </c>
      <c r="J17" s="291">
        <v>24.410009599999999</v>
      </c>
      <c r="K17" s="4"/>
      <c r="L17" s="292">
        <v>69</v>
      </c>
      <c r="M17" s="5" t="s">
        <v>144</v>
      </c>
      <c r="N17" s="293">
        <v>6.7352774999999996</v>
      </c>
      <c r="O17" s="294">
        <v>-17.807533599999999</v>
      </c>
      <c r="P17" s="295"/>
      <c r="Q17" s="129">
        <v>12.915921773142113</v>
      </c>
      <c r="R17" s="293">
        <v>50.242215645371566</v>
      </c>
      <c r="S17" s="295"/>
      <c r="T17" s="284">
        <f t="shared" si="0"/>
        <v>3.5921773142112201E-2</v>
      </c>
      <c r="U17" s="251">
        <f t="shared" si="1"/>
        <v>0.60221564537156524</v>
      </c>
      <c r="V17" s="13"/>
      <c r="W17" s="13"/>
    </row>
    <row r="18" spans="2:23" x14ac:dyDescent="0.25">
      <c r="B18" s="290">
        <v>64</v>
      </c>
      <c r="C18" s="5" t="s">
        <v>126</v>
      </c>
      <c r="D18" s="291">
        <v>-4.5923325000000004</v>
      </c>
      <c r="E18" s="291">
        <v>-28.179289599999997</v>
      </c>
      <c r="F18" s="6"/>
      <c r="G18" s="290">
        <v>96</v>
      </c>
      <c r="H18" s="5" t="s">
        <v>136</v>
      </c>
      <c r="I18" s="291">
        <v>27.920182499999999</v>
      </c>
      <c r="J18" s="291">
        <v>24.2958344</v>
      </c>
      <c r="K18" s="4"/>
      <c r="L18" s="292">
        <v>98</v>
      </c>
      <c r="M18" s="5" t="s">
        <v>145</v>
      </c>
      <c r="N18" s="293">
        <v>6.6824100000000017</v>
      </c>
      <c r="O18" s="294">
        <v>-17.727712</v>
      </c>
      <c r="P18" s="295"/>
      <c r="Q18" s="129">
        <v>12.816879999999999</v>
      </c>
      <c r="R18" s="293">
        <v>49.826739757575758</v>
      </c>
      <c r="S18" s="295"/>
      <c r="T18" s="284">
        <f t="shared" si="0"/>
        <v>6.3120000000001397E-2</v>
      </c>
      <c r="U18" s="251">
        <f t="shared" si="1"/>
        <v>0.18673975757575789</v>
      </c>
      <c r="V18" s="13"/>
      <c r="W18" s="13"/>
    </row>
    <row r="19" spans="2:23" x14ac:dyDescent="0.25">
      <c r="B19" s="290">
        <v>65</v>
      </c>
      <c r="C19" s="5" t="s">
        <v>127</v>
      </c>
      <c r="D19" s="291">
        <v>-4.6132799999999996</v>
      </c>
      <c r="E19" s="291">
        <v>-28.2429448</v>
      </c>
      <c r="F19" s="6"/>
      <c r="G19" s="290">
        <v>97</v>
      </c>
      <c r="H19" s="5" t="s">
        <v>137</v>
      </c>
      <c r="I19" s="291">
        <v>27.817440000000001</v>
      </c>
      <c r="J19" s="291">
        <v>24.414051199999999</v>
      </c>
      <c r="K19" s="4"/>
      <c r="L19" s="292">
        <v>99</v>
      </c>
      <c r="M19" s="5" t="s">
        <v>146</v>
      </c>
      <c r="N19" s="293">
        <v>6.6943799999999998</v>
      </c>
      <c r="O19" s="294">
        <v>-17.673150399999997</v>
      </c>
      <c r="P19" s="295"/>
      <c r="Q19" s="129">
        <v>12.806809782608697</v>
      </c>
      <c r="R19" s="293">
        <v>49.722721059782607</v>
      </c>
      <c r="S19" s="295"/>
      <c r="T19" s="284">
        <f t="shared" si="0"/>
        <v>7.3190217391303491E-2</v>
      </c>
      <c r="U19" s="251">
        <f t="shared" si="1"/>
        <v>8.2721059782606687E-2</v>
      </c>
      <c r="V19" s="13"/>
      <c r="W19" s="13"/>
    </row>
    <row r="20" spans="2:23" x14ac:dyDescent="0.25">
      <c r="B20" s="290">
        <v>94</v>
      </c>
      <c r="C20" s="5" t="s">
        <v>128</v>
      </c>
      <c r="D20" s="291">
        <v>-4.6531799999999999</v>
      </c>
      <c r="E20" s="291">
        <v>-28.138873599999997</v>
      </c>
      <c r="F20" s="6"/>
      <c r="G20" s="290">
        <v>6</v>
      </c>
      <c r="H20" s="5" t="s">
        <v>156</v>
      </c>
      <c r="I20" s="291">
        <v>27.940941600000002</v>
      </c>
      <c r="J20" s="291">
        <v>24.246996800000002</v>
      </c>
      <c r="K20" s="4"/>
      <c r="L20" s="292">
        <v>8</v>
      </c>
      <c r="M20" s="5" t="s">
        <v>165</v>
      </c>
      <c r="N20" s="293">
        <v>6.7598856000000005</v>
      </c>
      <c r="O20" s="294">
        <v>-17.816095499999999</v>
      </c>
      <c r="P20" s="295"/>
      <c r="Q20" s="129">
        <v>13.100969790382244</v>
      </c>
      <c r="R20" s="293">
        <v>50.337163995067812</v>
      </c>
      <c r="S20" s="295"/>
      <c r="T20" s="284">
        <f t="shared" si="0"/>
        <v>0.2209697903822434</v>
      </c>
      <c r="U20" s="251">
        <f t="shared" si="1"/>
        <v>0.69716399506781102</v>
      </c>
      <c r="V20" s="13"/>
      <c r="W20" s="13"/>
    </row>
    <row r="21" spans="2:23" x14ac:dyDescent="0.25">
      <c r="B21" s="290">
        <v>95</v>
      </c>
      <c r="C21" s="5" t="s">
        <v>129</v>
      </c>
      <c r="D21" s="291">
        <v>-4.6711350000000005</v>
      </c>
      <c r="E21" s="291">
        <v>-28.333880799999999</v>
      </c>
      <c r="F21" s="6"/>
      <c r="G21" s="290">
        <v>7</v>
      </c>
      <c r="H21" s="5" t="s">
        <v>157</v>
      </c>
      <c r="I21" s="291">
        <v>27.978880799999999</v>
      </c>
      <c r="J21" s="291">
        <v>24.335850400000002</v>
      </c>
      <c r="K21" s="4"/>
      <c r="L21" s="292">
        <v>9</v>
      </c>
      <c r="M21" s="5" t="s">
        <v>166</v>
      </c>
      <c r="N21" s="293">
        <v>6.7029768000000001</v>
      </c>
      <c r="O21" s="294">
        <v>-17.851434999999999</v>
      </c>
      <c r="P21" s="295"/>
      <c r="Q21" s="129">
        <v>13.037742420027815</v>
      </c>
      <c r="R21" s="293">
        <v>50.159905424200282</v>
      </c>
      <c r="S21" s="295"/>
      <c r="T21" s="284">
        <f t="shared" si="0"/>
        <v>0.15774242002781413</v>
      </c>
      <c r="U21" s="251">
        <f t="shared" si="1"/>
        <v>0.51990542420028163</v>
      </c>
      <c r="V21" s="13"/>
      <c r="W21" s="13"/>
    </row>
    <row r="22" spans="2:23" x14ac:dyDescent="0.25">
      <c r="B22" s="290">
        <v>3</v>
      </c>
      <c r="C22" s="5" t="s">
        <v>147</v>
      </c>
      <c r="D22" s="291">
        <v>-4.5619703999999999</v>
      </c>
      <c r="E22" s="291">
        <v>-28.130181</v>
      </c>
      <c r="F22" s="6"/>
      <c r="G22" s="290">
        <v>36</v>
      </c>
      <c r="H22" s="5" t="s">
        <v>158</v>
      </c>
      <c r="I22" s="291">
        <v>27.862068000000001</v>
      </c>
      <c r="J22" s="291">
        <v>24.376238400000002</v>
      </c>
      <c r="K22" s="4"/>
      <c r="L22" s="292">
        <v>38</v>
      </c>
      <c r="M22" s="5" t="s">
        <v>167</v>
      </c>
      <c r="N22" s="293">
        <v>6.7119623999999991</v>
      </c>
      <c r="O22" s="294">
        <v>-17.616174900000001</v>
      </c>
      <c r="P22" s="295"/>
      <c r="Q22" s="129">
        <v>13.007366533333334</v>
      </c>
      <c r="R22" s="293">
        <v>49.745429333333341</v>
      </c>
      <c r="S22" s="295"/>
      <c r="T22" s="284">
        <f t="shared" si="0"/>
        <v>0.12736653333333336</v>
      </c>
      <c r="U22" s="251">
        <f t="shared" si="1"/>
        <v>0.10542933333334048</v>
      </c>
      <c r="V22" s="13"/>
      <c r="W22" s="13"/>
    </row>
    <row r="23" spans="2:23" x14ac:dyDescent="0.25">
      <c r="B23" s="290">
        <v>4</v>
      </c>
      <c r="C23" s="5" t="s">
        <v>148</v>
      </c>
      <c r="D23" s="291">
        <v>-4.5779448</v>
      </c>
      <c r="E23" s="291">
        <v>-28.2786069</v>
      </c>
      <c r="F23" s="6"/>
      <c r="G23" s="290">
        <v>37</v>
      </c>
      <c r="H23" s="5" t="s">
        <v>159</v>
      </c>
      <c r="I23" s="291">
        <v>28.006836</v>
      </c>
      <c r="J23" s="291">
        <v>24.310607900000004</v>
      </c>
      <c r="K23" s="4"/>
      <c r="L23" s="292">
        <v>39</v>
      </c>
      <c r="M23" s="5" t="s">
        <v>168</v>
      </c>
      <c r="N23" s="293">
        <v>6.6899975999999999</v>
      </c>
      <c r="O23" s="294">
        <v>-17.609106999999998</v>
      </c>
      <c r="P23" s="295"/>
      <c r="Q23" s="129">
        <v>12.998451392405061</v>
      </c>
      <c r="R23" s="293">
        <v>49.713787341772154</v>
      </c>
      <c r="S23" s="295"/>
      <c r="T23" s="284">
        <f t="shared" si="0"/>
        <v>0.11845139240505986</v>
      </c>
      <c r="U23" s="251">
        <f t="shared" si="1"/>
        <v>7.378734177215307E-2</v>
      </c>
      <c r="V23" s="13"/>
      <c r="W23" s="13"/>
    </row>
    <row r="24" spans="2:23" x14ac:dyDescent="0.25">
      <c r="B24" s="290">
        <v>5</v>
      </c>
      <c r="C24" s="5" t="s">
        <v>149</v>
      </c>
      <c r="D24" s="291">
        <v>-4.6238712</v>
      </c>
      <c r="E24" s="291">
        <v>-28.518915499999999</v>
      </c>
      <c r="F24" s="6"/>
      <c r="G24" s="290">
        <v>66</v>
      </c>
      <c r="H24" s="5" t="s">
        <v>160</v>
      </c>
      <c r="I24" s="291">
        <v>27.877043999999998</v>
      </c>
      <c r="J24" s="291">
        <v>24.385325699999999</v>
      </c>
      <c r="K24" s="4"/>
      <c r="L24" s="292">
        <v>68</v>
      </c>
      <c r="M24" s="5" t="s">
        <v>169</v>
      </c>
      <c r="N24" s="293">
        <v>6.7548935999999991</v>
      </c>
      <c r="O24" s="294">
        <v>-17.770658999999998</v>
      </c>
      <c r="P24" s="295"/>
      <c r="Q24" s="129">
        <v>12.820391569390399</v>
      </c>
      <c r="R24" s="293">
        <v>49.492207522697804</v>
      </c>
      <c r="S24" s="295"/>
      <c r="T24" s="284">
        <f t="shared" si="0"/>
        <v>5.9608430609602081E-2</v>
      </c>
      <c r="U24" s="251">
        <f t="shared" si="1"/>
        <v>0.1477924773021968</v>
      </c>
      <c r="V24" s="13"/>
      <c r="W24" s="13"/>
    </row>
    <row r="25" spans="2:23" x14ac:dyDescent="0.25">
      <c r="B25" s="290">
        <v>34</v>
      </c>
      <c r="C25" s="5" t="s">
        <v>150</v>
      </c>
      <c r="D25" s="291">
        <v>-4.6737912000000001</v>
      </c>
      <c r="E25" s="291">
        <v>-28.268509900000002</v>
      </c>
      <c r="F25" s="6"/>
      <c r="G25" s="290">
        <v>67</v>
      </c>
      <c r="H25" s="5" t="s">
        <v>161</v>
      </c>
      <c r="I25" s="291">
        <v>27.807155999999999</v>
      </c>
      <c r="J25" s="291">
        <v>24.423694300000001</v>
      </c>
      <c r="K25" s="4"/>
      <c r="L25" s="292">
        <v>69</v>
      </c>
      <c r="M25" s="5" t="s">
        <v>170</v>
      </c>
      <c r="N25" s="293">
        <v>6.7279368000000002</v>
      </c>
      <c r="O25" s="294">
        <v>-17.697960599999998</v>
      </c>
      <c r="P25" s="295"/>
      <c r="Q25" s="129">
        <v>12.833566013071895</v>
      </c>
      <c r="R25" s="293">
        <v>49.416052287581707</v>
      </c>
      <c r="S25" s="295"/>
      <c r="T25" s="284">
        <f t="shared" si="0"/>
        <v>4.6433986928105853E-2</v>
      </c>
      <c r="U25" s="251">
        <f t="shared" si="1"/>
        <v>0.22394771241829403</v>
      </c>
      <c r="V25" s="13"/>
      <c r="W25" s="13"/>
    </row>
    <row r="26" spans="2:23" x14ac:dyDescent="0.25">
      <c r="B26" s="290">
        <v>35</v>
      </c>
      <c r="C26" s="5" t="s">
        <v>151</v>
      </c>
      <c r="D26" s="291">
        <v>-4.6059000000000001</v>
      </c>
      <c r="E26" s="291">
        <v>-28.256393500000001</v>
      </c>
      <c r="F26" s="6"/>
      <c r="G26" s="290">
        <v>96</v>
      </c>
      <c r="H26" s="5" t="s">
        <v>162</v>
      </c>
      <c r="I26" s="291">
        <v>27.848090399999997</v>
      </c>
      <c r="J26" s="291">
        <v>24.450956200000004</v>
      </c>
      <c r="K26" s="4"/>
      <c r="L26" s="292">
        <v>98</v>
      </c>
      <c r="M26" s="5" t="s">
        <v>171</v>
      </c>
      <c r="N26" s="293">
        <v>6.7588871999999984</v>
      </c>
      <c r="O26" s="294">
        <v>-17.8807163</v>
      </c>
      <c r="P26" s="295"/>
      <c r="Q26" s="129">
        <v>12.699381232876714</v>
      </c>
      <c r="R26" s="293">
        <v>49.239523287671233</v>
      </c>
      <c r="S26" s="295"/>
      <c r="T26" s="284">
        <f t="shared" si="0"/>
        <v>0.18061876712328662</v>
      </c>
      <c r="U26" s="251">
        <f t="shared" si="1"/>
        <v>0.4004767123287678</v>
      </c>
      <c r="V26" s="13"/>
      <c r="W26" s="13"/>
    </row>
    <row r="27" spans="2:23" x14ac:dyDescent="0.25">
      <c r="B27" s="290">
        <v>64</v>
      </c>
      <c r="C27" s="5" t="s">
        <v>152</v>
      </c>
      <c r="D27" s="291">
        <v>-4.6278647999999993</v>
      </c>
      <c r="E27" s="291">
        <v>-28.2099473</v>
      </c>
      <c r="F27" s="6"/>
      <c r="G27" s="290">
        <v>97</v>
      </c>
      <c r="H27" s="5" t="s">
        <v>163</v>
      </c>
      <c r="I27" s="291">
        <v>27.782195999999999</v>
      </c>
      <c r="J27" s="291">
        <v>24.364122000000005</v>
      </c>
      <c r="K27" s="4"/>
      <c r="L27" s="292">
        <v>99</v>
      </c>
      <c r="M27" s="5" t="s">
        <v>172</v>
      </c>
      <c r="N27" s="293">
        <v>6.6810119999999991</v>
      </c>
      <c r="O27" s="294">
        <v>-17.798930600000002</v>
      </c>
      <c r="P27" s="295"/>
      <c r="Q27" s="129">
        <v>12.74736307053942</v>
      </c>
      <c r="R27" s="293">
        <v>49.303275242047036</v>
      </c>
      <c r="S27" s="295"/>
      <c r="T27" s="284">
        <f t="shared" si="0"/>
        <v>0.13263692946058114</v>
      </c>
      <c r="U27" s="251">
        <f t="shared" si="1"/>
        <v>0.33672475795296464</v>
      </c>
      <c r="V27" s="13"/>
      <c r="W27" s="13"/>
    </row>
    <row r="28" spans="2:23" x14ac:dyDescent="0.25">
      <c r="B28" s="290">
        <v>65</v>
      </c>
      <c r="C28" s="5" t="s">
        <v>153</v>
      </c>
      <c r="D28" s="291">
        <v>-4.5889272000000005</v>
      </c>
      <c r="E28" s="291">
        <v>-28.292742699999998</v>
      </c>
      <c r="F28" s="6"/>
      <c r="G28" s="290">
        <v>6</v>
      </c>
      <c r="H28" s="5" t="s">
        <v>180</v>
      </c>
      <c r="I28" s="291">
        <v>27.905882399999996</v>
      </c>
      <c r="J28" s="291">
        <v>24.440750000000001</v>
      </c>
      <c r="K28" s="4"/>
      <c r="L28" s="292">
        <v>8</v>
      </c>
      <c r="M28" s="5" t="s">
        <v>187</v>
      </c>
      <c r="N28" s="293">
        <v>6.705405599999998</v>
      </c>
      <c r="O28" s="294">
        <v>-17.820285599999998</v>
      </c>
      <c r="P28" s="295"/>
      <c r="Q28" s="129">
        <v>12.99809720372836</v>
      </c>
      <c r="R28" s="293">
        <v>50.12853741677764</v>
      </c>
      <c r="S28" s="295"/>
      <c r="T28" s="284">
        <f t="shared" si="0"/>
        <v>0.11809720372835919</v>
      </c>
      <c r="U28" s="251">
        <f t="shared" si="1"/>
        <v>0.48853741677763907</v>
      </c>
      <c r="V28" s="13"/>
      <c r="W28" s="13"/>
    </row>
    <row r="29" spans="2:23" x14ac:dyDescent="0.25">
      <c r="B29" s="290">
        <v>94</v>
      </c>
      <c r="C29" s="5" t="s">
        <v>154</v>
      </c>
      <c r="D29" s="291">
        <v>-4.6188792000000003</v>
      </c>
      <c r="E29" s="291">
        <v>-28.303849400000001</v>
      </c>
      <c r="F29" s="6"/>
      <c r="G29" s="290">
        <v>7</v>
      </c>
      <c r="H29" s="5" t="s">
        <v>181</v>
      </c>
      <c r="I29" s="291">
        <v>27.971908799999994</v>
      </c>
      <c r="J29" s="291">
        <v>24.3792376</v>
      </c>
      <c r="K29" s="4"/>
      <c r="L29" s="292">
        <v>9</v>
      </c>
      <c r="M29" s="5" t="s">
        <v>188</v>
      </c>
      <c r="N29" s="293">
        <v>6.7754335999999986</v>
      </c>
      <c r="O29" s="294">
        <v>-17.824319199999998</v>
      </c>
      <c r="P29" s="295"/>
      <c r="Q29" s="129">
        <v>12.992598516687268</v>
      </c>
      <c r="R29" s="293">
        <v>50.145020271940666</v>
      </c>
      <c r="S29" s="295"/>
      <c r="T29" s="284">
        <f t="shared" si="0"/>
        <v>0.11259851668726739</v>
      </c>
      <c r="U29" s="251">
        <f t="shared" si="1"/>
        <v>0.50502027194066557</v>
      </c>
      <c r="V29" s="13"/>
      <c r="W29" s="13"/>
    </row>
    <row r="30" spans="2:23" x14ac:dyDescent="0.25">
      <c r="B30" s="290">
        <v>95</v>
      </c>
      <c r="C30" s="5" t="s">
        <v>155</v>
      </c>
      <c r="D30" s="291">
        <v>-4.6648056000000002</v>
      </c>
      <c r="E30" s="291">
        <v>-28.249325599999999</v>
      </c>
      <c r="F30" s="6"/>
      <c r="G30" s="290">
        <v>36</v>
      </c>
      <c r="H30" s="5" t="s">
        <v>182</v>
      </c>
      <c r="I30" s="291">
        <v>27.881872799999996</v>
      </c>
      <c r="J30" s="291">
        <v>24.191675199999999</v>
      </c>
      <c r="K30" s="4"/>
      <c r="L30" s="292">
        <v>38</v>
      </c>
      <c r="M30" s="5" t="s">
        <v>189</v>
      </c>
      <c r="N30" s="293">
        <v>6.7454215999999994</v>
      </c>
      <c r="O30" s="294">
        <v>-17.833394800000001</v>
      </c>
      <c r="P30" s="295"/>
      <c r="Q30" s="129">
        <v>12.992307279693485</v>
      </c>
      <c r="R30" s="293">
        <v>50.156755300127706</v>
      </c>
      <c r="S30" s="295"/>
      <c r="T30" s="284">
        <f t="shared" si="0"/>
        <v>0.11230727969348386</v>
      </c>
      <c r="U30" s="251">
        <f t="shared" si="1"/>
        <v>0.51675530012770565</v>
      </c>
      <c r="V30" s="13"/>
      <c r="W30" s="13"/>
    </row>
    <row r="31" spans="2:23" x14ac:dyDescent="0.25">
      <c r="B31" s="290">
        <v>3</v>
      </c>
      <c r="C31" s="5" t="s">
        <v>173</v>
      </c>
      <c r="D31" s="291">
        <v>-4.628126</v>
      </c>
      <c r="E31" s="291">
        <v>-28.290502799999999</v>
      </c>
      <c r="F31" s="6"/>
      <c r="G31" s="290">
        <v>37</v>
      </c>
      <c r="H31" s="5" t="s">
        <v>183</v>
      </c>
      <c r="I31" s="291">
        <v>27.869868</v>
      </c>
      <c r="J31" s="291">
        <v>24.2562128</v>
      </c>
      <c r="K31" s="4"/>
      <c r="L31" s="292">
        <v>39</v>
      </c>
      <c r="M31" s="5" t="s">
        <v>190</v>
      </c>
      <c r="N31" s="293">
        <v>6.7814359999999985</v>
      </c>
      <c r="O31" s="294">
        <v>-17.796084</v>
      </c>
      <c r="P31" s="295"/>
      <c r="Q31" s="129">
        <v>12.946441540577712</v>
      </c>
      <c r="R31" s="293">
        <v>49.966091609353512</v>
      </c>
      <c r="S31" s="295"/>
      <c r="T31" s="284">
        <f t="shared" si="0"/>
        <v>6.6441540577711677E-2</v>
      </c>
      <c r="U31" s="251">
        <f t="shared" si="1"/>
        <v>0.32609160935351156</v>
      </c>
      <c r="V31" s="13"/>
      <c r="W31" s="13"/>
    </row>
    <row r="32" spans="2:23" x14ac:dyDescent="0.25">
      <c r="B32" s="290">
        <v>4</v>
      </c>
      <c r="C32" s="5" t="s">
        <v>174</v>
      </c>
      <c r="D32" s="291">
        <v>-4.5661012000000003</v>
      </c>
      <c r="E32" s="291">
        <v>-28.139242799999998</v>
      </c>
      <c r="F32" s="6"/>
      <c r="G32" s="290">
        <v>56</v>
      </c>
      <c r="H32" s="5" t="s">
        <v>184</v>
      </c>
      <c r="I32" s="291">
        <v>27.862865199999998</v>
      </c>
      <c r="J32" s="291">
        <v>24.446800400000001</v>
      </c>
      <c r="K32" s="4"/>
      <c r="L32" s="292">
        <v>58</v>
      </c>
      <c r="M32" s="5" t="s">
        <v>191</v>
      </c>
      <c r="N32" s="293">
        <v>6.7414200000000006</v>
      </c>
      <c r="O32" s="294">
        <v>-17.823310799999998</v>
      </c>
      <c r="P32" s="295"/>
      <c r="Q32" s="129">
        <v>12.948127348066297</v>
      </c>
      <c r="R32" s="293">
        <v>50.05555994475138</v>
      </c>
      <c r="S32" s="295"/>
      <c r="T32" s="284">
        <f t="shared" si="0"/>
        <v>6.8127348066296278E-2</v>
      </c>
      <c r="U32" s="251">
        <f t="shared" si="1"/>
        <v>0.41555994475137936</v>
      </c>
      <c r="V32" s="13"/>
      <c r="W32" s="13"/>
    </row>
    <row r="33" spans="2:23" x14ac:dyDescent="0.25">
      <c r="B33" s="290">
        <v>5</v>
      </c>
      <c r="C33" s="5" t="s">
        <v>175</v>
      </c>
      <c r="D33" s="291">
        <v>-4.6891503999999999</v>
      </c>
      <c r="E33" s="291">
        <v>-28.402435199999996</v>
      </c>
      <c r="F33" s="6"/>
      <c r="G33" s="296">
        <v>57</v>
      </c>
      <c r="H33" s="5" t="s">
        <v>185</v>
      </c>
      <c r="I33" s="291">
        <v>27.839855999999997</v>
      </c>
      <c r="J33" s="291">
        <v>24.455876</v>
      </c>
      <c r="K33" s="4"/>
      <c r="L33" s="292">
        <v>59</v>
      </c>
      <c r="M33" s="5" t="s">
        <v>192</v>
      </c>
      <c r="N33" s="293">
        <v>6.7644291999999995</v>
      </c>
      <c r="O33" s="294">
        <v>-17.755747999999997</v>
      </c>
      <c r="P33" s="297"/>
      <c r="Q33" s="129">
        <v>12.878947994467497</v>
      </c>
      <c r="R33" s="293">
        <v>49.828000000000003</v>
      </c>
      <c r="S33" s="295"/>
      <c r="T33" s="284">
        <f t="shared" si="0"/>
        <v>1.0520055325038413E-3</v>
      </c>
      <c r="U33" s="251">
        <f t="shared" si="1"/>
        <v>0.18800000000000239</v>
      </c>
      <c r="V33" s="13"/>
      <c r="W33" s="13"/>
    </row>
    <row r="34" spans="2:23" ht="18.75" x14ac:dyDescent="0.25">
      <c r="B34" s="290">
        <v>34</v>
      </c>
      <c r="C34" s="5" t="s">
        <v>176</v>
      </c>
      <c r="D34" s="291">
        <v>-4.6371295999999997</v>
      </c>
      <c r="E34" s="291">
        <v>-28.243107999999999</v>
      </c>
      <c r="F34" s="6"/>
      <c r="G34" s="266">
        <f>COUNT(G4:G33)</f>
        <v>30</v>
      </c>
      <c r="H34" s="269" t="s">
        <v>34</v>
      </c>
      <c r="I34" s="151">
        <v>27.89</v>
      </c>
      <c r="J34" s="298"/>
      <c r="K34" s="4"/>
      <c r="L34" s="279">
        <f>COUNT(T4:T33)</f>
        <v>30</v>
      </c>
      <c r="M34" s="262" t="s">
        <v>34</v>
      </c>
      <c r="N34" s="275">
        <v>6.81</v>
      </c>
      <c r="O34" s="299"/>
      <c r="P34" s="262" t="s">
        <v>2258</v>
      </c>
      <c r="Q34" s="277">
        <v>12.88</v>
      </c>
      <c r="R34" s="299"/>
      <c r="S34" s="295"/>
      <c r="T34" s="300"/>
      <c r="U34" s="301"/>
      <c r="V34" s="13"/>
      <c r="W34" s="13"/>
    </row>
    <row r="35" spans="2:23" ht="18.75" x14ac:dyDescent="0.25">
      <c r="B35" s="290">
        <v>35</v>
      </c>
      <c r="C35" s="5" t="s">
        <v>177</v>
      </c>
      <c r="D35" s="291">
        <v>-4.5490944000000004</v>
      </c>
      <c r="E35" s="291">
        <v>-28.276385199999996</v>
      </c>
      <c r="F35" s="6"/>
      <c r="G35" s="267"/>
      <c r="H35" s="269" t="s">
        <v>35</v>
      </c>
      <c r="I35" s="298"/>
      <c r="J35" s="270">
        <v>24.36</v>
      </c>
      <c r="K35" s="4"/>
      <c r="L35" s="280"/>
      <c r="M35" s="262" t="s">
        <v>35</v>
      </c>
      <c r="N35" s="299"/>
      <c r="O35" s="276">
        <v>-17.75</v>
      </c>
      <c r="P35" s="262" t="s">
        <v>2259</v>
      </c>
      <c r="Q35" s="299"/>
      <c r="R35" s="278">
        <v>49.64</v>
      </c>
      <c r="S35" s="297"/>
      <c r="T35" s="302"/>
      <c r="U35" s="303"/>
      <c r="V35" s="13"/>
      <c r="W35" s="13"/>
    </row>
    <row r="36" spans="2:23" x14ac:dyDescent="0.25">
      <c r="B36" s="290">
        <v>54</v>
      </c>
      <c r="C36" s="5" t="s">
        <v>178</v>
      </c>
      <c r="D36" s="291">
        <v>-4.6321275999999996</v>
      </c>
      <c r="E36" s="291">
        <v>-28.259242399999998</v>
      </c>
      <c r="F36" s="6"/>
      <c r="G36" s="304"/>
      <c r="H36" s="271" t="s">
        <v>0</v>
      </c>
      <c r="I36" s="272">
        <f>AVERAGE(I4:I33)</f>
        <v>27.887987516666659</v>
      </c>
      <c r="J36" s="273">
        <f>AVERAGE(J4:J33)</f>
        <v>24.361583879999994</v>
      </c>
      <c r="K36" s="4"/>
      <c r="L36" s="280"/>
      <c r="M36" s="263" t="s">
        <v>2256</v>
      </c>
      <c r="N36" s="275">
        <f>AVERAGE(N4:N33)</f>
        <v>6.742168856666666</v>
      </c>
      <c r="O36" s="276">
        <f>AVERAGE(O4:O33)</f>
        <v>-17.777756009999997</v>
      </c>
      <c r="P36" s="263" t="s">
        <v>0</v>
      </c>
      <c r="Q36" s="275">
        <f>AVERAGE(Q4:Q33)</f>
        <v>12.934087501665784</v>
      </c>
      <c r="R36" s="276">
        <f>AVERAGE(R4:R33)</f>
        <v>50.034834623576948</v>
      </c>
      <c r="S36" s="265" t="s">
        <v>0</v>
      </c>
      <c r="T36" s="275">
        <f>AVERAGE(T4:T33)</f>
        <v>0.11052540372346228</v>
      </c>
      <c r="U36" s="276">
        <f>AVERAGE(U4:U33)</f>
        <v>0.46876406757709316</v>
      </c>
      <c r="V36" s="13"/>
      <c r="W36" s="13"/>
    </row>
    <row r="37" spans="2:23" x14ac:dyDescent="0.25">
      <c r="B37" s="296">
        <v>55</v>
      </c>
      <c r="C37" s="5" t="s">
        <v>179</v>
      </c>
      <c r="D37" s="291">
        <v>-4.6111192000000001</v>
      </c>
      <c r="E37" s="291">
        <v>-28.339914399999998</v>
      </c>
      <c r="F37" s="6"/>
      <c r="G37" s="281"/>
      <c r="H37" s="264" t="s">
        <v>36</v>
      </c>
      <c r="I37" s="272">
        <f>STDEV(I4:I33)</f>
        <v>5.7989535934862425E-2</v>
      </c>
      <c r="J37" s="273">
        <f>STDEV(J4:J33)</f>
        <v>8.5721857778034455E-2</v>
      </c>
      <c r="K37" s="4"/>
      <c r="L37" s="280"/>
      <c r="M37" s="263" t="s">
        <v>2257</v>
      </c>
      <c r="N37" s="275">
        <f>STDEV(N4:N33)</f>
        <v>3.6087459766762531E-2</v>
      </c>
      <c r="O37" s="276">
        <f>STDEV(O4:O33)</f>
        <v>8.079455980973739E-2</v>
      </c>
      <c r="P37" s="264" t="s">
        <v>36</v>
      </c>
      <c r="Q37" s="275">
        <f>STDEV(Q4:Q33)</f>
        <v>0.11584081393850781</v>
      </c>
      <c r="R37" s="276">
        <f>STDEV(R4:R33)</f>
        <v>0.386473686865698</v>
      </c>
      <c r="S37" s="265" t="s">
        <v>2260</v>
      </c>
      <c r="T37" s="275">
        <f>T36/Q34*100</f>
        <v>0.85811648853619782</v>
      </c>
      <c r="U37" s="276">
        <f>U36/R35*100</f>
        <v>0.9443272916540959</v>
      </c>
      <c r="V37" s="13"/>
      <c r="W37" s="13"/>
    </row>
    <row r="38" spans="2:23" ht="18.75" x14ac:dyDescent="0.25">
      <c r="B38" s="268">
        <f>COUNT(B4:B37)</f>
        <v>34</v>
      </c>
      <c r="C38" s="269" t="s">
        <v>34</v>
      </c>
      <c r="D38" s="151">
        <v>-4.62</v>
      </c>
      <c r="E38" s="298"/>
      <c r="F38" s="6"/>
      <c r="K38" s="4"/>
      <c r="L38" s="280"/>
      <c r="M38" s="274" t="s">
        <v>2239</v>
      </c>
      <c r="N38" s="287">
        <f>N34+(2*0.2)</f>
        <v>7.21</v>
      </c>
      <c r="O38" s="285">
        <f>O35+(2*0.15)</f>
        <v>-17.45</v>
      </c>
      <c r="V38" s="13"/>
      <c r="W38" s="13"/>
    </row>
    <row r="39" spans="2:23" ht="18.75" x14ac:dyDescent="0.25">
      <c r="B39" s="267"/>
      <c r="C39" s="269" t="s">
        <v>35</v>
      </c>
      <c r="D39" s="298"/>
      <c r="E39" s="270">
        <v>-28.28</v>
      </c>
      <c r="F39" s="6"/>
      <c r="K39" s="4"/>
      <c r="L39" s="281"/>
      <c r="M39" s="261" t="s">
        <v>2240</v>
      </c>
      <c r="N39" s="288">
        <f>N34-(2*0.2)</f>
        <v>6.4099999999999993</v>
      </c>
      <c r="O39" s="286">
        <f>O35-(2*0.15)</f>
        <v>-18.05</v>
      </c>
      <c r="V39" s="13"/>
      <c r="W39" s="13"/>
    </row>
    <row r="40" spans="2:23" x14ac:dyDescent="0.25">
      <c r="B40" s="304"/>
      <c r="C40" s="271" t="s">
        <v>0</v>
      </c>
      <c r="D40" s="272">
        <f>AVERAGE(D4:D37)</f>
        <v>-4.6160062735294112</v>
      </c>
      <c r="E40" s="273">
        <f>AVERAGE(E4:E37)</f>
        <v>-28.278472785294117</v>
      </c>
      <c r="I40" s="10"/>
      <c r="K40" s="4"/>
      <c r="V40" s="13"/>
      <c r="W40" s="13"/>
    </row>
    <row r="41" spans="2:23" x14ac:dyDescent="0.25">
      <c r="B41" s="281"/>
      <c r="C41" s="264" t="s">
        <v>36</v>
      </c>
      <c r="D41" s="272">
        <f>STDEV(D4:D37)</f>
        <v>3.590482022016836E-2</v>
      </c>
      <c r="E41" s="273">
        <f>STDEV(E4:E37)</f>
        <v>0.10131440833305828</v>
      </c>
      <c r="I41" s="10"/>
      <c r="K41" s="4"/>
      <c r="V41" s="13"/>
      <c r="W41" s="13"/>
    </row>
    <row r="42" spans="2:23" x14ac:dyDescent="0.25">
      <c r="I42" s="10"/>
      <c r="K42" s="4"/>
      <c r="V42" s="13"/>
      <c r="W42" s="13"/>
    </row>
    <row r="43" spans="2:23" x14ac:dyDescent="0.25">
      <c r="I43" s="10"/>
      <c r="K43" s="4"/>
      <c r="V43" s="13"/>
      <c r="W43" s="13"/>
    </row>
    <row r="44" spans="2:23" x14ac:dyDescent="0.25">
      <c r="I44" s="10"/>
      <c r="K44" s="4"/>
      <c r="V44" s="13"/>
      <c r="W44" s="13"/>
    </row>
    <row r="45" spans="2:23" x14ac:dyDescent="0.25">
      <c r="I45" s="10"/>
      <c r="K45" s="4"/>
      <c r="V45" s="13"/>
      <c r="W45" s="13"/>
    </row>
    <row r="46" spans="2:23" x14ac:dyDescent="0.25">
      <c r="I46" s="10"/>
      <c r="K46" s="4"/>
      <c r="V46" s="13"/>
      <c r="W46" s="13"/>
    </row>
    <row r="47" spans="2:23" x14ac:dyDescent="0.25">
      <c r="I47" s="10"/>
      <c r="K47" s="7"/>
    </row>
    <row r="48" spans="2:23" x14ac:dyDescent="0.25">
      <c r="I48" s="10"/>
      <c r="K48" s="8"/>
    </row>
    <row r="49" spans="9:22" x14ac:dyDescent="0.25">
      <c r="I49" s="10"/>
      <c r="K49" s="8"/>
    </row>
    <row r="50" spans="9:22" x14ac:dyDescent="0.25">
      <c r="I50" s="10"/>
      <c r="K50" s="8"/>
    </row>
    <row r="51" spans="9:22" x14ac:dyDescent="0.25">
      <c r="I51" s="10"/>
      <c r="K51" s="8"/>
    </row>
    <row r="52" spans="9:22" x14ac:dyDescent="0.25">
      <c r="I52" s="10"/>
      <c r="K52" s="8"/>
    </row>
    <row r="53" spans="9:22" x14ac:dyDescent="0.25">
      <c r="I53" s="10"/>
      <c r="K53" s="9"/>
      <c r="V53" s="10"/>
    </row>
    <row r="54" spans="9:22" x14ac:dyDescent="0.25">
      <c r="I54" s="10"/>
      <c r="K54" s="9"/>
      <c r="V54" s="10"/>
    </row>
    <row r="55" spans="9:22" x14ac:dyDescent="0.25">
      <c r="I55" s="10"/>
      <c r="K55" s="9"/>
      <c r="V55" s="15"/>
    </row>
    <row r="56" spans="9:22" x14ac:dyDescent="0.25">
      <c r="I56" s="10"/>
      <c r="K56" s="9"/>
      <c r="V56" s="15"/>
    </row>
    <row r="57" spans="9:22" x14ac:dyDescent="0.25">
      <c r="I57" s="10"/>
      <c r="K57" s="9"/>
      <c r="V57" s="15"/>
    </row>
    <row r="58" spans="9:22" x14ac:dyDescent="0.25">
      <c r="I58" s="10"/>
      <c r="K58" s="9"/>
      <c r="V58" s="15"/>
    </row>
    <row r="59" spans="9:22" x14ac:dyDescent="0.25">
      <c r="I59" s="10"/>
      <c r="K59" s="9"/>
      <c r="V59" s="15"/>
    </row>
    <row r="60" spans="9:22" x14ac:dyDescent="0.25">
      <c r="I60" s="10"/>
      <c r="K60" s="9"/>
      <c r="V60" s="15"/>
    </row>
    <row r="61" spans="9:22" x14ac:dyDescent="0.25">
      <c r="I61" s="10"/>
      <c r="K61" s="9"/>
      <c r="V61" s="15"/>
    </row>
    <row r="62" spans="9:22" x14ac:dyDescent="0.25">
      <c r="I62" s="10"/>
      <c r="K62" s="9"/>
      <c r="V62" s="15"/>
    </row>
    <row r="63" spans="9:22" x14ac:dyDescent="0.25">
      <c r="I63" s="10"/>
      <c r="K63" s="9"/>
      <c r="V63" s="15"/>
    </row>
    <row r="64" spans="9:22" x14ac:dyDescent="0.25">
      <c r="I64" s="10"/>
      <c r="K64" s="9"/>
      <c r="V64" s="15"/>
    </row>
    <row r="65" spans="9:22" x14ac:dyDescent="0.25">
      <c r="I65" s="10"/>
      <c r="K65" s="9"/>
      <c r="V65" s="15"/>
    </row>
    <row r="66" spans="9:22" x14ac:dyDescent="0.25">
      <c r="I66" s="10"/>
      <c r="K66" s="9"/>
      <c r="V66" s="15"/>
    </row>
    <row r="67" spans="9:22" x14ac:dyDescent="0.25">
      <c r="I67" s="10"/>
      <c r="K67" s="9"/>
      <c r="V67" s="15"/>
    </row>
    <row r="68" spans="9:22" x14ac:dyDescent="0.25">
      <c r="I68" s="10"/>
      <c r="K68" s="9"/>
      <c r="V68" s="15"/>
    </row>
    <row r="69" spans="9:22" x14ac:dyDescent="0.25">
      <c r="I69" s="10"/>
      <c r="K69" s="9"/>
      <c r="V69" s="15"/>
    </row>
    <row r="70" spans="9:22" x14ac:dyDescent="0.25">
      <c r="I70" s="10"/>
      <c r="K70" s="9"/>
      <c r="V70" s="15"/>
    </row>
    <row r="71" spans="9:22" x14ac:dyDescent="0.25">
      <c r="I71" s="10"/>
      <c r="K71" s="9"/>
      <c r="V71" s="15"/>
    </row>
    <row r="72" spans="9:22" x14ac:dyDescent="0.25">
      <c r="I72" s="10"/>
      <c r="K72" s="9"/>
      <c r="V72" s="15"/>
    </row>
    <row r="73" spans="9:22" x14ac:dyDescent="0.25">
      <c r="I73" s="10"/>
      <c r="K73" s="9"/>
      <c r="V73" s="15"/>
    </row>
    <row r="74" spans="9:22" x14ac:dyDescent="0.25">
      <c r="I74" s="10"/>
      <c r="K74" s="9"/>
      <c r="V74" s="15"/>
    </row>
    <row r="75" spans="9:22" x14ac:dyDescent="0.25">
      <c r="I75" s="10"/>
      <c r="K75" s="9"/>
      <c r="V75" s="15"/>
    </row>
    <row r="76" spans="9:22" x14ac:dyDescent="0.25">
      <c r="I76" s="10"/>
      <c r="K76" s="9"/>
      <c r="V76" s="15"/>
    </row>
    <row r="77" spans="9:22" x14ac:dyDescent="0.25">
      <c r="I77" s="10"/>
      <c r="K77" s="9"/>
      <c r="V77" s="15"/>
    </row>
    <row r="78" spans="9:22" x14ac:dyDescent="0.25">
      <c r="I78" s="10"/>
      <c r="K78" s="9"/>
      <c r="V78" s="15"/>
    </row>
    <row r="79" spans="9:22" x14ac:dyDescent="0.25">
      <c r="I79" s="10"/>
      <c r="K79" s="9"/>
      <c r="V79" s="15"/>
    </row>
    <row r="80" spans="9:22" x14ac:dyDescent="0.25">
      <c r="I80" s="10"/>
      <c r="K80" s="9"/>
      <c r="V80" s="15"/>
    </row>
    <row r="81" spans="9:22" x14ac:dyDescent="0.25">
      <c r="I81" s="10"/>
      <c r="K81" s="9"/>
      <c r="V81" s="15"/>
    </row>
    <row r="82" spans="9:22" x14ac:dyDescent="0.25">
      <c r="I82" s="10"/>
      <c r="K82" s="9"/>
      <c r="V82" s="15"/>
    </row>
    <row r="83" spans="9:22" x14ac:dyDescent="0.25">
      <c r="I83" s="10"/>
      <c r="K83" s="9"/>
      <c r="V83" s="15"/>
    </row>
    <row r="84" spans="9:22" x14ac:dyDescent="0.25">
      <c r="I84" s="10"/>
      <c r="K84" s="9"/>
      <c r="V84" s="15"/>
    </row>
    <row r="85" spans="9:22" x14ac:dyDescent="0.25">
      <c r="I85" s="10"/>
      <c r="K85" s="9"/>
      <c r="V85" s="15"/>
    </row>
    <row r="86" spans="9:22" x14ac:dyDescent="0.25">
      <c r="I86" s="10"/>
      <c r="K86" s="9"/>
      <c r="V86" s="15"/>
    </row>
    <row r="87" spans="9:22" x14ac:dyDescent="0.25">
      <c r="I87" s="10"/>
      <c r="K87" s="9"/>
      <c r="V87" s="15"/>
    </row>
    <row r="88" spans="9:22" x14ac:dyDescent="0.25">
      <c r="I88" s="10"/>
      <c r="K88" s="9"/>
      <c r="V88" s="15"/>
    </row>
    <row r="89" spans="9:22" x14ac:dyDescent="0.25">
      <c r="I89" s="10"/>
      <c r="K89" s="9"/>
      <c r="V89" s="15"/>
    </row>
    <row r="90" spans="9:22" x14ac:dyDescent="0.25">
      <c r="I90" s="10"/>
      <c r="K90" s="9"/>
      <c r="V90" s="15"/>
    </row>
    <row r="91" spans="9:22" x14ac:dyDescent="0.25">
      <c r="I91" s="10"/>
      <c r="K91" s="9"/>
      <c r="V91" s="15"/>
    </row>
    <row r="92" spans="9:22" x14ac:dyDescent="0.25">
      <c r="I92" s="10"/>
      <c r="K92" s="9"/>
      <c r="V92" s="15"/>
    </row>
    <row r="93" spans="9:22" x14ac:dyDescent="0.25">
      <c r="I93" s="10"/>
      <c r="K93" s="9"/>
      <c r="V93" s="15"/>
    </row>
    <row r="94" spans="9:22" x14ac:dyDescent="0.25">
      <c r="I94" s="10"/>
      <c r="K94" s="9"/>
      <c r="V94" s="15"/>
    </row>
    <row r="95" spans="9:22" x14ac:dyDescent="0.25">
      <c r="I95" s="10"/>
      <c r="K95" s="9"/>
      <c r="V95" s="15"/>
    </row>
    <row r="96" spans="9:22" x14ac:dyDescent="0.25">
      <c r="I96" s="10"/>
      <c r="K96" s="9"/>
      <c r="V96" s="15"/>
    </row>
    <row r="97" spans="9:22" x14ac:dyDescent="0.25">
      <c r="I97" s="10"/>
      <c r="K97" s="9"/>
      <c r="V97" s="15"/>
    </row>
    <row r="98" spans="9:22" x14ac:dyDescent="0.25">
      <c r="I98" s="10"/>
      <c r="K98" s="9"/>
      <c r="V98" s="15"/>
    </row>
    <row r="99" spans="9:22" x14ac:dyDescent="0.25">
      <c r="I99" s="10"/>
      <c r="K99" s="9"/>
      <c r="V99" s="15"/>
    </row>
    <row r="100" spans="9:22" x14ac:dyDescent="0.25">
      <c r="I100" s="10"/>
      <c r="K100" s="9"/>
      <c r="V100" s="15"/>
    </row>
    <row r="101" spans="9:22" x14ac:dyDescent="0.25">
      <c r="I101" s="10"/>
      <c r="K101" s="9"/>
      <c r="V101" s="15"/>
    </row>
    <row r="102" spans="9:22" x14ac:dyDescent="0.25">
      <c r="I102" s="10"/>
      <c r="K102" s="9"/>
      <c r="V102" s="15"/>
    </row>
    <row r="103" spans="9:22" x14ac:dyDescent="0.25">
      <c r="I103" s="10"/>
      <c r="K103" s="9"/>
      <c r="V103" s="15"/>
    </row>
    <row r="104" spans="9:22" x14ac:dyDescent="0.25">
      <c r="I104" s="10"/>
      <c r="K104" s="9"/>
      <c r="V104" s="15"/>
    </row>
    <row r="105" spans="9:22" x14ac:dyDescent="0.25">
      <c r="I105" s="10"/>
      <c r="K105" s="9"/>
      <c r="V105" s="15"/>
    </row>
    <row r="106" spans="9:22" x14ac:dyDescent="0.25">
      <c r="I106" s="10"/>
      <c r="K106" s="9"/>
      <c r="V106" s="15"/>
    </row>
    <row r="107" spans="9:22" x14ac:dyDescent="0.25">
      <c r="I107" s="10"/>
      <c r="K107" s="9"/>
      <c r="V107" s="15"/>
    </row>
    <row r="108" spans="9:22" x14ac:dyDescent="0.25">
      <c r="I108" s="10"/>
      <c r="K108" s="9"/>
      <c r="V108" s="15"/>
    </row>
    <row r="109" spans="9:22" x14ac:dyDescent="0.25">
      <c r="I109" s="10"/>
      <c r="K109" s="9"/>
      <c r="V109" s="15"/>
    </row>
    <row r="110" spans="9:22" x14ac:dyDescent="0.25">
      <c r="I110" s="10"/>
      <c r="K110" s="9"/>
      <c r="V110" s="15"/>
    </row>
    <row r="111" spans="9:22" x14ac:dyDescent="0.25">
      <c r="I111" s="10"/>
      <c r="K111" s="9"/>
      <c r="V111" s="15"/>
    </row>
    <row r="112" spans="9:22" x14ac:dyDescent="0.25">
      <c r="I112" s="10"/>
      <c r="K112" s="9"/>
      <c r="V112" s="15"/>
    </row>
    <row r="113" spans="9:22" x14ac:dyDescent="0.25">
      <c r="I113" s="10"/>
      <c r="K113" s="9"/>
      <c r="V113" s="15"/>
    </row>
    <row r="114" spans="9:22" x14ac:dyDescent="0.25">
      <c r="I114" s="10"/>
      <c r="K114" s="9"/>
      <c r="V114" s="15"/>
    </row>
    <row r="115" spans="9:22" x14ac:dyDescent="0.25">
      <c r="I115" s="10"/>
      <c r="K115" s="9"/>
      <c r="V115" s="15"/>
    </row>
    <row r="116" spans="9:22" x14ac:dyDescent="0.25">
      <c r="I116" s="10"/>
      <c r="K116" s="9"/>
      <c r="V116" s="15"/>
    </row>
    <row r="117" spans="9:22" x14ac:dyDescent="0.25">
      <c r="I117" s="10"/>
      <c r="K117" s="9"/>
      <c r="V117" s="15"/>
    </row>
    <row r="118" spans="9:22" x14ac:dyDescent="0.25">
      <c r="I118" s="10"/>
      <c r="K118" s="9"/>
      <c r="V118" s="15"/>
    </row>
    <row r="119" spans="9:22" x14ac:dyDescent="0.25">
      <c r="I119" s="10"/>
      <c r="K119" s="9"/>
      <c r="V119" s="15"/>
    </row>
    <row r="120" spans="9:22" x14ac:dyDescent="0.25">
      <c r="I120" s="10"/>
      <c r="K120" s="9"/>
      <c r="V120" s="15"/>
    </row>
    <row r="121" spans="9:22" x14ac:dyDescent="0.25">
      <c r="I121" s="10"/>
      <c r="K121" s="9"/>
      <c r="V121" s="15"/>
    </row>
    <row r="122" spans="9:22" x14ac:dyDescent="0.25">
      <c r="I122" s="10"/>
      <c r="K122" s="9"/>
      <c r="V122" s="15"/>
    </row>
    <row r="123" spans="9:22" x14ac:dyDescent="0.25">
      <c r="I123" s="10"/>
      <c r="K123" s="9"/>
      <c r="V123" s="15"/>
    </row>
    <row r="124" spans="9:22" x14ac:dyDescent="0.25">
      <c r="I124" s="10"/>
      <c r="K124" s="9"/>
      <c r="V124" s="15"/>
    </row>
    <row r="125" spans="9:22" x14ac:dyDescent="0.25">
      <c r="I125" s="10"/>
      <c r="K125" s="9"/>
      <c r="V125" s="15"/>
    </row>
    <row r="126" spans="9:22" x14ac:dyDescent="0.25">
      <c r="I126" s="10"/>
      <c r="K126" s="9"/>
      <c r="V126" s="15"/>
    </row>
    <row r="127" spans="9:22" x14ac:dyDescent="0.25">
      <c r="I127" s="10"/>
      <c r="K127" s="9"/>
      <c r="V127" s="15"/>
    </row>
    <row r="128" spans="9:22" x14ac:dyDescent="0.25">
      <c r="I128" s="10"/>
      <c r="K128" s="9"/>
      <c r="V128" s="15"/>
    </row>
    <row r="129" spans="9:22" x14ac:dyDescent="0.25">
      <c r="I129" s="10"/>
      <c r="K129" s="9"/>
      <c r="V129" s="15"/>
    </row>
    <row r="130" spans="9:22" x14ac:dyDescent="0.25">
      <c r="I130" s="10"/>
      <c r="K130" s="9"/>
      <c r="V130" s="15"/>
    </row>
    <row r="131" spans="9:22" x14ac:dyDescent="0.25">
      <c r="K131" s="9"/>
      <c r="V131" s="15"/>
    </row>
  </sheetData>
  <conditionalFormatting sqref="N36">
    <cfRule type="cellIs" dxfId="7" priority="16" stopIfTrue="1" operator="lessThan">
      <formula>$N$39</formula>
    </cfRule>
    <cfRule type="cellIs" dxfId="6" priority="17" stopIfTrue="1" operator="greaterThan">
      <formula>$N$38</formula>
    </cfRule>
  </conditionalFormatting>
  <conditionalFormatting sqref="O36">
    <cfRule type="cellIs" dxfId="5" priority="18" stopIfTrue="1" operator="lessThan">
      <formula>$O$39</formula>
    </cfRule>
    <cfRule type="cellIs" dxfId="4" priority="19" stopIfTrue="1" operator="greaterThan">
      <formula>$O$38</formula>
    </cfRule>
  </conditionalFormatting>
  <pageMargins left="0.75" right="0.75" top="1" bottom="1" header="0.5" footer="0.5"/>
  <pageSetup orientation="portrait" horizontalDpi="4294967292" verticalDpi="429496729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workbookViewId="0">
      <selection activeCell="I13" sqref="I13"/>
    </sheetView>
  </sheetViews>
  <sheetFormatPr defaultColWidth="8.85546875" defaultRowHeight="12.75" x14ac:dyDescent="0.2"/>
  <cols>
    <col min="1" max="7" width="9.140625" style="188"/>
    <col min="8" max="8" width="10" style="188" bestFit="1" customWidth="1"/>
    <col min="9" max="9" width="9.85546875" style="188" bestFit="1" customWidth="1"/>
    <col min="10" max="263" width="9.140625" style="188"/>
    <col min="264" max="264" width="10" style="188" bestFit="1" customWidth="1"/>
    <col min="265" max="265" width="9.85546875" style="188" bestFit="1" customWidth="1"/>
    <col min="266" max="519" width="9.140625" style="188"/>
    <col min="520" max="520" width="10" style="188" bestFit="1" customWidth="1"/>
    <col min="521" max="521" width="9.85546875" style="188" bestFit="1" customWidth="1"/>
    <col min="522" max="775" width="9.140625" style="188"/>
    <col min="776" max="776" width="10" style="188" bestFit="1" customWidth="1"/>
    <col min="777" max="777" width="9.85546875" style="188" bestFit="1" customWidth="1"/>
    <col min="778" max="1031" width="9.140625" style="188"/>
    <col min="1032" max="1032" width="10" style="188" bestFit="1" customWidth="1"/>
    <col min="1033" max="1033" width="9.85546875" style="188" bestFit="1" customWidth="1"/>
    <col min="1034" max="1287" width="9.140625" style="188"/>
    <col min="1288" max="1288" width="10" style="188" bestFit="1" customWidth="1"/>
    <col min="1289" max="1289" width="9.85546875" style="188" bestFit="1" customWidth="1"/>
    <col min="1290" max="1543" width="9.140625" style="188"/>
    <col min="1544" max="1544" width="10" style="188" bestFit="1" customWidth="1"/>
    <col min="1545" max="1545" width="9.85546875" style="188" bestFit="1" customWidth="1"/>
    <col min="1546" max="1799" width="9.140625" style="188"/>
    <col min="1800" max="1800" width="10" style="188" bestFit="1" customWidth="1"/>
    <col min="1801" max="1801" width="9.85546875" style="188" bestFit="1" customWidth="1"/>
    <col min="1802" max="2055" width="9.140625" style="188"/>
    <col min="2056" max="2056" width="10" style="188" bestFit="1" customWidth="1"/>
    <col min="2057" max="2057" width="9.85546875" style="188" bestFit="1" customWidth="1"/>
    <col min="2058" max="2311" width="9.140625" style="188"/>
    <col min="2312" max="2312" width="10" style="188" bestFit="1" customWidth="1"/>
    <col min="2313" max="2313" width="9.85546875" style="188" bestFit="1" customWidth="1"/>
    <col min="2314" max="2567" width="9.140625" style="188"/>
    <col min="2568" max="2568" width="10" style="188" bestFit="1" customWidth="1"/>
    <col min="2569" max="2569" width="9.85546875" style="188" bestFit="1" customWidth="1"/>
    <col min="2570" max="2823" width="9.140625" style="188"/>
    <col min="2824" max="2824" width="10" style="188" bestFit="1" customWidth="1"/>
    <col min="2825" max="2825" width="9.85546875" style="188" bestFit="1" customWidth="1"/>
    <col min="2826" max="3079" width="9.140625" style="188"/>
    <col min="3080" max="3080" width="10" style="188" bestFit="1" customWidth="1"/>
    <col min="3081" max="3081" width="9.85546875" style="188" bestFit="1" customWidth="1"/>
    <col min="3082" max="3335" width="9.140625" style="188"/>
    <col min="3336" max="3336" width="10" style="188" bestFit="1" customWidth="1"/>
    <col min="3337" max="3337" width="9.85546875" style="188" bestFit="1" customWidth="1"/>
    <col min="3338" max="3591" width="9.140625" style="188"/>
    <col min="3592" max="3592" width="10" style="188" bestFit="1" customWidth="1"/>
    <col min="3593" max="3593" width="9.85546875" style="188" bestFit="1" customWidth="1"/>
    <col min="3594" max="3847" width="9.140625" style="188"/>
    <col min="3848" max="3848" width="10" style="188" bestFit="1" customWidth="1"/>
    <col min="3849" max="3849" width="9.85546875" style="188" bestFit="1" customWidth="1"/>
    <col min="3850" max="4103" width="9.140625" style="188"/>
    <col min="4104" max="4104" width="10" style="188" bestFit="1" customWidth="1"/>
    <col min="4105" max="4105" width="9.85546875" style="188" bestFit="1" customWidth="1"/>
    <col min="4106" max="4359" width="9.140625" style="188"/>
    <col min="4360" max="4360" width="10" style="188" bestFit="1" customWidth="1"/>
    <col min="4361" max="4361" width="9.85546875" style="188" bestFit="1" customWidth="1"/>
    <col min="4362" max="4615" width="9.140625" style="188"/>
    <col min="4616" max="4616" width="10" style="188" bestFit="1" customWidth="1"/>
    <col min="4617" max="4617" width="9.85546875" style="188" bestFit="1" customWidth="1"/>
    <col min="4618" max="4871" width="9.140625" style="188"/>
    <col min="4872" max="4872" width="10" style="188" bestFit="1" customWidth="1"/>
    <col min="4873" max="4873" width="9.85546875" style="188" bestFit="1" customWidth="1"/>
    <col min="4874" max="5127" width="9.140625" style="188"/>
    <col min="5128" max="5128" width="10" style="188" bestFit="1" customWidth="1"/>
    <col min="5129" max="5129" width="9.85546875" style="188" bestFit="1" customWidth="1"/>
    <col min="5130" max="5383" width="9.140625" style="188"/>
    <col min="5384" max="5384" width="10" style="188" bestFit="1" customWidth="1"/>
    <col min="5385" max="5385" width="9.85546875" style="188" bestFit="1" customWidth="1"/>
    <col min="5386" max="5639" width="9.140625" style="188"/>
    <col min="5640" max="5640" width="10" style="188" bestFit="1" customWidth="1"/>
    <col min="5641" max="5641" width="9.85546875" style="188" bestFit="1" customWidth="1"/>
    <col min="5642" max="5895" width="9.140625" style="188"/>
    <col min="5896" max="5896" width="10" style="188" bestFit="1" customWidth="1"/>
    <col min="5897" max="5897" width="9.85546875" style="188" bestFit="1" customWidth="1"/>
    <col min="5898" max="6151" width="9.140625" style="188"/>
    <col min="6152" max="6152" width="10" style="188" bestFit="1" customWidth="1"/>
    <col min="6153" max="6153" width="9.85546875" style="188" bestFit="1" customWidth="1"/>
    <col min="6154" max="6407" width="9.140625" style="188"/>
    <col min="6408" max="6408" width="10" style="188" bestFit="1" customWidth="1"/>
    <col min="6409" max="6409" width="9.85546875" style="188" bestFit="1" customWidth="1"/>
    <col min="6410" max="6663" width="9.140625" style="188"/>
    <col min="6664" max="6664" width="10" style="188" bestFit="1" customWidth="1"/>
    <col min="6665" max="6665" width="9.85546875" style="188" bestFit="1" customWidth="1"/>
    <col min="6666" max="6919" width="9.140625" style="188"/>
    <col min="6920" max="6920" width="10" style="188" bestFit="1" customWidth="1"/>
    <col min="6921" max="6921" width="9.85546875" style="188" bestFit="1" customWidth="1"/>
    <col min="6922" max="7175" width="9.140625" style="188"/>
    <col min="7176" max="7176" width="10" style="188" bestFit="1" customWidth="1"/>
    <col min="7177" max="7177" width="9.85546875" style="188" bestFit="1" customWidth="1"/>
    <col min="7178" max="7431" width="9.140625" style="188"/>
    <col min="7432" max="7432" width="10" style="188" bestFit="1" customWidth="1"/>
    <col min="7433" max="7433" width="9.85546875" style="188" bestFit="1" customWidth="1"/>
    <col min="7434" max="7687" width="9.140625" style="188"/>
    <col min="7688" max="7688" width="10" style="188" bestFit="1" customWidth="1"/>
    <col min="7689" max="7689" width="9.85546875" style="188" bestFit="1" customWidth="1"/>
    <col min="7690" max="7943" width="9.140625" style="188"/>
    <col min="7944" max="7944" width="10" style="188" bestFit="1" customWidth="1"/>
    <col min="7945" max="7945" width="9.85546875" style="188" bestFit="1" customWidth="1"/>
    <col min="7946" max="8199" width="9.140625" style="188"/>
    <col min="8200" max="8200" width="10" style="188" bestFit="1" customWidth="1"/>
    <col min="8201" max="8201" width="9.85546875" style="188" bestFit="1" customWidth="1"/>
    <col min="8202" max="8455" width="9.140625" style="188"/>
    <col min="8456" max="8456" width="10" style="188" bestFit="1" customWidth="1"/>
    <col min="8457" max="8457" width="9.85546875" style="188" bestFit="1" customWidth="1"/>
    <col min="8458" max="8711" width="9.140625" style="188"/>
    <col min="8712" max="8712" width="10" style="188" bestFit="1" customWidth="1"/>
    <col min="8713" max="8713" width="9.85546875" style="188" bestFit="1" customWidth="1"/>
    <col min="8714" max="8967" width="9.140625" style="188"/>
    <col min="8968" max="8968" width="10" style="188" bestFit="1" customWidth="1"/>
    <col min="8969" max="8969" width="9.85546875" style="188" bestFit="1" customWidth="1"/>
    <col min="8970" max="9223" width="9.140625" style="188"/>
    <col min="9224" max="9224" width="10" style="188" bestFit="1" customWidth="1"/>
    <col min="9225" max="9225" width="9.85546875" style="188" bestFit="1" customWidth="1"/>
    <col min="9226" max="9479" width="9.140625" style="188"/>
    <col min="9480" max="9480" width="10" style="188" bestFit="1" customWidth="1"/>
    <col min="9481" max="9481" width="9.85546875" style="188" bestFit="1" customWidth="1"/>
    <col min="9482" max="9735" width="9.140625" style="188"/>
    <col min="9736" max="9736" width="10" style="188" bestFit="1" customWidth="1"/>
    <col min="9737" max="9737" width="9.85546875" style="188" bestFit="1" customWidth="1"/>
    <col min="9738" max="9991" width="9.140625" style="188"/>
    <col min="9992" max="9992" width="10" style="188" bestFit="1" customWidth="1"/>
    <col min="9993" max="9993" width="9.85546875" style="188" bestFit="1" customWidth="1"/>
    <col min="9994" max="10247" width="9.140625" style="188"/>
    <col min="10248" max="10248" width="10" style="188" bestFit="1" customWidth="1"/>
    <col min="10249" max="10249" width="9.85546875" style="188" bestFit="1" customWidth="1"/>
    <col min="10250" max="10503" width="9.140625" style="188"/>
    <col min="10504" max="10504" width="10" style="188" bestFit="1" customWidth="1"/>
    <col min="10505" max="10505" width="9.85546875" style="188" bestFit="1" customWidth="1"/>
    <col min="10506" max="10759" width="9.140625" style="188"/>
    <col min="10760" max="10760" width="10" style="188" bestFit="1" customWidth="1"/>
    <col min="10761" max="10761" width="9.85546875" style="188" bestFit="1" customWidth="1"/>
    <col min="10762" max="11015" width="9.140625" style="188"/>
    <col min="11016" max="11016" width="10" style="188" bestFit="1" customWidth="1"/>
    <col min="11017" max="11017" width="9.85546875" style="188" bestFit="1" customWidth="1"/>
    <col min="11018" max="11271" width="9.140625" style="188"/>
    <col min="11272" max="11272" width="10" style="188" bestFit="1" customWidth="1"/>
    <col min="11273" max="11273" width="9.85546875" style="188" bestFit="1" customWidth="1"/>
    <col min="11274" max="11527" width="9.140625" style="188"/>
    <col min="11528" max="11528" width="10" style="188" bestFit="1" customWidth="1"/>
    <col min="11529" max="11529" width="9.85546875" style="188" bestFit="1" customWidth="1"/>
    <col min="11530" max="11783" width="9.140625" style="188"/>
    <col min="11784" max="11784" width="10" style="188" bestFit="1" customWidth="1"/>
    <col min="11785" max="11785" width="9.85546875" style="188" bestFit="1" customWidth="1"/>
    <col min="11786" max="12039" width="9.140625" style="188"/>
    <col min="12040" max="12040" width="10" style="188" bestFit="1" customWidth="1"/>
    <col min="12041" max="12041" width="9.85546875" style="188" bestFit="1" customWidth="1"/>
    <col min="12042" max="12295" width="9.140625" style="188"/>
    <col min="12296" max="12296" width="10" style="188" bestFit="1" customWidth="1"/>
    <col min="12297" max="12297" width="9.85546875" style="188" bestFit="1" customWidth="1"/>
    <col min="12298" max="12551" width="9.140625" style="188"/>
    <col min="12552" max="12552" width="10" style="188" bestFit="1" customWidth="1"/>
    <col min="12553" max="12553" width="9.85546875" style="188" bestFit="1" customWidth="1"/>
    <col min="12554" max="12807" width="9.140625" style="188"/>
    <col min="12808" max="12808" width="10" style="188" bestFit="1" customWidth="1"/>
    <col min="12809" max="12809" width="9.85546875" style="188" bestFit="1" customWidth="1"/>
    <col min="12810" max="13063" width="9.140625" style="188"/>
    <col min="13064" max="13064" width="10" style="188" bestFit="1" customWidth="1"/>
    <col min="13065" max="13065" width="9.85546875" style="188" bestFit="1" customWidth="1"/>
    <col min="13066" max="13319" width="9.140625" style="188"/>
    <col min="13320" max="13320" width="10" style="188" bestFit="1" customWidth="1"/>
    <col min="13321" max="13321" width="9.85546875" style="188" bestFit="1" customWidth="1"/>
    <col min="13322" max="13575" width="9.140625" style="188"/>
    <col min="13576" max="13576" width="10" style="188" bestFit="1" customWidth="1"/>
    <col min="13577" max="13577" width="9.85546875" style="188" bestFit="1" customWidth="1"/>
    <col min="13578" max="13831" width="9.140625" style="188"/>
    <col min="13832" max="13832" width="10" style="188" bestFit="1" customWidth="1"/>
    <col min="13833" max="13833" width="9.85546875" style="188" bestFit="1" customWidth="1"/>
    <col min="13834" max="14087" width="9.140625" style="188"/>
    <col min="14088" max="14088" width="10" style="188" bestFit="1" customWidth="1"/>
    <col min="14089" max="14089" width="9.85546875" style="188" bestFit="1" customWidth="1"/>
    <col min="14090" max="14343" width="9.140625" style="188"/>
    <col min="14344" max="14344" width="10" style="188" bestFit="1" customWidth="1"/>
    <col min="14345" max="14345" width="9.85546875" style="188" bestFit="1" customWidth="1"/>
    <col min="14346" max="14599" width="9.140625" style="188"/>
    <col min="14600" max="14600" width="10" style="188" bestFit="1" customWidth="1"/>
    <col min="14601" max="14601" width="9.85546875" style="188" bestFit="1" customWidth="1"/>
    <col min="14602" max="14855" width="9.140625" style="188"/>
    <col min="14856" max="14856" width="10" style="188" bestFit="1" customWidth="1"/>
    <col min="14857" max="14857" width="9.85546875" style="188" bestFit="1" customWidth="1"/>
    <col min="14858" max="15111" width="9.140625" style="188"/>
    <col min="15112" max="15112" width="10" style="188" bestFit="1" customWidth="1"/>
    <col min="15113" max="15113" width="9.85546875" style="188" bestFit="1" customWidth="1"/>
    <col min="15114" max="15367" width="9.140625" style="188"/>
    <col min="15368" max="15368" width="10" style="188" bestFit="1" customWidth="1"/>
    <col min="15369" max="15369" width="9.85546875" style="188" bestFit="1" customWidth="1"/>
    <col min="15370" max="15623" width="9.140625" style="188"/>
    <col min="15624" max="15624" width="10" style="188" bestFit="1" customWidth="1"/>
    <col min="15625" max="15625" width="9.85546875" style="188" bestFit="1" customWidth="1"/>
    <col min="15626" max="15879" width="9.140625" style="188"/>
    <col min="15880" max="15880" width="10" style="188" bestFit="1" customWidth="1"/>
    <col min="15881" max="15881" width="9.85546875" style="188" bestFit="1" customWidth="1"/>
    <col min="15882" max="16135" width="9.140625" style="188"/>
    <col min="16136" max="16136" width="10" style="188" bestFit="1" customWidth="1"/>
    <col min="16137" max="16137" width="9.85546875" style="188" bestFit="1" customWidth="1"/>
    <col min="16138" max="16384" width="9.140625" style="188"/>
  </cols>
  <sheetData>
    <row r="1" spans="1:13" ht="15" x14ac:dyDescent="0.25">
      <c r="A1" s="186" t="s">
        <v>684</v>
      </c>
      <c r="B1" s="186" t="s">
        <v>719</v>
      </c>
      <c r="C1" s="186" t="s">
        <v>28</v>
      </c>
      <c r="D1" s="186" t="s">
        <v>685</v>
      </c>
      <c r="E1" s="186" t="s">
        <v>686</v>
      </c>
      <c r="F1" s="186" t="s">
        <v>2227</v>
      </c>
      <c r="G1" s="221" t="s">
        <v>2228</v>
      </c>
      <c r="H1" s="222" t="s">
        <v>2229</v>
      </c>
      <c r="I1" s="222" t="s">
        <v>2230</v>
      </c>
      <c r="J1" s="223" t="s">
        <v>2231</v>
      </c>
      <c r="K1" s="223" t="s">
        <v>2232</v>
      </c>
      <c r="L1" s="221" t="s">
        <v>2221</v>
      </c>
      <c r="M1" s="221" t="s">
        <v>2222</v>
      </c>
    </row>
    <row r="2" spans="1:13" x14ac:dyDescent="0.2">
      <c r="A2" s="186" t="s">
        <v>164</v>
      </c>
      <c r="B2" s="186">
        <v>3</v>
      </c>
      <c r="C2" s="186" t="s">
        <v>173</v>
      </c>
      <c r="D2" s="186" t="s">
        <v>700</v>
      </c>
      <c r="E2" s="186">
        <v>0.47099999999999997</v>
      </c>
      <c r="F2" s="186">
        <v>33.177</v>
      </c>
      <c r="G2" s="186">
        <v>10.228</v>
      </c>
      <c r="H2" s="188">
        <f>0.0952*E2</f>
        <v>4.4839200000000003E-2</v>
      </c>
      <c r="I2" s="188">
        <f>0.4081*E2</f>
        <v>0.1922151</v>
      </c>
      <c r="J2" s="224">
        <f>0.001334*F2 + 0.000814</f>
        <v>4.5072118000000001E-2</v>
      </c>
      <c r="K2" s="224">
        <f>0.017734*G2 + 0.011606</f>
        <v>0.192989352</v>
      </c>
      <c r="L2" s="189">
        <f>J2/E2*100</f>
        <v>9.5694518046709138</v>
      </c>
      <c r="M2" s="189">
        <f>K2/E2*100</f>
        <v>40.974384713375798</v>
      </c>
    </row>
    <row r="3" spans="1:13" x14ac:dyDescent="0.2">
      <c r="A3" s="186" t="s">
        <v>164</v>
      </c>
      <c r="B3" s="186">
        <v>4</v>
      </c>
      <c r="C3" s="186" t="s">
        <v>174</v>
      </c>
      <c r="D3" s="186" t="s">
        <v>700</v>
      </c>
      <c r="E3" s="186">
        <v>0.8</v>
      </c>
      <c r="F3" s="186">
        <v>56.271999999999998</v>
      </c>
      <c r="G3" s="186">
        <v>17.693999999999999</v>
      </c>
      <c r="H3" s="188">
        <f>0.0952*E3</f>
        <v>7.6160000000000005E-2</v>
      </c>
      <c r="I3" s="188">
        <f>0.4081*E3</f>
        <v>0.32648000000000005</v>
      </c>
      <c r="J3" s="224">
        <f t="shared" ref="J3:J4" si="0">0.001334*F3 + 0.000814</f>
        <v>7.5880847999999987E-2</v>
      </c>
      <c r="K3" s="224">
        <f t="shared" ref="K3:K4" si="1">0.017734*G3 + 0.011606</f>
        <v>0.325391396</v>
      </c>
      <c r="L3" s="189">
        <f>J3/E3*100</f>
        <v>9.4851059999999965</v>
      </c>
      <c r="M3" s="189">
        <f>K3/E3*100</f>
        <v>40.673924499999998</v>
      </c>
    </row>
    <row r="4" spans="1:13" x14ac:dyDescent="0.2">
      <c r="A4" s="186" t="s">
        <v>164</v>
      </c>
      <c r="B4" s="186">
        <v>5</v>
      </c>
      <c r="C4" s="186" t="s">
        <v>175</v>
      </c>
      <c r="D4" s="186" t="s">
        <v>700</v>
      </c>
      <c r="E4" s="186">
        <v>1.625</v>
      </c>
      <c r="F4" s="186">
        <v>115.459</v>
      </c>
      <c r="G4" s="186">
        <v>36.756999999999998</v>
      </c>
      <c r="H4" s="188">
        <f>0.0952*E4</f>
        <v>0.1547</v>
      </c>
      <c r="I4" s="188">
        <f>0.4081*E4</f>
        <v>0.66316249999999999</v>
      </c>
      <c r="J4" s="224">
        <f t="shared" si="0"/>
        <v>0.15483630600000001</v>
      </c>
      <c r="K4" s="224">
        <f t="shared" si="1"/>
        <v>0.66345463799999993</v>
      </c>
      <c r="L4" s="189">
        <f>J4/E4*100</f>
        <v>9.5283880615384611</v>
      </c>
      <c r="M4" s="189">
        <f>K4/E4*100</f>
        <v>40.82797772307692</v>
      </c>
    </row>
    <row r="5" spans="1:13" x14ac:dyDescent="0.2">
      <c r="A5" s="186"/>
      <c r="B5" s="186"/>
      <c r="C5" s="186"/>
      <c r="D5" s="186"/>
      <c r="E5" s="186"/>
      <c r="F5" s="186"/>
      <c r="G5" s="221"/>
      <c r="H5" s="226"/>
      <c r="I5" s="226"/>
    </row>
    <row r="6" spans="1:13" x14ac:dyDescent="0.2">
      <c r="A6" s="186"/>
      <c r="B6" s="186"/>
      <c r="C6" s="186"/>
      <c r="D6" s="186"/>
      <c r="E6" s="186"/>
      <c r="F6" s="186"/>
      <c r="G6" s="221"/>
    </row>
    <row r="7" spans="1:13" x14ac:dyDescent="0.2">
      <c r="A7" s="186" t="s">
        <v>164</v>
      </c>
      <c r="B7" s="186">
        <v>1</v>
      </c>
      <c r="C7" s="186" t="s">
        <v>2004</v>
      </c>
      <c r="D7" s="186" t="s">
        <v>700</v>
      </c>
      <c r="E7" s="186">
        <v>0.79400000000000004</v>
      </c>
      <c r="F7" s="186">
        <v>56.116</v>
      </c>
      <c r="G7" s="186">
        <v>17.503</v>
      </c>
      <c r="J7" s="224">
        <f t="shared" ref="J7:J65" si="2">0.001334*F7 + 0.000814</f>
        <v>7.5672743999999986E-2</v>
      </c>
      <c r="K7" s="224">
        <f t="shared" ref="K7:K65" si="3">0.017734*G7 + 0.011606</f>
        <v>0.32200420200000002</v>
      </c>
      <c r="L7" s="189">
        <f t="shared" ref="L7:L65" si="4">J7/E7*100</f>
        <v>9.5305722921914331</v>
      </c>
      <c r="M7" s="189">
        <f t="shared" ref="M7:M65" si="5">K7/E7*100</f>
        <v>40.554685390428212</v>
      </c>
    </row>
    <row r="8" spans="1:13" x14ac:dyDescent="0.2">
      <c r="A8" s="186" t="s">
        <v>164</v>
      </c>
      <c r="B8" s="186">
        <v>2</v>
      </c>
      <c r="C8" s="186" t="s">
        <v>2015</v>
      </c>
      <c r="D8" s="186" t="s">
        <v>700</v>
      </c>
      <c r="E8" s="186">
        <v>0.78100000000000003</v>
      </c>
      <c r="F8" s="186">
        <v>54.927</v>
      </c>
      <c r="G8" s="186">
        <v>17.309000000000001</v>
      </c>
      <c r="J8" s="224">
        <f t="shared" si="2"/>
        <v>7.4086617999999993E-2</v>
      </c>
      <c r="K8" s="224">
        <f t="shared" si="3"/>
        <v>0.318563806</v>
      </c>
      <c r="L8" s="189">
        <f t="shared" si="4"/>
        <v>9.4861226632522389</v>
      </c>
      <c r="M8" s="189">
        <f t="shared" si="5"/>
        <v>40.789219718309859</v>
      </c>
    </row>
    <row r="9" spans="1:13" x14ac:dyDescent="0.2">
      <c r="A9" s="186" t="s">
        <v>164</v>
      </c>
      <c r="B9" s="186">
        <v>3</v>
      </c>
      <c r="C9" s="186" t="s">
        <v>173</v>
      </c>
      <c r="D9" s="186" t="s">
        <v>700</v>
      </c>
      <c r="E9" s="186">
        <v>0.47099999999999997</v>
      </c>
      <c r="F9" s="186">
        <v>33.177</v>
      </c>
      <c r="G9" s="186">
        <v>10.228</v>
      </c>
      <c r="J9" s="224">
        <f t="shared" si="2"/>
        <v>4.5072118000000001E-2</v>
      </c>
      <c r="K9" s="224">
        <f t="shared" si="3"/>
        <v>0.192989352</v>
      </c>
      <c r="L9" s="189">
        <f t="shared" si="4"/>
        <v>9.5694518046709138</v>
      </c>
      <c r="M9" s="189">
        <f t="shared" si="5"/>
        <v>40.974384713375798</v>
      </c>
    </row>
    <row r="10" spans="1:13" x14ac:dyDescent="0.2">
      <c r="A10" s="186" t="s">
        <v>164</v>
      </c>
      <c r="B10" s="186">
        <v>4</v>
      </c>
      <c r="C10" s="186" t="s">
        <v>174</v>
      </c>
      <c r="D10" s="186" t="s">
        <v>700</v>
      </c>
      <c r="E10" s="186">
        <v>0.8</v>
      </c>
      <c r="F10" s="186">
        <v>56.271999999999998</v>
      </c>
      <c r="G10" s="186">
        <v>17.693999999999999</v>
      </c>
      <c r="J10" s="224">
        <f t="shared" si="2"/>
        <v>7.5880847999999987E-2</v>
      </c>
      <c r="K10" s="224">
        <f t="shared" si="3"/>
        <v>0.325391396</v>
      </c>
      <c r="L10" s="189">
        <f t="shared" si="4"/>
        <v>9.4851059999999965</v>
      </c>
      <c r="M10" s="189">
        <f t="shared" si="5"/>
        <v>40.673924499999998</v>
      </c>
    </row>
    <row r="11" spans="1:13" x14ac:dyDescent="0.2">
      <c r="A11" s="186" t="s">
        <v>164</v>
      </c>
      <c r="B11" s="186">
        <v>5</v>
      </c>
      <c r="C11" s="186" t="s">
        <v>175</v>
      </c>
      <c r="D11" s="186" t="s">
        <v>700</v>
      </c>
      <c r="E11" s="186">
        <v>1.625</v>
      </c>
      <c r="F11" s="186">
        <v>115.459</v>
      </c>
      <c r="G11" s="186">
        <v>36.756999999999998</v>
      </c>
      <c r="J11" s="224">
        <f t="shared" si="2"/>
        <v>0.15483630600000001</v>
      </c>
      <c r="K11" s="224">
        <f t="shared" si="3"/>
        <v>0.66345463799999993</v>
      </c>
      <c r="L11" s="189">
        <f t="shared" si="4"/>
        <v>9.5283880615384611</v>
      </c>
      <c r="M11" s="189">
        <f t="shared" si="5"/>
        <v>40.82797772307692</v>
      </c>
    </row>
    <row r="12" spans="1:13" x14ac:dyDescent="0.2">
      <c r="A12" s="186" t="s">
        <v>164</v>
      </c>
      <c r="B12" s="186">
        <v>6</v>
      </c>
      <c r="C12" s="186" t="s">
        <v>180</v>
      </c>
      <c r="D12" s="186" t="s">
        <v>701</v>
      </c>
      <c r="E12" s="186">
        <v>0.71699999999999997</v>
      </c>
      <c r="F12" s="186">
        <v>54.485999999999997</v>
      </c>
      <c r="G12" s="186">
        <v>17.149999999999999</v>
      </c>
      <c r="J12" s="224">
        <f t="shared" si="2"/>
        <v>7.349832399999999E-2</v>
      </c>
      <c r="K12" s="224">
        <f t="shared" si="3"/>
        <v>0.31574409999999997</v>
      </c>
      <c r="L12" s="189">
        <f t="shared" si="4"/>
        <v>10.250812273361227</v>
      </c>
      <c r="M12" s="189">
        <f t="shared" si="5"/>
        <v>44.036834030683401</v>
      </c>
    </row>
    <row r="13" spans="1:13" x14ac:dyDescent="0.2">
      <c r="A13" s="186" t="s">
        <v>164</v>
      </c>
      <c r="B13" s="186">
        <v>7</v>
      </c>
      <c r="C13" s="186" t="s">
        <v>181</v>
      </c>
      <c r="D13" s="186" t="s">
        <v>701</v>
      </c>
      <c r="E13" s="186">
        <v>0.80700000000000005</v>
      </c>
      <c r="F13" s="186">
        <v>61.582000000000001</v>
      </c>
      <c r="G13" s="186">
        <v>19.492000000000001</v>
      </c>
      <c r="J13" s="224">
        <f t="shared" si="2"/>
        <v>8.2964387999999986E-2</v>
      </c>
      <c r="K13" s="224">
        <f t="shared" si="3"/>
        <v>0.357277128</v>
      </c>
      <c r="L13" s="189">
        <f t="shared" si="4"/>
        <v>10.280593308550182</v>
      </c>
      <c r="M13" s="189">
        <f t="shared" si="5"/>
        <v>44.272258736059477</v>
      </c>
    </row>
    <row r="14" spans="1:13" x14ac:dyDescent="0.2">
      <c r="A14" s="186" t="s">
        <v>164</v>
      </c>
      <c r="B14" s="186">
        <v>8</v>
      </c>
      <c r="C14" s="186" t="s">
        <v>187</v>
      </c>
      <c r="D14" s="186" t="s">
        <v>697</v>
      </c>
      <c r="E14" s="186">
        <v>0.751</v>
      </c>
      <c r="F14" s="186">
        <v>72.564999999999998</v>
      </c>
      <c r="G14" s="186">
        <v>20.574000000000002</v>
      </c>
      <c r="J14" s="224">
        <f t="shared" si="2"/>
        <v>9.7615709999999981E-2</v>
      </c>
      <c r="K14" s="224">
        <f t="shared" si="3"/>
        <v>0.37646531600000005</v>
      </c>
      <c r="L14" s="189">
        <f t="shared" si="4"/>
        <v>12.99809720372836</v>
      </c>
      <c r="M14" s="189">
        <f t="shared" si="5"/>
        <v>50.12853741677764</v>
      </c>
    </row>
    <row r="15" spans="1:13" x14ac:dyDescent="0.2">
      <c r="A15" s="186" t="s">
        <v>164</v>
      </c>
      <c r="B15" s="186">
        <v>9</v>
      </c>
      <c r="C15" s="186" t="s">
        <v>188</v>
      </c>
      <c r="D15" s="186" t="s">
        <v>697</v>
      </c>
      <c r="E15" s="186">
        <v>0.80900000000000005</v>
      </c>
      <c r="F15" s="186">
        <v>78.183000000000007</v>
      </c>
      <c r="G15" s="186">
        <v>22.221</v>
      </c>
      <c r="J15" s="224">
        <f t="shared" si="2"/>
        <v>0.105110122</v>
      </c>
      <c r="K15" s="224">
        <f t="shared" si="3"/>
        <v>0.405673214</v>
      </c>
      <c r="L15" s="189">
        <f t="shared" si="4"/>
        <v>12.992598516687268</v>
      </c>
      <c r="M15" s="189">
        <f t="shared" si="5"/>
        <v>50.145020271940666</v>
      </c>
    </row>
    <row r="16" spans="1:13" x14ac:dyDescent="0.2">
      <c r="A16" s="186" t="s">
        <v>164</v>
      </c>
      <c r="B16" s="186">
        <v>10</v>
      </c>
      <c r="C16" s="186" t="s">
        <v>611</v>
      </c>
      <c r="D16" s="186" t="s">
        <v>612</v>
      </c>
      <c r="E16" s="186">
        <v>0.84399999999999997</v>
      </c>
      <c r="F16" s="186">
        <v>84.016000000000005</v>
      </c>
      <c r="G16" s="186">
        <v>23.036000000000001</v>
      </c>
      <c r="J16" s="224">
        <f t="shared" si="2"/>
        <v>0.11289134399999999</v>
      </c>
      <c r="K16" s="224">
        <f t="shared" si="3"/>
        <v>0.420126424</v>
      </c>
      <c r="L16" s="189">
        <f t="shared" si="4"/>
        <v>13.37575165876777</v>
      </c>
      <c r="M16" s="189">
        <f t="shared" si="5"/>
        <v>49.778012322274883</v>
      </c>
    </row>
    <row r="17" spans="1:13" x14ac:dyDescent="0.2">
      <c r="A17" s="186" t="s">
        <v>164</v>
      </c>
      <c r="B17" s="186">
        <v>11</v>
      </c>
      <c r="C17" s="186" t="s">
        <v>613</v>
      </c>
      <c r="D17" s="186" t="s">
        <v>614</v>
      </c>
      <c r="E17" s="186">
        <v>0.80700000000000005</v>
      </c>
      <c r="F17" s="186">
        <v>66.793999999999997</v>
      </c>
      <c r="G17" s="186">
        <v>24.324999999999999</v>
      </c>
      <c r="J17" s="224">
        <f t="shared" si="2"/>
        <v>8.9917195999999991E-2</v>
      </c>
      <c r="K17" s="224">
        <f t="shared" si="3"/>
        <v>0.44298555000000001</v>
      </c>
      <c r="L17" s="189">
        <f t="shared" si="4"/>
        <v>11.142155638166045</v>
      </c>
      <c r="M17" s="189">
        <f t="shared" si="5"/>
        <v>54.892881040892192</v>
      </c>
    </row>
    <row r="18" spans="1:13" x14ac:dyDescent="0.2">
      <c r="A18" s="186" t="s">
        <v>164</v>
      </c>
      <c r="B18" s="186">
        <v>12</v>
      </c>
      <c r="C18" s="186" t="s">
        <v>613</v>
      </c>
      <c r="D18" s="186" t="s">
        <v>203</v>
      </c>
      <c r="E18" s="186">
        <v>0.81499999999999995</v>
      </c>
      <c r="F18" s="186">
        <v>65.415999999999997</v>
      </c>
      <c r="G18" s="186">
        <v>23.91</v>
      </c>
      <c r="J18" s="224">
        <f t="shared" si="2"/>
        <v>8.8078943999999978E-2</v>
      </c>
      <c r="K18" s="224">
        <f t="shared" si="3"/>
        <v>0.43562593999999999</v>
      </c>
      <c r="L18" s="189">
        <f t="shared" si="4"/>
        <v>10.807232392638035</v>
      </c>
      <c r="M18" s="189">
        <f t="shared" si="5"/>
        <v>53.451035582822094</v>
      </c>
    </row>
    <row r="19" spans="1:13" x14ac:dyDescent="0.2">
      <c r="A19" s="186" t="s">
        <v>164</v>
      </c>
      <c r="B19" s="186">
        <v>13</v>
      </c>
      <c r="C19" s="186" t="s">
        <v>615</v>
      </c>
      <c r="D19" s="186" t="s">
        <v>616</v>
      </c>
      <c r="E19" s="186">
        <v>0.83899999999999997</v>
      </c>
      <c r="F19" s="186">
        <v>88.876000000000005</v>
      </c>
      <c r="G19" s="186">
        <v>23.013999999999999</v>
      </c>
      <c r="J19" s="224">
        <f t="shared" si="2"/>
        <v>0.11937458399999999</v>
      </c>
      <c r="K19" s="224">
        <f t="shared" si="3"/>
        <v>0.41973627599999996</v>
      </c>
      <c r="L19" s="189">
        <f t="shared" si="4"/>
        <v>14.228198331346842</v>
      </c>
      <c r="M19" s="189">
        <f t="shared" si="5"/>
        <v>50.02816162097735</v>
      </c>
    </row>
    <row r="20" spans="1:13" x14ac:dyDescent="0.2">
      <c r="A20" s="186" t="s">
        <v>164</v>
      </c>
      <c r="B20" s="186">
        <v>14</v>
      </c>
      <c r="C20" s="186" t="s">
        <v>617</v>
      </c>
      <c r="D20" s="186" t="s">
        <v>618</v>
      </c>
      <c r="E20" s="186">
        <v>0.82799999999999996</v>
      </c>
      <c r="F20" s="186">
        <v>80.751000000000005</v>
      </c>
      <c r="G20" s="186">
        <v>22.937000000000001</v>
      </c>
      <c r="J20" s="224">
        <f t="shared" si="2"/>
        <v>0.108535834</v>
      </c>
      <c r="K20" s="224">
        <f t="shared" si="3"/>
        <v>0.41837075800000001</v>
      </c>
      <c r="L20" s="189">
        <f t="shared" si="4"/>
        <v>13.108192512077297</v>
      </c>
      <c r="M20" s="189">
        <f t="shared" si="5"/>
        <v>50.527869323671503</v>
      </c>
    </row>
    <row r="21" spans="1:13" x14ac:dyDescent="0.2">
      <c r="A21" s="186" t="s">
        <v>164</v>
      </c>
      <c r="B21" s="186">
        <v>15</v>
      </c>
      <c r="C21" s="186" t="s">
        <v>619</v>
      </c>
      <c r="D21" s="186" t="s">
        <v>620</v>
      </c>
      <c r="E21" s="186">
        <v>0.83099999999999996</v>
      </c>
      <c r="F21" s="186">
        <v>80.688999999999993</v>
      </c>
      <c r="G21" s="186">
        <v>23.327999999999999</v>
      </c>
      <c r="J21" s="224">
        <f t="shared" si="2"/>
        <v>0.10845312599999998</v>
      </c>
      <c r="K21" s="224">
        <f t="shared" si="3"/>
        <v>0.42530475200000001</v>
      </c>
      <c r="L21" s="189">
        <f t="shared" si="4"/>
        <v>13.050917689530683</v>
      </c>
      <c r="M21" s="189">
        <f t="shared" si="5"/>
        <v>51.179873886883279</v>
      </c>
    </row>
    <row r="22" spans="1:13" x14ac:dyDescent="0.2">
      <c r="A22" s="186" t="s">
        <v>164</v>
      </c>
      <c r="B22" s="186">
        <v>16</v>
      </c>
      <c r="C22" s="186" t="s">
        <v>621</v>
      </c>
      <c r="D22" s="186" t="s">
        <v>622</v>
      </c>
      <c r="E22" s="186">
        <v>0.80500000000000005</v>
      </c>
      <c r="F22" s="186">
        <v>77.38</v>
      </c>
      <c r="G22" s="186">
        <v>24.007000000000001</v>
      </c>
      <c r="J22" s="224">
        <f t="shared" si="2"/>
        <v>0.10403891999999998</v>
      </c>
      <c r="K22" s="224">
        <f t="shared" si="3"/>
        <v>0.43734613800000005</v>
      </c>
      <c r="L22" s="189">
        <f t="shared" si="4"/>
        <v>12.924089440993786</v>
      </c>
      <c r="M22" s="189">
        <f t="shared" si="5"/>
        <v>54.328712795031066</v>
      </c>
    </row>
    <row r="23" spans="1:13" x14ac:dyDescent="0.2">
      <c r="A23" s="186" t="s">
        <v>164</v>
      </c>
      <c r="B23" s="186">
        <v>17</v>
      </c>
      <c r="C23" s="186" t="s">
        <v>623</v>
      </c>
      <c r="D23" s="186" t="s">
        <v>624</v>
      </c>
      <c r="E23" s="186">
        <v>0.82499999999999996</v>
      </c>
      <c r="F23" s="186">
        <v>80.816999999999993</v>
      </c>
      <c r="G23" s="186">
        <v>23.263999999999999</v>
      </c>
      <c r="J23" s="224">
        <f t="shared" si="2"/>
        <v>0.10862387799999998</v>
      </c>
      <c r="K23" s="224">
        <f t="shared" si="3"/>
        <v>0.424169776</v>
      </c>
      <c r="L23" s="189">
        <f t="shared" si="4"/>
        <v>13.166530666666665</v>
      </c>
      <c r="M23" s="189">
        <f t="shared" si="5"/>
        <v>51.414518303030313</v>
      </c>
    </row>
    <row r="24" spans="1:13" x14ac:dyDescent="0.2">
      <c r="A24" s="186" t="s">
        <v>164</v>
      </c>
      <c r="B24" s="186">
        <v>18</v>
      </c>
      <c r="C24" s="186" t="s">
        <v>625</v>
      </c>
      <c r="D24" s="186" t="s">
        <v>626</v>
      </c>
      <c r="E24" s="186">
        <v>0.82199999999999995</v>
      </c>
      <c r="F24" s="186">
        <v>83.381</v>
      </c>
      <c r="G24" s="186">
        <v>22.276</v>
      </c>
      <c r="J24" s="224">
        <f t="shared" si="2"/>
        <v>0.11204425399999998</v>
      </c>
      <c r="K24" s="224">
        <f t="shared" si="3"/>
        <v>0.40664858399999998</v>
      </c>
      <c r="L24" s="189">
        <f t="shared" si="4"/>
        <v>13.630687834549876</v>
      </c>
      <c r="M24" s="189">
        <f t="shared" si="5"/>
        <v>49.470630656934304</v>
      </c>
    </row>
    <row r="25" spans="1:13" x14ac:dyDescent="0.2">
      <c r="A25" s="186" t="s">
        <v>164</v>
      </c>
      <c r="B25" s="186">
        <v>19</v>
      </c>
      <c r="C25" s="186" t="s">
        <v>627</v>
      </c>
      <c r="D25" s="186" t="s">
        <v>628</v>
      </c>
      <c r="E25" s="186">
        <v>0.80200000000000005</v>
      </c>
      <c r="F25" s="186">
        <v>87.938000000000002</v>
      </c>
      <c r="G25" s="186">
        <v>20.495999999999999</v>
      </c>
      <c r="J25" s="224">
        <f t="shared" si="2"/>
        <v>0.11812329199999999</v>
      </c>
      <c r="K25" s="224">
        <f t="shared" si="3"/>
        <v>0.37508206399999999</v>
      </c>
      <c r="L25" s="189">
        <f t="shared" si="4"/>
        <v>14.728590024937654</v>
      </c>
      <c r="M25" s="189">
        <f t="shared" si="5"/>
        <v>46.768337157107226</v>
      </c>
    </row>
    <row r="26" spans="1:13" x14ac:dyDescent="0.2">
      <c r="A26" s="186" t="s">
        <v>164</v>
      </c>
      <c r="B26" s="186">
        <v>20</v>
      </c>
      <c r="C26" s="186" t="s">
        <v>629</v>
      </c>
      <c r="D26" s="186" t="s">
        <v>630</v>
      </c>
      <c r="E26" s="186">
        <v>0.82699999999999996</v>
      </c>
      <c r="F26" s="186">
        <v>59.165999999999997</v>
      </c>
      <c r="G26" s="186">
        <v>19.411000000000001</v>
      </c>
      <c r="J26" s="224">
        <f t="shared" si="2"/>
        <v>7.9741443999999981E-2</v>
      </c>
      <c r="K26" s="224">
        <f t="shared" si="3"/>
        <v>0.35584067400000002</v>
      </c>
      <c r="L26" s="189">
        <f t="shared" si="4"/>
        <v>9.6422544135429256</v>
      </c>
      <c r="M26" s="189">
        <f t="shared" si="5"/>
        <v>43.027892865779933</v>
      </c>
    </row>
    <row r="27" spans="1:13" x14ac:dyDescent="0.2">
      <c r="A27" s="186" t="s">
        <v>164</v>
      </c>
      <c r="B27" s="186">
        <v>21</v>
      </c>
      <c r="C27" s="186" t="s">
        <v>631</v>
      </c>
      <c r="D27" s="186" t="s">
        <v>632</v>
      </c>
      <c r="E27" s="186">
        <v>0.84399999999999997</v>
      </c>
      <c r="F27" s="186">
        <v>61.209000000000003</v>
      </c>
      <c r="G27" s="186">
        <v>19.966999999999999</v>
      </c>
      <c r="J27" s="224">
        <f t="shared" si="2"/>
        <v>8.246680599999999E-2</v>
      </c>
      <c r="K27" s="224">
        <f t="shared" si="3"/>
        <v>0.365700778</v>
      </c>
      <c r="L27" s="189">
        <f t="shared" si="4"/>
        <v>9.7709485781990519</v>
      </c>
      <c r="M27" s="189">
        <f t="shared" si="5"/>
        <v>43.329476066350715</v>
      </c>
    </row>
    <row r="28" spans="1:13" x14ac:dyDescent="0.2">
      <c r="A28" s="186" t="s">
        <v>164</v>
      </c>
      <c r="B28" s="186">
        <v>22</v>
      </c>
      <c r="C28" s="186" t="s">
        <v>633</v>
      </c>
      <c r="D28" s="186" t="s">
        <v>634</v>
      </c>
      <c r="E28" s="186">
        <v>0.81200000000000006</v>
      </c>
      <c r="F28" s="186">
        <v>60.142000000000003</v>
      </c>
      <c r="G28" s="186">
        <v>19.414999999999999</v>
      </c>
      <c r="J28" s="224">
        <f t="shared" si="2"/>
        <v>8.1043427999999987E-2</v>
      </c>
      <c r="K28" s="224">
        <f t="shared" si="3"/>
        <v>0.35591160999999999</v>
      </c>
      <c r="L28" s="189">
        <f t="shared" si="4"/>
        <v>9.9807177339901454</v>
      </c>
      <c r="M28" s="189">
        <f t="shared" si="5"/>
        <v>43.831479064039399</v>
      </c>
    </row>
    <row r="29" spans="1:13" x14ac:dyDescent="0.2">
      <c r="A29" s="186" t="s">
        <v>164</v>
      </c>
      <c r="B29" s="186">
        <v>23</v>
      </c>
      <c r="C29" s="186" t="s">
        <v>635</v>
      </c>
      <c r="D29" s="186" t="s">
        <v>636</v>
      </c>
      <c r="E29" s="186">
        <v>0.83</v>
      </c>
      <c r="F29" s="186">
        <v>68.611000000000004</v>
      </c>
      <c r="G29" s="186">
        <v>22.536000000000001</v>
      </c>
      <c r="J29" s="224">
        <f t="shared" si="2"/>
        <v>9.2341073999999995E-2</v>
      </c>
      <c r="K29" s="224">
        <f t="shared" si="3"/>
        <v>0.41125942400000004</v>
      </c>
      <c r="L29" s="189">
        <f t="shared" si="4"/>
        <v>11.125430602409638</v>
      </c>
      <c r="M29" s="189">
        <f t="shared" si="5"/>
        <v>49.549328192771092</v>
      </c>
    </row>
    <row r="30" spans="1:13" x14ac:dyDescent="0.2">
      <c r="A30" s="186" t="s">
        <v>164</v>
      </c>
      <c r="B30" s="186">
        <v>24</v>
      </c>
      <c r="C30" s="186" t="s">
        <v>637</v>
      </c>
      <c r="D30" s="186" t="s">
        <v>638</v>
      </c>
      <c r="E30" s="186">
        <v>0.82099999999999995</v>
      </c>
      <c r="F30" s="186">
        <v>58.411000000000001</v>
      </c>
      <c r="G30" s="186">
        <v>23.600999999999999</v>
      </c>
      <c r="J30" s="224">
        <f t="shared" si="2"/>
        <v>7.8734273999999993E-2</v>
      </c>
      <c r="K30" s="224">
        <f t="shared" si="3"/>
        <v>0.43014613399999996</v>
      </c>
      <c r="L30" s="189">
        <f t="shared" si="4"/>
        <v>9.5900455542021916</v>
      </c>
      <c r="M30" s="189">
        <f t="shared" si="5"/>
        <v>52.39295176613885</v>
      </c>
    </row>
    <row r="31" spans="1:13" x14ac:dyDescent="0.2">
      <c r="A31" s="186" t="s">
        <v>164</v>
      </c>
      <c r="B31" s="186">
        <v>25</v>
      </c>
      <c r="C31" s="186" t="s">
        <v>639</v>
      </c>
      <c r="D31" s="186" t="s">
        <v>640</v>
      </c>
      <c r="E31" s="186">
        <v>0.81799999999999995</v>
      </c>
      <c r="F31" s="186">
        <v>49.698</v>
      </c>
      <c r="G31" s="186">
        <v>24.061</v>
      </c>
      <c r="J31" s="224">
        <f t="shared" si="2"/>
        <v>6.711113199999999E-2</v>
      </c>
      <c r="K31" s="224">
        <f t="shared" si="3"/>
        <v>0.43830377399999998</v>
      </c>
      <c r="L31" s="189">
        <f t="shared" si="4"/>
        <v>8.2042948655256716</v>
      </c>
      <c r="M31" s="189">
        <f t="shared" si="5"/>
        <v>53.582368459657701</v>
      </c>
    </row>
    <row r="32" spans="1:13" x14ac:dyDescent="0.2">
      <c r="A32" s="186" t="s">
        <v>164</v>
      </c>
      <c r="B32" s="186">
        <v>26</v>
      </c>
      <c r="C32" s="186" t="s">
        <v>641</v>
      </c>
      <c r="D32" s="186" t="s">
        <v>642</v>
      </c>
      <c r="E32" s="186">
        <v>0.84299999999999997</v>
      </c>
      <c r="F32" s="186">
        <v>61.16</v>
      </c>
      <c r="G32" s="186">
        <v>21.018999999999998</v>
      </c>
      <c r="J32" s="224">
        <f t="shared" si="2"/>
        <v>8.2401439999999979E-2</v>
      </c>
      <c r="K32" s="224">
        <f t="shared" si="3"/>
        <v>0.38435694599999998</v>
      </c>
      <c r="L32" s="189">
        <f t="shared" si="4"/>
        <v>9.7747852906287047</v>
      </c>
      <c r="M32" s="189">
        <f t="shared" si="5"/>
        <v>45.593943772241992</v>
      </c>
    </row>
    <row r="33" spans="1:13" x14ac:dyDescent="0.2">
      <c r="A33" s="186" t="s">
        <v>164</v>
      </c>
      <c r="B33" s="186">
        <v>27</v>
      </c>
      <c r="C33" s="186" t="s">
        <v>643</v>
      </c>
      <c r="D33" s="186" t="s">
        <v>644</v>
      </c>
      <c r="E33" s="186">
        <v>0.82</v>
      </c>
      <c r="F33" s="186">
        <v>59.774999999999999</v>
      </c>
      <c r="G33" s="186">
        <v>20.321999999999999</v>
      </c>
      <c r="J33" s="224">
        <f t="shared" si="2"/>
        <v>8.0553849999999982E-2</v>
      </c>
      <c r="K33" s="224">
        <f t="shared" si="3"/>
        <v>0.37199634799999998</v>
      </c>
      <c r="L33" s="189">
        <f t="shared" si="4"/>
        <v>9.8236402439024371</v>
      </c>
      <c r="M33" s="189">
        <f t="shared" si="5"/>
        <v>45.365408292682929</v>
      </c>
    </row>
    <row r="34" spans="1:13" x14ac:dyDescent="0.2">
      <c r="A34" s="186" t="s">
        <v>164</v>
      </c>
      <c r="B34" s="186">
        <v>28</v>
      </c>
      <c r="C34" s="186" t="s">
        <v>645</v>
      </c>
      <c r="D34" s="186" t="s">
        <v>646</v>
      </c>
      <c r="E34" s="186">
        <v>0.84099999999999997</v>
      </c>
      <c r="F34" s="186">
        <v>59.88</v>
      </c>
      <c r="G34" s="186">
        <v>20.54</v>
      </c>
      <c r="J34" s="224">
        <f t="shared" si="2"/>
        <v>8.0693919999999988E-2</v>
      </c>
      <c r="K34" s="224">
        <f t="shared" si="3"/>
        <v>0.37586236000000001</v>
      </c>
      <c r="L34" s="189">
        <f t="shared" si="4"/>
        <v>9.594996432818073</v>
      </c>
      <c r="M34" s="189">
        <f t="shared" si="5"/>
        <v>44.69231391200951</v>
      </c>
    </row>
    <row r="35" spans="1:13" x14ac:dyDescent="0.2">
      <c r="A35" s="186" t="s">
        <v>164</v>
      </c>
      <c r="B35" s="186">
        <v>29</v>
      </c>
      <c r="C35" s="186" t="s">
        <v>647</v>
      </c>
      <c r="D35" s="186" t="s">
        <v>648</v>
      </c>
      <c r="E35" s="186">
        <v>0.83399999999999996</v>
      </c>
      <c r="F35" s="186">
        <v>69.238</v>
      </c>
      <c r="G35" s="186">
        <v>22.542999999999999</v>
      </c>
      <c r="J35" s="224">
        <f t="shared" si="2"/>
        <v>9.3177491999999987E-2</v>
      </c>
      <c r="K35" s="224">
        <f t="shared" si="3"/>
        <v>0.41138356199999998</v>
      </c>
      <c r="L35" s="189">
        <f t="shared" si="4"/>
        <v>11.172361151079135</v>
      </c>
      <c r="M35" s="189">
        <f t="shared" si="5"/>
        <v>49.326566187050361</v>
      </c>
    </row>
    <row r="36" spans="1:13" x14ac:dyDescent="0.2">
      <c r="A36" s="186" t="s">
        <v>164</v>
      </c>
      <c r="B36" s="186">
        <v>30</v>
      </c>
      <c r="C36" s="186" t="s">
        <v>649</v>
      </c>
      <c r="D36" s="186" t="s">
        <v>650</v>
      </c>
      <c r="E36" s="186">
        <v>0.85</v>
      </c>
      <c r="F36" s="186">
        <v>66.370999999999995</v>
      </c>
      <c r="G36" s="186">
        <v>22.678000000000001</v>
      </c>
      <c r="J36" s="224">
        <f t="shared" si="2"/>
        <v>8.9352913999999978E-2</v>
      </c>
      <c r="K36" s="224">
        <f t="shared" si="3"/>
        <v>0.413777652</v>
      </c>
      <c r="L36" s="189">
        <f t="shared" si="4"/>
        <v>10.512107529411763</v>
      </c>
      <c r="M36" s="189">
        <f t="shared" si="5"/>
        <v>48.679723764705884</v>
      </c>
    </row>
    <row r="37" spans="1:13" x14ac:dyDescent="0.2">
      <c r="A37" s="186" t="s">
        <v>164</v>
      </c>
      <c r="B37" s="186">
        <v>31</v>
      </c>
      <c r="C37" s="186" t="s">
        <v>651</v>
      </c>
      <c r="D37" s="186" t="s">
        <v>652</v>
      </c>
      <c r="E37" s="186">
        <v>0.81</v>
      </c>
      <c r="F37" s="186">
        <v>64.739999999999995</v>
      </c>
      <c r="G37" s="186">
        <v>21.251000000000001</v>
      </c>
      <c r="J37" s="224">
        <f t="shared" si="2"/>
        <v>8.7177159999999976E-2</v>
      </c>
      <c r="K37" s="224">
        <f t="shared" si="3"/>
        <v>0.388471234</v>
      </c>
      <c r="L37" s="189">
        <f t="shared" si="4"/>
        <v>10.762612345679008</v>
      </c>
      <c r="M37" s="189">
        <f t="shared" si="5"/>
        <v>47.959411604938268</v>
      </c>
    </row>
    <row r="38" spans="1:13" x14ac:dyDescent="0.2">
      <c r="A38" s="186" t="s">
        <v>164</v>
      </c>
      <c r="B38" s="186">
        <v>32</v>
      </c>
      <c r="C38" s="186" t="s">
        <v>653</v>
      </c>
      <c r="D38" s="186" t="s">
        <v>654</v>
      </c>
      <c r="E38" s="186">
        <v>0.84899999999999998</v>
      </c>
      <c r="F38" s="186">
        <v>59.122999999999998</v>
      </c>
      <c r="G38" s="186">
        <v>21.385999999999999</v>
      </c>
      <c r="J38" s="224">
        <f t="shared" si="2"/>
        <v>7.9684081999999989E-2</v>
      </c>
      <c r="K38" s="224">
        <f t="shared" si="3"/>
        <v>0.39086532400000001</v>
      </c>
      <c r="L38" s="189">
        <f t="shared" si="4"/>
        <v>9.3856398115429904</v>
      </c>
      <c r="M38" s="189">
        <f t="shared" si="5"/>
        <v>46.03831849234394</v>
      </c>
    </row>
    <row r="39" spans="1:13" x14ac:dyDescent="0.2">
      <c r="A39" s="186" t="s">
        <v>164</v>
      </c>
      <c r="B39" s="186">
        <v>33</v>
      </c>
      <c r="C39" s="186" t="s">
        <v>653</v>
      </c>
      <c r="D39" s="186" t="s">
        <v>244</v>
      </c>
      <c r="E39" s="186">
        <v>0.84299999999999997</v>
      </c>
      <c r="F39" s="186">
        <v>58.917000000000002</v>
      </c>
      <c r="G39" s="186">
        <v>21.420999999999999</v>
      </c>
      <c r="J39" s="224">
        <f t="shared" si="2"/>
        <v>7.9409277999999986E-2</v>
      </c>
      <c r="K39" s="224">
        <f t="shared" si="3"/>
        <v>0.39148601399999999</v>
      </c>
      <c r="L39" s="189">
        <f t="shared" si="4"/>
        <v>9.4198431791221804</v>
      </c>
      <c r="M39" s="189">
        <f t="shared" si="5"/>
        <v>46.439622064056941</v>
      </c>
    </row>
    <row r="40" spans="1:13" x14ac:dyDescent="0.2">
      <c r="A40" s="186" t="s">
        <v>164</v>
      </c>
      <c r="B40" s="186">
        <v>34</v>
      </c>
      <c r="C40" s="186" t="s">
        <v>176</v>
      </c>
      <c r="D40" s="186" t="s">
        <v>700</v>
      </c>
      <c r="E40" s="186">
        <v>0.73</v>
      </c>
      <c r="F40" s="186">
        <v>51.415999999999997</v>
      </c>
      <c r="G40" s="186">
        <v>16.04</v>
      </c>
      <c r="J40" s="224">
        <f t="shared" si="2"/>
        <v>6.940294399999998E-2</v>
      </c>
      <c r="K40" s="224">
        <f t="shared" si="3"/>
        <v>0.29605935999999999</v>
      </c>
      <c r="L40" s="189">
        <f t="shared" si="4"/>
        <v>9.5072526027397242</v>
      </c>
      <c r="M40" s="189">
        <f t="shared" si="5"/>
        <v>40.556076712328768</v>
      </c>
    </row>
    <row r="41" spans="1:13" x14ac:dyDescent="0.2">
      <c r="A41" s="186" t="s">
        <v>164</v>
      </c>
      <c r="B41" s="186">
        <v>35</v>
      </c>
      <c r="C41" s="186" t="s">
        <v>177</v>
      </c>
      <c r="D41" s="186" t="s">
        <v>700</v>
      </c>
      <c r="E41" s="186">
        <v>0.79800000000000004</v>
      </c>
      <c r="F41" s="186">
        <v>55.874000000000002</v>
      </c>
      <c r="G41" s="186">
        <v>17.577999999999999</v>
      </c>
      <c r="J41" s="224">
        <f t="shared" si="2"/>
        <v>7.5349915999999989E-2</v>
      </c>
      <c r="K41" s="224">
        <f t="shared" si="3"/>
        <v>0.32333425199999999</v>
      </c>
      <c r="L41" s="189">
        <f t="shared" si="4"/>
        <v>9.4423453634085188</v>
      </c>
      <c r="M41" s="189">
        <f t="shared" si="5"/>
        <v>40.51807669172932</v>
      </c>
    </row>
    <row r="42" spans="1:13" x14ac:dyDescent="0.2">
      <c r="A42" s="186" t="s">
        <v>164</v>
      </c>
      <c r="B42" s="186">
        <v>36</v>
      </c>
      <c r="C42" s="186" t="s">
        <v>182</v>
      </c>
      <c r="D42" s="186" t="s">
        <v>701</v>
      </c>
      <c r="E42" s="186">
        <v>0.83499999999999996</v>
      </c>
      <c r="F42" s="186">
        <v>63.499000000000002</v>
      </c>
      <c r="G42" s="186">
        <v>20.03</v>
      </c>
      <c r="J42" s="224">
        <f t="shared" si="2"/>
        <v>8.5521665999999996E-2</v>
      </c>
      <c r="K42" s="224">
        <f t="shared" si="3"/>
        <v>0.36681802000000002</v>
      </c>
      <c r="L42" s="189">
        <f t="shared" si="4"/>
        <v>10.242115688622755</v>
      </c>
      <c r="M42" s="189">
        <f t="shared" si="5"/>
        <v>43.930301796407193</v>
      </c>
    </row>
    <row r="43" spans="1:13" x14ac:dyDescent="0.2">
      <c r="A43" s="186" t="s">
        <v>164</v>
      </c>
      <c r="B43" s="186">
        <v>37</v>
      </c>
      <c r="C43" s="186" t="s">
        <v>183</v>
      </c>
      <c r="D43" s="186" t="s">
        <v>701</v>
      </c>
      <c r="E43" s="186">
        <v>0.72199999999999998</v>
      </c>
      <c r="F43" s="186">
        <v>54.835000000000001</v>
      </c>
      <c r="G43" s="186">
        <v>17.216999999999999</v>
      </c>
      <c r="J43" s="224">
        <f t="shared" si="2"/>
        <v>7.396388999999999E-2</v>
      </c>
      <c r="K43" s="224">
        <f t="shared" si="3"/>
        <v>0.31693227799999996</v>
      </c>
      <c r="L43" s="189">
        <f t="shared" si="4"/>
        <v>10.244306094182825</v>
      </c>
      <c r="M43" s="189">
        <f t="shared" si="5"/>
        <v>43.896437396121883</v>
      </c>
    </row>
    <row r="44" spans="1:13" x14ac:dyDescent="0.2">
      <c r="A44" s="186" t="s">
        <v>164</v>
      </c>
      <c r="B44" s="186">
        <v>38</v>
      </c>
      <c r="C44" s="186" t="s">
        <v>189</v>
      </c>
      <c r="D44" s="186" t="s">
        <v>697</v>
      </c>
      <c r="E44" s="186">
        <v>0.78300000000000003</v>
      </c>
      <c r="F44" s="186">
        <v>75.649000000000001</v>
      </c>
      <c r="G44" s="186">
        <v>21.491</v>
      </c>
      <c r="J44" s="224">
        <f t="shared" si="2"/>
        <v>0.10172976599999999</v>
      </c>
      <c r="K44" s="224">
        <f t="shared" si="3"/>
        <v>0.39272739400000001</v>
      </c>
      <c r="L44" s="189">
        <f t="shared" si="4"/>
        <v>12.992307279693485</v>
      </c>
      <c r="M44" s="189">
        <f t="shared" si="5"/>
        <v>50.156755300127706</v>
      </c>
    </row>
    <row r="45" spans="1:13" x14ac:dyDescent="0.2">
      <c r="A45" s="186" t="s">
        <v>164</v>
      </c>
      <c r="B45" s="186">
        <v>39</v>
      </c>
      <c r="C45" s="186" t="s">
        <v>190</v>
      </c>
      <c r="D45" s="186" t="s">
        <v>697</v>
      </c>
      <c r="E45" s="186">
        <v>0.72699999999999998</v>
      </c>
      <c r="F45" s="186">
        <v>69.944999999999993</v>
      </c>
      <c r="G45" s="186">
        <v>19.829000000000001</v>
      </c>
      <c r="J45" s="224">
        <f t="shared" si="2"/>
        <v>9.4120629999999983E-2</v>
      </c>
      <c r="K45" s="224">
        <f t="shared" si="3"/>
        <v>0.36325348600000001</v>
      </c>
      <c r="L45" s="189">
        <f t="shared" si="4"/>
        <v>12.946441540577712</v>
      </c>
      <c r="M45" s="189">
        <f t="shared" si="5"/>
        <v>49.966091609353512</v>
      </c>
    </row>
    <row r="46" spans="1:13" x14ac:dyDescent="0.2">
      <c r="A46" s="186" t="s">
        <v>164</v>
      </c>
      <c r="B46" s="186">
        <v>40</v>
      </c>
      <c r="C46" s="186" t="s">
        <v>655</v>
      </c>
      <c r="D46" s="186" t="s">
        <v>656</v>
      </c>
      <c r="E46" s="186">
        <v>0.84</v>
      </c>
      <c r="F46" s="186">
        <v>61.43</v>
      </c>
      <c r="G46" s="186">
        <v>21.582999999999998</v>
      </c>
      <c r="J46" s="224">
        <f t="shared" si="2"/>
        <v>8.2761619999999994E-2</v>
      </c>
      <c r="K46" s="224">
        <f t="shared" si="3"/>
        <v>0.39435892199999995</v>
      </c>
      <c r="L46" s="189">
        <f t="shared" si="4"/>
        <v>9.8525738095238093</v>
      </c>
      <c r="M46" s="189">
        <f t="shared" si="5"/>
        <v>46.947490714285713</v>
      </c>
    </row>
    <row r="47" spans="1:13" x14ac:dyDescent="0.2">
      <c r="A47" s="186" t="s">
        <v>164</v>
      </c>
      <c r="B47" s="186">
        <v>41</v>
      </c>
      <c r="C47" s="186" t="s">
        <v>657</v>
      </c>
      <c r="D47" s="186" t="s">
        <v>658</v>
      </c>
      <c r="E47" s="186">
        <v>0.81399999999999995</v>
      </c>
      <c r="F47" s="186">
        <v>57.938000000000002</v>
      </c>
      <c r="G47" s="186">
        <v>20.38</v>
      </c>
      <c r="J47" s="224">
        <f t="shared" si="2"/>
        <v>7.8103291999999991E-2</v>
      </c>
      <c r="K47" s="224">
        <f t="shared" si="3"/>
        <v>0.37302491999999998</v>
      </c>
      <c r="L47" s="189">
        <f t="shared" si="4"/>
        <v>9.5949990171990169</v>
      </c>
      <c r="M47" s="189">
        <f t="shared" si="5"/>
        <v>45.826157248157251</v>
      </c>
    </row>
    <row r="48" spans="1:13" x14ac:dyDescent="0.2">
      <c r="A48" s="186" t="s">
        <v>164</v>
      </c>
      <c r="B48" s="186">
        <v>42</v>
      </c>
      <c r="C48" s="186" t="s">
        <v>659</v>
      </c>
      <c r="D48" s="186" t="s">
        <v>660</v>
      </c>
      <c r="E48" s="186">
        <v>0.82699999999999996</v>
      </c>
      <c r="F48" s="186">
        <v>68.415999999999997</v>
      </c>
      <c r="G48" s="186">
        <v>21.785</v>
      </c>
      <c r="J48" s="224">
        <f t="shared" si="2"/>
        <v>9.2080943999999984E-2</v>
      </c>
      <c r="K48" s="224">
        <f t="shared" si="3"/>
        <v>0.39794119</v>
      </c>
      <c r="L48" s="189">
        <f t="shared" si="4"/>
        <v>11.134334220072549</v>
      </c>
      <c r="M48" s="189">
        <f t="shared" si="5"/>
        <v>48.118644498186221</v>
      </c>
    </row>
    <row r="49" spans="1:13" x14ac:dyDescent="0.2">
      <c r="A49" s="186" t="s">
        <v>164</v>
      </c>
      <c r="B49" s="186">
        <v>43</v>
      </c>
      <c r="C49" s="186" t="s">
        <v>661</v>
      </c>
      <c r="D49" s="186" t="s">
        <v>662</v>
      </c>
      <c r="E49" s="186">
        <v>0.84199999999999997</v>
      </c>
      <c r="F49" s="186">
        <v>65.980999999999995</v>
      </c>
      <c r="G49" s="186">
        <v>21.379000000000001</v>
      </c>
      <c r="J49" s="224">
        <f t="shared" si="2"/>
        <v>8.8832653999999983E-2</v>
      </c>
      <c r="K49" s="224">
        <f t="shared" si="3"/>
        <v>0.39074118600000002</v>
      </c>
      <c r="L49" s="189">
        <f t="shared" si="4"/>
        <v>10.55019643705463</v>
      </c>
      <c r="M49" s="189">
        <f t="shared" si="5"/>
        <v>46.40631662707839</v>
      </c>
    </row>
    <row r="50" spans="1:13" x14ac:dyDescent="0.2">
      <c r="A50" s="186" t="s">
        <v>164</v>
      </c>
      <c r="B50" s="186">
        <v>44</v>
      </c>
      <c r="C50" s="186" t="s">
        <v>663</v>
      </c>
      <c r="D50" s="186" t="s">
        <v>664</v>
      </c>
      <c r="E50" s="186">
        <v>0.81100000000000005</v>
      </c>
      <c r="F50" s="186">
        <v>68.373999999999995</v>
      </c>
      <c r="G50" s="186">
        <v>21.417999999999999</v>
      </c>
      <c r="J50" s="224">
        <f t="shared" si="2"/>
        <v>9.2024915999999984E-2</v>
      </c>
      <c r="K50" s="224">
        <f t="shared" si="3"/>
        <v>0.39143281199999996</v>
      </c>
      <c r="L50" s="189">
        <f t="shared" si="4"/>
        <v>11.34709198520345</v>
      </c>
      <c r="M50" s="189">
        <f t="shared" si="5"/>
        <v>48.265451541307023</v>
      </c>
    </row>
    <row r="51" spans="1:13" x14ac:dyDescent="0.2">
      <c r="A51" s="186" t="s">
        <v>164</v>
      </c>
      <c r="B51" s="186">
        <v>45</v>
      </c>
      <c r="C51" s="186" t="s">
        <v>665</v>
      </c>
      <c r="D51" s="186" t="s">
        <v>666</v>
      </c>
      <c r="E51" s="186">
        <v>0.83599999999999997</v>
      </c>
      <c r="F51" s="186">
        <v>70.453000000000003</v>
      </c>
      <c r="G51" s="186">
        <v>20.692</v>
      </c>
      <c r="J51" s="224">
        <f t="shared" si="2"/>
        <v>9.4798301999999987E-2</v>
      </c>
      <c r="K51" s="224">
        <f t="shared" si="3"/>
        <v>0.37855792799999999</v>
      </c>
      <c r="L51" s="189">
        <f t="shared" si="4"/>
        <v>11.339509808612439</v>
      </c>
      <c r="M51" s="189">
        <f t="shared" si="5"/>
        <v>45.282048803827749</v>
      </c>
    </row>
    <row r="52" spans="1:13" x14ac:dyDescent="0.2">
      <c r="A52" s="186" t="s">
        <v>164</v>
      </c>
      <c r="B52" s="186">
        <v>46</v>
      </c>
      <c r="C52" s="186" t="s">
        <v>667</v>
      </c>
      <c r="D52" s="186" t="s">
        <v>668</v>
      </c>
      <c r="E52" s="186">
        <v>0.84299999999999997</v>
      </c>
      <c r="F52" s="186">
        <v>63.48</v>
      </c>
      <c r="G52" s="186">
        <v>22.991</v>
      </c>
      <c r="J52" s="224">
        <f t="shared" si="2"/>
        <v>8.5496319999999987E-2</v>
      </c>
      <c r="K52" s="224">
        <f t="shared" si="3"/>
        <v>0.41932839399999999</v>
      </c>
      <c r="L52" s="189">
        <f t="shared" si="4"/>
        <v>10.141912218268088</v>
      </c>
      <c r="M52" s="189">
        <f t="shared" si="5"/>
        <v>49.74239549228944</v>
      </c>
    </row>
    <row r="53" spans="1:13" x14ac:dyDescent="0.2">
      <c r="A53" s="186" t="s">
        <v>164</v>
      </c>
      <c r="B53" s="186">
        <v>47</v>
      </c>
      <c r="C53" s="186" t="s">
        <v>669</v>
      </c>
      <c r="D53" s="186" t="s">
        <v>670</v>
      </c>
      <c r="E53" s="186">
        <v>0.81499999999999995</v>
      </c>
      <c r="F53" s="186">
        <v>66.599000000000004</v>
      </c>
      <c r="G53" s="186">
        <v>20.312999999999999</v>
      </c>
      <c r="J53" s="224">
        <f t="shared" si="2"/>
        <v>8.9657065999999994E-2</v>
      </c>
      <c r="K53" s="224">
        <f t="shared" si="3"/>
        <v>0.371836742</v>
      </c>
      <c r="L53" s="189">
        <f t="shared" si="4"/>
        <v>11.00086699386503</v>
      </c>
      <c r="M53" s="189">
        <f t="shared" si="5"/>
        <v>45.624140122699394</v>
      </c>
    </row>
    <row r="54" spans="1:13" x14ac:dyDescent="0.2">
      <c r="A54" s="186" t="s">
        <v>164</v>
      </c>
      <c r="B54" s="186">
        <v>48</v>
      </c>
      <c r="C54" s="186" t="s">
        <v>671</v>
      </c>
      <c r="D54" s="186" t="s">
        <v>672</v>
      </c>
      <c r="E54" s="186">
        <v>0.81699999999999995</v>
      </c>
      <c r="F54" s="186">
        <v>63.75</v>
      </c>
      <c r="G54" s="186">
        <v>20.695</v>
      </c>
      <c r="J54" s="224">
        <f t="shared" si="2"/>
        <v>8.5856499999999988E-2</v>
      </c>
      <c r="K54" s="224">
        <f t="shared" si="3"/>
        <v>0.37861113000000002</v>
      </c>
      <c r="L54" s="189">
        <f t="shared" si="4"/>
        <v>10.508751529987759</v>
      </c>
      <c r="M54" s="189">
        <f t="shared" si="5"/>
        <v>46.341631578947371</v>
      </c>
    </row>
    <row r="55" spans="1:13" x14ac:dyDescent="0.2">
      <c r="A55" s="186" t="s">
        <v>164</v>
      </c>
      <c r="B55" s="186">
        <v>49</v>
      </c>
      <c r="C55" s="186" t="s">
        <v>673</v>
      </c>
      <c r="D55" s="186" t="s">
        <v>674</v>
      </c>
      <c r="E55" s="186">
        <v>0.83499999999999996</v>
      </c>
      <c r="F55" s="186">
        <v>68.965000000000003</v>
      </c>
      <c r="G55" s="186">
        <v>20.678000000000001</v>
      </c>
      <c r="J55" s="224">
        <f t="shared" si="2"/>
        <v>9.2813309999999996E-2</v>
      </c>
      <c r="K55" s="224">
        <f t="shared" si="3"/>
        <v>0.378309652</v>
      </c>
      <c r="L55" s="189">
        <f t="shared" si="4"/>
        <v>11.115366467065869</v>
      </c>
      <c r="M55" s="189">
        <f t="shared" si="5"/>
        <v>45.306545149700597</v>
      </c>
    </row>
    <row r="56" spans="1:13" x14ac:dyDescent="0.2">
      <c r="A56" s="186" t="s">
        <v>164</v>
      </c>
      <c r="B56" s="186">
        <v>50</v>
      </c>
      <c r="C56" s="186" t="s">
        <v>675</v>
      </c>
      <c r="D56" s="186" t="s">
        <v>676</v>
      </c>
      <c r="E56" s="186">
        <v>0.83899999999999997</v>
      </c>
      <c r="F56" s="186">
        <v>68.281000000000006</v>
      </c>
      <c r="G56" s="186">
        <v>22.164999999999999</v>
      </c>
      <c r="J56" s="224">
        <f t="shared" si="2"/>
        <v>9.190085399999999E-2</v>
      </c>
      <c r="K56" s="224">
        <f t="shared" si="3"/>
        <v>0.40468010999999998</v>
      </c>
      <c r="L56" s="189">
        <f t="shared" si="4"/>
        <v>10.953617878426698</v>
      </c>
      <c r="M56" s="189">
        <f t="shared" si="5"/>
        <v>48.233624553039334</v>
      </c>
    </row>
    <row r="57" spans="1:13" x14ac:dyDescent="0.2">
      <c r="A57" s="186" t="s">
        <v>164</v>
      </c>
      <c r="B57" s="186">
        <v>51</v>
      </c>
      <c r="C57" s="186" t="s">
        <v>677</v>
      </c>
      <c r="D57" s="186" t="s">
        <v>678</v>
      </c>
      <c r="E57" s="186">
        <v>0.81899999999999995</v>
      </c>
      <c r="F57" s="186">
        <v>68.379000000000005</v>
      </c>
      <c r="G57" s="186">
        <v>21.597000000000001</v>
      </c>
      <c r="J57" s="224">
        <f t="shared" si="2"/>
        <v>9.2031585999999999E-2</v>
      </c>
      <c r="K57" s="224">
        <f t="shared" si="3"/>
        <v>0.39460719800000005</v>
      </c>
      <c r="L57" s="189">
        <f t="shared" si="4"/>
        <v>11.237067887667889</v>
      </c>
      <c r="M57" s="189">
        <f t="shared" si="5"/>
        <v>48.181587057387063</v>
      </c>
    </row>
    <row r="58" spans="1:13" x14ac:dyDescent="0.2">
      <c r="A58" s="186" t="s">
        <v>164</v>
      </c>
      <c r="B58" s="186">
        <v>52</v>
      </c>
      <c r="C58" s="186" t="s">
        <v>679</v>
      </c>
      <c r="D58" s="186" t="s">
        <v>680</v>
      </c>
      <c r="E58" s="186">
        <v>0.84099999999999997</v>
      </c>
      <c r="F58" s="186">
        <v>63.082000000000001</v>
      </c>
      <c r="G58" s="186">
        <v>23.027000000000001</v>
      </c>
      <c r="J58" s="224">
        <f t="shared" si="2"/>
        <v>8.4965387999999989E-2</v>
      </c>
      <c r="K58" s="224">
        <f t="shared" si="3"/>
        <v>0.41996681800000002</v>
      </c>
      <c r="L58" s="189">
        <f t="shared" si="4"/>
        <v>10.102899881093935</v>
      </c>
      <c r="M58" s="189">
        <f t="shared" si="5"/>
        <v>49.93660142687277</v>
      </c>
    </row>
    <row r="59" spans="1:13" x14ac:dyDescent="0.2">
      <c r="A59" s="186" t="s">
        <v>164</v>
      </c>
      <c r="B59" s="186">
        <v>53</v>
      </c>
      <c r="C59" s="186" t="s">
        <v>681</v>
      </c>
      <c r="D59" s="186" t="s">
        <v>682</v>
      </c>
      <c r="E59" s="186">
        <v>0.84799999999999998</v>
      </c>
      <c r="F59" s="186">
        <v>65.756</v>
      </c>
      <c r="G59" s="186">
        <v>23.198</v>
      </c>
      <c r="J59" s="224">
        <f t="shared" si="2"/>
        <v>8.8532503999999984E-2</v>
      </c>
      <c r="K59" s="224">
        <f t="shared" si="3"/>
        <v>0.42299933200000001</v>
      </c>
      <c r="L59" s="189">
        <f t="shared" si="4"/>
        <v>10.440153773584903</v>
      </c>
      <c r="M59" s="189">
        <f t="shared" si="5"/>
        <v>49.881996698113213</v>
      </c>
    </row>
    <row r="60" spans="1:13" x14ac:dyDescent="0.2">
      <c r="A60" s="186" t="s">
        <v>164</v>
      </c>
      <c r="B60" s="186">
        <v>54</v>
      </c>
      <c r="C60" s="186" t="s">
        <v>178</v>
      </c>
      <c r="D60" s="186" t="s">
        <v>700</v>
      </c>
      <c r="E60" s="186">
        <v>0.85099999999999998</v>
      </c>
      <c r="F60" s="186">
        <v>59.478999999999999</v>
      </c>
      <c r="G60" s="186">
        <v>18.821999999999999</v>
      </c>
      <c r="J60" s="224">
        <f t="shared" si="2"/>
        <v>8.0158985999999988E-2</v>
      </c>
      <c r="K60" s="224">
        <f t="shared" si="3"/>
        <v>0.34539534799999999</v>
      </c>
      <c r="L60" s="189">
        <f t="shared" si="4"/>
        <v>9.4193873090481777</v>
      </c>
      <c r="M60" s="189">
        <f t="shared" si="5"/>
        <v>40.586997414806106</v>
      </c>
    </row>
    <row r="61" spans="1:13" x14ac:dyDescent="0.2">
      <c r="A61" s="186" t="s">
        <v>164</v>
      </c>
      <c r="B61" s="186">
        <v>55</v>
      </c>
      <c r="C61" s="186" t="s">
        <v>179</v>
      </c>
      <c r="D61" s="186" t="s">
        <v>700</v>
      </c>
      <c r="E61" s="186">
        <v>0.83</v>
      </c>
      <c r="F61" s="186">
        <v>58.231000000000002</v>
      </c>
      <c r="G61" s="186">
        <v>18.353000000000002</v>
      </c>
      <c r="J61" s="224">
        <f t="shared" si="2"/>
        <v>7.8494153999999997E-2</v>
      </c>
      <c r="K61" s="224">
        <f t="shared" si="3"/>
        <v>0.33707810200000005</v>
      </c>
      <c r="L61" s="189">
        <f t="shared" si="4"/>
        <v>9.4571269879518063</v>
      </c>
      <c r="M61" s="189">
        <f t="shared" si="5"/>
        <v>40.611819518072295</v>
      </c>
    </row>
    <row r="62" spans="1:13" x14ac:dyDescent="0.2">
      <c r="A62" s="186" t="s">
        <v>164</v>
      </c>
      <c r="B62" s="186">
        <v>56</v>
      </c>
      <c r="C62" s="186" t="s">
        <v>184</v>
      </c>
      <c r="D62" s="186" t="s">
        <v>701</v>
      </c>
      <c r="E62" s="186">
        <v>0.77900000000000003</v>
      </c>
      <c r="F62" s="186">
        <v>59.01</v>
      </c>
      <c r="G62" s="186">
        <v>18.643999999999998</v>
      </c>
      <c r="J62" s="224">
        <f t="shared" si="2"/>
        <v>7.953333999999998E-2</v>
      </c>
      <c r="K62" s="224">
        <f t="shared" si="3"/>
        <v>0.34223869599999995</v>
      </c>
      <c r="L62" s="189">
        <f t="shared" si="4"/>
        <v>10.209671373555839</v>
      </c>
      <c r="M62" s="189">
        <f t="shared" si="5"/>
        <v>43.933080359435166</v>
      </c>
    </row>
    <row r="63" spans="1:13" x14ac:dyDescent="0.2">
      <c r="A63" s="186" t="s">
        <v>164</v>
      </c>
      <c r="B63" s="186">
        <v>57</v>
      </c>
      <c r="C63" s="186" t="s">
        <v>185</v>
      </c>
      <c r="D63" s="186" t="s">
        <v>701</v>
      </c>
      <c r="E63" s="186">
        <v>0.85499999999999998</v>
      </c>
      <c r="F63" s="186">
        <v>64.900000000000006</v>
      </c>
      <c r="G63" s="186">
        <v>20.606000000000002</v>
      </c>
      <c r="J63" s="224">
        <f t="shared" si="2"/>
        <v>8.7390599999999999E-2</v>
      </c>
      <c r="K63" s="224">
        <f t="shared" si="3"/>
        <v>0.37703280400000005</v>
      </c>
      <c r="L63" s="189">
        <f t="shared" si="4"/>
        <v>10.221122807017544</v>
      </c>
      <c r="M63" s="189">
        <f t="shared" si="5"/>
        <v>44.097403976608199</v>
      </c>
    </row>
    <row r="64" spans="1:13" x14ac:dyDescent="0.2">
      <c r="A64" s="186" t="s">
        <v>164</v>
      </c>
      <c r="B64" s="186">
        <v>58</v>
      </c>
      <c r="C64" s="186" t="s">
        <v>191</v>
      </c>
      <c r="D64" s="186" t="s">
        <v>697</v>
      </c>
      <c r="E64" s="186">
        <v>0.72399999999999998</v>
      </c>
      <c r="F64" s="186">
        <v>69.662999999999997</v>
      </c>
      <c r="G64" s="186">
        <v>19.780999999999999</v>
      </c>
      <c r="J64" s="224">
        <f t="shared" si="2"/>
        <v>9.3744441999999983E-2</v>
      </c>
      <c r="K64" s="224">
        <f t="shared" si="3"/>
        <v>0.36240225399999998</v>
      </c>
      <c r="L64" s="189">
        <f t="shared" si="4"/>
        <v>12.948127348066297</v>
      </c>
      <c r="M64" s="189">
        <f t="shared" si="5"/>
        <v>50.05555994475138</v>
      </c>
    </row>
    <row r="65" spans="1:13" x14ac:dyDescent="0.2">
      <c r="A65" s="186" t="s">
        <v>186</v>
      </c>
      <c r="B65" s="186">
        <v>59</v>
      </c>
      <c r="C65" s="186" t="s">
        <v>192</v>
      </c>
      <c r="D65" s="186" t="s">
        <v>697</v>
      </c>
      <c r="E65" s="186">
        <v>0.72299999999999998</v>
      </c>
      <c r="F65" s="186">
        <v>69.191000000000003</v>
      </c>
      <c r="G65" s="186">
        <v>19.66</v>
      </c>
      <c r="J65" s="224">
        <f t="shared" si="2"/>
        <v>9.3114793999999987E-2</v>
      </c>
      <c r="K65" s="224">
        <f t="shared" si="3"/>
        <v>0.36025644000000001</v>
      </c>
      <c r="L65" s="189">
        <f t="shared" si="4"/>
        <v>12.878947994467497</v>
      </c>
      <c r="M65" s="189">
        <f t="shared" si="5"/>
        <v>49.828000000000003</v>
      </c>
    </row>
    <row r="66" spans="1:13" x14ac:dyDescent="0.2">
      <c r="A66" s="186"/>
      <c r="J66" s="224"/>
      <c r="K66" s="224"/>
      <c r="L66" s="189"/>
      <c r="M66" s="189"/>
    </row>
    <row r="67" spans="1:13" x14ac:dyDescent="0.2">
      <c r="A67" s="186"/>
      <c r="J67" s="224"/>
      <c r="K67" s="224"/>
      <c r="L67" s="189"/>
      <c r="M67" s="189"/>
    </row>
    <row r="68" spans="1:13" x14ac:dyDescent="0.2">
      <c r="J68" s="224"/>
      <c r="K68" s="224"/>
      <c r="L68" s="189"/>
      <c r="M68" s="189"/>
    </row>
    <row r="69" spans="1:13" x14ac:dyDescent="0.2">
      <c r="J69" s="224"/>
      <c r="K69" s="224"/>
      <c r="L69" s="189"/>
      <c r="M69" s="189"/>
    </row>
    <row r="70" spans="1:13" x14ac:dyDescent="0.2">
      <c r="J70" s="224"/>
      <c r="K70" s="224"/>
      <c r="L70" s="189"/>
      <c r="M70" s="189"/>
    </row>
    <row r="71" spans="1:13" x14ac:dyDescent="0.2">
      <c r="J71" s="224"/>
      <c r="K71" s="224"/>
      <c r="L71" s="189"/>
      <c r="M71" s="189"/>
    </row>
    <row r="72" spans="1:13" x14ac:dyDescent="0.2">
      <c r="J72" s="224"/>
      <c r="K72" s="224"/>
      <c r="L72" s="189"/>
      <c r="M72" s="189"/>
    </row>
    <row r="73" spans="1:13" x14ac:dyDescent="0.2">
      <c r="J73" s="224"/>
      <c r="K73" s="224"/>
      <c r="L73" s="189"/>
      <c r="M73" s="189"/>
    </row>
    <row r="74" spans="1:13" x14ac:dyDescent="0.2">
      <c r="J74" s="224"/>
      <c r="K74" s="224"/>
      <c r="L74" s="189"/>
      <c r="M74" s="189"/>
    </row>
    <row r="75" spans="1:13" x14ac:dyDescent="0.2">
      <c r="J75" s="224"/>
      <c r="K75" s="224"/>
      <c r="L75" s="189"/>
      <c r="M75" s="189"/>
    </row>
    <row r="76" spans="1:13" x14ac:dyDescent="0.2">
      <c r="J76" s="224"/>
      <c r="K76" s="224"/>
      <c r="L76" s="189"/>
      <c r="M76" s="189"/>
    </row>
    <row r="77" spans="1:13" x14ac:dyDescent="0.2">
      <c r="J77" s="224"/>
      <c r="K77" s="224"/>
      <c r="L77" s="189"/>
      <c r="M77" s="189"/>
    </row>
    <row r="78" spans="1:13" x14ac:dyDescent="0.2">
      <c r="J78" s="224"/>
      <c r="K78" s="224"/>
      <c r="L78" s="189"/>
      <c r="M78" s="189"/>
    </row>
    <row r="79" spans="1:13" x14ac:dyDescent="0.2">
      <c r="J79" s="224"/>
      <c r="K79" s="224"/>
      <c r="L79" s="189"/>
      <c r="M79" s="189"/>
    </row>
    <row r="80" spans="1:13" x14ac:dyDescent="0.2">
      <c r="J80" s="224"/>
      <c r="K80" s="224"/>
      <c r="L80" s="189"/>
      <c r="M80" s="189"/>
    </row>
    <row r="81" spans="10:13" x14ac:dyDescent="0.2">
      <c r="J81" s="224"/>
      <c r="K81" s="224"/>
      <c r="L81" s="189"/>
      <c r="M81" s="189"/>
    </row>
    <row r="82" spans="10:13" x14ac:dyDescent="0.2">
      <c r="J82" s="224"/>
      <c r="K82" s="224"/>
      <c r="L82" s="189"/>
      <c r="M82" s="189"/>
    </row>
    <row r="83" spans="10:13" x14ac:dyDescent="0.2">
      <c r="J83" s="224"/>
      <c r="K83" s="224"/>
      <c r="L83" s="189"/>
      <c r="M83" s="189"/>
    </row>
    <row r="84" spans="10:13" x14ac:dyDescent="0.2">
      <c r="J84" s="224"/>
      <c r="K84" s="224"/>
      <c r="L84" s="189"/>
      <c r="M84" s="189"/>
    </row>
    <row r="85" spans="10:13" x14ac:dyDescent="0.2">
      <c r="J85" s="224"/>
      <c r="K85" s="224"/>
      <c r="L85" s="189"/>
      <c r="M85" s="189"/>
    </row>
    <row r="86" spans="10:13" x14ac:dyDescent="0.2">
      <c r="J86" s="224"/>
      <c r="K86" s="224"/>
      <c r="L86" s="189"/>
      <c r="M86" s="189"/>
    </row>
    <row r="87" spans="10:13" x14ac:dyDescent="0.2">
      <c r="J87" s="224"/>
      <c r="K87" s="224"/>
      <c r="L87" s="189"/>
      <c r="M87" s="189"/>
    </row>
    <row r="88" spans="10:13" x14ac:dyDescent="0.2">
      <c r="J88" s="224"/>
      <c r="K88" s="224"/>
      <c r="L88" s="189"/>
      <c r="M88" s="189"/>
    </row>
    <row r="89" spans="10:13" x14ac:dyDescent="0.2">
      <c r="J89" s="224"/>
      <c r="K89" s="224"/>
      <c r="L89" s="189"/>
      <c r="M89" s="189"/>
    </row>
    <row r="90" spans="10:13" x14ac:dyDescent="0.2">
      <c r="J90" s="224"/>
      <c r="K90" s="224"/>
      <c r="L90" s="189"/>
      <c r="M90" s="189"/>
    </row>
    <row r="91" spans="10:13" x14ac:dyDescent="0.2">
      <c r="J91" s="224"/>
      <c r="K91" s="224"/>
      <c r="L91" s="189"/>
      <c r="M91" s="189"/>
    </row>
    <row r="92" spans="10:13" x14ac:dyDescent="0.2">
      <c r="J92" s="224"/>
      <c r="K92" s="224"/>
      <c r="L92" s="189"/>
      <c r="M92" s="189"/>
    </row>
    <row r="93" spans="10:13" x14ac:dyDescent="0.2">
      <c r="J93" s="224"/>
      <c r="K93" s="224"/>
      <c r="L93" s="189"/>
      <c r="M93" s="189"/>
    </row>
    <row r="94" spans="10:13" x14ac:dyDescent="0.2">
      <c r="J94" s="224"/>
      <c r="K94" s="224"/>
      <c r="L94" s="189"/>
      <c r="M94" s="189"/>
    </row>
    <row r="95" spans="10:13" x14ac:dyDescent="0.2">
      <c r="J95" s="224"/>
      <c r="K95" s="224"/>
      <c r="L95" s="189"/>
      <c r="M95" s="189"/>
    </row>
    <row r="96" spans="10:13" x14ac:dyDescent="0.2">
      <c r="J96" s="224"/>
      <c r="K96" s="224"/>
      <c r="L96" s="189"/>
      <c r="M96" s="189"/>
    </row>
    <row r="97" spans="10:13" x14ac:dyDescent="0.2">
      <c r="J97" s="224"/>
      <c r="K97" s="224"/>
      <c r="L97" s="189"/>
      <c r="M97" s="189"/>
    </row>
    <row r="98" spans="10:13" x14ac:dyDescent="0.2">
      <c r="J98" s="224"/>
      <c r="K98" s="224"/>
      <c r="L98" s="189"/>
      <c r="M98" s="189"/>
    </row>
    <row r="99" spans="10:13" x14ac:dyDescent="0.2">
      <c r="J99" s="224"/>
      <c r="K99" s="224"/>
      <c r="L99" s="189"/>
      <c r="M99" s="189"/>
    </row>
    <row r="100" spans="10:13" x14ac:dyDescent="0.2">
      <c r="J100" s="224"/>
      <c r="K100" s="224"/>
      <c r="L100" s="189"/>
      <c r="M100" s="189"/>
    </row>
    <row r="101" spans="10:13" x14ac:dyDescent="0.2">
      <c r="J101" s="224"/>
      <c r="K101" s="224"/>
      <c r="L101" s="189"/>
      <c r="M101" s="189"/>
    </row>
    <row r="102" spans="10:13" x14ac:dyDescent="0.2">
      <c r="J102" s="224"/>
      <c r="K102" s="224"/>
      <c r="L102" s="189"/>
      <c r="M102" s="189"/>
    </row>
  </sheetData>
  <pageMargins left="0.75" right="0.75" top="1" bottom="1" header="0.5" footer="0.5"/>
  <pageSetup orientation="portrait" r:id="rId1"/>
  <headerFooter alignWithMargins="0">
    <oddHeader>&amp;A</oddHeader>
    <oddFoote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26300"/>
  </sheetPr>
  <dimension ref="B36:F59"/>
  <sheetViews>
    <sheetView workbookViewId="0">
      <selection activeCell="F58" sqref="F58"/>
    </sheetView>
  </sheetViews>
  <sheetFormatPr defaultColWidth="8.85546875" defaultRowHeight="12.75" x14ac:dyDescent="0.2"/>
  <cols>
    <col min="1" max="1" width="8.85546875" style="172"/>
    <col min="2" max="2" width="69.7109375" style="172" customWidth="1"/>
    <col min="3" max="10" width="8.85546875" style="172"/>
    <col min="11" max="11" width="22" style="172" customWidth="1"/>
    <col min="12" max="12" width="16.42578125" style="172" customWidth="1"/>
    <col min="13" max="16384" width="8.85546875" style="172"/>
  </cols>
  <sheetData>
    <row r="36" spans="2:2" ht="15.75" x14ac:dyDescent="0.2">
      <c r="B36" s="171"/>
    </row>
    <row r="53" spans="2:6" ht="17.25" customHeight="1" x14ac:dyDescent="0.2"/>
    <row r="54" spans="2:6" ht="15.75" x14ac:dyDescent="0.2">
      <c r="B54" s="173"/>
      <c r="D54" s="174"/>
    </row>
    <row r="55" spans="2:6" ht="15.75" x14ac:dyDescent="0.2">
      <c r="B55" s="173"/>
      <c r="C55" s="174"/>
      <c r="D55" s="174"/>
    </row>
    <row r="56" spans="2:6" ht="15.75" x14ac:dyDescent="0.2">
      <c r="B56" s="171"/>
    </row>
    <row r="57" spans="2:6" ht="15.75" x14ac:dyDescent="0.2">
      <c r="B57" s="175"/>
    </row>
    <row r="58" spans="2:6" ht="16.5" customHeight="1" x14ac:dyDescent="0.2">
      <c r="B58" s="176"/>
      <c r="F58" s="174"/>
    </row>
    <row r="59" spans="2:6" ht="15.75" x14ac:dyDescent="0.2">
      <c r="B59" s="173"/>
      <c r="F59" s="174"/>
    </row>
  </sheetData>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26300"/>
  </sheetPr>
  <dimension ref="B2:H21"/>
  <sheetViews>
    <sheetView workbookViewId="0">
      <selection activeCell="F27" sqref="F27"/>
    </sheetView>
  </sheetViews>
  <sheetFormatPr defaultColWidth="11.42578125" defaultRowHeight="12.75" x14ac:dyDescent="0.2"/>
  <cols>
    <col min="1" max="1" width="11.42578125" style="17" customWidth="1"/>
    <col min="2" max="2" width="4.28515625" style="17" customWidth="1"/>
    <col min="3" max="3" width="9.42578125" style="17" customWidth="1"/>
    <col min="4" max="5" width="11.42578125" style="17" customWidth="1"/>
    <col min="6" max="6" width="16" style="17" customWidth="1"/>
    <col min="7" max="7" width="10.140625" style="17" customWidth="1"/>
    <col min="8" max="8" width="16.7109375" style="17" customWidth="1"/>
    <col min="9" max="16384" width="11.42578125" style="17"/>
  </cols>
  <sheetData>
    <row r="2" spans="2:8" ht="18.75" thickBot="1" x14ac:dyDescent="0.3">
      <c r="B2" s="18" t="s">
        <v>21</v>
      </c>
      <c r="C2" s="18"/>
      <c r="D2" s="18"/>
      <c r="E2" s="18"/>
      <c r="F2" s="18"/>
    </row>
    <row r="3" spans="2:8" ht="18" x14ac:dyDescent="0.25">
      <c r="B3" s="83"/>
      <c r="C3" s="84"/>
      <c r="D3" s="84" t="s">
        <v>16</v>
      </c>
      <c r="E3" s="84"/>
      <c r="F3" s="84"/>
      <c r="G3" s="84" t="s">
        <v>51</v>
      </c>
      <c r="H3" s="85"/>
    </row>
    <row r="4" spans="2:8" ht="18" x14ac:dyDescent="0.25">
      <c r="B4" s="86"/>
      <c r="C4" s="87" t="s">
        <v>8</v>
      </c>
      <c r="D4" s="88" t="s">
        <v>17</v>
      </c>
      <c r="E4" s="89"/>
      <c r="F4" s="90"/>
      <c r="G4" s="90"/>
      <c r="H4" s="91"/>
    </row>
    <row r="5" spans="2:8" ht="18" x14ac:dyDescent="0.25">
      <c r="B5" s="86"/>
      <c r="C5" s="87"/>
      <c r="D5" s="89"/>
      <c r="E5" s="89"/>
      <c r="F5" s="89"/>
      <c r="G5" s="90"/>
      <c r="H5" s="91"/>
    </row>
    <row r="6" spans="2:8" ht="18.75" thickBot="1" x14ac:dyDescent="0.3">
      <c r="B6" s="92"/>
      <c r="C6" s="93" t="s">
        <v>24</v>
      </c>
      <c r="D6" s="94" t="s">
        <v>22</v>
      </c>
      <c r="E6" s="95"/>
      <c r="F6" s="95"/>
      <c r="G6" s="96"/>
      <c r="H6" s="97"/>
    </row>
    <row r="7" spans="2:8" ht="18" x14ac:dyDescent="0.25">
      <c r="B7" s="19"/>
      <c r="C7" s="19"/>
      <c r="D7" s="20"/>
      <c r="E7" s="19"/>
      <c r="F7" s="19"/>
      <c r="G7" s="21"/>
      <c r="H7" s="21"/>
    </row>
    <row r="8" spans="2:8" ht="18.75" thickBot="1" x14ac:dyDescent="0.3">
      <c r="B8" s="18" t="s">
        <v>52</v>
      </c>
      <c r="C8" s="18"/>
      <c r="D8" s="18"/>
      <c r="E8" s="18"/>
      <c r="F8" s="18"/>
    </row>
    <row r="9" spans="2:8" ht="18" x14ac:dyDescent="0.25">
      <c r="B9" s="104"/>
      <c r="C9" s="98" t="s">
        <v>13</v>
      </c>
      <c r="D9" s="84" t="s">
        <v>18</v>
      </c>
      <c r="E9" s="84"/>
      <c r="F9" s="84"/>
      <c r="G9" s="84" t="s">
        <v>11</v>
      </c>
      <c r="H9" s="85"/>
    </row>
    <row r="10" spans="2:8" ht="18" x14ac:dyDescent="0.25">
      <c r="B10" s="86"/>
      <c r="C10" s="89"/>
      <c r="D10" s="88" t="s">
        <v>14</v>
      </c>
      <c r="E10" s="89"/>
      <c r="F10" s="89"/>
      <c r="G10" s="89"/>
      <c r="H10" s="99"/>
    </row>
    <row r="11" spans="2:8" ht="18" x14ac:dyDescent="0.25">
      <c r="B11" s="86"/>
      <c r="C11" s="89"/>
      <c r="D11" s="89" t="s">
        <v>4</v>
      </c>
      <c r="E11" s="89"/>
      <c r="F11" s="89"/>
      <c r="G11" s="89" t="s">
        <v>12</v>
      </c>
      <c r="H11" s="99"/>
    </row>
    <row r="12" spans="2:8" ht="18" x14ac:dyDescent="0.25">
      <c r="B12" s="86"/>
      <c r="C12" s="89"/>
      <c r="D12" s="88" t="s">
        <v>15</v>
      </c>
      <c r="E12" s="89"/>
      <c r="F12" s="90"/>
      <c r="G12" s="90"/>
      <c r="H12" s="91"/>
    </row>
    <row r="13" spans="2:8" ht="18" x14ac:dyDescent="0.25">
      <c r="B13" s="86"/>
      <c r="C13" s="89"/>
      <c r="D13" s="89" t="s">
        <v>16</v>
      </c>
      <c r="E13" s="89"/>
      <c r="F13" s="89"/>
      <c r="G13" s="89" t="s">
        <v>51</v>
      </c>
      <c r="H13" s="99"/>
    </row>
    <row r="14" spans="2:8" ht="18.75" thickBot="1" x14ac:dyDescent="0.3">
      <c r="B14" s="92"/>
      <c r="C14" s="95"/>
      <c r="D14" s="100" t="s">
        <v>17</v>
      </c>
      <c r="E14" s="95"/>
      <c r="F14" s="96"/>
      <c r="G14" s="96"/>
      <c r="H14" s="97"/>
    </row>
    <row r="15" spans="2:8" ht="18" x14ac:dyDescent="0.25">
      <c r="B15" s="83"/>
      <c r="C15" s="98" t="s">
        <v>7</v>
      </c>
      <c r="D15" s="84" t="s">
        <v>1</v>
      </c>
      <c r="E15" s="84"/>
      <c r="F15" s="84"/>
      <c r="G15" s="101"/>
      <c r="H15" s="102"/>
    </row>
    <row r="16" spans="2:8" ht="18" x14ac:dyDescent="0.25">
      <c r="B16" s="86"/>
      <c r="C16" s="89"/>
      <c r="D16" s="89" t="s">
        <v>2</v>
      </c>
      <c r="E16" s="89"/>
      <c r="F16" s="89"/>
      <c r="G16" s="90"/>
      <c r="H16" s="91"/>
    </row>
    <row r="17" spans="2:8" ht="18" x14ac:dyDescent="0.25">
      <c r="B17" s="86"/>
      <c r="C17" s="89"/>
      <c r="D17" s="89" t="s">
        <v>53</v>
      </c>
      <c r="E17" s="89"/>
      <c r="F17" s="89"/>
      <c r="G17" s="90"/>
      <c r="H17" s="91"/>
    </row>
    <row r="18" spans="2:8" ht="18.75" thickBot="1" x14ac:dyDescent="0.3">
      <c r="B18" s="92"/>
      <c r="C18" s="95"/>
      <c r="D18" s="95" t="s">
        <v>3</v>
      </c>
      <c r="E18" s="95"/>
      <c r="F18" s="95"/>
      <c r="G18" s="96"/>
      <c r="H18" s="97"/>
    </row>
    <row r="19" spans="2:8" ht="18" x14ac:dyDescent="0.25">
      <c r="B19" s="83"/>
      <c r="C19" s="98" t="s">
        <v>8</v>
      </c>
      <c r="D19" s="103" t="s">
        <v>23</v>
      </c>
      <c r="E19" s="84"/>
      <c r="F19" s="84"/>
      <c r="G19" s="101"/>
      <c r="H19" s="102"/>
    </row>
    <row r="20" spans="2:8" ht="18" x14ac:dyDescent="0.25">
      <c r="B20" s="86"/>
      <c r="C20" s="87" t="s">
        <v>24</v>
      </c>
      <c r="D20" s="89" t="s">
        <v>9</v>
      </c>
      <c r="E20" s="89"/>
      <c r="F20" s="89"/>
      <c r="G20" s="90"/>
      <c r="H20" s="91"/>
    </row>
    <row r="21" spans="2:8" ht="18.75" thickBot="1" x14ac:dyDescent="0.3">
      <c r="B21" s="92"/>
      <c r="C21" s="93" t="s">
        <v>25</v>
      </c>
      <c r="D21" s="95" t="s">
        <v>10</v>
      </c>
      <c r="E21" s="95"/>
      <c r="F21" s="95"/>
      <c r="G21" s="96"/>
      <c r="H21" s="97"/>
    </row>
  </sheetData>
  <hyperlinks>
    <hyperlink ref="D10" r:id="rId1"/>
    <hyperlink ref="D12" r:id="rId2"/>
    <hyperlink ref="D14" r:id="rId3"/>
    <hyperlink ref="D4" r:id="rId4"/>
    <hyperlink ref="D19" r:id="rId5"/>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0"/>
  <sheetViews>
    <sheetView workbookViewId="0">
      <pane ySplit="1" topLeftCell="A31" activePane="bottomLeft" state="frozen"/>
      <selection activeCell="J2" activeCellId="1" sqref="C2:D73 J2:N73"/>
      <selection pane="bottomLeft" activeCell="B77" sqref="B77:B84"/>
    </sheetView>
  </sheetViews>
  <sheetFormatPr defaultColWidth="8.85546875" defaultRowHeight="12.75" x14ac:dyDescent="0.2"/>
  <cols>
    <col min="1" max="1" width="8.85546875" style="190"/>
    <col min="2" max="2" width="4.85546875" style="190" customWidth="1"/>
    <col min="3" max="3" width="21.7109375" style="190" customWidth="1"/>
    <col min="4" max="4" width="11" style="190" bestFit="1" customWidth="1"/>
    <col min="5" max="5" width="8.28515625" style="190" customWidth="1"/>
    <col min="6" max="6" width="9.42578125" style="190" customWidth="1"/>
    <col min="7" max="7" width="11" style="190" customWidth="1"/>
    <col min="8" max="8" width="10" style="190" customWidth="1"/>
    <col min="9" max="9" width="10.42578125" style="190" customWidth="1"/>
    <col min="10" max="10" width="11.7109375" style="190" customWidth="1"/>
    <col min="11" max="11" width="10.7109375" style="190" customWidth="1"/>
    <col min="12" max="12" width="4.85546875" style="190" customWidth="1"/>
    <col min="13" max="13" width="11.28515625" style="190" customWidth="1"/>
    <col min="14" max="14" width="10.85546875" style="190" customWidth="1"/>
    <col min="15" max="15" width="10.42578125" style="190" bestFit="1" customWidth="1"/>
    <col min="16" max="257" width="8.85546875" style="190"/>
    <col min="258" max="258" width="4.85546875" style="190" customWidth="1"/>
    <col min="259" max="259" width="21.7109375" style="190" customWidth="1"/>
    <col min="260" max="260" width="11" style="190" bestFit="1" customWidth="1"/>
    <col min="261" max="261" width="8.28515625" style="190" customWidth="1"/>
    <col min="262" max="262" width="9.42578125" style="190" customWidth="1"/>
    <col min="263" max="263" width="11" style="190" customWidth="1"/>
    <col min="264" max="264" width="10" style="190" customWidth="1"/>
    <col min="265" max="265" width="10.42578125" style="190" customWidth="1"/>
    <col min="266" max="266" width="11.7109375" style="190" customWidth="1"/>
    <col min="267" max="267" width="10.7109375" style="190" customWidth="1"/>
    <col min="268" max="268" width="4.85546875" style="190" customWidth="1"/>
    <col min="269" max="269" width="11.28515625" style="190" customWidth="1"/>
    <col min="270" max="270" width="10.85546875" style="190" customWidth="1"/>
    <col min="271" max="271" width="10.42578125" style="190" bestFit="1" customWidth="1"/>
    <col min="272" max="513" width="8.85546875" style="190"/>
    <col min="514" max="514" width="4.85546875" style="190" customWidth="1"/>
    <col min="515" max="515" width="21.7109375" style="190" customWidth="1"/>
    <col min="516" max="516" width="11" style="190" bestFit="1" customWidth="1"/>
    <col min="517" max="517" width="8.28515625" style="190" customWidth="1"/>
    <col min="518" max="518" width="9.42578125" style="190" customWidth="1"/>
    <col min="519" max="519" width="11" style="190" customWidth="1"/>
    <col min="520" max="520" width="10" style="190" customWidth="1"/>
    <col min="521" max="521" width="10.42578125" style="190" customWidth="1"/>
    <col min="522" max="522" width="11.7109375" style="190" customWidth="1"/>
    <col min="523" max="523" width="10.7109375" style="190" customWidth="1"/>
    <col min="524" max="524" width="4.85546875" style="190" customWidth="1"/>
    <col min="525" max="525" width="11.28515625" style="190" customWidth="1"/>
    <col min="526" max="526" width="10.85546875" style="190" customWidth="1"/>
    <col min="527" max="527" width="10.42578125" style="190" bestFit="1" customWidth="1"/>
    <col min="528" max="769" width="8.85546875" style="190"/>
    <col min="770" max="770" width="4.85546875" style="190" customWidth="1"/>
    <col min="771" max="771" width="21.7109375" style="190" customWidth="1"/>
    <col min="772" max="772" width="11" style="190" bestFit="1" customWidth="1"/>
    <col min="773" max="773" width="8.28515625" style="190" customWidth="1"/>
    <col min="774" max="774" width="9.42578125" style="190" customWidth="1"/>
    <col min="775" max="775" width="11" style="190" customWidth="1"/>
    <col min="776" max="776" width="10" style="190" customWidth="1"/>
    <col min="777" max="777" width="10.42578125" style="190" customWidth="1"/>
    <col min="778" max="778" width="11.7109375" style="190" customWidth="1"/>
    <col min="779" max="779" width="10.7109375" style="190" customWidth="1"/>
    <col min="780" max="780" width="4.85546875" style="190" customWidth="1"/>
    <col min="781" max="781" width="11.28515625" style="190" customWidth="1"/>
    <col min="782" max="782" width="10.85546875" style="190" customWidth="1"/>
    <col min="783" max="783" width="10.42578125" style="190" bestFit="1" customWidth="1"/>
    <col min="784" max="1025" width="8.85546875" style="190"/>
    <col min="1026" max="1026" width="4.85546875" style="190" customWidth="1"/>
    <col min="1027" max="1027" width="21.7109375" style="190" customWidth="1"/>
    <col min="1028" max="1028" width="11" style="190" bestFit="1" customWidth="1"/>
    <col min="1029" max="1029" width="8.28515625" style="190" customWidth="1"/>
    <col min="1030" max="1030" width="9.42578125" style="190" customWidth="1"/>
    <col min="1031" max="1031" width="11" style="190" customWidth="1"/>
    <col min="1032" max="1032" width="10" style="190" customWidth="1"/>
    <col min="1033" max="1033" width="10.42578125" style="190" customWidth="1"/>
    <col min="1034" max="1034" width="11.7109375" style="190" customWidth="1"/>
    <col min="1035" max="1035" width="10.7109375" style="190" customWidth="1"/>
    <col min="1036" max="1036" width="4.85546875" style="190" customWidth="1"/>
    <col min="1037" max="1037" width="11.28515625" style="190" customWidth="1"/>
    <col min="1038" max="1038" width="10.85546875" style="190" customWidth="1"/>
    <col min="1039" max="1039" width="10.42578125" style="190" bestFit="1" customWidth="1"/>
    <col min="1040" max="1281" width="8.85546875" style="190"/>
    <col min="1282" max="1282" width="4.85546875" style="190" customWidth="1"/>
    <col min="1283" max="1283" width="21.7109375" style="190" customWidth="1"/>
    <col min="1284" max="1284" width="11" style="190" bestFit="1" customWidth="1"/>
    <col min="1285" max="1285" width="8.28515625" style="190" customWidth="1"/>
    <col min="1286" max="1286" width="9.42578125" style="190" customWidth="1"/>
    <col min="1287" max="1287" width="11" style="190" customWidth="1"/>
    <col min="1288" max="1288" width="10" style="190" customWidth="1"/>
    <col min="1289" max="1289" width="10.42578125" style="190" customWidth="1"/>
    <col min="1290" max="1290" width="11.7109375" style="190" customWidth="1"/>
    <col min="1291" max="1291" width="10.7109375" style="190" customWidth="1"/>
    <col min="1292" max="1292" width="4.85546875" style="190" customWidth="1"/>
    <col min="1293" max="1293" width="11.28515625" style="190" customWidth="1"/>
    <col min="1294" max="1294" width="10.85546875" style="190" customWidth="1"/>
    <col min="1295" max="1295" width="10.42578125" style="190" bestFit="1" customWidth="1"/>
    <col min="1296" max="1537" width="8.85546875" style="190"/>
    <col min="1538" max="1538" width="4.85546875" style="190" customWidth="1"/>
    <col min="1539" max="1539" width="21.7109375" style="190" customWidth="1"/>
    <col min="1540" max="1540" width="11" style="190" bestFit="1" customWidth="1"/>
    <col min="1541" max="1541" width="8.28515625" style="190" customWidth="1"/>
    <col min="1542" max="1542" width="9.42578125" style="190" customWidth="1"/>
    <col min="1543" max="1543" width="11" style="190" customWidth="1"/>
    <col min="1544" max="1544" width="10" style="190" customWidth="1"/>
    <col min="1545" max="1545" width="10.42578125" style="190" customWidth="1"/>
    <col min="1546" max="1546" width="11.7109375" style="190" customWidth="1"/>
    <col min="1547" max="1547" width="10.7109375" style="190" customWidth="1"/>
    <col min="1548" max="1548" width="4.85546875" style="190" customWidth="1"/>
    <col min="1549" max="1549" width="11.28515625" style="190" customWidth="1"/>
    <col min="1550" max="1550" width="10.85546875" style="190" customWidth="1"/>
    <col min="1551" max="1551" width="10.42578125" style="190" bestFit="1" customWidth="1"/>
    <col min="1552" max="1793" width="8.85546875" style="190"/>
    <col min="1794" max="1794" width="4.85546875" style="190" customWidth="1"/>
    <col min="1795" max="1795" width="21.7109375" style="190" customWidth="1"/>
    <col min="1796" max="1796" width="11" style="190" bestFit="1" customWidth="1"/>
    <col min="1797" max="1797" width="8.28515625" style="190" customWidth="1"/>
    <col min="1798" max="1798" width="9.42578125" style="190" customWidth="1"/>
    <col min="1799" max="1799" width="11" style="190" customWidth="1"/>
    <col min="1800" max="1800" width="10" style="190" customWidth="1"/>
    <col min="1801" max="1801" width="10.42578125" style="190" customWidth="1"/>
    <col min="1802" max="1802" width="11.7109375" style="190" customWidth="1"/>
    <col min="1803" max="1803" width="10.7109375" style="190" customWidth="1"/>
    <col min="1804" max="1804" width="4.85546875" style="190" customWidth="1"/>
    <col min="1805" max="1805" width="11.28515625" style="190" customWidth="1"/>
    <col min="1806" max="1806" width="10.85546875" style="190" customWidth="1"/>
    <col min="1807" max="1807" width="10.42578125" style="190" bestFit="1" customWidth="1"/>
    <col min="1808" max="2049" width="8.85546875" style="190"/>
    <col min="2050" max="2050" width="4.85546875" style="190" customWidth="1"/>
    <col min="2051" max="2051" width="21.7109375" style="190" customWidth="1"/>
    <col min="2052" max="2052" width="11" style="190" bestFit="1" customWidth="1"/>
    <col min="2053" max="2053" width="8.28515625" style="190" customWidth="1"/>
    <col min="2054" max="2054" width="9.42578125" style="190" customWidth="1"/>
    <col min="2055" max="2055" width="11" style="190" customWidth="1"/>
    <col min="2056" max="2056" width="10" style="190" customWidth="1"/>
    <col min="2057" max="2057" width="10.42578125" style="190" customWidth="1"/>
    <col min="2058" max="2058" width="11.7109375" style="190" customWidth="1"/>
    <col min="2059" max="2059" width="10.7109375" style="190" customWidth="1"/>
    <col min="2060" max="2060" width="4.85546875" style="190" customWidth="1"/>
    <col min="2061" max="2061" width="11.28515625" style="190" customWidth="1"/>
    <col min="2062" max="2062" width="10.85546875" style="190" customWidth="1"/>
    <col min="2063" max="2063" width="10.42578125" style="190" bestFit="1" customWidth="1"/>
    <col min="2064" max="2305" width="8.85546875" style="190"/>
    <col min="2306" max="2306" width="4.85546875" style="190" customWidth="1"/>
    <col min="2307" max="2307" width="21.7109375" style="190" customWidth="1"/>
    <col min="2308" max="2308" width="11" style="190" bestFit="1" customWidth="1"/>
    <col min="2309" max="2309" width="8.28515625" style="190" customWidth="1"/>
    <col min="2310" max="2310" width="9.42578125" style="190" customWidth="1"/>
    <col min="2311" max="2311" width="11" style="190" customWidth="1"/>
    <col min="2312" max="2312" width="10" style="190" customWidth="1"/>
    <col min="2313" max="2313" width="10.42578125" style="190" customWidth="1"/>
    <col min="2314" max="2314" width="11.7109375" style="190" customWidth="1"/>
    <col min="2315" max="2315" width="10.7109375" style="190" customWidth="1"/>
    <col min="2316" max="2316" width="4.85546875" style="190" customWidth="1"/>
    <col min="2317" max="2317" width="11.28515625" style="190" customWidth="1"/>
    <col min="2318" max="2318" width="10.85546875" style="190" customWidth="1"/>
    <col min="2319" max="2319" width="10.42578125" style="190" bestFit="1" customWidth="1"/>
    <col min="2320" max="2561" width="8.85546875" style="190"/>
    <col min="2562" max="2562" width="4.85546875" style="190" customWidth="1"/>
    <col min="2563" max="2563" width="21.7109375" style="190" customWidth="1"/>
    <col min="2564" max="2564" width="11" style="190" bestFit="1" customWidth="1"/>
    <col min="2565" max="2565" width="8.28515625" style="190" customWidth="1"/>
    <col min="2566" max="2566" width="9.42578125" style="190" customWidth="1"/>
    <col min="2567" max="2567" width="11" style="190" customWidth="1"/>
    <col min="2568" max="2568" width="10" style="190" customWidth="1"/>
    <col min="2569" max="2569" width="10.42578125" style="190" customWidth="1"/>
    <col min="2570" max="2570" width="11.7109375" style="190" customWidth="1"/>
    <col min="2571" max="2571" width="10.7109375" style="190" customWidth="1"/>
    <col min="2572" max="2572" width="4.85546875" style="190" customWidth="1"/>
    <col min="2573" max="2573" width="11.28515625" style="190" customWidth="1"/>
    <col min="2574" max="2574" width="10.85546875" style="190" customWidth="1"/>
    <col min="2575" max="2575" width="10.42578125" style="190" bestFit="1" customWidth="1"/>
    <col min="2576" max="2817" width="8.85546875" style="190"/>
    <col min="2818" max="2818" width="4.85546875" style="190" customWidth="1"/>
    <col min="2819" max="2819" width="21.7109375" style="190" customWidth="1"/>
    <col min="2820" max="2820" width="11" style="190" bestFit="1" customWidth="1"/>
    <col min="2821" max="2821" width="8.28515625" style="190" customWidth="1"/>
    <col min="2822" max="2822" width="9.42578125" style="190" customWidth="1"/>
    <col min="2823" max="2823" width="11" style="190" customWidth="1"/>
    <col min="2824" max="2824" width="10" style="190" customWidth="1"/>
    <col min="2825" max="2825" width="10.42578125" style="190" customWidth="1"/>
    <col min="2826" max="2826" width="11.7109375" style="190" customWidth="1"/>
    <col min="2827" max="2827" width="10.7109375" style="190" customWidth="1"/>
    <col min="2828" max="2828" width="4.85546875" style="190" customWidth="1"/>
    <col min="2829" max="2829" width="11.28515625" style="190" customWidth="1"/>
    <col min="2830" max="2830" width="10.85546875" style="190" customWidth="1"/>
    <col min="2831" max="2831" width="10.42578125" style="190" bestFit="1" customWidth="1"/>
    <col min="2832" max="3073" width="8.85546875" style="190"/>
    <col min="3074" max="3074" width="4.85546875" style="190" customWidth="1"/>
    <col min="3075" max="3075" width="21.7109375" style="190" customWidth="1"/>
    <col min="3076" max="3076" width="11" style="190" bestFit="1" customWidth="1"/>
    <col min="3077" max="3077" width="8.28515625" style="190" customWidth="1"/>
    <col min="3078" max="3078" width="9.42578125" style="190" customWidth="1"/>
    <col min="3079" max="3079" width="11" style="190" customWidth="1"/>
    <col min="3080" max="3080" width="10" style="190" customWidth="1"/>
    <col min="3081" max="3081" width="10.42578125" style="190" customWidth="1"/>
    <col min="3082" max="3082" width="11.7109375" style="190" customWidth="1"/>
    <col min="3083" max="3083" width="10.7109375" style="190" customWidth="1"/>
    <col min="3084" max="3084" width="4.85546875" style="190" customWidth="1"/>
    <col min="3085" max="3085" width="11.28515625" style="190" customWidth="1"/>
    <col min="3086" max="3086" width="10.85546875" style="190" customWidth="1"/>
    <col min="3087" max="3087" width="10.42578125" style="190" bestFit="1" customWidth="1"/>
    <col min="3088" max="3329" width="8.85546875" style="190"/>
    <col min="3330" max="3330" width="4.85546875" style="190" customWidth="1"/>
    <col min="3331" max="3331" width="21.7109375" style="190" customWidth="1"/>
    <col min="3332" max="3332" width="11" style="190" bestFit="1" customWidth="1"/>
    <col min="3333" max="3333" width="8.28515625" style="190" customWidth="1"/>
    <col min="3334" max="3334" width="9.42578125" style="190" customWidth="1"/>
    <col min="3335" max="3335" width="11" style="190" customWidth="1"/>
    <col min="3336" max="3336" width="10" style="190" customWidth="1"/>
    <col min="3337" max="3337" width="10.42578125" style="190" customWidth="1"/>
    <col min="3338" max="3338" width="11.7109375" style="190" customWidth="1"/>
    <col min="3339" max="3339" width="10.7109375" style="190" customWidth="1"/>
    <col min="3340" max="3340" width="4.85546875" style="190" customWidth="1"/>
    <col min="3341" max="3341" width="11.28515625" style="190" customWidth="1"/>
    <col min="3342" max="3342" width="10.85546875" style="190" customWidth="1"/>
    <col min="3343" max="3343" width="10.42578125" style="190" bestFit="1" customWidth="1"/>
    <col min="3344" max="3585" width="8.85546875" style="190"/>
    <col min="3586" max="3586" width="4.85546875" style="190" customWidth="1"/>
    <col min="3587" max="3587" width="21.7109375" style="190" customWidth="1"/>
    <col min="3588" max="3588" width="11" style="190" bestFit="1" customWidth="1"/>
    <col min="3589" max="3589" width="8.28515625" style="190" customWidth="1"/>
    <col min="3590" max="3590" width="9.42578125" style="190" customWidth="1"/>
    <col min="3591" max="3591" width="11" style="190" customWidth="1"/>
    <col min="3592" max="3592" width="10" style="190" customWidth="1"/>
    <col min="3593" max="3593" width="10.42578125" style="190" customWidth="1"/>
    <col min="3594" max="3594" width="11.7109375" style="190" customWidth="1"/>
    <col min="3595" max="3595" width="10.7109375" style="190" customWidth="1"/>
    <col min="3596" max="3596" width="4.85546875" style="190" customWidth="1"/>
    <col min="3597" max="3597" width="11.28515625" style="190" customWidth="1"/>
    <col min="3598" max="3598" width="10.85546875" style="190" customWidth="1"/>
    <col min="3599" max="3599" width="10.42578125" style="190" bestFit="1" customWidth="1"/>
    <col min="3600" max="3841" width="8.85546875" style="190"/>
    <col min="3842" max="3842" width="4.85546875" style="190" customWidth="1"/>
    <col min="3843" max="3843" width="21.7109375" style="190" customWidth="1"/>
    <col min="3844" max="3844" width="11" style="190" bestFit="1" customWidth="1"/>
    <col min="3845" max="3845" width="8.28515625" style="190" customWidth="1"/>
    <col min="3846" max="3846" width="9.42578125" style="190" customWidth="1"/>
    <col min="3847" max="3847" width="11" style="190" customWidth="1"/>
    <col min="3848" max="3848" width="10" style="190" customWidth="1"/>
    <col min="3849" max="3849" width="10.42578125" style="190" customWidth="1"/>
    <col min="3850" max="3850" width="11.7109375" style="190" customWidth="1"/>
    <col min="3851" max="3851" width="10.7109375" style="190" customWidth="1"/>
    <col min="3852" max="3852" width="4.85546875" style="190" customWidth="1"/>
    <col min="3853" max="3853" width="11.28515625" style="190" customWidth="1"/>
    <col min="3854" max="3854" width="10.85546875" style="190" customWidth="1"/>
    <col min="3855" max="3855" width="10.42578125" style="190" bestFit="1" customWidth="1"/>
    <col min="3856" max="4097" width="8.85546875" style="190"/>
    <col min="4098" max="4098" width="4.85546875" style="190" customWidth="1"/>
    <col min="4099" max="4099" width="21.7109375" style="190" customWidth="1"/>
    <col min="4100" max="4100" width="11" style="190" bestFit="1" customWidth="1"/>
    <col min="4101" max="4101" width="8.28515625" style="190" customWidth="1"/>
    <col min="4102" max="4102" width="9.42578125" style="190" customWidth="1"/>
    <col min="4103" max="4103" width="11" style="190" customWidth="1"/>
    <col min="4104" max="4104" width="10" style="190" customWidth="1"/>
    <col min="4105" max="4105" width="10.42578125" style="190" customWidth="1"/>
    <col min="4106" max="4106" width="11.7109375" style="190" customWidth="1"/>
    <col min="4107" max="4107" width="10.7109375" style="190" customWidth="1"/>
    <col min="4108" max="4108" width="4.85546875" style="190" customWidth="1"/>
    <col min="4109" max="4109" width="11.28515625" style="190" customWidth="1"/>
    <col min="4110" max="4110" width="10.85546875" style="190" customWidth="1"/>
    <col min="4111" max="4111" width="10.42578125" style="190" bestFit="1" customWidth="1"/>
    <col min="4112" max="4353" width="8.85546875" style="190"/>
    <col min="4354" max="4354" width="4.85546875" style="190" customWidth="1"/>
    <col min="4355" max="4355" width="21.7109375" style="190" customWidth="1"/>
    <col min="4356" max="4356" width="11" style="190" bestFit="1" customWidth="1"/>
    <col min="4357" max="4357" width="8.28515625" style="190" customWidth="1"/>
    <col min="4358" max="4358" width="9.42578125" style="190" customWidth="1"/>
    <col min="4359" max="4359" width="11" style="190" customWidth="1"/>
    <col min="4360" max="4360" width="10" style="190" customWidth="1"/>
    <col min="4361" max="4361" width="10.42578125" style="190" customWidth="1"/>
    <col min="4362" max="4362" width="11.7109375" style="190" customWidth="1"/>
    <col min="4363" max="4363" width="10.7109375" style="190" customWidth="1"/>
    <col min="4364" max="4364" width="4.85546875" style="190" customWidth="1"/>
    <col min="4365" max="4365" width="11.28515625" style="190" customWidth="1"/>
    <col min="4366" max="4366" width="10.85546875" style="190" customWidth="1"/>
    <col min="4367" max="4367" width="10.42578125" style="190" bestFit="1" customWidth="1"/>
    <col min="4368" max="4609" width="8.85546875" style="190"/>
    <col min="4610" max="4610" width="4.85546875" style="190" customWidth="1"/>
    <col min="4611" max="4611" width="21.7109375" style="190" customWidth="1"/>
    <col min="4612" max="4612" width="11" style="190" bestFit="1" customWidth="1"/>
    <col min="4613" max="4613" width="8.28515625" style="190" customWidth="1"/>
    <col min="4614" max="4614" width="9.42578125" style="190" customWidth="1"/>
    <col min="4615" max="4615" width="11" style="190" customWidth="1"/>
    <col min="4616" max="4616" width="10" style="190" customWidth="1"/>
    <col min="4617" max="4617" width="10.42578125" style="190" customWidth="1"/>
    <col min="4618" max="4618" width="11.7109375" style="190" customWidth="1"/>
    <col min="4619" max="4619" width="10.7109375" style="190" customWidth="1"/>
    <col min="4620" max="4620" width="4.85546875" style="190" customWidth="1"/>
    <col min="4621" max="4621" width="11.28515625" style="190" customWidth="1"/>
    <col min="4622" max="4622" width="10.85546875" style="190" customWidth="1"/>
    <col min="4623" max="4623" width="10.42578125" style="190" bestFit="1" customWidth="1"/>
    <col min="4624" max="4865" width="8.85546875" style="190"/>
    <col min="4866" max="4866" width="4.85546875" style="190" customWidth="1"/>
    <col min="4867" max="4867" width="21.7109375" style="190" customWidth="1"/>
    <col min="4868" max="4868" width="11" style="190" bestFit="1" customWidth="1"/>
    <col min="4869" max="4869" width="8.28515625" style="190" customWidth="1"/>
    <col min="4870" max="4870" width="9.42578125" style="190" customWidth="1"/>
    <col min="4871" max="4871" width="11" style="190" customWidth="1"/>
    <col min="4872" max="4872" width="10" style="190" customWidth="1"/>
    <col min="4873" max="4873" width="10.42578125" style="190" customWidth="1"/>
    <col min="4874" max="4874" width="11.7109375" style="190" customWidth="1"/>
    <col min="4875" max="4875" width="10.7109375" style="190" customWidth="1"/>
    <col min="4876" max="4876" width="4.85546875" style="190" customWidth="1"/>
    <col min="4877" max="4877" width="11.28515625" style="190" customWidth="1"/>
    <col min="4878" max="4878" width="10.85546875" style="190" customWidth="1"/>
    <col min="4879" max="4879" width="10.42578125" style="190" bestFit="1" customWidth="1"/>
    <col min="4880" max="5121" width="8.85546875" style="190"/>
    <col min="5122" max="5122" width="4.85546875" style="190" customWidth="1"/>
    <col min="5123" max="5123" width="21.7109375" style="190" customWidth="1"/>
    <col min="5124" max="5124" width="11" style="190" bestFit="1" customWidth="1"/>
    <col min="5125" max="5125" width="8.28515625" style="190" customWidth="1"/>
    <col min="5126" max="5126" width="9.42578125" style="190" customWidth="1"/>
    <col min="5127" max="5127" width="11" style="190" customWidth="1"/>
    <col min="5128" max="5128" width="10" style="190" customWidth="1"/>
    <col min="5129" max="5129" width="10.42578125" style="190" customWidth="1"/>
    <col min="5130" max="5130" width="11.7109375" style="190" customWidth="1"/>
    <col min="5131" max="5131" width="10.7109375" style="190" customWidth="1"/>
    <col min="5132" max="5132" width="4.85546875" style="190" customWidth="1"/>
    <col min="5133" max="5133" width="11.28515625" style="190" customWidth="1"/>
    <col min="5134" max="5134" width="10.85546875" style="190" customWidth="1"/>
    <col min="5135" max="5135" width="10.42578125" style="190" bestFit="1" customWidth="1"/>
    <col min="5136" max="5377" width="8.85546875" style="190"/>
    <col min="5378" max="5378" width="4.85546875" style="190" customWidth="1"/>
    <col min="5379" max="5379" width="21.7109375" style="190" customWidth="1"/>
    <col min="5380" max="5380" width="11" style="190" bestFit="1" customWidth="1"/>
    <col min="5381" max="5381" width="8.28515625" style="190" customWidth="1"/>
    <col min="5382" max="5382" width="9.42578125" style="190" customWidth="1"/>
    <col min="5383" max="5383" width="11" style="190" customWidth="1"/>
    <col min="5384" max="5384" width="10" style="190" customWidth="1"/>
    <col min="5385" max="5385" width="10.42578125" style="190" customWidth="1"/>
    <col min="5386" max="5386" width="11.7109375" style="190" customWidth="1"/>
    <col min="5387" max="5387" width="10.7109375" style="190" customWidth="1"/>
    <col min="5388" max="5388" width="4.85546875" style="190" customWidth="1"/>
    <col min="5389" max="5389" width="11.28515625" style="190" customWidth="1"/>
    <col min="5390" max="5390" width="10.85546875" style="190" customWidth="1"/>
    <col min="5391" max="5391" width="10.42578125" style="190" bestFit="1" customWidth="1"/>
    <col min="5392" max="5633" width="8.85546875" style="190"/>
    <col min="5634" max="5634" width="4.85546875" style="190" customWidth="1"/>
    <col min="5635" max="5635" width="21.7109375" style="190" customWidth="1"/>
    <col min="5636" max="5636" width="11" style="190" bestFit="1" customWidth="1"/>
    <col min="5637" max="5637" width="8.28515625" style="190" customWidth="1"/>
    <col min="5638" max="5638" width="9.42578125" style="190" customWidth="1"/>
    <col min="5639" max="5639" width="11" style="190" customWidth="1"/>
    <col min="5640" max="5640" width="10" style="190" customWidth="1"/>
    <col min="5641" max="5641" width="10.42578125" style="190" customWidth="1"/>
    <col min="5642" max="5642" width="11.7109375" style="190" customWidth="1"/>
    <col min="5643" max="5643" width="10.7109375" style="190" customWidth="1"/>
    <col min="5644" max="5644" width="4.85546875" style="190" customWidth="1"/>
    <col min="5645" max="5645" width="11.28515625" style="190" customWidth="1"/>
    <col min="5646" max="5646" width="10.85546875" style="190" customWidth="1"/>
    <col min="5647" max="5647" width="10.42578125" style="190" bestFit="1" customWidth="1"/>
    <col min="5648" max="5889" width="8.85546875" style="190"/>
    <col min="5890" max="5890" width="4.85546875" style="190" customWidth="1"/>
    <col min="5891" max="5891" width="21.7109375" style="190" customWidth="1"/>
    <col min="5892" max="5892" width="11" style="190" bestFit="1" customWidth="1"/>
    <col min="5893" max="5893" width="8.28515625" style="190" customWidth="1"/>
    <col min="5894" max="5894" width="9.42578125" style="190" customWidth="1"/>
    <col min="5895" max="5895" width="11" style="190" customWidth="1"/>
    <col min="5896" max="5896" width="10" style="190" customWidth="1"/>
    <col min="5897" max="5897" width="10.42578125" style="190" customWidth="1"/>
    <col min="5898" max="5898" width="11.7109375" style="190" customWidth="1"/>
    <col min="5899" max="5899" width="10.7109375" style="190" customWidth="1"/>
    <col min="5900" max="5900" width="4.85546875" style="190" customWidth="1"/>
    <col min="5901" max="5901" width="11.28515625" style="190" customWidth="1"/>
    <col min="5902" max="5902" width="10.85546875" style="190" customWidth="1"/>
    <col min="5903" max="5903" width="10.42578125" style="190" bestFit="1" customWidth="1"/>
    <col min="5904" max="6145" width="8.85546875" style="190"/>
    <col min="6146" max="6146" width="4.85546875" style="190" customWidth="1"/>
    <col min="6147" max="6147" width="21.7109375" style="190" customWidth="1"/>
    <col min="6148" max="6148" width="11" style="190" bestFit="1" customWidth="1"/>
    <col min="6149" max="6149" width="8.28515625" style="190" customWidth="1"/>
    <col min="6150" max="6150" width="9.42578125" style="190" customWidth="1"/>
    <col min="6151" max="6151" width="11" style="190" customWidth="1"/>
    <col min="6152" max="6152" width="10" style="190" customWidth="1"/>
    <col min="6153" max="6153" width="10.42578125" style="190" customWidth="1"/>
    <col min="6154" max="6154" width="11.7109375" style="190" customWidth="1"/>
    <col min="6155" max="6155" width="10.7109375" style="190" customWidth="1"/>
    <col min="6156" max="6156" width="4.85546875" style="190" customWidth="1"/>
    <col min="6157" max="6157" width="11.28515625" style="190" customWidth="1"/>
    <col min="6158" max="6158" width="10.85546875" style="190" customWidth="1"/>
    <col min="6159" max="6159" width="10.42578125" style="190" bestFit="1" customWidth="1"/>
    <col min="6160" max="6401" width="8.85546875" style="190"/>
    <col min="6402" max="6402" width="4.85546875" style="190" customWidth="1"/>
    <col min="6403" max="6403" width="21.7109375" style="190" customWidth="1"/>
    <col min="6404" max="6404" width="11" style="190" bestFit="1" customWidth="1"/>
    <col min="6405" max="6405" width="8.28515625" style="190" customWidth="1"/>
    <col min="6406" max="6406" width="9.42578125" style="190" customWidth="1"/>
    <col min="6407" max="6407" width="11" style="190" customWidth="1"/>
    <col min="6408" max="6408" width="10" style="190" customWidth="1"/>
    <col min="6409" max="6409" width="10.42578125" style="190" customWidth="1"/>
    <col min="6410" max="6410" width="11.7109375" style="190" customWidth="1"/>
    <col min="6411" max="6411" width="10.7109375" style="190" customWidth="1"/>
    <col min="6412" max="6412" width="4.85546875" style="190" customWidth="1"/>
    <col min="6413" max="6413" width="11.28515625" style="190" customWidth="1"/>
    <col min="6414" max="6414" width="10.85546875" style="190" customWidth="1"/>
    <col min="6415" max="6415" width="10.42578125" style="190" bestFit="1" customWidth="1"/>
    <col min="6416" max="6657" width="8.85546875" style="190"/>
    <col min="6658" max="6658" width="4.85546875" style="190" customWidth="1"/>
    <col min="6659" max="6659" width="21.7109375" style="190" customWidth="1"/>
    <col min="6660" max="6660" width="11" style="190" bestFit="1" customWidth="1"/>
    <col min="6661" max="6661" width="8.28515625" style="190" customWidth="1"/>
    <col min="6662" max="6662" width="9.42578125" style="190" customWidth="1"/>
    <col min="6663" max="6663" width="11" style="190" customWidth="1"/>
    <col min="6664" max="6664" width="10" style="190" customWidth="1"/>
    <col min="6665" max="6665" width="10.42578125" style="190" customWidth="1"/>
    <col min="6666" max="6666" width="11.7109375" style="190" customWidth="1"/>
    <col min="6667" max="6667" width="10.7109375" style="190" customWidth="1"/>
    <col min="6668" max="6668" width="4.85546875" style="190" customWidth="1"/>
    <col min="6669" max="6669" width="11.28515625" style="190" customWidth="1"/>
    <col min="6670" max="6670" width="10.85546875" style="190" customWidth="1"/>
    <col min="6671" max="6671" width="10.42578125" style="190" bestFit="1" customWidth="1"/>
    <col min="6672" max="6913" width="8.85546875" style="190"/>
    <col min="6914" max="6914" width="4.85546875" style="190" customWidth="1"/>
    <col min="6915" max="6915" width="21.7109375" style="190" customWidth="1"/>
    <col min="6916" max="6916" width="11" style="190" bestFit="1" customWidth="1"/>
    <col min="6917" max="6917" width="8.28515625" style="190" customWidth="1"/>
    <col min="6918" max="6918" width="9.42578125" style="190" customWidth="1"/>
    <col min="6919" max="6919" width="11" style="190" customWidth="1"/>
    <col min="6920" max="6920" width="10" style="190" customWidth="1"/>
    <col min="6921" max="6921" width="10.42578125" style="190" customWidth="1"/>
    <col min="6922" max="6922" width="11.7109375" style="190" customWidth="1"/>
    <col min="6923" max="6923" width="10.7109375" style="190" customWidth="1"/>
    <col min="6924" max="6924" width="4.85546875" style="190" customWidth="1"/>
    <col min="6925" max="6925" width="11.28515625" style="190" customWidth="1"/>
    <col min="6926" max="6926" width="10.85546875" style="190" customWidth="1"/>
    <col min="6927" max="6927" width="10.42578125" style="190" bestFit="1" customWidth="1"/>
    <col min="6928" max="7169" width="8.85546875" style="190"/>
    <col min="7170" max="7170" width="4.85546875" style="190" customWidth="1"/>
    <col min="7171" max="7171" width="21.7109375" style="190" customWidth="1"/>
    <col min="7172" max="7172" width="11" style="190" bestFit="1" customWidth="1"/>
    <col min="7173" max="7173" width="8.28515625" style="190" customWidth="1"/>
    <col min="7174" max="7174" width="9.42578125" style="190" customWidth="1"/>
    <col min="7175" max="7175" width="11" style="190" customWidth="1"/>
    <col min="7176" max="7176" width="10" style="190" customWidth="1"/>
    <col min="7177" max="7177" width="10.42578125" style="190" customWidth="1"/>
    <col min="7178" max="7178" width="11.7109375" style="190" customWidth="1"/>
    <col min="7179" max="7179" width="10.7109375" style="190" customWidth="1"/>
    <col min="7180" max="7180" width="4.85546875" style="190" customWidth="1"/>
    <col min="7181" max="7181" width="11.28515625" style="190" customWidth="1"/>
    <col min="7182" max="7182" width="10.85546875" style="190" customWidth="1"/>
    <col min="7183" max="7183" width="10.42578125" style="190" bestFit="1" customWidth="1"/>
    <col min="7184" max="7425" width="8.85546875" style="190"/>
    <col min="7426" max="7426" width="4.85546875" style="190" customWidth="1"/>
    <col min="7427" max="7427" width="21.7109375" style="190" customWidth="1"/>
    <col min="7428" max="7428" width="11" style="190" bestFit="1" customWidth="1"/>
    <col min="7429" max="7429" width="8.28515625" style="190" customWidth="1"/>
    <col min="7430" max="7430" width="9.42578125" style="190" customWidth="1"/>
    <col min="7431" max="7431" width="11" style="190" customWidth="1"/>
    <col min="7432" max="7432" width="10" style="190" customWidth="1"/>
    <col min="7433" max="7433" width="10.42578125" style="190" customWidth="1"/>
    <col min="7434" max="7434" width="11.7109375" style="190" customWidth="1"/>
    <col min="7435" max="7435" width="10.7109375" style="190" customWidth="1"/>
    <col min="7436" max="7436" width="4.85546875" style="190" customWidth="1"/>
    <col min="7437" max="7437" width="11.28515625" style="190" customWidth="1"/>
    <col min="7438" max="7438" width="10.85546875" style="190" customWidth="1"/>
    <col min="7439" max="7439" width="10.42578125" style="190" bestFit="1" customWidth="1"/>
    <col min="7440" max="7681" width="8.85546875" style="190"/>
    <col min="7682" max="7682" width="4.85546875" style="190" customWidth="1"/>
    <col min="7683" max="7683" width="21.7109375" style="190" customWidth="1"/>
    <col min="7684" max="7684" width="11" style="190" bestFit="1" customWidth="1"/>
    <col min="7685" max="7685" width="8.28515625" style="190" customWidth="1"/>
    <col min="7686" max="7686" width="9.42578125" style="190" customWidth="1"/>
    <col min="7687" max="7687" width="11" style="190" customWidth="1"/>
    <col min="7688" max="7688" width="10" style="190" customWidth="1"/>
    <col min="7689" max="7689" width="10.42578125" style="190" customWidth="1"/>
    <col min="7690" max="7690" width="11.7109375" style="190" customWidth="1"/>
    <col min="7691" max="7691" width="10.7109375" style="190" customWidth="1"/>
    <col min="7692" max="7692" width="4.85546875" style="190" customWidth="1"/>
    <col min="7693" max="7693" width="11.28515625" style="190" customWidth="1"/>
    <col min="7694" max="7694" width="10.85546875" style="190" customWidth="1"/>
    <col min="7695" max="7695" width="10.42578125" style="190" bestFit="1" customWidth="1"/>
    <col min="7696" max="7937" width="8.85546875" style="190"/>
    <col min="7938" max="7938" width="4.85546875" style="190" customWidth="1"/>
    <col min="7939" max="7939" width="21.7109375" style="190" customWidth="1"/>
    <col min="7940" max="7940" width="11" style="190" bestFit="1" customWidth="1"/>
    <col min="7941" max="7941" width="8.28515625" style="190" customWidth="1"/>
    <col min="7942" max="7942" width="9.42578125" style="190" customWidth="1"/>
    <col min="7943" max="7943" width="11" style="190" customWidth="1"/>
    <col min="7944" max="7944" width="10" style="190" customWidth="1"/>
    <col min="7945" max="7945" width="10.42578125" style="190" customWidth="1"/>
    <col min="7946" max="7946" width="11.7109375" style="190" customWidth="1"/>
    <col min="7947" max="7947" width="10.7109375" style="190" customWidth="1"/>
    <col min="7948" max="7948" width="4.85546875" style="190" customWidth="1"/>
    <col min="7949" max="7949" width="11.28515625" style="190" customWidth="1"/>
    <col min="7950" max="7950" width="10.85546875" style="190" customWidth="1"/>
    <col min="7951" max="7951" width="10.42578125" style="190" bestFit="1" customWidth="1"/>
    <col min="7952" max="8193" width="8.85546875" style="190"/>
    <col min="8194" max="8194" width="4.85546875" style="190" customWidth="1"/>
    <col min="8195" max="8195" width="21.7109375" style="190" customWidth="1"/>
    <col min="8196" max="8196" width="11" style="190" bestFit="1" customWidth="1"/>
    <col min="8197" max="8197" width="8.28515625" style="190" customWidth="1"/>
    <col min="8198" max="8198" width="9.42578125" style="190" customWidth="1"/>
    <col min="8199" max="8199" width="11" style="190" customWidth="1"/>
    <col min="8200" max="8200" width="10" style="190" customWidth="1"/>
    <col min="8201" max="8201" width="10.42578125" style="190" customWidth="1"/>
    <col min="8202" max="8202" width="11.7109375" style="190" customWidth="1"/>
    <col min="8203" max="8203" width="10.7109375" style="190" customWidth="1"/>
    <col min="8204" max="8204" width="4.85546875" style="190" customWidth="1"/>
    <col min="8205" max="8205" width="11.28515625" style="190" customWidth="1"/>
    <col min="8206" max="8206" width="10.85546875" style="190" customWidth="1"/>
    <col min="8207" max="8207" width="10.42578125" style="190" bestFit="1" customWidth="1"/>
    <col min="8208" max="8449" width="8.85546875" style="190"/>
    <col min="8450" max="8450" width="4.85546875" style="190" customWidth="1"/>
    <col min="8451" max="8451" width="21.7109375" style="190" customWidth="1"/>
    <col min="8452" max="8452" width="11" style="190" bestFit="1" customWidth="1"/>
    <col min="8453" max="8453" width="8.28515625" style="190" customWidth="1"/>
    <col min="8454" max="8454" width="9.42578125" style="190" customWidth="1"/>
    <col min="8455" max="8455" width="11" style="190" customWidth="1"/>
    <col min="8456" max="8456" width="10" style="190" customWidth="1"/>
    <col min="8457" max="8457" width="10.42578125" style="190" customWidth="1"/>
    <col min="8458" max="8458" width="11.7109375" style="190" customWidth="1"/>
    <col min="8459" max="8459" width="10.7109375" style="190" customWidth="1"/>
    <col min="8460" max="8460" width="4.85546875" style="190" customWidth="1"/>
    <col min="8461" max="8461" width="11.28515625" style="190" customWidth="1"/>
    <col min="8462" max="8462" width="10.85546875" style="190" customWidth="1"/>
    <col min="8463" max="8463" width="10.42578125" style="190" bestFit="1" customWidth="1"/>
    <col min="8464" max="8705" width="8.85546875" style="190"/>
    <col min="8706" max="8706" width="4.85546875" style="190" customWidth="1"/>
    <col min="8707" max="8707" width="21.7109375" style="190" customWidth="1"/>
    <col min="8708" max="8708" width="11" style="190" bestFit="1" customWidth="1"/>
    <col min="8709" max="8709" width="8.28515625" style="190" customWidth="1"/>
    <col min="8710" max="8710" width="9.42578125" style="190" customWidth="1"/>
    <col min="8711" max="8711" width="11" style="190" customWidth="1"/>
    <col min="8712" max="8712" width="10" style="190" customWidth="1"/>
    <col min="8713" max="8713" width="10.42578125" style="190" customWidth="1"/>
    <col min="8714" max="8714" width="11.7109375" style="190" customWidth="1"/>
    <col min="8715" max="8715" width="10.7109375" style="190" customWidth="1"/>
    <col min="8716" max="8716" width="4.85546875" style="190" customWidth="1"/>
    <col min="8717" max="8717" width="11.28515625" style="190" customWidth="1"/>
    <col min="8718" max="8718" width="10.85546875" style="190" customWidth="1"/>
    <col min="8719" max="8719" width="10.42578125" style="190" bestFit="1" customWidth="1"/>
    <col min="8720" max="8961" width="8.85546875" style="190"/>
    <col min="8962" max="8962" width="4.85546875" style="190" customWidth="1"/>
    <col min="8963" max="8963" width="21.7109375" style="190" customWidth="1"/>
    <col min="8964" max="8964" width="11" style="190" bestFit="1" customWidth="1"/>
    <col min="8965" max="8965" width="8.28515625" style="190" customWidth="1"/>
    <col min="8966" max="8966" width="9.42578125" style="190" customWidth="1"/>
    <col min="8967" max="8967" width="11" style="190" customWidth="1"/>
    <col min="8968" max="8968" width="10" style="190" customWidth="1"/>
    <col min="8969" max="8969" width="10.42578125" style="190" customWidth="1"/>
    <col min="8970" max="8970" width="11.7109375" style="190" customWidth="1"/>
    <col min="8971" max="8971" width="10.7109375" style="190" customWidth="1"/>
    <col min="8972" max="8972" width="4.85546875" style="190" customWidth="1"/>
    <col min="8973" max="8973" width="11.28515625" style="190" customWidth="1"/>
    <col min="8974" max="8974" width="10.85546875" style="190" customWidth="1"/>
    <col min="8975" max="8975" width="10.42578125" style="190" bestFit="1" customWidth="1"/>
    <col min="8976" max="9217" width="8.85546875" style="190"/>
    <col min="9218" max="9218" width="4.85546875" style="190" customWidth="1"/>
    <col min="9219" max="9219" width="21.7109375" style="190" customWidth="1"/>
    <col min="9220" max="9220" width="11" style="190" bestFit="1" customWidth="1"/>
    <col min="9221" max="9221" width="8.28515625" style="190" customWidth="1"/>
    <col min="9222" max="9222" width="9.42578125" style="190" customWidth="1"/>
    <col min="9223" max="9223" width="11" style="190" customWidth="1"/>
    <col min="9224" max="9224" width="10" style="190" customWidth="1"/>
    <col min="9225" max="9225" width="10.42578125" style="190" customWidth="1"/>
    <col min="9226" max="9226" width="11.7109375" style="190" customWidth="1"/>
    <col min="9227" max="9227" width="10.7109375" style="190" customWidth="1"/>
    <col min="9228" max="9228" width="4.85546875" style="190" customWidth="1"/>
    <col min="9229" max="9229" width="11.28515625" style="190" customWidth="1"/>
    <col min="9230" max="9230" width="10.85546875" style="190" customWidth="1"/>
    <col min="9231" max="9231" width="10.42578125" style="190" bestFit="1" customWidth="1"/>
    <col min="9232" max="9473" width="8.85546875" style="190"/>
    <col min="9474" max="9474" width="4.85546875" style="190" customWidth="1"/>
    <col min="9475" max="9475" width="21.7109375" style="190" customWidth="1"/>
    <col min="9476" max="9476" width="11" style="190" bestFit="1" customWidth="1"/>
    <col min="9477" max="9477" width="8.28515625" style="190" customWidth="1"/>
    <col min="9478" max="9478" width="9.42578125" style="190" customWidth="1"/>
    <col min="9479" max="9479" width="11" style="190" customWidth="1"/>
    <col min="9480" max="9480" width="10" style="190" customWidth="1"/>
    <col min="9481" max="9481" width="10.42578125" style="190" customWidth="1"/>
    <col min="9482" max="9482" width="11.7109375" style="190" customWidth="1"/>
    <col min="9483" max="9483" width="10.7109375" style="190" customWidth="1"/>
    <col min="9484" max="9484" width="4.85546875" style="190" customWidth="1"/>
    <col min="9485" max="9485" width="11.28515625" style="190" customWidth="1"/>
    <col min="9486" max="9486" width="10.85546875" style="190" customWidth="1"/>
    <col min="9487" max="9487" width="10.42578125" style="190" bestFit="1" customWidth="1"/>
    <col min="9488" max="9729" width="8.85546875" style="190"/>
    <col min="9730" max="9730" width="4.85546875" style="190" customWidth="1"/>
    <col min="9731" max="9731" width="21.7109375" style="190" customWidth="1"/>
    <col min="9732" max="9732" width="11" style="190" bestFit="1" customWidth="1"/>
    <col min="9733" max="9733" width="8.28515625" style="190" customWidth="1"/>
    <col min="9734" max="9734" width="9.42578125" style="190" customWidth="1"/>
    <col min="9735" max="9735" width="11" style="190" customWidth="1"/>
    <col min="9736" max="9736" width="10" style="190" customWidth="1"/>
    <col min="9737" max="9737" width="10.42578125" style="190" customWidth="1"/>
    <col min="9738" max="9738" width="11.7109375" style="190" customWidth="1"/>
    <col min="9739" max="9739" width="10.7109375" style="190" customWidth="1"/>
    <col min="9740" max="9740" width="4.85546875" style="190" customWidth="1"/>
    <col min="9741" max="9741" width="11.28515625" style="190" customWidth="1"/>
    <col min="9742" max="9742" width="10.85546875" style="190" customWidth="1"/>
    <col min="9743" max="9743" width="10.42578125" style="190" bestFit="1" customWidth="1"/>
    <col min="9744" max="9985" width="8.85546875" style="190"/>
    <col min="9986" max="9986" width="4.85546875" style="190" customWidth="1"/>
    <col min="9987" max="9987" width="21.7109375" style="190" customWidth="1"/>
    <col min="9988" max="9988" width="11" style="190" bestFit="1" customWidth="1"/>
    <col min="9989" max="9989" width="8.28515625" style="190" customWidth="1"/>
    <col min="9990" max="9990" width="9.42578125" style="190" customWidth="1"/>
    <col min="9991" max="9991" width="11" style="190" customWidth="1"/>
    <col min="9992" max="9992" width="10" style="190" customWidth="1"/>
    <col min="9993" max="9993" width="10.42578125" style="190" customWidth="1"/>
    <col min="9994" max="9994" width="11.7109375" style="190" customWidth="1"/>
    <col min="9995" max="9995" width="10.7109375" style="190" customWidth="1"/>
    <col min="9996" max="9996" width="4.85546875" style="190" customWidth="1"/>
    <col min="9997" max="9997" width="11.28515625" style="190" customWidth="1"/>
    <col min="9998" max="9998" width="10.85546875" style="190" customWidth="1"/>
    <col min="9999" max="9999" width="10.42578125" style="190" bestFit="1" customWidth="1"/>
    <col min="10000" max="10241" width="8.85546875" style="190"/>
    <col min="10242" max="10242" width="4.85546875" style="190" customWidth="1"/>
    <col min="10243" max="10243" width="21.7109375" style="190" customWidth="1"/>
    <col min="10244" max="10244" width="11" style="190" bestFit="1" customWidth="1"/>
    <col min="10245" max="10245" width="8.28515625" style="190" customWidth="1"/>
    <col min="10246" max="10246" width="9.42578125" style="190" customWidth="1"/>
    <col min="10247" max="10247" width="11" style="190" customWidth="1"/>
    <col min="10248" max="10248" width="10" style="190" customWidth="1"/>
    <col min="10249" max="10249" width="10.42578125" style="190" customWidth="1"/>
    <col min="10250" max="10250" width="11.7109375" style="190" customWidth="1"/>
    <col min="10251" max="10251" width="10.7109375" style="190" customWidth="1"/>
    <col min="10252" max="10252" width="4.85546875" style="190" customWidth="1"/>
    <col min="10253" max="10253" width="11.28515625" style="190" customWidth="1"/>
    <col min="10254" max="10254" width="10.85546875" style="190" customWidth="1"/>
    <col min="10255" max="10255" width="10.42578125" style="190" bestFit="1" customWidth="1"/>
    <col min="10256" max="10497" width="8.85546875" style="190"/>
    <col min="10498" max="10498" width="4.85546875" style="190" customWidth="1"/>
    <col min="10499" max="10499" width="21.7109375" style="190" customWidth="1"/>
    <col min="10500" max="10500" width="11" style="190" bestFit="1" customWidth="1"/>
    <col min="10501" max="10501" width="8.28515625" style="190" customWidth="1"/>
    <col min="10502" max="10502" width="9.42578125" style="190" customWidth="1"/>
    <col min="10503" max="10503" width="11" style="190" customWidth="1"/>
    <col min="10504" max="10504" width="10" style="190" customWidth="1"/>
    <col min="10505" max="10505" width="10.42578125" style="190" customWidth="1"/>
    <col min="10506" max="10506" width="11.7109375" style="190" customWidth="1"/>
    <col min="10507" max="10507" width="10.7109375" style="190" customWidth="1"/>
    <col min="10508" max="10508" width="4.85546875" style="190" customWidth="1"/>
    <col min="10509" max="10509" width="11.28515625" style="190" customWidth="1"/>
    <col min="10510" max="10510" width="10.85546875" style="190" customWidth="1"/>
    <col min="10511" max="10511" width="10.42578125" style="190" bestFit="1" customWidth="1"/>
    <col min="10512" max="10753" width="8.85546875" style="190"/>
    <col min="10754" max="10754" width="4.85546875" style="190" customWidth="1"/>
    <col min="10755" max="10755" width="21.7109375" style="190" customWidth="1"/>
    <col min="10756" max="10756" width="11" style="190" bestFit="1" customWidth="1"/>
    <col min="10757" max="10757" width="8.28515625" style="190" customWidth="1"/>
    <col min="10758" max="10758" width="9.42578125" style="190" customWidth="1"/>
    <col min="10759" max="10759" width="11" style="190" customWidth="1"/>
    <col min="10760" max="10760" width="10" style="190" customWidth="1"/>
    <col min="10761" max="10761" width="10.42578125" style="190" customWidth="1"/>
    <col min="10762" max="10762" width="11.7109375" style="190" customWidth="1"/>
    <col min="10763" max="10763" width="10.7109375" style="190" customWidth="1"/>
    <col min="10764" max="10764" width="4.85546875" style="190" customWidth="1"/>
    <col min="10765" max="10765" width="11.28515625" style="190" customWidth="1"/>
    <col min="10766" max="10766" width="10.85546875" style="190" customWidth="1"/>
    <col min="10767" max="10767" width="10.42578125" style="190" bestFit="1" customWidth="1"/>
    <col min="10768" max="11009" width="8.85546875" style="190"/>
    <col min="11010" max="11010" width="4.85546875" style="190" customWidth="1"/>
    <col min="11011" max="11011" width="21.7109375" style="190" customWidth="1"/>
    <col min="11012" max="11012" width="11" style="190" bestFit="1" customWidth="1"/>
    <col min="11013" max="11013" width="8.28515625" style="190" customWidth="1"/>
    <col min="11014" max="11014" width="9.42578125" style="190" customWidth="1"/>
    <col min="11015" max="11015" width="11" style="190" customWidth="1"/>
    <col min="11016" max="11016" width="10" style="190" customWidth="1"/>
    <col min="11017" max="11017" width="10.42578125" style="190" customWidth="1"/>
    <col min="11018" max="11018" width="11.7109375" style="190" customWidth="1"/>
    <col min="11019" max="11019" width="10.7109375" style="190" customWidth="1"/>
    <col min="11020" max="11020" width="4.85546875" style="190" customWidth="1"/>
    <col min="11021" max="11021" width="11.28515625" style="190" customWidth="1"/>
    <col min="11022" max="11022" width="10.85546875" style="190" customWidth="1"/>
    <col min="11023" max="11023" width="10.42578125" style="190" bestFit="1" customWidth="1"/>
    <col min="11024" max="11265" width="8.85546875" style="190"/>
    <col min="11266" max="11266" width="4.85546875" style="190" customWidth="1"/>
    <col min="11267" max="11267" width="21.7109375" style="190" customWidth="1"/>
    <col min="11268" max="11268" width="11" style="190" bestFit="1" customWidth="1"/>
    <col min="11269" max="11269" width="8.28515625" style="190" customWidth="1"/>
    <col min="11270" max="11270" width="9.42578125" style="190" customWidth="1"/>
    <col min="11271" max="11271" width="11" style="190" customWidth="1"/>
    <col min="11272" max="11272" width="10" style="190" customWidth="1"/>
    <col min="11273" max="11273" width="10.42578125" style="190" customWidth="1"/>
    <col min="11274" max="11274" width="11.7109375" style="190" customWidth="1"/>
    <col min="11275" max="11275" width="10.7109375" style="190" customWidth="1"/>
    <col min="11276" max="11276" width="4.85546875" style="190" customWidth="1"/>
    <col min="11277" max="11277" width="11.28515625" style="190" customWidth="1"/>
    <col min="11278" max="11278" width="10.85546875" style="190" customWidth="1"/>
    <col min="11279" max="11279" width="10.42578125" style="190" bestFit="1" customWidth="1"/>
    <col min="11280" max="11521" width="8.85546875" style="190"/>
    <col min="11522" max="11522" width="4.85546875" style="190" customWidth="1"/>
    <col min="11523" max="11523" width="21.7109375" style="190" customWidth="1"/>
    <col min="11524" max="11524" width="11" style="190" bestFit="1" customWidth="1"/>
    <col min="11525" max="11525" width="8.28515625" style="190" customWidth="1"/>
    <col min="11526" max="11526" width="9.42578125" style="190" customWidth="1"/>
    <col min="11527" max="11527" width="11" style="190" customWidth="1"/>
    <col min="11528" max="11528" width="10" style="190" customWidth="1"/>
    <col min="11529" max="11529" width="10.42578125" style="190" customWidth="1"/>
    <col min="11530" max="11530" width="11.7109375" style="190" customWidth="1"/>
    <col min="11531" max="11531" width="10.7109375" style="190" customWidth="1"/>
    <col min="11532" max="11532" width="4.85546875" style="190" customWidth="1"/>
    <col min="11533" max="11533" width="11.28515625" style="190" customWidth="1"/>
    <col min="11534" max="11534" width="10.85546875" style="190" customWidth="1"/>
    <col min="11535" max="11535" width="10.42578125" style="190" bestFit="1" customWidth="1"/>
    <col min="11536" max="11777" width="8.85546875" style="190"/>
    <col min="11778" max="11778" width="4.85546875" style="190" customWidth="1"/>
    <col min="11779" max="11779" width="21.7109375" style="190" customWidth="1"/>
    <col min="11780" max="11780" width="11" style="190" bestFit="1" customWidth="1"/>
    <col min="11781" max="11781" width="8.28515625" style="190" customWidth="1"/>
    <col min="11782" max="11782" width="9.42578125" style="190" customWidth="1"/>
    <col min="11783" max="11783" width="11" style="190" customWidth="1"/>
    <col min="11784" max="11784" width="10" style="190" customWidth="1"/>
    <col min="11785" max="11785" width="10.42578125" style="190" customWidth="1"/>
    <col min="11786" max="11786" width="11.7109375" style="190" customWidth="1"/>
    <col min="11787" max="11787" width="10.7109375" style="190" customWidth="1"/>
    <col min="11788" max="11788" width="4.85546875" style="190" customWidth="1"/>
    <col min="11789" max="11789" width="11.28515625" style="190" customWidth="1"/>
    <col min="11790" max="11790" width="10.85546875" style="190" customWidth="1"/>
    <col min="11791" max="11791" width="10.42578125" style="190" bestFit="1" customWidth="1"/>
    <col min="11792" max="12033" width="8.85546875" style="190"/>
    <col min="12034" max="12034" width="4.85546875" style="190" customWidth="1"/>
    <col min="12035" max="12035" width="21.7109375" style="190" customWidth="1"/>
    <col min="12036" max="12036" width="11" style="190" bestFit="1" customWidth="1"/>
    <col min="12037" max="12037" width="8.28515625" style="190" customWidth="1"/>
    <col min="12038" max="12038" width="9.42578125" style="190" customWidth="1"/>
    <col min="12039" max="12039" width="11" style="190" customWidth="1"/>
    <col min="12040" max="12040" width="10" style="190" customWidth="1"/>
    <col min="12041" max="12041" width="10.42578125" style="190" customWidth="1"/>
    <col min="12042" max="12042" width="11.7109375" style="190" customWidth="1"/>
    <col min="12043" max="12043" width="10.7109375" style="190" customWidth="1"/>
    <col min="12044" max="12044" width="4.85546875" style="190" customWidth="1"/>
    <col min="12045" max="12045" width="11.28515625" style="190" customWidth="1"/>
    <col min="12046" max="12046" width="10.85546875" style="190" customWidth="1"/>
    <col min="12047" max="12047" width="10.42578125" style="190" bestFit="1" customWidth="1"/>
    <col min="12048" max="12289" width="8.85546875" style="190"/>
    <col min="12290" max="12290" width="4.85546875" style="190" customWidth="1"/>
    <col min="12291" max="12291" width="21.7109375" style="190" customWidth="1"/>
    <col min="12292" max="12292" width="11" style="190" bestFit="1" customWidth="1"/>
    <col min="12293" max="12293" width="8.28515625" style="190" customWidth="1"/>
    <col min="12294" max="12294" width="9.42578125" style="190" customWidth="1"/>
    <col min="12295" max="12295" width="11" style="190" customWidth="1"/>
    <col min="12296" max="12296" width="10" style="190" customWidth="1"/>
    <col min="12297" max="12297" width="10.42578125" style="190" customWidth="1"/>
    <col min="12298" max="12298" width="11.7109375" style="190" customWidth="1"/>
    <col min="12299" max="12299" width="10.7109375" style="190" customWidth="1"/>
    <col min="12300" max="12300" width="4.85546875" style="190" customWidth="1"/>
    <col min="12301" max="12301" width="11.28515625" style="190" customWidth="1"/>
    <col min="12302" max="12302" width="10.85546875" style="190" customWidth="1"/>
    <col min="12303" max="12303" width="10.42578125" style="190" bestFit="1" customWidth="1"/>
    <col min="12304" max="12545" width="8.85546875" style="190"/>
    <col min="12546" max="12546" width="4.85546875" style="190" customWidth="1"/>
    <col min="12547" max="12547" width="21.7109375" style="190" customWidth="1"/>
    <col min="12548" max="12548" width="11" style="190" bestFit="1" customWidth="1"/>
    <col min="12549" max="12549" width="8.28515625" style="190" customWidth="1"/>
    <col min="12550" max="12550" width="9.42578125" style="190" customWidth="1"/>
    <col min="12551" max="12551" width="11" style="190" customWidth="1"/>
    <col min="12552" max="12552" width="10" style="190" customWidth="1"/>
    <col min="12553" max="12553" width="10.42578125" style="190" customWidth="1"/>
    <col min="12554" max="12554" width="11.7109375" style="190" customWidth="1"/>
    <col min="12555" max="12555" width="10.7109375" style="190" customWidth="1"/>
    <col min="12556" max="12556" width="4.85546875" style="190" customWidth="1"/>
    <col min="12557" max="12557" width="11.28515625" style="190" customWidth="1"/>
    <col min="12558" max="12558" width="10.85546875" style="190" customWidth="1"/>
    <col min="12559" max="12559" width="10.42578125" style="190" bestFit="1" customWidth="1"/>
    <col min="12560" max="12801" width="8.85546875" style="190"/>
    <col min="12802" max="12802" width="4.85546875" style="190" customWidth="1"/>
    <col min="12803" max="12803" width="21.7109375" style="190" customWidth="1"/>
    <col min="12804" max="12804" width="11" style="190" bestFit="1" customWidth="1"/>
    <col min="12805" max="12805" width="8.28515625" style="190" customWidth="1"/>
    <col min="12806" max="12806" width="9.42578125" style="190" customWidth="1"/>
    <col min="12807" max="12807" width="11" style="190" customWidth="1"/>
    <col min="12808" max="12808" width="10" style="190" customWidth="1"/>
    <col min="12809" max="12809" width="10.42578125" style="190" customWidth="1"/>
    <col min="12810" max="12810" width="11.7109375" style="190" customWidth="1"/>
    <col min="12811" max="12811" width="10.7109375" style="190" customWidth="1"/>
    <col min="12812" max="12812" width="4.85546875" style="190" customWidth="1"/>
    <col min="12813" max="12813" width="11.28515625" style="190" customWidth="1"/>
    <col min="12814" max="12814" width="10.85546875" style="190" customWidth="1"/>
    <col min="12815" max="12815" width="10.42578125" style="190" bestFit="1" customWidth="1"/>
    <col min="12816" max="13057" width="8.85546875" style="190"/>
    <col min="13058" max="13058" width="4.85546875" style="190" customWidth="1"/>
    <col min="13059" max="13059" width="21.7109375" style="190" customWidth="1"/>
    <col min="13060" max="13060" width="11" style="190" bestFit="1" customWidth="1"/>
    <col min="13061" max="13061" width="8.28515625" style="190" customWidth="1"/>
    <col min="13062" max="13062" width="9.42578125" style="190" customWidth="1"/>
    <col min="13063" max="13063" width="11" style="190" customWidth="1"/>
    <col min="13064" max="13064" width="10" style="190" customWidth="1"/>
    <col min="13065" max="13065" width="10.42578125" style="190" customWidth="1"/>
    <col min="13066" max="13066" width="11.7109375" style="190" customWidth="1"/>
    <col min="13067" max="13067" width="10.7109375" style="190" customWidth="1"/>
    <col min="13068" max="13068" width="4.85546875" style="190" customWidth="1"/>
    <col min="13069" max="13069" width="11.28515625" style="190" customWidth="1"/>
    <col min="13070" max="13070" width="10.85546875" style="190" customWidth="1"/>
    <col min="13071" max="13071" width="10.42578125" style="190" bestFit="1" customWidth="1"/>
    <col min="13072" max="13313" width="8.85546875" style="190"/>
    <col min="13314" max="13314" width="4.85546875" style="190" customWidth="1"/>
    <col min="13315" max="13315" width="21.7109375" style="190" customWidth="1"/>
    <col min="13316" max="13316" width="11" style="190" bestFit="1" customWidth="1"/>
    <col min="13317" max="13317" width="8.28515625" style="190" customWidth="1"/>
    <col min="13318" max="13318" width="9.42578125" style="190" customWidth="1"/>
    <col min="13319" max="13319" width="11" style="190" customWidth="1"/>
    <col min="13320" max="13320" width="10" style="190" customWidth="1"/>
    <col min="13321" max="13321" width="10.42578125" style="190" customWidth="1"/>
    <col min="13322" max="13322" width="11.7109375" style="190" customWidth="1"/>
    <col min="13323" max="13323" width="10.7109375" style="190" customWidth="1"/>
    <col min="13324" max="13324" width="4.85546875" style="190" customWidth="1"/>
    <col min="13325" max="13325" width="11.28515625" style="190" customWidth="1"/>
    <col min="13326" max="13326" width="10.85546875" style="190" customWidth="1"/>
    <col min="13327" max="13327" width="10.42578125" style="190" bestFit="1" customWidth="1"/>
    <col min="13328" max="13569" width="8.85546875" style="190"/>
    <col min="13570" max="13570" width="4.85546875" style="190" customWidth="1"/>
    <col min="13571" max="13571" width="21.7109375" style="190" customWidth="1"/>
    <col min="13572" max="13572" width="11" style="190" bestFit="1" customWidth="1"/>
    <col min="13573" max="13573" width="8.28515625" style="190" customWidth="1"/>
    <col min="13574" max="13574" width="9.42578125" style="190" customWidth="1"/>
    <col min="13575" max="13575" width="11" style="190" customWidth="1"/>
    <col min="13576" max="13576" width="10" style="190" customWidth="1"/>
    <col min="13577" max="13577" width="10.42578125" style="190" customWidth="1"/>
    <col min="13578" max="13578" width="11.7109375" style="190" customWidth="1"/>
    <col min="13579" max="13579" width="10.7109375" style="190" customWidth="1"/>
    <col min="13580" max="13580" width="4.85546875" style="190" customWidth="1"/>
    <col min="13581" max="13581" width="11.28515625" style="190" customWidth="1"/>
    <col min="13582" max="13582" width="10.85546875" style="190" customWidth="1"/>
    <col min="13583" max="13583" width="10.42578125" style="190" bestFit="1" customWidth="1"/>
    <col min="13584" max="13825" width="8.85546875" style="190"/>
    <col min="13826" max="13826" width="4.85546875" style="190" customWidth="1"/>
    <col min="13827" max="13827" width="21.7109375" style="190" customWidth="1"/>
    <col min="13828" max="13828" width="11" style="190" bestFit="1" customWidth="1"/>
    <col min="13829" max="13829" width="8.28515625" style="190" customWidth="1"/>
    <col min="13830" max="13830" width="9.42578125" style="190" customWidth="1"/>
    <col min="13831" max="13831" width="11" style="190" customWidth="1"/>
    <col min="13832" max="13832" width="10" style="190" customWidth="1"/>
    <col min="13833" max="13833" width="10.42578125" style="190" customWidth="1"/>
    <col min="13834" max="13834" width="11.7109375" style="190" customWidth="1"/>
    <col min="13835" max="13835" width="10.7109375" style="190" customWidth="1"/>
    <col min="13836" max="13836" width="4.85546875" style="190" customWidth="1"/>
    <col min="13837" max="13837" width="11.28515625" style="190" customWidth="1"/>
    <col min="13838" max="13838" width="10.85546875" style="190" customWidth="1"/>
    <col min="13839" max="13839" width="10.42578125" style="190" bestFit="1" customWidth="1"/>
    <col min="13840" max="14081" width="8.85546875" style="190"/>
    <col min="14082" max="14082" width="4.85546875" style="190" customWidth="1"/>
    <col min="14083" max="14083" width="21.7109375" style="190" customWidth="1"/>
    <col min="14084" max="14084" width="11" style="190" bestFit="1" customWidth="1"/>
    <col min="14085" max="14085" width="8.28515625" style="190" customWidth="1"/>
    <col min="14086" max="14086" width="9.42578125" style="190" customWidth="1"/>
    <col min="14087" max="14087" width="11" style="190" customWidth="1"/>
    <col min="14088" max="14088" width="10" style="190" customWidth="1"/>
    <col min="14089" max="14089" width="10.42578125" style="190" customWidth="1"/>
    <col min="14090" max="14090" width="11.7109375" style="190" customWidth="1"/>
    <col min="14091" max="14091" width="10.7109375" style="190" customWidth="1"/>
    <col min="14092" max="14092" width="4.85546875" style="190" customWidth="1"/>
    <col min="14093" max="14093" width="11.28515625" style="190" customWidth="1"/>
    <col min="14094" max="14094" width="10.85546875" style="190" customWidth="1"/>
    <col min="14095" max="14095" width="10.42578125" style="190" bestFit="1" customWidth="1"/>
    <col min="14096" max="14337" width="8.85546875" style="190"/>
    <col min="14338" max="14338" width="4.85546875" style="190" customWidth="1"/>
    <col min="14339" max="14339" width="21.7109375" style="190" customWidth="1"/>
    <col min="14340" max="14340" width="11" style="190" bestFit="1" customWidth="1"/>
    <col min="14341" max="14341" width="8.28515625" style="190" customWidth="1"/>
    <col min="14342" max="14342" width="9.42578125" style="190" customWidth="1"/>
    <col min="14343" max="14343" width="11" style="190" customWidth="1"/>
    <col min="14344" max="14344" width="10" style="190" customWidth="1"/>
    <col min="14345" max="14345" width="10.42578125" style="190" customWidth="1"/>
    <col min="14346" max="14346" width="11.7109375" style="190" customWidth="1"/>
    <col min="14347" max="14347" width="10.7109375" style="190" customWidth="1"/>
    <col min="14348" max="14348" width="4.85546875" style="190" customWidth="1"/>
    <col min="14349" max="14349" width="11.28515625" style="190" customWidth="1"/>
    <col min="14350" max="14350" width="10.85546875" style="190" customWidth="1"/>
    <col min="14351" max="14351" width="10.42578125" style="190" bestFit="1" customWidth="1"/>
    <col min="14352" max="14593" width="8.85546875" style="190"/>
    <col min="14594" max="14594" width="4.85546875" style="190" customWidth="1"/>
    <col min="14595" max="14595" width="21.7109375" style="190" customWidth="1"/>
    <col min="14596" max="14596" width="11" style="190" bestFit="1" customWidth="1"/>
    <col min="14597" max="14597" width="8.28515625" style="190" customWidth="1"/>
    <col min="14598" max="14598" width="9.42578125" style="190" customWidth="1"/>
    <col min="14599" max="14599" width="11" style="190" customWidth="1"/>
    <col min="14600" max="14600" width="10" style="190" customWidth="1"/>
    <col min="14601" max="14601" width="10.42578125" style="190" customWidth="1"/>
    <col min="14602" max="14602" width="11.7109375" style="190" customWidth="1"/>
    <col min="14603" max="14603" width="10.7109375" style="190" customWidth="1"/>
    <col min="14604" max="14604" width="4.85546875" style="190" customWidth="1"/>
    <col min="14605" max="14605" width="11.28515625" style="190" customWidth="1"/>
    <col min="14606" max="14606" width="10.85546875" style="190" customWidth="1"/>
    <col min="14607" max="14607" width="10.42578125" style="190" bestFit="1" customWidth="1"/>
    <col min="14608" max="14849" width="8.85546875" style="190"/>
    <col min="14850" max="14850" width="4.85546875" style="190" customWidth="1"/>
    <col min="14851" max="14851" width="21.7109375" style="190" customWidth="1"/>
    <col min="14852" max="14852" width="11" style="190" bestFit="1" customWidth="1"/>
    <col min="14853" max="14853" width="8.28515625" style="190" customWidth="1"/>
    <col min="14854" max="14854" width="9.42578125" style="190" customWidth="1"/>
    <col min="14855" max="14855" width="11" style="190" customWidth="1"/>
    <col min="14856" max="14856" width="10" style="190" customWidth="1"/>
    <col min="14857" max="14857" width="10.42578125" style="190" customWidth="1"/>
    <col min="14858" max="14858" width="11.7109375" style="190" customWidth="1"/>
    <col min="14859" max="14859" width="10.7109375" style="190" customWidth="1"/>
    <col min="14860" max="14860" width="4.85546875" style="190" customWidth="1"/>
    <col min="14861" max="14861" width="11.28515625" style="190" customWidth="1"/>
    <col min="14862" max="14862" width="10.85546875" style="190" customWidth="1"/>
    <col min="14863" max="14863" width="10.42578125" style="190" bestFit="1" customWidth="1"/>
    <col min="14864" max="15105" width="8.85546875" style="190"/>
    <col min="15106" max="15106" width="4.85546875" style="190" customWidth="1"/>
    <col min="15107" max="15107" width="21.7109375" style="190" customWidth="1"/>
    <col min="15108" max="15108" width="11" style="190" bestFit="1" customWidth="1"/>
    <col min="15109" max="15109" width="8.28515625" style="190" customWidth="1"/>
    <col min="15110" max="15110" width="9.42578125" style="190" customWidth="1"/>
    <col min="15111" max="15111" width="11" style="190" customWidth="1"/>
    <col min="15112" max="15112" width="10" style="190" customWidth="1"/>
    <col min="15113" max="15113" width="10.42578125" style="190" customWidth="1"/>
    <col min="15114" max="15114" width="11.7109375" style="190" customWidth="1"/>
    <col min="15115" max="15115" width="10.7109375" style="190" customWidth="1"/>
    <col min="15116" max="15116" width="4.85546875" style="190" customWidth="1"/>
    <col min="15117" max="15117" width="11.28515625" style="190" customWidth="1"/>
    <col min="15118" max="15118" width="10.85546875" style="190" customWidth="1"/>
    <col min="15119" max="15119" width="10.42578125" style="190" bestFit="1" customWidth="1"/>
    <col min="15120" max="15361" width="8.85546875" style="190"/>
    <col min="15362" max="15362" width="4.85546875" style="190" customWidth="1"/>
    <col min="15363" max="15363" width="21.7109375" style="190" customWidth="1"/>
    <col min="15364" max="15364" width="11" style="190" bestFit="1" customWidth="1"/>
    <col min="15365" max="15365" width="8.28515625" style="190" customWidth="1"/>
    <col min="15366" max="15366" width="9.42578125" style="190" customWidth="1"/>
    <col min="15367" max="15367" width="11" style="190" customWidth="1"/>
    <col min="15368" max="15368" width="10" style="190" customWidth="1"/>
    <col min="15369" max="15369" width="10.42578125" style="190" customWidth="1"/>
    <col min="15370" max="15370" width="11.7109375" style="190" customWidth="1"/>
    <col min="15371" max="15371" width="10.7109375" style="190" customWidth="1"/>
    <col min="15372" max="15372" width="4.85546875" style="190" customWidth="1"/>
    <col min="15373" max="15373" width="11.28515625" style="190" customWidth="1"/>
    <col min="15374" max="15374" width="10.85546875" style="190" customWidth="1"/>
    <col min="15375" max="15375" width="10.42578125" style="190" bestFit="1" customWidth="1"/>
    <col min="15376" max="15617" width="8.85546875" style="190"/>
    <col min="15618" max="15618" width="4.85546875" style="190" customWidth="1"/>
    <col min="15619" max="15619" width="21.7109375" style="190" customWidth="1"/>
    <col min="15620" max="15620" width="11" style="190" bestFit="1" customWidth="1"/>
    <col min="15621" max="15621" width="8.28515625" style="190" customWidth="1"/>
    <col min="15622" max="15622" width="9.42578125" style="190" customWidth="1"/>
    <col min="15623" max="15623" width="11" style="190" customWidth="1"/>
    <col min="15624" max="15624" width="10" style="190" customWidth="1"/>
    <col min="15625" max="15625" width="10.42578125" style="190" customWidth="1"/>
    <col min="15626" max="15626" width="11.7109375" style="190" customWidth="1"/>
    <col min="15627" max="15627" width="10.7109375" style="190" customWidth="1"/>
    <col min="15628" max="15628" width="4.85546875" style="190" customWidth="1"/>
    <col min="15629" max="15629" width="11.28515625" style="190" customWidth="1"/>
    <col min="15630" max="15630" width="10.85546875" style="190" customWidth="1"/>
    <col min="15631" max="15631" width="10.42578125" style="190" bestFit="1" customWidth="1"/>
    <col min="15632" max="15873" width="8.85546875" style="190"/>
    <col min="15874" max="15874" width="4.85546875" style="190" customWidth="1"/>
    <col min="15875" max="15875" width="21.7109375" style="190" customWidth="1"/>
    <col min="15876" max="15876" width="11" style="190" bestFit="1" customWidth="1"/>
    <col min="15877" max="15877" width="8.28515625" style="190" customWidth="1"/>
    <col min="15878" max="15878" width="9.42578125" style="190" customWidth="1"/>
    <col min="15879" max="15879" width="11" style="190" customWidth="1"/>
    <col min="15880" max="15880" width="10" style="190" customWidth="1"/>
    <col min="15881" max="15881" width="10.42578125" style="190" customWidth="1"/>
    <col min="15882" max="15882" width="11.7109375" style="190" customWidth="1"/>
    <col min="15883" max="15883" width="10.7109375" style="190" customWidth="1"/>
    <col min="15884" max="15884" width="4.85546875" style="190" customWidth="1"/>
    <col min="15885" max="15885" width="11.28515625" style="190" customWidth="1"/>
    <col min="15886" max="15886" width="10.85546875" style="190" customWidth="1"/>
    <col min="15887" max="15887" width="10.42578125" style="190" bestFit="1" customWidth="1"/>
    <col min="15888" max="16129" width="8.85546875" style="190"/>
    <col min="16130" max="16130" width="4.85546875" style="190" customWidth="1"/>
    <col min="16131" max="16131" width="21.7109375" style="190" customWidth="1"/>
    <col min="16132" max="16132" width="11" style="190" bestFit="1" customWidth="1"/>
    <col min="16133" max="16133" width="8.28515625" style="190" customWidth="1"/>
    <col min="16134" max="16134" width="9.42578125" style="190" customWidth="1"/>
    <col min="16135" max="16135" width="11" style="190" customWidth="1"/>
    <col min="16136" max="16136" width="10" style="190" customWidth="1"/>
    <col min="16137" max="16137" width="10.42578125" style="190" customWidth="1"/>
    <col min="16138" max="16138" width="11.7109375" style="190" customWidth="1"/>
    <col min="16139" max="16139" width="10.7109375" style="190" customWidth="1"/>
    <col min="16140" max="16140" width="4.85546875" style="190" customWidth="1"/>
    <col min="16141" max="16141" width="11.28515625" style="190" customWidth="1"/>
    <col min="16142" max="16142" width="10.85546875" style="190" customWidth="1"/>
    <col min="16143" max="16143" width="10.42578125" style="190" bestFit="1" customWidth="1"/>
    <col min="16144" max="16384" width="8.85546875" style="190"/>
  </cols>
  <sheetData>
    <row r="1" spans="1:14" s="182" customFormat="1" ht="15.75" x14ac:dyDescent="0.2">
      <c r="A1" s="182" t="s">
        <v>684</v>
      </c>
      <c r="B1" s="183" t="s">
        <v>33</v>
      </c>
      <c r="C1" s="183" t="s">
        <v>28</v>
      </c>
      <c r="D1" s="183" t="s">
        <v>685</v>
      </c>
      <c r="E1" s="183" t="s">
        <v>686</v>
      </c>
      <c r="F1" s="183" t="s">
        <v>687</v>
      </c>
      <c r="G1" s="184" t="s">
        <v>688</v>
      </c>
      <c r="H1" s="183" t="s">
        <v>689</v>
      </c>
      <c r="I1" s="184" t="s">
        <v>690</v>
      </c>
      <c r="J1" s="185" t="s">
        <v>691</v>
      </c>
      <c r="K1" s="185" t="s">
        <v>692</v>
      </c>
      <c r="L1" s="185" t="s">
        <v>693</v>
      </c>
      <c r="M1" s="185" t="s">
        <v>694</v>
      </c>
      <c r="N1" s="185" t="s">
        <v>695</v>
      </c>
    </row>
    <row r="2" spans="1:14" s="188" customFormat="1" x14ac:dyDescent="0.2">
      <c r="A2" s="186" t="s">
        <v>111</v>
      </c>
      <c r="B2" s="186">
        <v>10</v>
      </c>
      <c r="C2" s="186" t="s">
        <v>199</v>
      </c>
      <c r="D2" s="186" t="s">
        <v>200</v>
      </c>
      <c r="E2" s="186">
        <v>0.82299999999999995</v>
      </c>
      <c r="F2" s="186">
        <v>3916</v>
      </c>
      <c r="G2" s="186">
        <v>13.59</v>
      </c>
      <c r="H2" s="186">
        <v>850</v>
      </c>
      <c r="I2" s="186">
        <v>-32.506</v>
      </c>
      <c r="J2" s="187">
        <v>14.080837667071687</v>
      </c>
      <c r="K2" s="187">
        <v>47.942370230862707</v>
      </c>
      <c r="L2" s="188">
        <f t="shared" ref="L2:L65" si="0">K2/J2</f>
        <v>3.404795322864695</v>
      </c>
      <c r="M2" s="189">
        <f t="shared" ref="M2:M65" si="1">0.9981*G2 - 1.7764</f>
        <v>11.787778999999999</v>
      </c>
      <c r="N2" s="189">
        <f t="shared" ref="N2:N65" si="2">1.0089*I2 + 1.8213</f>
        <v>-30.974003399999994</v>
      </c>
    </row>
    <row r="3" spans="1:14" s="188" customFormat="1" x14ac:dyDescent="0.2">
      <c r="A3" s="186" t="s">
        <v>111</v>
      </c>
      <c r="B3" s="186">
        <v>11</v>
      </c>
      <c r="C3" s="186" t="s">
        <v>201</v>
      </c>
      <c r="D3" s="186" t="s">
        <v>202</v>
      </c>
      <c r="E3" s="186">
        <v>0.80500000000000005</v>
      </c>
      <c r="F3" s="186">
        <v>3833</v>
      </c>
      <c r="G3" s="186">
        <v>12.77</v>
      </c>
      <c r="H3" s="186">
        <v>858</v>
      </c>
      <c r="I3" s="186">
        <v>-33.314999999999998</v>
      </c>
      <c r="J3" s="187">
        <v>14.081951925465837</v>
      </c>
      <c r="K3" s="187">
        <v>49.433913416149068</v>
      </c>
      <c r="L3" s="188">
        <f t="shared" si="0"/>
        <v>3.5104446938746223</v>
      </c>
      <c r="M3" s="189">
        <f t="shared" si="1"/>
        <v>10.969336999999999</v>
      </c>
      <c r="N3" s="189">
        <f t="shared" si="2"/>
        <v>-31.790203499999997</v>
      </c>
    </row>
    <row r="4" spans="1:14" s="188" customFormat="1" x14ac:dyDescent="0.2">
      <c r="A4" s="186" t="s">
        <v>111</v>
      </c>
      <c r="B4" s="186">
        <v>12</v>
      </c>
      <c r="C4" s="186" t="s">
        <v>201</v>
      </c>
      <c r="D4" s="186" t="s">
        <v>203</v>
      </c>
      <c r="E4" s="186">
        <v>0.83399999999999996</v>
      </c>
      <c r="F4" s="186">
        <v>4021</v>
      </c>
      <c r="G4" s="186">
        <v>12.805</v>
      </c>
      <c r="H4" s="186">
        <v>893</v>
      </c>
      <c r="I4" s="186">
        <v>-33.258000000000003</v>
      </c>
      <c r="J4" s="187">
        <v>14.245723860911271</v>
      </c>
      <c r="K4" s="187">
        <v>49.69496786570744</v>
      </c>
      <c r="L4" s="188">
        <f t="shared" si="0"/>
        <v>3.4884129687551413</v>
      </c>
      <c r="M4" s="189">
        <f t="shared" si="1"/>
        <v>11.004270499999999</v>
      </c>
      <c r="N4" s="189">
        <f t="shared" si="2"/>
        <v>-31.732696199999999</v>
      </c>
    </row>
    <row r="5" spans="1:14" s="188" customFormat="1" x14ac:dyDescent="0.2">
      <c r="A5" s="186" t="s">
        <v>111</v>
      </c>
      <c r="B5" s="186">
        <v>13</v>
      </c>
      <c r="C5" s="186" t="s">
        <v>204</v>
      </c>
      <c r="D5" s="186" t="s">
        <v>205</v>
      </c>
      <c r="E5" s="186">
        <v>0.84099999999999997</v>
      </c>
      <c r="F5" s="186">
        <v>3989</v>
      </c>
      <c r="G5" s="186">
        <v>10.204000000000001</v>
      </c>
      <c r="H5" s="186">
        <v>892</v>
      </c>
      <c r="I5" s="186">
        <v>-32.878999999999998</v>
      </c>
      <c r="J5" s="187">
        <v>13.998913793103448</v>
      </c>
      <c r="K5" s="187">
        <v>49.213761831153398</v>
      </c>
      <c r="L5" s="188">
        <f t="shared" si="0"/>
        <v>3.5155414597522925</v>
      </c>
      <c r="M5" s="189">
        <f t="shared" si="1"/>
        <v>8.4082124</v>
      </c>
      <c r="N5" s="189">
        <f t="shared" si="2"/>
        <v>-31.350323099999997</v>
      </c>
    </row>
    <row r="6" spans="1:14" s="188" customFormat="1" x14ac:dyDescent="0.2">
      <c r="A6" s="186" t="s">
        <v>111</v>
      </c>
      <c r="B6" s="186">
        <v>14</v>
      </c>
      <c r="C6" s="186" t="s">
        <v>206</v>
      </c>
      <c r="D6" s="186" t="s">
        <v>207</v>
      </c>
      <c r="E6" s="186">
        <v>0.84599999999999997</v>
      </c>
      <c r="F6" s="186">
        <v>3816</v>
      </c>
      <c r="G6" s="186">
        <v>12.526</v>
      </c>
      <c r="H6" s="186">
        <v>914</v>
      </c>
      <c r="I6" s="186">
        <v>-33.262</v>
      </c>
      <c r="J6" s="187">
        <v>13.333920567375888</v>
      </c>
      <c r="K6" s="187">
        <v>50.085976241134759</v>
      </c>
      <c r="L6" s="188">
        <f t="shared" si="0"/>
        <v>3.7562827818008868</v>
      </c>
      <c r="M6" s="189">
        <f t="shared" si="1"/>
        <v>10.725800599999999</v>
      </c>
      <c r="N6" s="189">
        <f t="shared" si="2"/>
        <v>-31.736731799999994</v>
      </c>
    </row>
    <row r="7" spans="1:14" s="188" customFormat="1" x14ac:dyDescent="0.2">
      <c r="A7" s="186" t="s">
        <v>111</v>
      </c>
      <c r="B7" s="186">
        <v>15</v>
      </c>
      <c r="C7" s="186" t="s">
        <v>208</v>
      </c>
      <c r="D7" s="186" t="s">
        <v>209</v>
      </c>
      <c r="E7" s="186">
        <v>0.83</v>
      </c>
      <c r="F7" s="186">
        <v>4001</v>
      </c>
      <c r="G7" s="186">
        <v>12.167999999999999</v>
      </c>
      <c r="H7" s="186">
        <v>873</v>
      </c>
      <c r="I7" s="186">
        <v>-33.502000000000002</v>
      </c>
      <c r="J7" s="187">
        <v>14.26809530120482</v>
      </c>
      <c r="K7" s="187">
        <v>48.83895325301205</v>
      </c>
      <c r="L7" s="188">
        <f t="shared" si="0"/>
        <v>3.4229483488863446</v>
      </c>
      <c r="M7" s="189">
        <f t="shared" si="1"/>
        <v>10.368480799999999</v>
      </c>
      <c r="N7" s="189">
        <f t="shared" si="2"/>
        <v>-31.978867799999996</v>
      </c>
    </row>
    <row r="8" spans="1:14" s="188" customFormat="1" x14ac:dyDescent="0.2">
      <c r="A8" s="186" t="s">
        <v>111</v>
      </c>
      <c r="B8" s="186">
        <v>16</v>
      </c>
      <c r="C8" s="186" t="s">
        <v>210</v>
      </c>
      <c r="D8" s="186" t="s">
        <v>211</v>
      </c>
      <c r="E8" s="186">
        <v>0.84699999999999998</v>
      </c>
      <c r="F8" s="186">
        <v>4174</v>
      </c>
      <c r="G8" s="186">
        <v>8.9440000000000008</v>
      </c>
      <c r="H8" s="186">
        <v>879</v>
      </c>
      <c r="I8" s="186">
        <v>-32.542000000000002</v>
      </c>
      <c r="J8" s="187">
        <v>14.55779940968123</v>
      </c>
      <c r="K8" s="187">
        <v>48.157766706021263</v>
      </c>
      <c r="L8" s="188">
        <f t="shared" si="0"/>
        <v>3.3080388972797206</v>
      </c>
      <c r="M8" s="189">
        <f t="shared" si="1"/>
        <v>7.1506064000000018</v>
      </c>
      <c r="N8" s="189">
        <f t="shared" si="2"/>
        <v>-31.010323799999995</v>
      </c>
    </row>
    <row r="9" spans="1:14" s="188" customFormat="1" x14ac:dyDescent="0.2">
      <c r="A9" s="186" t="s">
        <v>111</v>
      </c>
      <c r="B9" s="186">
        <v>17</v>
      </c>
      <c r="C9" s="186" t="s">
        <v>212</v>
      </c>
      <c r="D9" s="186" t="s">
        <v>213</v>
      </c>
      <c r="E9" s="186">
        <v>0.83199999999999996</v>
      </c>
      <c r="F9" s="186">
        <v>3350</v>
      </c>
      <c r="G9" s="186">
        <v>10.151</v>
      </c>
      <c r="H9" s="186">
        <v>941</v>
      </c>
      <c r="I9" s="186">
        <v>-33.499000000000002</v>
      </c>
      <c r="J9" s="187">
        <v>11.898270072115384</v>
      </c>
      <c r="K9" s="187">
        <v>52.493922235576932</v>
      </c>
      <c r="L9" s="188">
        <f t="shared" si="0"/>
        <v>4.4118953358270909</v>
      </c>
      <c r="M9" s="189">
        <f t="shared" si="1"/>
        <v>8.3553130999999983</v>
      </c>
      <c r="N9" s="189">
        <f t="shared" si="2"/>
        <v>-31.975841099999997</v>
      </c>
    </row>
    <row r="10" spans="1:14" s="188" customFormat="1" x14ac:dyDescent="0.2">
      <c r="A10" s="186" t="s">
        <v>111</v>
      </c>
      <c r="B10" s="186">
        <v>18</v>
      </c>
      <c r="C10" s="186" t="s">
        <v>214</v>
      </c>
      <c r="D10" s="186" t="s">
        <v>215</v>
      </c>
      <c r="E10" s="186">
        <v>0.83899999999999997</v>
      </c>
      <c r="F10" s="186">
        <v>4075</v>
      </c>
      <c r="G10" s="186">
        <v>12.337</v>
      </c>
      <c r="H10" s="186">
        <v>862</v>
      </c>
      <c r="I10" s="186">
        <v>-32.777999999999999</v>
      </c>
      <c r="J10" s="187">
        <v>14.34340274135876</v>
      </c>
      <c r="K10" s="187">
        <v>47.531266626936841</v>
      </c>
      <c r="L10" s="188">
        <f t="shared" si="0"/>
        <v>3.3138068758176815</v>
      </c>
      <c r="M10" s="189">
        <f t="shared" si="1"/>
        <v>10.537159699999998</v>
      </c>
      <c r="N10" s="189">
        <f t="shared" si="2"/>
        <v>-31.248424199999995</v>
      </c>
    </row>
    <row r="11" spans="1:14" s="188" customFormat="1" x14ac:dyDescent="0.2">
      <c r="A11" s="186" t="s">
        <v>111</v>
      </c>
      <c r="B11" s="186">
        <v>19</v>
      </c>
      <c r="C11" s="186" t="s">
        <v>216</v>
      </c>
      <c r="D11" s="186" t="s">
        <v>217</v>
      </c>
      <c r="E11" s="186">
        <v>0.84</v>
      </c>
      <c r="F11" s="186">
        <v>3905</v>
      </c>
      <c r="G11" s="186">
        <v>12.444000000000001</v>
      </c>
      <c r="H11" s="186">
        <v>903</v>
      </c>
      <c r="I11" s="186">
        <v>-33.223999999999997</v>
      </c>
      <c r="J11" s="187">
        <v>13.700002261904762</v>
      </c>
      <c r="K11" s="187">
        <v>49.742062857142862</v>
      </c>
      <c r="L11" s="188">
        <f t="shared" si="0"/>
        <v>3.6308069083652135</v>
      </c>
      <c r="M11" s="189">
        <f t="shared" si="1"/>
        <v>10.6439564</v>
      </c>
      <c r="N11" s="189">
        <f t="shared" si="2"/>
        <v>-31.698393599999996</v>
      </c>
    </row>
    <row r="12" spans="1:14" s="188" customFormat="1" x14ac:dyDescent="0.2">
      <c r="A12" s="186" t="s">
        <v>111</v>
      </c>
      <c r="B12" s="186">
        <v>20</v>
      </c>
      <c r="C12" s="186" t="s">
        <v>218</v>
      </c>
      <c r="D12" s="186" t="s">
        <v>219</v>
      </c>
      <c r="E12" s="186">
        <v>0.82599999999999996</v>
      </c>
      <c r="F12" s="186">
        <v>3839</v>
      </c>
      <c r="G12" s="186">
        <v>8.9489999999999998</v>
      </c>
      <c r="H12" s="186">
        <v>876</v>
      </c>
      <c r="I12" s="186">
        <v>-33.594999999999999</v>
      </c>
      <c r="J12" s="187">
        <v>13.708915375302666</v>
      </c>
      <c r="K12" s="187">
        <v>49.146228087167081</v>
      </c>
      <c r="L12" s="188">
        <f t="shared" si="0"/>
        <v>3.5849829648599774</v>
      </c>
      <c r="M12" s="189">
        <f t="shared" si="1"/>
        <v>7.1555968999999999</v>
      </c>
      <c r="N12" s="189">
        <f t="shared" si="2"/>
        <v>-32.072695499999995</v>
      </c>
    </row>
    <row r="13" spans="1:14" s="188" customFormat="1" x14ac:dyDescent="0.2">
      <c r="A13" s="186" t="s">
        <v>111</v>
      </c>
      <c r="B13" s="186">
        <v>21</v>
      </c>
      <c r="C13" s="186" t="s">
        <v>220</v>
      </c>
      <c r="D13" s="186" t="s">
        <v>221</v>
      </c>
      <c r="E13" s="186">
        <v>0.83199999999999996</v>
      </c>
      <c r="F13" s="186">
        <v>3794</v>
      </c>
      <c r="G13" s="186">
        <v>12.898999999999999</v>
      </c>
      <c r="H13" s="186">
        <v>896</v>
      </c>
      <c r="I13" s="186">
        <v>-33.506</v>
      </c>
      <c r="J13" s="187">
        <v>13.419345072115386</v>
      </c>
      <c r="K13" s="187">
        <v>49.789056610576928</v>
      </c>
      <c r="L13" s="188">
        <f t="shared" si="0"/>
        <v>3.7102448996587527</v>
      </c>
      <c r="M13" s="189">
        <f t="shared" si="1"/>
        <v>11.098091899999998</v>
      </c>
      <c r="N13" s="189">
        <f t="shared" si="2"/>
        <v>-31.982903399999998</v>
      </c>
    </row>
    <row r="14" spans="1:14" s="188" customFormat="1" x14ac:dyDescent="0.2">
      <c r="A14" s="186" t="s">
        <v>111</v>
      </c>
      <c r="B14" s="186">
        <v>22</v>
      </c>
      <c r="C14" s="186" t="s">
        <v>222</v>
      </c>
      <c r="D14" s="186" t="s">
        <v>223</v>
      </c>
      <c r="E14" s="186">
        <v>0.84099999999999997</v>
      </c>
      <c r="F14" s="186">
        <v>3968</v>
      </c>
      <c r="G14" s="186">
        <v>12.704000000000001</v>
      </c>
      <c r="H14" s="186">
        <v>896</v>
      </c>
      <c r="I14" s="186">
        <v>-33.052</v>
      </c>
      <c r="J14" s="187">
        <v>13.869967657550536</v>
      </c>
      <c r="K14" s="187">
        <v>49.207969797859697</v>
      </c>
      <c r="L14" s="188">
        <f t="shared" si="0"/>
        <v>3.5478071047319171</v>
      </c>
      <c r="M14" s="189">
        <f t="shared" si="1"/>
        <v>10.9034624</v>
      </c>
      <c r="N14" s="189">
        <f t="shared" si="2"/>
        <v>-31.524862799999994</v>
      </c>
    </row>
    <row r="15" spans="1:14" s="188" customFormat="1" x14ac:dyDescent="0.2">
      <c r="A15" s="186" t="s">
        <v>111</v>
      </c>
      <c r="B15" s="186">
        <v>23</v>
      </c>
      <c r="C15" s="186" t="s">
        <v>224</v>
      </c>
      <c r="D15" s="186" t="s">
        <v>225</v>
      </c>
      <c r="E15" s="186">
        <v>0.81699999999999995</v>
      </c>
      <c r="F15" s="186">
        <v>4102</v>
      </c>
      <c r="G15" s="186">
        <v>12.084</v>
      </c>
      <c r="H15" s="186">
        <v>834</v>
      </c>
      <c r="I15" s="186">
        <v>-31.684999999999999</v>
      </c>
      <c r="J15" s="187">
        <v>14.783082864137087</v>
      </c>
      <c r="K15" s="187">
        <v>47.205364871481045</v>
      </c>
      <c r="L15" s="188">
        <f t="shared" si="0"/>
        <v>3.1932016687803704</v>
      </c>
      <c r="M15" s="189">
        <f t="shared" si="1"/>
        <v>10.284640399999999</v>
      </c>
      <c r="N15" s="189">
        <f t="shared" si="2"/>
        <v>-30.145696499999996</v>
      </c>
    </row>
    <row r="16" spans="1:14" s="188" customFormat="1" x14ac:dyDescent="0.2">
      <c r="A16" s="186" t="s">
        <v>111</v>
      </c>
      <c r="B16" s="186">
        <v>24</v>
      </c>
      <c r="C16" s="186" t="s">
        <v>226</v>
      </c>
      <c r="D16" s="186" t="s">
        <v>227</v>
      </c>
      <c r="E16" s="186">
        <v>0.84199999999999997</v>
      </c>
      <c r="F16" s="186">
        <v>3703</v>
      </c>
      <c r="G16" s="186">
        <v>13.28</v>
      </c>
      <c r="H16" s="186">
        <v>905</v>
      </c>
      <c r="I16" s="186">
        <v>-33.68</v>
      </c>
      <c r="J16" s="187">
        <v>12.926157125890736</v>
      </c>
      <c r="K16" s="187">
        <v>49.679833847981001</v>
      </c>
      <c r="L16" s="188">
        <f t="shared" si="0"/>
        <v>3.8433567969302853</v>
      </c>
      <c r="M16" s="189">
        <f t="shared" si="1"/>
        <v>11.478367999999998</v>
      </c>
      <c r="N16" s="189">
        <f t="shared" si="2"/>
        <v>-32.158451999999997</v>
      </c>
    </row>
    <row r="17" spans="1:14" s="188" customFormat="1" x14ac:dyDescent="0.2">
      <c r="A17" s="186" t="s">
        <v>111</v>
      </c>
      <c r="B17" s="186">
        <v>25</v>
      </c>
      <c r="C17" s="186" t="s">
        <v>228</v>
      </c>
      <c r="D17" s="186" t="s">
        <v>229</v>
      </c>
      <c r="E17" s="186">
        <v>0.80600000000000005</v>
      </c>
      <c r="F17" s="186">
        <v>3956</v>
      </c>
      <c r="G17" s="186">
        <v>9.1470000000000002</v>
      </c>
      <c r="H17" s="186">
        <v>853</v>
      </c>
      <c r="I17" s="186">
        <v>-31.414999999999999</v>
      </c>
      <c r="J17" s="187">
        <v>14.393813647642679</v>
      </c>
      <c r="K17" s="187">
        <v>48.774269727047148</v>
      </c>
      <c r="L17" s="188">
        <f t="shared" si="0"/>
        <v>3.3885578152552411</v>
      </c>
      <c r="M17" s="189">
        <f t="shared" si="1"/>
        <v>7.3532207000000005</v>
      </c>
      <c r="N17" s="189">
        <f t="shared" si="2"/>
        <v>-29.873293499999996</v>
      </c>
    </row>
    <row r="18" spans="1:14" s="188" customFormat="1" x14ac:dyDescent="0.2">
      <c r="A18" s="186" t="s">
        <v>111</v>
      </c>
      <c r="B18" s="186">
        <v>26</v>
      </c>
      <c r="C18" s="186" t="s">
        <v>230</v>
      </c>
      <c r="D18" s="186" t="s">
        <v>231</v>
      </c>
      <c r="E18" s="186">
        <v>0.81799999999999995</v>
      </c>
      <c r="F18" s="186">
        <v>4029</v>
      </c>
      <c r="G18" s="186">
        <v>13.058</v>
      </c>
      <c r="H18" s="186">
        <v>870</v>
      </c>
      <c r="I18" s="186">
        <v>-32.750999999999998</v>
      </c>
      <c r="J18" s="187">
        <v>14.393255501222496</v>
      </c>
      <c r="K18" s="187">
        <v>49.001612347188271</v>
      </c>
      <c r="L18" s="188">
        <f t="shared" si="0"/>
        <v>3.4044842977341925</v>
      </c>
      <c r="M18" s="189">
        <f t="shared" si="1"/>
        <v>11.256789799999998</v>
      </c>
      <c r="N18" s="189">
        <f t="shared" si="2"/>
        <v>-31.221183899999993</v>
      </c>
    </row>
    <row r="19" spans="1:14" s="188" customFormat="1" x14ac:dyDescent="0.2">
      <c r="A19" s="186" t="s">
        <v>111</v>
      </c>
      <c r="B19" s="186">
        <v>27</v>
      </c>
      <c r="C19" s="186" t="s">
        <v>232</v>
      </c>
      <c r="D19" s="186" t="s">
        <v>233</v>
      </c>
      <c r="E19" s="186">
        <v>0.85</v>
      </c>
      <c r="F19" s="186">
        <v>3912</v>
      </c>
      <c r="G19" s="186">
        <v>12.487</v>
      </c>
      <c r="H19" s="186">
        <v>945</v>
      </c>
      <c r="I19" s="186">
        <v>-30.835000000000001</v>
      </c>
      <c r="J19" s="187">
        <v>13.431034705882352</v>
      </c>
      <c r="K19" s="187">
        <v>51.216095764705884</v>
      </c>
      <c r="L19" s="188">
        <f t="shared" si="0"/>
        <v>3.8132650898649616</v>
      </c>
      <c r="M19" s="189">
        <f t="shared" si="1"/>
        <v>10.686874699999999</v>
      </c>
      <c r="N19" s="189">
        <f t="shared" si="2"/>
        <v>-29.288131499999999</v>
      </c>
    </row>
    <row r="20" spans="1:14" s="188" customFormat="1" x14ac:dyDescent="0.2">
      <c r="A20" s="186" t="s">
        <v>111</v>
      </c>
      <c r="B20" s="186">
        <v>28</v>
      </c>
      <c r="C20" s="186" t="s">
        <v>234</v>
      </c>
      <c r="D20" s="186" t="s">
        <v>235</v>
      </c>
      <c r="E20" s="186">
        <v>0.81100000000000005</v>
      </c>
      <c r="F20" s="186">
        <v>4090</v>
      </c>
      <c r="G20" s="186">
        <v>9.468</v>
      </c>
      <c r="H20" s="186">
        <v>859</v>
      </c>
      <c r="I20" s="186">
        <v>-32.941000000000003</v>
      </c>
      <c r="J20" s="187">
        <v>14.73858310727497</v>
      </c>
      <c r="K20" s="187">
        <v>48.737841923551166</v>
      </c>
      <c r="L20" s="188">
        <f t="shared" si="0"/>
        <v>3.3068200361467683</v>
      </c>
      <c r="M20" s="189">
        <f t="shared" si="1"/>
        <v>7.6736107999999996</v>
      </c>
      <c r="N20" s="189">
        <f t="shared" si="2"/>
        <v>-31.412874899999998</v>
      </c>
    </row>
    <row r="21" spans="1:14" s="188" customFormat="1" x14ac:dyDescent="0.2">
      <c r="A21" s="186" t="s">
        <v>111</v>
      </c>
      <c r="B21" s="186">
        <v>29</v>
      </c>
      <c r="C21" s="186" t="s">
        <v>236</v>
      </c>
      <c r="D21" s="186" t="s">
        <v>237</v>
      </c>
      <c r="E21" s="186">
        <v>0.82799999999999996</v>
      </c>
      <c r="F21" s="186">
        <v>4124</v>
      </c>
      <c r="G21" s="186">
        <v>10.733000000000001</v>
      </c>
      <c r="H21" s="186">
        <v>871</v>
      </c>
      <c r="I21" s="186">
        <v>-32.353000000000002</v>
      </c>
      <c r="J21" s="187">
        <v>14.5519654589372</v>
      </c>
      <c r="K21" s="187">
        <v>48.374507608695652</v>
      </c>
      <c r="L21" s="188">
        <f t="shared" si="0"/>
        <v>3.3242593754911698</v>
      </c>
      <c r="M21" s="189">
        <f t="shared" si="1"/>
        <v>8.9362072999999995</v>
      </c>
      <c r="N21" s="189">
        <f t="shared" si="2"/>
        <v>-30.819641699999998</v>
      </c>
    </row>
    <row r="22" spans="1:14" s="188" customFormat="1" x14ac:dyDescent="0.2">
      <c r="A22" s="186" t="s">
        <v>111</v>
      </c>
      <c r="B22" s="186">
        <v>30</v>
      </c>
      <c r="C22" s="186" t="s">
        <v>238</v>
      </c>
      <c r="D22" s="186" t="s">
        <v>239</v>
      </c>
      <c r="E22" s="186">
        <v>0.84399999999999997</v>
      </c>
      <c r="F22" s="186">
        <v>3940</v>
      </c>
      <c r="G22" s="186">
        <v>11.865</v>
      </c>
      <c r="H22" s="186">
        <v>908</v>
      </c>
      <c r="I22" s="186">
        <v>-29.54</v>
      </c>
      <c r="J22" s="187">
        <v>13.645250592417064</v>
      </c>
      <c r="K22" s="187">
        <v>49.506318483412329</v>
      </c>
      <c r="L22" s="188">
        <f t="shared" si="0"/>
        <v>3.6280988867235586</v>
      </c>
      <c r="M22" s="189">
        <f t="shared" si="1"/>
        <v>10.0660565</v>
      </c>
      <c r="N22" s="189">
        <f t="shared" si="2"/>
        <v>-27.981605999999996</v>
      </c>
    </row>
    <row r="23" spans="1:14" s="188" customFormat="1" x14ac:dyDescent="0.2">
      <c r="A23" s="186" t="s">
        <v>111</v>
      </c>
      <c r="B23" s="186">
        <v>31</v>
      </c>
      <c r="C23" s="186" t="s">
        <v>240</v>
      </c>
      <c r="D23" s="186" t="s">
        <v>241</v>
      </c>
      <c r="E23" s="186">
        <v>0.82599999999999996</v>
      </c>
      <c r="F23" s="186">
        <v>4097</v>
      </c>
      <c r="G23" s="186">
        <v>9.9860000000000007</v>
      </c>
      <c r="H23" s="186">
        <v>866</v>
      </c>
      <c r="I23" s="186">
        <v>-31.268999999999998</v>
      </c>
      <c r="J23" s="187">
        <v>14.502419249394674</v>
      </c>
      <c r="K23" s="187">
        <v>48.293097578692496</v>
      </c>
      <c r="L23" s="188">
        <f t="shared" si="0"/>
        <v>3.3300028600888942</v>
      </c>
      <c r="M23" s="189">
        <f t="shared" si="1"/>
        <v>8.1906265999999999</v>
      </c>
      <c r="N23" s="189">
        <f t="shared" si="2"/>
        <v>-29.725994099999994</v>
      </c>
    </row>
    <row r="24" spans="1:14" s="188" customFormat="1" x14ac:dyDescent="0.2">
      <c r="A24" s="186" t="s">
        <v>111</v>
      </c>
      <c r="B24" s="186">
        <v>32</v>
      </c>
      <c r="C24" s="186" t="s">
        <v>242</v>
      </c>
      <c r="D24" s="186" t="s">
        <v>243</v>
      </c>
      <c r="E24" s="186">
        <v>0.83099999999999996</v>
      </c>
      <c r="F24" s="186">
        <v>3794</v>
      </c>
      <c r="G24" s="186">
        <v>8.84</v>
      </c>
      <c r="H24" s="186">
        <v>905</v>
      </c>
      <c r="I24" s="186">
        <v>-33.152000000000001</v>
      </c>
      <c r="J24" s="187">
        <v>13.356821540312877</v>
      </c>
      <c r="K24" s="187">
        <v>50.097117930204568</v>
      </c>
      <c r="L24" s="188">
        <f t="shared" si="0"/>
        <v>3.7506765946527025</v>
      </c>
      <c r="M24" s="189">
        <f t="shared" si="1"/>
        <v>7.0468040000000007</v>
      </c>
      <c r="N24" s="189">
        <f t="shared" si="2"/>
        <v>-31.625752799999994</v>
      </c>
    </row>
    <row r="25" spans="1:14" s="188" customFormat="1" x14ac:dyDescent="0.2">
      <c r="A25" s="186" t="s">
        <v>111</v>
      </c>
      <c r="B25" s="186">
        <v>33</v>
      </c>
      <c r="C25" s="186" t="s">
        <v>242</v>
      </c>
      <c r="D25" s="186" t="s">
        <v>244</v>
      </c>
      <c r="E25" s="186">
        <v>0.82899999999999996</v>
      </c>
      <c r="F25" s="186">
        <v>3797</v>
      </c>
      <c r="G25" s="186">
        <v>8.84</v>
      </c>
      <c r="H25" s="186">
        <v>915</v>
      </c>
      <c r="I25" s="186">
        <v>-33.131999999999998</v>
      </c>
      <c r="J25" s="187">
        <v>13.352636670687575</v>
      </c>
      <c r="K25" s="187">
        <v>50.799691073582629</v>
      </c>
      <c r="L25" s="188">
        <f t="shared" si="0"/>
        <v>3.8044689095076509</v>
      </c>
      <c r="M25" s="189">
        <f t="shared" si="1"/>
        <v>7.0468040000000007</v>
      </c>
      <c r="N25" s="189">
        <f t="shared" si="2"/>
        <v>-31.605574799999992</v>
      </c>
    </row>
    <row r="26" spans="1:14" s="188" customFormat="1" x14ac:dyDescent="0.2">
      <c r="A26" s="186" t="s">
        <v>111</v>
      </c>
      <c r="B26" s="186">
        <v>40</v>
      </c>
      <c r="C26" s="186" t="s">
        <v>245</v>
      </c>
      <c r="D26" s="186" t="s">
        <v>246</v>
      </c>
      <c r="E26" s="186">
        <v>0.83199999999999996</v>
      </c>
      <c r="F26" s="186">
        <v>4182</v>
      </c>
      <c r="G26" s="186">
        <v>11.99</v>
      </c>
      <c r="H26" s="186">
        <v>886</v>
      </c>
      <c r="I26" s="186">
        <v>-30.765999999999998</v>
      </c>
      <c r="J26" s="187">
        <v>14.685903846153847</v>
      </c>
      <c r="K26" s="187">
        <v>49.047462860576928</v>
      </c>
      <c r="L26" s="188">
        <f t="shared" si="0"/>
        <v>3.3397646732803699</v>
      </c>
      <c r="M26" s="189">
        <f t="shared" si="1"/>
        <v>10.190818999999999</v>
      </c>
      <c r="N26" s="189">
        <f t="shared" si="2"/>
        <v>-29.218517399999996</v>
      </c>
    </row>
    <row r="27" spans="1:14" s="188" customFormat="1" x14ac:dyDescent="0.2">
      <c r="A27" s="186" t="s">
        <v>111</v>
      </c>
      <c r="B27" s="186">
        <v>41</v>
      </c>
      <c r="C27" s="186" t="s">
        <v>247</v>
      </c>
      <c r="D27" s="186" t="s">
        <v>248</v>
      </c>
      <c r="E27" s="186">
        <v>0.82099999999999995</v>
      </c>
      <c r="F27" s="186">
        <v>4132</v>
      </c>
      <c r="G27" s="186">
        <v>12.51</v>
      </c>
      <c r="H27" s="186">
        <v>822</v>
      </c>
      <c r="I27" s="186">
        <v>-31.256</v>
      </c>
      <c r="J27" s="187">
        <v>14.762498051157124</v>
      </c>
      <c r="K27" s="187">
        <v>46.103205115712555</v>
      </c>
      <c r="L27" s="188">
        <f t="shared" si="0"/>
        <v>3.1229948316300615</v>
      </c>
      <c r="M27" s="189">
        <f t="shared" si="1"/>
        <v>10.709830999999999</v>
      </c>
      <c r="N27" s="189">
        <f t="shared" si="2"/>
        <v>-29.712878399999997</v>
      </c>
    </row>
    <row r="28" spans="1:14" s="188" customFormat="1" x14ac:dyDescent="0.2">
      <c r="A28" s="186" t="s">
        <v>111</v>
      </c>
      <c r="B28" s="186">
        <v>42</v>
      </c>
      <c r="C28" s="186" t="s">
        <v>249</v>
      </c>
      <c r="D28" s="186" t="s">
        <v>250</v>
      </c>
      <c r="E28" s="186">
        <v>0.83</v>
      </c>
      <c r="F28" s="188">
        <v>3591</v>
      </c>
      <c r="G28" s="188">
        <v>13.090999999999999</v>
      </c>
      <c r="H28" s="188">
        <v>945</v>
      </c>
      <c r="I28" s="188">
        <v>-34.043999999999997</v>
      </c>
      <c r="J28" s="187">
        <v>12.630379397590364</v>
      </c>
      <c r="K28" s="187">
        <v>52.33871144578314</v>
      </c>
      <c r="L28" s="188">
        <f t="shared" si="0"/>
        <v>4.1438748432029184</v>
      </c>
      <c r="M28" s="189">
        <f t="shared" si="1"/>
        <v>11.289727099999999</v>
      </c>
      <c r="N28" s="189">
        <f t="shared" si="2"/>
        <v>-32.525691599999995</v>
      </c>
    </row>
    <row r="29" spans="1:14" s="188" customFormat="1" x14ac:dyDescent="0.2">
      <c r="A29" s="186" t="s">
        <v>111</v>
      </c>
      <c r="B29" s="186">
        <v>43</v>
      </c>
      <c r="C29" s="186" t="s">
        <v>251</v>
      </c>
      <c r="D29" s="186" t="s">
        <v>252</v>
      </c>
      <c r="E29" s="186">
        <v>0.82599999999999996</v>
      </c>
      <c r="F29" s="188">
        <v>4149</v>
      </c>
      <c r="G29" s="188">
        <v>12.83</v>
      </c>
      <c r="H29" s="188">
        <v>873</v>
      </c>
      <c r="I29" s="188">
        <v>-32.838999999999999</v>
      </c>
      <c r="J29" s="187">
        <v>14.654505084745765</v>
      </c>
      <c r="K29" s="187">
        <v>48.570266707021794</v>
      </c>
      <c r="L29" s="188">
        <f t="shared" si="0"/>
        <v>3.3143573546935938</v>
      </c>
      <c r="M29" s="189">
        <f t="shared" si="1"/>
        <v>11.029223</v>
      </c>
      <c r="N29" s="189">
        <f t="shared" si="2"/>
        <v>-31.309967099999994</v>
      </c>
    </row>
    <row r="30" spans="1:14" s="188" customFormat="1" x14ac:dyDescent="0.2">
      <c r="A30" s="186" t="s">
        <v>111</v>
      </c>
      <c r="B30" s="186">
        <v>44</v>
      </c>
      <c r="C30" s="186" t="s">
        <v>253</v>
      </c>
      <c r="D30" s="186" t="s">
        <v>254</v>
      </c>
      <c r="E30" s="186">
        <v>0.82699999999999996</v>
      </c>
      <c r="F30" s="188">
        <v>3924</v>
      </c>
      <c r="G30" s="188">
        <v>12.523999999999999</v>
      </c>
      <c r="H30" s="188">
        <v>910</v>
      </c>
      <c r="I30" s="188">
        <v>-33.220999999999997</v>
      </c>
      <c r="J30" s="187">
        <v>13.857512212817413</v>
      </c>
      <c r="K30" s="187">
        <v>50.580919105199527</v>
      </c>
      <c r="L30" s="188">
        <f t="shared" si="0"/>
        <v>3.6500721289940516</v>
      </c>
      <c r="M30" s="189">
        <f t="shared" si="1"/>
        <v>10.723804399999999</v>
      </c>
      <c r="N30" s="189">
        <f t="shared" si="2"/>
        <v>-31.695366899999989</v>
      </c>
    </row>
    <row r="31" spans="1:14" s="188" customFormat="1" x14ac:dyDescent="0.2">
      <c r="A31" s="186" t="s">
        <v>111</v>
      </c>
      <c r="B31" s="186">
        <v>45</v>
      </c>
      <c r="C31" s="186" t="s">
        <v>255</v>
      </c>
      <c r="D31" s="186" t="s">
        <v>256</v>
      </c>
      <c r="E31" s="186">
        <v>0.82</v>
      </c>
      <c r="F31" s="188">
        <v>3922</v>
      </c>
      <c r="G31" s="188">
        <v>12.513</v>
      </c>
      <c r="H31" s="188">
        <v>902</v>
      </c>
      <c r="I31" s="188">
        <v>-33.314999999999998</v>
      </c>
      <c r="J31" s="187">
        <v>13.967806219512195</v>
      </c>
      <c r="K31" s="187">
        <v>50.573120365853661</v>
      </c>
      <c r="L31" s="188">
        <f t="shared" si="0"/>
        <v>3.6206917228853031</v>
      </c>
      <c r="M31" s="189">
        <f t="shared" si="1"/>
        <v>10.712825299999999</v>
      </c>
      <c r="N31" s="189">
        <f t="shared" si="2"/>
        <v>-31.790203499999997</v>
      </c>
    </row>
    <row r="32" spans="1:14" s="188" customFormat="1" x14ac:dyDescent="0.2">
      <c r="A32" s="186" t="s">
        <v>111</v>
      </c>
      <c r="B32" s="186">
        <v>46</v>
      </c>
      <c r="C32" s="186" t="s">
        <v>257</v>
      </c>
      <c r="D32" s="186" t="s">
        <v>258</v>
      </c>
      <c r="E32" s="186">
        <v>0.84</v>
      </c>
      <c r="F32" s="188">
        <v>4188</v>
      </c>
      <c r="G32" s="188">
        <v>12.548999999999999</v>
      </c>
      <c r="H32" s="188">
        <v>895</v>
      </c>
      <c r="I32" s="188">
        <v>-31.919</v>
      </c>
      <c r="J32" s="187">
        <v>14.570608214285713</v>
      </c>
      <c r="K32" s="187">
        <v>49.096448809523814</v>
      </c>
      <c r="L32" s="188">
        <f t="shared" si="0"/>
        <v>3.3695538365644433</v>
      </c>
      <c r="M32" s="189">
        <f t="shared" si="1"/>
        <v>10.748756899999998</v>
      </c>
      <c r="N32" s="189">
        <f t="shared" si="2"/>
        <v>-30.381779099999996</v>
      </c>
    </row>
    <row r="33" spans="1:14" s="188" customFormat="1" x14ac:dyDescent="0.2">
      <c r="A33" s="186" t="s">
        <v>111</v>
      </c>
      <c r="B33" s="186">
        <v>47</v>
      </c>
      <c r="C33" s="186" t="s">
        <v>259</v>
      </c>
      <c r="D33" s="186" t="s">
        <v>260</v>
      </c>
      <c r="E33" s="186">
        <v>0.84299999999999997</v>
      </c>
      <c r="F33" s="188">
        <v>4307</v>
      </c>
      <c r="G33" s="188">
        <v>9.4109999999999996</v>
      </c>
      <c r="H33" s="188">
        <v>872</v>
      </c>
      <c r="I33" s="188">
        <v>-32.659999999999997</v>
      </c>
      <c r="J33" s="187">
        <v>14.922648991696324</v>
      </c>
      <c r="K33" s="187">
        <v>47.588869039145912</v>
      </c>
      <c r="L33" s="188">
        <f t="shared" si="0"/>
        <v>3.1890362807318349</v>
      </c>
      <c r="M33" s="189">
        <f t="shared" si="1"/>
        <v>7.6167191000000001</v>
      </c>
      <c r="N33" s="189">
        <f t="shared" si="2"/>
        <v>-31.129373999999991</v>
      </c>
    </row>
    <row r="34" spans="1:14" s="188" customFormat="1" x14ac:dyDescent="0.2">
      <c r="A34" s="186" t="s">
        <v>111</v>
      </c>
      <c r="B34" s="186">
        <v>48</v>
      </c>
      <c r="C34" s="186" t="s">
        <v>261</v>
      </c>
      <c r="D34" s="186" t="s">
        <v>262</v>
      </c>
      <c r="E34" s="186">
        <v>0.84399999999999997</v>
      </c>
      <c r="F34" s="188">
        <v>4286</v>
      </c>
      <c r="G34" s="188">
        <v>12.97</v>
      </c>
      <c r="H34" s="188">
        <v>884</v>
      </c>
      <c r="I34" s="188">
        <v>-31.669</v>
      </c>
      <c r="J34" s="187">
        <v>14.848286492890997</v>
      </c>
      <c r="K34" s="187">
        <v>48.253914810426544</v>
      </c>
      <c r="L34" s="188">
        <f t="shared" si="0"/>
        <v>3.2497968592894106</v>
      </c>
      <c r="M34" s="189">
        <f t="shared" si="1"/>
        <v>11.168957000000001</v>
      </c>
      <c r="N34" s="189">
        <f t="shared" si="2"/>
        <v>-30.129554099999996</v>
      </c>
    </row>
    <row r="35" spans="1:14" s="188" customFormat="1" x14ac:dyDescent="0.2">
      <c r="A35" s="186" t="s">
        <v>111</v>
      </c>
      <c r="B35" s="186">
        <v>49</v>
      </c>
      <c r="C35" s="186" t="s">
        <v>263</v>
      </c>
      <c r="D35" s="186" t="s">
        <v>264</v>
      </c>
      <c r="E35" s="186">
        <v>0.84699999999999998</v>
      </c>
      <c r="F35" s="188">
        <v>4325</v>
      </c>
      <c r="G35" s="188">
        <v>9.5619999999999994</v>
      </c>
      <c r="H35" s="188">
        <v>895</v>
      </c>
      <c r="I35" s="188">
        <v>-32.756999999999998</v>
      </c>
      <c r="J35" s="187">
        <v>14.934573317591498</v>
      </c>
      <c r="K35" s="187">
        <v>48.805713105076741</v>
      </c>
      <c r="L35" s="188">
        <f t="shared" si="0"/>
        <v>3.2679683622154965</v>
      </c>
      <c r="M35" s="189">
        <f t="shared" si="1"/>
        <v>7.7674321999999991</v>
      </c>
      <c r="N35" s="189">
        <f t="shared" si="2"/>
        <v>-31.227237299999992</v>
      </c>
    </row>
    <row r="36" spans="1:14" s="188" customFormat="1" x14ac:dyDescent="0.2">
      <c r="A36" s="186" t="s">
        <v>111</v>
      </c>
      <c r="B36" s="186">
        <v>50</v>
      </c>
      <c r="C36" s="186" t="s">
        <v>265</v>
      </c>
      <c r="D36" s="186" t="s">
        <v>266</v>
      </c>
      <c r="E36" s="186">
        <v>0.82</v>
      </c>
      <c r="F36" s="188">
        <v>3845</v>
      </c>
      <c r="G36" s="188">
        <v>13.209</v>
      </c>
      <c r="H36" s="188">
        <v>907</v>
      </c>
      <c r="I36" s="188">
        <v>-32.658000000000001</v>
      </c>
      <c r="J36" s="187">
        <v>13.704764268292683</v>
      </c>
      <c r="K36" s="187">
        <v>50.953303780487815</v>
      </c>
      <c r="L36" s="188">
        <f t="shared" si="0"/>
        <v>3.7179263198545693</v>
      </c>
      <c r="M36" s="189">
        <f t="shared" si="1"/>
        <v>11.407502899999999</v>
      </c>
      <c r="N36" s="189">
        <f t="shared" si="2"/>
        <v>-31.127356199999994</v>
      </c>
    </row>
    <row r="37" spans="1:14" s="188" customFormat="1" x14ac:dyDescent="0.2">
      <c r="A37" s="186" t="s">
        <v>111</v>
      </c>
      <c r="B37" s="186">
        <v>51</v>
      </c>
      <c r="C37" s="186" t="s">
        <v>267</v>
      </c>
      <c r="D37" s="186" t="s">
        <v>268</v>
      </c>
      <c r="E37" s="186">
        <v>0.83699999999999997</v>
      </c>
      <c r="F37" s="188">
        <v>4231</v>
      </c>
      <c r="G37" s="188">
        <v>9.5890000000000004</v>
      </c>
      <c r="H37" s="188">
        <v>851</v>
      </c>
      <c r="I37" s="188">
        <v>-32.430999999999997</v>
      </c>
      <c r="J37" s="187">
        <v>14.787885663082436</v>
      </c>
      <c r="K37" s="187">
        <v>46.808743130227001</v>
      </c>
      <c r="L37" s="188">
        <f t="shared" si="0"/>
        <v>3.1653438629894053</v>
      </c>
      <c r="M37" s="189">
        <f t="shared" si="1"/>
        <v>7.7943809000000011</v>
      </c>
      <c r="N37" s="189">
        <f t="shared" si="2"/>
        <v>-30.898335899999992</v>
      </c>
    </row>
    <row r="38" spans="1:14" s="188" customFormat="1" x14ac:dyDescent="0.2">
      <c r="A38" s="186" t="s">
        <v>111</v>
      </c>
      <c r="B38" s="186">
        <v>52</v>
      </c>
      <c r="C38" s="186" t="s">
        <v>269</v>
      </c>
      <c r="D38" s="186" t="s">
        <v>270</v>
      </c>
      <c r="E38" s="186">
        <v>0.84799999999999998</v>
      </c>
      <c r="F38" s="188">
        <v>4289</v>
      </c>
      <c r="G38" s="188">
        <v>9.3719999999999999</v>
      </c>
      <c r="H38" s="188">
        <v>871</v>
      </c>
      <c r="I38" s="188">
        <v>-32.725999999999999</v>
      </c>
      <c r="J38" s="187">
        <v>14.738574528301887</v>
      </c>
      <c r="K38" s="187">
        <v>47.204878301886801</v>
      </c>
      <c r="L38" s="188">
        <f t="shared" si="0"/>
        <v>3.2028116566660625</v>
      </c>
      <c r="M38" s="189">
        <f t="shared" si="1"/>
        <v>7.5777931999999995</v>
      </c>
      <c r="N38" s="189">
        <f t="shared" si="2"/>
        <v>-31.195961399999995</v>
      </c>
    </row>
    <row r="39" spans="1:14" s="188" customFormat="1" x14ac:dyDescent="0.2">
      <c r="A39" s="186" t="s">
        <v>111</v>
      </c>
      <c r="B39" s="186">
        <v>53</v>
      </c>
      <c r="C39" s="186" t="s">
        <v>271</v>
      </c>
      <c r="D39" s="186" t="s">
        <v>272</v>
      </c>
      <c r="E39" s="186">
        <v>0.80200000000000005</v>
      </c>
      <c r="F39" s="188">
        <v>3945</v>
      </c>
      <c r="G39" s="188">
        <v>12.324999999999999</v>
      </c>
      <c r="H39" s="188">
        <v>855</v>
      </c>
      <c r="I39" s="188">
        <v>-31.863</v>
      </c>
      <c r="J39" s="187">
        <v>14.384384039900247</v>
      </c>
      <c r="K39" s="187">
        <v>49.049925935162094</v>
      </c>
      <c r="L39" s="188">
        <f t="shared" si="0"/>
        <v>3.409942740620977</v>
      </c>
      <c r="M39" s="189">
        <f t="shared" si="1"/>
        <v>10.525182499999998</v>
      </c>
      <c r="N39" s="189">
        <f t="shared" si="2"/>
        <v>-30.325280699999993</v>
      </c>
    </row>
    <row r="40" spans="1:14" s="188" customFormat="1" x14ac:dyDescent="0.2">
      <c r="A40" s="186" t="s">
        <v>111</v>
      </c>
      <c r="B40" s="186">
        <v>54</v>
      </c>
      <c r="C40" s="186" t="s">
        <v>273</v>
      </c>
      <c r="D40" s="186" t="s">
        <v>274</v>
      </c>
      <c r="E40" s="186">
        <v>0.83199999999999996</v>
      </c>
      <c r="F40" s="188">
        <v>3966</v>
      </c>
      <c r="G40" s="188">
        <v>10.273</v>
      </c>
      <c r="H40" s="188">
        <v>885</v>
      </c>
      <c r="I40" s="188">
        <v>-32.933999999999997</v>
      </c>
      <c r="J40" s="187">
        <v>13.92852091346154</v>
      </c>
      <c r="K40" s="187">
        <v>48.996722235576925</v>
      </c>
      <c r="L40" s="188">
        <f t="shared" si="0"/>
        <v>3.5177261491005059</v>
      </c>
      <c r="M40" s="189">
        <f t="shared" si="1"/>
        <v>8.4770812999999983</v>
      </c>
      <c r="N40" s="189">
        <f t="shared" si="2"/>
        <v>-31.40581259999999</v>
      </c>
    </row>
    <row r="41" spans="1:14" s="188" customFormat="1" x14ac:dyDescent="0.2">
      <c r="A41" s="186" t="s">
        <v>111</v>
      </c>
      <c r="B41" s="186">
        <v>55</v>
      </c>
      <c r="C41" s="186" t="s">
        <v>275</v>
      </c>
      <c r="D41" s="186" t="s">
        <v>276</v>
      </c>
      <c r="E41" s="186">
        <v>0.82599999999999996</v>
      </c>
      <c r="F41" s="188">
        <v>4164</v>
      </c>
      <c r="G41" s="188">
        <v>10.112</v>
      </c>
      <c r="H41" s="188">
        <v>859</v>
      </c>
      <c r="I41" s="188">
        <v>-32.359000000000002</v>
      </c>
      <c r="J41" s="187">
        <v>14.704044915254238</v>
      </c>
      <c r="K41" s="187">
        <v>47.797731476997583</v>
      </c>
      <c r="L41" s="188">
        <f t="shared" si="0"/>
        <v>3.2506518956162438</v>
      </c>
      <c r="M41" s="189">
        <f t="shared" si="1"/>
        <v>8.3163871999999994</v>
      </c>
      <c r="N41" s="189">
        <f t="shared" si="2"/>
        <v>-30.825695099999997</v>
      </c>
    </row>
    <row r="42" spans="1:14" s="188" customFormat="1" x14ac:dyDescent="0.2">
      <c r="A42" s="186" t="s">
        <v>111</v>
      </c>
      <c r="B42" s="186">
        <v>56</v>
      </c>
      <c r="C42" s="186" t="s">
        <v>277</v>
      </c>
      <c r="D42" s="186" t="s">
        <v>278</v>
      </c>
      <c r="E42" s="186">
        <v>0.83599999999999997</v>
      </c>
      <c r="F42" s="188">
        <v>3060</v>
      </c>
      <c r="G42" s="188">
        <v>12.481</v>
      </c>
      <c r="H42" s="188">
        <v>1009</v>
      </c>
      <c r="I42" s="188">
        <v>-32.499000000000002</v>
      </c>
      <c r="J42" s="187">
        <v>10.696146172248804</v>
      </c>
      <c r="K42" s="187">
        <v>55.598919736842113</v>
      </c>
      <c r="L42" s="188">
        <f t="shared" si="0"/>
        <v>5.1980329028312777</v>
      </c>
      <c r="M42" s="189">
        <f t="shared" si="1"/>
        <v>10.680886099999999</v>
      </c>
      <c r="N42" s="189">
        <f t="shared" si="2"/>
        <v>-30.9669411</v>
      </c>
    </row>
    <row r="43" spans="1:14" s="188" customFormat="1" x14ac:dyDescent="0.2">
      <c r="A43" s="186" t="s">
        <v>111</v>
      </c>
      <c r="B43" s="186">
        <v>57</v>
      </c>
      <c r="C43" s="186" t="s">
        <v>279</v>
      </c>
      <c r="D43" s="186" t="s">
        <v>280</v>
      </c>
      <c r="E43" s="186">
        <v>0.83599999999999997</v>
      </c>
      <c r="F43" s="188">
        <v>3989</v>
      </c>
      <c r="G43" s="188">
        <v>11.349</v>
      </c>
      <c r="H43" s="188">
        <v>889</v>
      </c>
      <c r="I43" s="188">
        <v>-32.768000000000001</v>
      </c>
      <c r="J43" s="187">
        <v>13.939936004784689</v>
      </c>
      <c r="K43" s="187">
        <v>48.923492822966516</v>
      </c>
      <c r="L43" s="188">
        <f t="shared" si="0"/>
        <v>3.509592354381986</v>
      </c>
      <c r="M43" s="189">
        <f t="shared" si="1"/>
        <v>9.5510368999999997</v>
      </c>
      <c r="N43" s="189">
        <f t="shared" si="2"/>
        <v>-31.238335199999995</v>
      </c>
    </row>
    <row r="44" spans="1:14" s="188" customFormat="1" x14ac:dyDescent="0.2">
      <c r="A44" s="186" t="s">
        <v>111</v>
      </c>
      <c r="B44" s="186">
        <v>58</v>
      </c>
      <c r="C44" s="186" t="s">
        <v>281</v>
      </c>
      <c r="D44" s="186" t="s">
        <v>282</v>
      </c>
      <c r="E44" s="186">
        <v>0.83599999999999997</v>
      </c>
      <c r="F44" s="188">
        <v>3378</v>
      </c>
      <c r="G44" s="188">
        <v>12.946999999999999</v>
      </c>
      <c r="H44" s="188">
        <v>988</v>
      </c>
      <c r="I44" s="188">
        <v>-34.764000000000003</v>
      </c>
      <c r="J44" s="187">
        <v>11.772985645933016</v>
      </c>
      <c r="K44" s="187">
        <v>54.318993540669865</v>
      </c>
      <c r="L44" s="188">
        <f t="shared" si="0"/>
        <v>4.613867303867341</v>
      </c>
      <c r="M44" s="189">
        <f t="shared" si="1"/>
        <v>11.146000699999998</v>
      </c>
      <c r="N44" s="189">
        <f t="shared" si="2"/>
        <v>-33.252099600000001</v>
      </c>
    </row>
    <row r="45" spans="1:14" s="188" customFormat="1" x14ac:dyDescent="0.2">
      <c r="A45" s="186" t="s">
        <v>111</v>
      </c>
      <c r="B45" s="186">
        <v>59</v>
      </c>
      <c r="C45" s="186" t="s">
        <v>283</v>
      </c>
      <c r="D45" s="186" t="s">
        <v>284</v>
      </c>
      <c r="E45" s="186">
        <v>0.83899999999999997</v>
      </c>
      <c r="F45" s="188">
        <v>4148</v>
      </c>
      <c r="G45" s="188">
        <v>10.234999999999999</v>
      </c>
      <c r="H45" s="188">
        <v>871</v>
      </c>
      <c r="I45" s="188">
        <v>-32.395000000000003</v>
      </c>
      <c r="J45" s="187">
        <v>14.454455542312278</v>
      </c>
      <c r="K45" s="187">
        <v>47.895099284862937</v>
      </c>
      <c r="L45" s="188">
        <f t="shared" si="0"/>
        <v>3.3135180460212035</v>
      </c>
      <c r="M45" s="189">
        <f t="shared" si="1"/>
        <v>8.439153499999998</v>
      </c>
      <c r="N45" s="189">
        <f t="shared" si="2"/>
        <v>-30.862015499999998</v>
      </c>
    </row>
    <row r="46" spans="1:14" s="188" customFormat="1" x14ac:dyDescent="0.2">
      <c r="A46" s="186" t="s">
        <v>111</v>
      </c>
      <c r="B46" s="186">
        <v>60</v>
      </c>
      <c r="C46" s="186" t="s">
        <v>283</v>
      </c>
      <c r="D46" s="186" t="s">
        <v>285</v>
      </c>
      <c r="E46" s="186">
        <v>0.83199999999999996</v>
      </c>
      <c r="F46" s="188">
        <v>4116</v>
      </c>
      <c r="G46" s="188">
        <v>10.244999999999999</v>
      </c>
      <c r="H46" s="188">
        <v>866</v>
      </c>
      <c r="I46" s="188">
        <v>-32.311999999999998</v>
      </c>
      <c r="J46" s="187">
        <v>14.421923918269231</v>
      </c>
      <c r="K46" s="187">
        <v>47.806269110576935</v>
      </c>
      <c r="L46" s="188">
        <f t="shared" si="0"/>
        <v>3.3148329849402054</v>
      </c>
      <c r="M46" s="189">
        <f t="shared" si="1"/>
        <v>8.4491344999999978</v>
      </c>
      <c r="N46" s="189">
        <f t="shared" si="2"/>
        <v>-30.778276799999993</v>
      </c>
    </row>
    <row r="47" spans="1:14" s="188" customFormat="1" x14ac:dyDescent="0.2">
      <c r="A47" s="186" t="s">
        <v>111</v>
      </c>
      <c r="B47" s="186">
        <v>61</v>
      </c>
      <c r="C47" s="186" t="s">
        <v>286</v>
      </c>
      <c r="D47" s="186" t="s">
        <v>287</v>
      </c>
      <c r="E47" s="186">
        <v>0.80500000000000005</v>
      </c>
      <c r="F47" s="188">
        <v>2431</v>
      </c>
      <c r="G47" s="188">
        <v>12.831</v>
      </c>
      <c r="H47" s="188">
        <v>994</v>
      </c>
      <c r="I47" s="188">
        <v>-32.999000000000002</v>
      </c>
      <c r="J47" s="187">
        <v>8.8493501863354016</v>
      </c>
      <c r="K47" s="187">
        <v>56.751657018633537</v>
      </c>
      <c r="L47" s="188">
        <f t="shared" si="0"/>
        <v>6.4130874949740155</v>
      </c>
      <c r="M47" s="189">
        <f t="shared" si="1"/>
        <v>11.030221099999999</v>
      </c>
      <c r="N47" s="189">
        <f t="shared" si="2"/>
        <v>-31.471391099999998</v>
      </c>
    </row>
    <row r="48" spans="1:14" s="188" customFormat="1" x14ac:dyDescent="0.2">
      <c r="A48" s="186" t="s">
        <v>112</v>
      </c>
      <c r="B48" s="186">
        <v>62</v>
      </c>
      <c r="C48" s="186" t="s">
        <v>288</v>
      </c>
      <c r="D48" s="186" t="s">
        <v>289</v>
      </c>
      <c r="E48" s="186">
        <v>0.81799999999999995</v>
      </c>
      <c r="F48" s="188">
        <v>3803</v>
      </c>
      <c r="G48" s="188">
        <v>12.375999999999999</v>
      </c>
      <c r="H48" s="188">
        <v>901</v>
      </c>
      <c r="I48" s="188">
        <v>-33.411000000000001</v>
      </c>
      <c r="J48" s="187">
        <v>13.525778239608801</v>
      </c>
      <c r="K48" s="187">
        <v>50.561793520782402</v>
      </c>
      <c r="L48" s="188">
        <f t="shared" si="0"/>
        <v>3.7381799867690848</v>
      </c>
      <c r="M48" s="189">
        <f t="shared" si="1"/>
        <v>10.576085599999999</v>
      </c>
      <c r="N48" s="189">
        <f t="shared" si="2"/>
        <v>-31.887057899999995</v>
      </c>
    </row>
    <row r="49" spans="1:14" s="188" customFormat="1" x14ac:dyDescent="0.2">
      <c r="A49" s="186" t="s">
        <v>112</v>
      </c>
      <c r="B49" s="186">
        <v>63</v>
      </c>
      <c r="C49" s="186" t="s">
        <v>290</v>
      </c>
      <c r="D49" s="186" t="s">
        <v>291</v>
      </c>
      <c r="E49" s="186">
        <v>0.81200000000000006</v>
      </c>
      <c r="F49" s="188">
        <v>3604</v>
      </c>
      <c r="G49" s="188">
        <v>13.26</v>
      </c>
      <c r="H49" s="188">
        <v>877</v>
      </c>
      <c r="I49" s="188">
        <v>-33.542000000000002</v>
      </c>
      <c r="J49" s="187">
        <v>12.933429802955665</v>
      </c>
      <c r="K49" s="187">
        <v>49.63964224137932</v>
      </c>
      <c r="L49" s="188">
        <f t="shared" si="0"/>
        <v>3.8380880398821371</v>
      </c>
      <c r="M49" s="189">
        <f t="shared" si="1"/>
        <v>11.458405999999998</v>
      </c>
      <c r="N49" s="189">
        <f t="shared" si="2"/>
        <v>-32.019223799999999</v>
      </c>
    </row>
    <row r="50" spans="1:14" s="188" customFormat="1" x14ac:dyDescent="0.2">
      <c r="A50" s="186" t="s">
        <v>112</v>
      </c>
      <c r="B50" s="186">
        <v>70</v>
      </c>
      <c r="C50" s="186" t="s">
        <v>292</v>
      </c>
      <c r="D50" s="186" t="s">
        <v>293</v>
      </c>
      <c r="E50" s="186">
        <v>0.82199999999999995</v>
      </c>
      <c r="F50" s="188">
        <v>4152</v>
      </c>
      <c r="G50" s="188">
        <v>12.73</v>
      </c>
      <c r="H50" s="188">
        <v>872</v>
      </c>
      <c r="I50" s="188">
        <v>-31.498999999999999</v>
      </c>
      <c r="J50" s="187">
        <v>14.728864355231147</v>
      </c>
      <c r="K50" s="187">
        <v>48.76316167883212</v>
      </c>
      <c r="L50" s="188">
        <f t="shared" si="0"/>
        <v>3.3107210782013379</v>
      </c>
      <c r="M50" s="189">
        <f t="shared" si="1"/>
        <v>10.929413</v>
      </c>
      <c r="N50" s="189">
        <f t="shared" si="2"/>
        <v>-29.958041099999996</v>
      </c>
    </row>
    <row r="51" spans="1:14" s="188" customFormat="1" x14ac:dyDescent="0.2">
      <c r="A51" s="186" t="s">
        <v>112</v>
      </c>
      <c r="B51" s="186">
        <v>71</v>
      </c>
      <c r="C51" s="186" t="s">
        <v>294</v>
      </c>
      <c r="D51" s="186" t="s">
        <v>295</v>
      </c>
      <c r="E51" s="186">
        <v>0.82599999999999996</v>
      </c>
      <c r="F51" s="188">
        <v>3983</v>
      </c>
      <c r="G51" s="188">
        <v>9.0020000000000007</v>
      </c>
      <c r="H51" s="188">
        <v>894</v>
      </c>
      <c r="I51" s="188">
        <v>-33.457999999999998</v>
      </c>
      <c r="J51" s="187">
        <v>14.017708837772396</v>
      </c>
      <c r="K51" s="187">
        <v>49.686806174334144</v>
      </c>
      <c r="L51" s="188">
        <f t="shared" si="0"/>
        <v>3.5445739920383486</v>
      </c>
      <c r="M51" s="189">
        <f t="shared" si="1"/>
        <v>7.2084961999999999</v>
      </c>
      <c r="N51" s="189">
        <f t="shared" si="2"/>
        <v>-31.934476199999992</v>
      </c>
    </row>
    <row r="52" spans="1:14" s="188" customFormat="1" x14ac:dyDescent="0.2">
      <c r="A52" s="186" t="s">
        <v>112</v>
      </c>
      <c r="B52" s="186">
        <v>72</v>
      </c>
      <c r="C52" s="186" t="s">
        <v>296</v>
      </c>
      <c r="D52" s="186" t="s">
        <v>297</v>
      </c>
      <c r="E52" s="186">
        <v>0.84899999999999998</v>
      </c>
      <c r="F52" s="188">
        <v>4276</v>
      </c>
      <c r="G52" s="188">
        <v>9.1430000000000007</v>
      </c>
      <c r="H52" s="188">
        <v>886</v>
      </c>
      <c r="I52" s="188">
        <v>-31.890999999999998</v>
      </c>
      <c r="J52" s="187">
        <v>14.686928150765608</v>
      </c>
      <c r="K52" s="187">
        <v>48.02328351001178</v>
      </c>
      <c r="L52" s="188">
        <f t="shared" si="0"/>
        <v>3.2697976743018518</v>
      </c>
      <c r="M52" s="189">
        <f t="shared" si="1"/>
        <v>7.3492283000000009</v>
      </c>
      <c r="N52" s="189">
        <f t="shared" si="2"/>
        <v>-30.353529899999991</v>
      </c>
    </row>
    <row r="53" spans="1:14" s="188" customFormat="1" x14ac:dyDescent="0.2">
      <c r="A53" s="186" t="s">
        <v>112</v>
      </c>
      <c r="B53" s="186">
        <v>73</v>
      </c>
      <c r="C53" s="186" t="s">
        <v>298</v>
      </c>
      <c r="D53" s="186" t="s">
        <v>299</v>
      </c>
      <c r="E53" s="186">
        <v>0.80700000000000005</v>
      </c>
      <c r="F53" s="188">
        <v>3983</v>
      </c>
      <c r="G53" s="188">
        <v>10.379</v>
      </c>
      <c r="H53" s="188">
        <v>853</v>
      </c>
      <c r="I53" s="188">
        <v>-32.601999999999997</v>
      </c>
      <c r="J53" s="187">
        <v>14.373464312267659</v>
      </c>
      <c r="K53" s="187">
        <v>48.524700867410161</v>
      </c>
      <c r="L53" s="188">
        <f t="shared" si="0"/>
        <v>3.3759920234396548</v>
      </c>
      <c r="M53" s="189">
        <f t="shared" si="1"/>
        <v>8.5828798999999982</v>
      </c>
      <c r="N53" s="189">
        <f t="shared" si="2"/>
        <v>-31.070857799999992</v>
      </c>
    </row>
    <row r="54" spans="1:14" s="188" customFormat="1" x14ac:dyDescent="0.2">
      <c r="A54" s="186" t="s">
        <v>112</v>
      </c>
      <c r="B54" s="186">
        <v>74</v>
      </c>
      <c r="C54" s="186" t="s">
        <v>300</v>
      </c>
      <c r="D54" s="186" t="s">
        <v>301</v>
      </c>
      <c r="E54" s="186">
        <v>0.83299999999999996</v>
      </c>
      <c r="F54" s="188">
        <v>4005</v>
      </c>
      <c r="G54" s="188">
        <v>12.882</v>
      </c>
      <c r="H54" s="188">
        <v>890</v>
      </c>
      <c r="I54" s="188">
        <v>-32.978000000000002</v>
      </c>
      <c r="J54" s="187">
        <v>14.007612364945979</v>
      </c>
      <c r="K54" s="187">
        <v>49.070449579831937</v>
      </c>
      <c r="L54" s="188">
        <f t="shared" si="0"/>
        <v>3.5031273211579324</v>
      </c>
      <c r="M54" s="189">
        <f t="shared" si="1"/>
        <v>11.0811242</v>
      </c>
      <c r="N54" s="189">
        <f t="shared" si="2"/>
        <v>-31.450204199999995</v>
      </c>
    </row>
    <row r="55" spans="1:14" s="188" customFormat="1" x14ac:dyDescent="0.2">
      <c r="A55" s="186" t="s">
        <v>112</v>
      </c>
      <c r="B55" s="186">
        <v>75</v>
      </c>
      <c r="C55" s="186" t="s">
        <v>302</v>
      </c>
      <c r="D55" s="186" t="s">
        <v>303</v>
      </c>
      <c r="E55" s="186">
        <v>0.82199999999999995</v>
      </c>
      <c r="F55" s="188">
        <v>3921</v>
      </c>
      <c r="G55" s="188">
        <v>10.957000000000001</v>
      </c>
      <c r="H55" s="188">
        <v>880</v>
      </c>
      <c r="I55" s="188">
        <v>-32.798999999999999</v>
      </c>
      <c r="J55" s="187">
        <v>13.900875912408761</v>
      </c>
      <c r="K55" s="187">
        <v>49.130568248175187</v>
      </c>
      <c r="L55" s="188">
        <f t="shared" si="0"/>
        <v>3.5343505371714223</v>
      </c>
      <c r="M55" s="189">
        <f t="shared" si="1"/>
        <v>9.1597816999999999</v>
      </c>
      <c r="N55" s="189">
        <f t="shared" si="2"/>
        <v>-31.269611099999999</v>
      </c>
    </row>
    <row r="56" spans="1:14" s="188" customFormat="1" x14ac:dyDescent="0.2">
      <c r="A56" s="186" t="s">
        <v>112</v>
      </c>
      <c r="B56" s="186">
        <v>76</v>
      </c>
      <c r="C56" s="186" t="s">
        <v>304</v>
      </c>
      <c r="D56" s="186" t="s">
        <v>305</v>
      </c>
      <c r="E56" s="186">
        <v>0.85</v>
      </c>
      <c r="F56" s="188">
        <v>4231</v>
      </c>
      <c r="G56" s="188">
        <v>10.06</v>
      </c>
      <c r="H56" s="188">
        <v>893</v>
      </c>
      <c r="I56" s="188">
        <v>-32.558999999999997</v>
      </c>
      <c r="J56" s="187">
        <v>14.45869894117647</v>
      </c>
      <c r="K56" s="187">
        <v>48.249500352941176</v>
      </c>
      <c r="L56" s="188">
        <f t="shared" si="0"/>
        <v>3.337056850636329</v>
      </c>
      <c r="M56" s="189">
        <f t="shared" si="1"/>
        <v>8.2644859999999998</v>
      </c>
      <c r="N56" s="189">
        <f t="shared" si="2"/>
        <v>-31.027475099999997</v>
      </c>
    </row>
    <row r="57" spans="1:14" s="188" customFormat="1" x14ac:dyDescent="0.2">
      <c r="A57" s="186" t="s">
        <v>112</v>
      </c>
      <c r="B57" s="186">
        <v>77</v>
      </c>
      <c r="C57" s="186" t="s">
        <v>306</v>
      </c>
      <c r="D57" s="186" t="s">
        <v>307</v>
      </c>
      <c r="E57" s="186">
        <v>0.81799999999999995</v>
      </c>
      <c r="F57" s="188">
        <v>4068</v>
      </c>
      <c r="G57" s="188">
        <v>12.396000000000001</v>
      </c>
      <c r="H57" s="188">
        <v>848</v>
      </c>
      <c r="I57" s="188">
        <v>-31.584</v>
      </c>
      <c r="J57" s="187">
        <v>14.483824327628364</v>
      </c>
      <c r="K57" s="187">
        <v>47.606183129584359</v>
      </c>
      <c r="L57" s="188">
        <f t="shared" si="0"/>
        <v>3.2868517356133644</v>
      </c>
      <c r="M57" s="189">
        <f t="shared" si="1"/>
        <v>10.5960476</v>
      </c>
      <c r="N57" s="189">
        <f t="shared" si="2"/>
        <v>-30.043797599999994</v>
      </c>
    </row>
    <row r="58" spans="1:14" s="188" customFormat="1" x14ac:dyDescent="0.2">
      <c r="A58" s="186" t="s">
        <v>112</v>
      </c>
      <c r="B58" s="186">
        <v>78</v>
      </c>
      <c r="C58" s="186" t="s">
        <v>308</v>
      </c>
      <c r="D58" s="186" t="s">
        <v>309</v>
      </c>
      <c r="E58" s="186">
        <v>0.83299999999999996</v>
      </c>
      <c r="F58" s="188">
        <v>3642</v>
      </c>
      <c r="G58" s="188">
        <v>12.404999999999999</v>
      </c>
      <c r="H58" s="188">
        <v>965</v>
      </c>
      <c r="I58" s="188">
        <v>-33.279000000000003</v>
      </c>
      <c r="J58" s="187">
        <v>12.7149331332533</v>
      </c>
      <c r="K58" s="187">
        <v>53.300256302521007</v>
      </c>
      <c r="L58" s="188">
        <f t="shared" si="0"/>
        <v>4.191941533937376</v>
      </c>
      <c r="M58" s="189">
        <f t="shared" si="1"/>
        <v>10.605030499999998</v>
      </c>
      <c r="N58" s="189">
        <f t="shared" si="2"/>
        <v>-31.753883100000003</v>
      </c>
    </row>
    <row r="59" spans="1:14" s="188" customFormat="1" x14ac:dyDescent="0.2">
      <c r="A59" s="186" t="s">
        <v>112</v>
      </c>
      <c r="B59" s="186">
        <v>79</v>
      </c>
      <c r="C59" s="186" t="s">
        <v>310</v>
      </c>
      <c r="D59" s="186" t="s">
        <v>311</v>
      </c>
      <c r="E59" s="186">
        <v>0.82599999999999996</v>
      </c>
      <c r="F59" s="188">
        <v>3246</v>
      </c>
      <c r="G59" s="188">
        <v>12.698</v>
      </c>
      <c r="H59" s="188">
        <v>960</v>
      </c>
      <c r="I59" s="188">
        <v>-33.18</v>
      </c>
      <c r="J59" s="187">
        <v>11.448714769975787</v>
      </c>
      <c r="K59" s="187">
        <v>53.388291767554499</v>
      </c>
      <c r="L59" s="188">
        <f t="shared" si="0"/>
        <v>4.6632563427612945</v>
      </c>
      <c r="M59" s="189">
        <f t="shared" si="1"/>
        <v>10.8974738</v>
      </c>
      <c r="N59" s="189">
        <f t="shared" si="2"/>
        <v>-31.654001999999998</v>
      </c>
    </row>
    <row r="60" spans="1:14" s="188" customFormat="1" x14ac:dyDescent="0.2">
      <c r="A60" s="186" t="s">
        <v>112</v>
      </c>
      <c r="B60" s="186">
        <v>80</v>
      </c>
      <c r="C60" s="186" t="s">
        <v>312</v>
      </c>
      <c r="D60" s="186" t="s">
        <v>313</v>
      </c>
      <c r="E60" s="186">
        <v>0.80100000000000005</v>
      </c>
      <c r="F60" s="188">
        <v>4030</v>
      </c>
      <c r="G60" s="188">
        <v>9.36</v>
      </c>
      <c r="H60" s="188">
        <v>838</v>
      </c>
      <c r="I60" s="188">
        <v>-32.673000000000002</v>
      </c>
      <c r="J60" s="187">
        <v>14.658367915106115</v>
      </c>
      <c r="K60" s="187">
        <v>47.984099126092381</v>
      </c>
      <c r="L60" s="188">
        <f t="shared" si="0"/>
        <v>3.2734953443652199</v>
      </c>
      <c r="M60" s="189">
        <f t="shared" si="1"/>
        <v>7.565815999999999</v>
      </c>
      <c r="N60" s="189">
        <f t="shared" si="2"/>
        <v>-31.142489699999999</v>
      </c>
    </row>
    <row r="61" spans="1:14" s="188" customFormat="1" x14ac:dyDescent="0.2">
      <c r="A61" s="186" t="s">
        <v>112</v>
      </c>
      <c r="B61" s="186">
        <v>81</v>
      </c>
      <c r="C61" s="186" t="s">
        <v>314</v>
      </c>
      <c r="D61" s="186" t="s">
        <v>315</v>
      </c>
      <c r="E61" s="186">
        <v>0.80100000000000005</v>
      </c>
      <c r="F61" s="188">
        <v>3439</v>
      </c>
      <c r="G61" s="188">
        <v>9.3420000000000005</v>
      </c>
      <c r="H61" s="188">
        <v>890</v>
      </c>
      <c r="I61" s="188">
        <v>-34.063000000000002</v>
      </c>
      <c r="J61" s="187">
        <v>12.495925093632957</v>
      </c>
      <c r="K61" s="187">
        <v>50.99635655430712</v>
      </c>
      <c r="L61" s="188">
        <f t="shared" si="0"/>
        <v>4.0810389124604525</v>
      </c>
      <c r="M61" s="189">
        <f t="shared" si="1"/>
        <v>7.5478502000000001</v>
      </c>
      <c r="N61" s="189">
        <f t="shared" si="2"/>
        <v>-32.544860700000001</v>
      </c>
    </row>
    <row r="62" spans="1:14" s="188" customFormat="1" x14ac:dyDescent="0.2">
      <c r="A62" s="186" t="s">
        <v>112</v>
      </c>
      <c r="B62" s="186">
        <v>82</v>
      </c>
      <c r="C62" s="186" t="s">
        <v>316</v>
      </c>
      <c r="D62" s="186" t="s">
        <v>317</v>
      </c>
      <c r="E62" s="186">
        <v>0.84799999999999998</v>
      </c>
      <c r="F62" s="188">
        <v>3887</v>
      </c>
      <c r="G62" s="188">
        <v>10.602</v>
      </c>
      <c r="H62" s="188">
        <v>920</v>
      </c>
      <c r="I62" s="188">
        <v>-33.130000000000003</v>
      </c>
      <c r="J62" s="187">
        <v>13.319354716981133</v>
      </c>
      <c r="K62" s="187">
        <v>49.835731839622646</v>
      </c>
      <c r="L62" s="188">
        <f t="shared" si="0"/>
        <v>3.7416025699868176</v>
      </c>
      <c r="M62" s="189">
        <f t="shared" si="1"/>
        <v>8.8054562000000001</v>
      </c>
      <c r="N62" s="189">
        <f t="shared" si="2"/>
        <v>-31.603557000000002</v>
      </c>
    </row>
    <row r="63" spans="1:14" s="188" customFormat="1" x14ac:dyDescent="0.2">
      <c r="A63" s="186" t="s">
        <v>112</v>
      </c>
      <c r="B63" s="186">
        <v>83</v>
      </c>
      <c r="C63" s="186" t="s">
        <v>318</v>
      </c>
      <c r="D63" s="186" t="s">
        <v>319</v>
      </c>
      <c r="E63" s="186">
        <v>0.83899999999999997</v>
      </c>
      <c r="F63" s="188">
        <v>4057</v>
      </c>
      <c r="G63" s="188">
        <v>13.709</v>
      </c>
      <c r="H63" s="188">
        <v>863</v>
      </c>
      <c r="I63" s="188">
        <v>-32.012</v>
      </c>
      <c r="J63" s="187">
        <v>14.063708939213349</v>
      </c>
      <c r="K63" s="187">
        <v>47.240974612634091</v>
      </c>
      <c r="L63" s="188">
        <f t="shared" si="0"/>
        <v>3.3590694188013042</v>
      </c>
      <c r="M63" s="189">
        <f t="shared" si="1"/>
        <v>11.906552899999999</v>
      </c>
      <c r="N63" s="189">
        <f t="shared" si="2"/>
        <v>-30.475606799999994</v>
      </c>
    </row>
    <row r="64" spans="1:14" s="188" customFormat="1" x14ac:dyDescent="0.2">
      <c r="A64" s="186" t="s">
        <v>112</v>
      </c>
      <c r="B64" s="186">
        <v>84</v>
      </c>
      <c r="C64" s="186" t="s">
        <v>320</v>
      </c>
      <c r="D64" s="186" t="s">
        <v>321</v>
      </c>
      <c r="E64" s="186">
        <v>0.81699999999999995</v>
      </c>
      <c r="F64" s="188">
        <v>4097</v>
      </c>
      <c r="G64" s="188">
        <v>12.631</v>
      </c>
      <c r="H64" s="188">
        <v>865</v>
      </c>
      <c r="I64" s="188">
        <v>-32.420999999999999</v>
      </c>
      <c r="J64" s="187">
        <v>14.556164626682989</v>
      </c>
      <c r="K64" s="187">
        <v>48.534930722154229</v>
      </c>
      <c r="L64" s="188">
        <f t="shared" si="0"/>
        <v>3.3343213660269111</v>
      </c>
      <c r="M64" s="189">
        <f t="shared" si="1"/>
        <v>10.830601099999999</v>
      </c>
      <c r="N64" s="189">
        <f t="shared" si="2"/>
        <v>-30.888246899999999</v>
      </c>
    </row>
    <row r="65" spans="1:14" s="188" customFormat="1" x14ac:dyDescent="0.2">
      <c r="A65" s="186" t="s">
        <v>112</v>
      </c>
      <c r="B65" s="186">
        <v>85</v>
      </c>
      <c r="C65" s="186" t="s">
        <v>322</v>
      </c>
      <c r="D65" s="186" t="s">
        <v>323</v>
      </c>
      <c r="E65" s="186">
        <v>0.81299999999999994</v>
      </c>
      <c r="F65" s="188">
        <v>4005</v>
      </c>
      <c r="G65" s="188">
        <v>12.791</v>
      </c>
      <c r="H65" s="188">
        <v>855</v>
      </c>
      <c r="I65" s="188">
        <v>-32.506</v>
      </c>
      <c r="J65" s="187">
        <v>14.377589175891758</v>
      </c>
      <c r="K65" s="187">
        <v>48.292406765067653</v>
      </c>
      <c r="L65" s="188">
        <f t="shared" si="0"/>
        <v>3.358866787350137</v>
      </c>
      <c r="M65" s="189">
        <f t="shared" si="1"/>
        <v>10.990297099999999</v>
      </c>
      <c r="N65" s="189">
        <f t="shared" si="2"/>
        <v>-30.974003399999994</v>
      </c>
    </row>
    <row r="66" spans="1:14" s="188" customFormat="1" x14ac:dyDescent="0.2">
      <c r="A66" s="186" t="s">
        <v>112</v>
      </c>
      <c r="B66" s="186">
        <v>86</v>
      </c>
      <c r="C66" s="186" t="s">
        <v>324</v>
      </c>
      <c r="D66" s="186" t="s">
        <v>325</v>
      </c>
      <c r="E66" s="186">
        <v>0.81599999999999995</v>
      </c>
      <c r="F66" s="188">
        <v>3791</v>
      </c>
      <c r="G66" s="188">
        <v>12.504</v>
      </c>
      <c r="H66" s="188">
        <v>861</v>
      </c>
      <c r="I66" s="188">
        <v>-33.076999999999998</v>
      </c>
      <c r="J66" s="187">
        <v>13.557321446078433</v>
      </c>
      <c r="K66" s="187">
        <v>48.411345588235299</v>
      </c>
      <c r="L66" s="188">
        <f t="shared" ref="L66:L73" si="3">K66/J66</f>
        <v>3.5708635943155778</v>
      </c>
      <c r="M66" s="189">
        <f t="shared" ref="M66:M73" si="4">0.9981*G66 - 1.7764</f>
        <v>10.703842399999999</v>
      </c>
      <c r="N66" s="189">
        <f t="shared" ref="N66:N73" si="5">1.0089*I66 + 1.8213</f>
        <v>-31.550085299999992</v>
      </c>
    </row>
    <row r="67" spans="1:14" s="188" customFormat="1" x14ac:dyDescent="0.2">
      <c r="A67" s="186" t="s">
        <v>112</v>
      </c>
      <c r="B67" s="186">
        <v>87</v>
      </c>
      <c r="C67" s="186" t="s">
        <v>326</v>
      </c>
      <c r="D67" s="186" t="s">
        <v>327</v>
      </c>
      <c r="E67" s="186">
        <v>0.84299999999999997</v>
      </c>
      <c r="F67" s="188">
        <v>4210</v>
      </c>
      <c r="G67" s="188">
        <v>10.196</v>
      </c>
      <c r="H67" s="188">
        <v>873</v>
      </c>
      <c r="I67" s="188">
        <v>-32.287999999999997</v>
      </c>
      <c r="J67" s="187">
        <v>14.518613997627522</v>
      </c>
      <c r="K67" s="187">
        <v>47.538790510083047</v>
      </c>
      <c r="L67" s="188">
        <f t="shared" si="3"/>
        <v>3.2743339355844387</v>
      </c>
      <c r="M67" s="189">
        <f t="shared" si="4"/>
        <v>8.4002275999999991</v>
      </c>
      <c r="N67" s="189">
        <f t="shared" si="5"/>
        <v>-30.75406319999999</v>
      </c>
    </row>
    <row r="68" spans="1:14" s="188" customFormat="1" x14ac:dyDescent="0.2">
      <c r="A68" s="186" t="s">
        <v>112</v>
      </c>
      <c r="B68" s="186">
        <v>88</v>
      </c>
      <c r="C68" s="186" t="s">
        <v>328</v>
      </c>
      <c r="D68" s="186" t="s">
        <v>329</v>
      </c>
      <c r="E68" s="186">
        <v>0.82499999999999996</v>
      </c>
      <c r="F68" s="188">
        <v>3648</v>
      </c>
      <c r="G68" s="188">
        <v>12.644</v>
      </c>
      <c r="H68" s="188">
        <v>901</v>
      </c>
      <c r="I68" s="188">
        <v>-32.409999999999997</v>
      </c>
      <c r="J68" s="187">
        <v>12.880599030303031</v>
      </c>
      <c r="K68" s="187">
        <v>50.156401818181827</v>
      </c>
      <c r="L68" s="188">
        <f t="shared" si="3"/>
        <v>3.893949473947862</v>
      </c>
      <c r="M68" s="189">
        <f t="shared" si="4"/>
        <v>10.8435764</v>
      </c>
      <c r="N68" s="189">
        <f t="shared" si="5"/>
        <v>-30.877148999999996</v>
      </c>
    </row>
    <row r="69" spans="1:14" s="188" customFormat="1" x14ac:dyDescent="0.2">
      <c r="A69" s="186" t="s">
        <v>112</v>
      </c>
      <c r="B69" s="186">
        <v>89</v>
      </c>
      <c r="C69" s="186" t="s">
        <v>330</v>
      </c>
      <c r="D69" s="186" t="s">
        <v>331</v>
      </c>
      <c r="E69" s="186">
        <v>0.82099999999999995</v>
      </c>
      <c r="F69" s="188">
        <v>4069</v>
      </c>
      <c r="G69" s="188">
        <v>11.307</v>
      </c>
      <c r="H69" s="188">
        <v>878</v>
      </c>
      <c r="I69" s="188">
        <v>-32.128</v>
      </c>
      <c r="J69" s="187">
        <v>14.412444823386117</v>
      </c>
      <c r="K69" s="187">
        <v>49.129101583434846</v>
      </c>
      <c r="L69" s="188">
        <f t="shared" si="3"/>
        <v>3.4087972016875523</v>
      </c>
      <c r="M69" s="189">
        <f t="shared" si="4"/>
        <v>9.5091166999999999</v>
      </c>
      <c r="N69" s="189">
        <f t="shared" si="5"/>
        <v>-30.592639199999994</v>
      </c>
    </row>
    <row r="70" spans="1:14" s="188" customFormat="1" x14ac:dyDescent="0.2">
      <c r="A70" s="186" t="s">
        <v>112</v>
      </c>
      <c r="B70" s="186">
        <v>90</v>
      </c>
      <c r="C70" s="186" t="s">
        <v>332</v>
      </c>
      <c r="D70" s="186" t="s">
        <v>333</v>
      </c>
      <c r="E70" s="186">
        <v>0.83599999999999997</v>
      </c>
      <c r="F70" s="188">
        <v>4090</v>
      </c>
      <c r="G70" s="188">
        <v>12.917999999999999</v>
      </c>
      <c r="H70" s="188">
        <v>888</v>
      </c>
      <c r="I70" s="188">
        <v>-32.716999999999999</v>
      </c>
      <c r="J70" s="187">
        <v>14.260875837320574</v>
      </c>
      <c r="K70" s="187">
        <v>48.81861267942584</v>
      </c>
      <c r="L70" s="188">
        <f t="shared" si="3"/>
        <v>3.4232548713219986</v>
      </c>
      <c r="M70" s="189">
        <f t="shared" si="4"/>
        <v>11.117055799999999</v>
      </c>
      <c r="N70" s="189">
        <f t="shared" si="5"/>
        <v>-31.186881299999996</v>
      </c>
    </row>
    <row r="71" spans="1:14" s="188" customFormat="1" x14ac:dyDescent="0.2">
      <c r="A71" s="186" t="s">
        <v>112</v>
      </c>
      <c r="B71" s="186">
        <v>91</v>
      </c>
      <c r="C71" s="186" t="s">
        <v>334</v>
      </c>
      <c r="D71" s="186" t="s">
        <v>335</v>
      </c>
      <c r="E71" s="186">
        <v>0.83</v>
      </c>
      <c r="F71" s="188">
        <v>3947</v>
      </c>
      <c r="G71" s="188">
        <v>13.182</v>
      </c>
      <c r="H71" s="188">
        <v>875</v>
      </c>
      <c r="I71" s="188">
        <v>-32.597000000000001</v>
      </c>
      <c r="J71" s="187">
        <v>13.857157108433734</v>
      </c>
      <c r="K71" s="187">
        <v>48.488781807228918</v>
      </c>
      <c r="L71" s="188">
        <f t="shared" si="3"/>
        <v>3.4991868409803701</v>
      </c>
      <c r="M71" s="189">
        <f t="shared" si="4"/>
        <v>11.380554199999999</v>
      </c>
      <c r="N71" s="189">
        <f t="shared" si="5"/>
        <v>-31.065813299999995</v>
      </c>
    </row>
    <row r="72" spans="1:14" s="188" customFormat="1" x14ac:dyDescent="0.2">
      <c r="A72" s="186" t="s">
        <v>112</v>
      </c>
      <c r="B72" s="186">
        <v>92</v>
      </c>
      <c r="C72" s="186" t="s">
        <v>336</v>
      </c>
      <c r="D72" s="186" t="s">
        <v>337</v>
      </c>
      <c r="E72" s="186">
        <v>0.84799999999999998</v>
      </c>
      <c r="F72" s="188">
        <v>4252</v>
      </c>
      <c r="G72" s="188">
        <v>10.997</v>
      </c>
      <c r="H72" s="188">
        <v>870</v>
      </c>
      <c r="I72" s="188">
        <v>-32.064</v>
      </c>
      <c r="J72" s="187">
        <v>14.613787853773585</v>
      </c>
      <c r="K72" s="187">
        <v>47.157009787735852</v>
      </c>
      <c r="L72" s="188">
        <f t="shared" si="3"/>
        <v>3.2268847926076143</v>
      </c>
      <c r="M72" s="189">
        <f t="shared" si="4"/>
        <v>9.1997056999999991</v>
      </c>
      <c r="N72" s="189">
        <f t="shared" si="5"/>
        <v>-30.528069599999995</v>
      </c>
    </row>
    <row r="73" spans="1:14" s="188" customFormat="1" x14ac:dyDescent="0.2">
      <c r="A73" s="186" t="s">
        <v>112</v>
      </c>
      <c r="B73" s="186">
        <v>93</v>
      </c>
      <c r="C73" s="186" t="s">
        <v>336</v>
      </c>
      <c r="D73" s="186" t="s">
        <v>338</v>
      </c>
      <c r="E73" s="186">
        <v>0.82799999999999996</v>
      </c>
      <c r="F73" s="188">
        <v>4218</v>
      </c>
      <c r="G73" s="188">
        <v>11.025</v>
      </c>
      <c r="H73" s="188">
        <v>860</v>
      </c>
      <c r="I73" s="188">
        <v>-32.029000000000003</v>
      </c>
      <c r="J73" s="187">
        <v>14.798922222222222</v>
      </c>
      <c r="K73" s="187">
        <v>47.654824154589384</v>
      </c>
      <c r="L73" s="188">
        <f t="shared" si="3"/>
        <v>3.2201550517665662</v>
      </c>
      <c r="M73" s="189">
        <f t="shared" si="4"/>
        <v>9.2276524999999996</v>
      </c>
      <c r="N73" s="189">
        <f t="shared" si="5"/>
        <v>-30.492758100000003</v>
      </c>
    </row>
    <row r="74" spans="1:14" s="182" customFormat="1" x14ac:dyDescent="0.2">
      <c r="B74" s="183"/>
      <c r="C74" s="183"/>
      <c r="D74" s="183"/>
      <c r="E74" s="183"/>
      <c r="F74" s="183"/>
      <c r="G74" s="184"/>
      <c r="H74" s="183"/>
      <c r="I74" s="184"/>
      <c r="J74" s="185"/>
      <c r="K74" s="185"/>
      <c r="L74" s="185"/>
      <c r="M74" s="185"/>
      <c r="N74" s="185"/>
    </row>
    <row r="75" spans="1:14" x14ac:dyDescent="0.2">
      <c r="B75" s="191"/>
      <c r="C75" s="191"/>
      <c r="D75" s="191"/>
      <c r="E75" s="191"/>
      <c r="F75" s="191"/>
      <c r="G75" s="191"/>
      <c r="H75" s="191"/>
      <c r="I75" s="191"/>
      <c r="J75" s="192"/>
      <c r="K75" s="192"/>
    </row>
    <row r="76" spans="1:14" x14ac:dyDescent="0.2">
      <c r="C76" s="185" t="s">
        <v>696</v>
      </c>
      <c r="D76" s="185"/>
      <c r="E76" s="191"/>
      <c r="F76" s="191"/>
      <c r="G76" s="191"/>
      <c r="H76" s="191"/>
      <c r="I76" s="191"/>
      <c r="J76" s="192"/>
      <c r="K76" s="192"/>
    </row>
    <row r="77" spans="1:14" s="188" customFormat="1" x14ac:dyDescent="0.2">
      <c r="A77" s="186" t="s">
        <v>111</v>
      </c>
      <c r="B77" s="186">
        <v>8</v>
      </c>
      <c r="C77" s="186" t="s">
        <v>113</v>
      </c>
      <c r="D77" s="186" t="s">
        <v>697</v>
      </c>
      <c r="E77" s="186">
        <v>0.71299999999999997</v>
      </c>
      <c r="F77" s="186">
        <v>3148</v>
      </c>
      <c r="G77" s="186">
        <v>8.5749999999999993</v>
      </c>
      <c r="H77" s="186">
        <v>776</v>
      </c>
      <c r="I77" s="186">
        <v>-19.369</v>
      </c>
      <c r="J77" s="187">
        <v>13.137007293127631</v>
      </c>
      <c r="K77" s="187">
        <v>50.485927068723711</v>
      </c>
      <c r="L77" s="188">
        <v>3.8430310604405644</v>
      </c>
      <c r="M77" s="189">
        <f t="shared" ref="M77:M84" si="6">0.9981*G77 - 1.7764</f>
        <v>6.782307499999999</v>
      </c>
      <c r="N77" s="189">
        <f t="shared" ref="N77:N84" si="7">1.0089*I77 + 1.8213</f>
        <v>-17.720084099999998</v>
      </c>
    </row>
    <row r="78" spans="1:14" s="188" customFormat="1" x14ac:dyDescent="0.2">
      <c r="A78" s="186" t="s">
        <v>111</v>
      </c>
      <c r="B78" s="186">
        <v>9</v>
      </c>
      <c r="C78" s="186" t="s">
        <v>114</v>
      </c>
      <c r="D78" s="186" t="s">
        <v>697</v>
      </c>
      <c r="E78" s="186">
        <v>0.71499999999999997</v>
      </c>
      <c r="F78" s="186">
        <v>3137</v>
      </c>
      <c r="G78" s="186">
        <v>8.6050000000000004</v>
      </c>
      <c r="H78" s="186">
        <v>775</v>
      </c>
      <c r="I78" s="186">
        <v>-19.477</v>
      </c>
      <c r="J78" s="187">
        <v>13.069559440559441</v>
      </c>
      <c r="K78" s="187">
        <v>50.262954965034965</v>
      </c>
      <c r="L78" s="188">
        <v>3.8458033106342766</v>
      </c>
      <c r="M78" s="189">
        <f t="shared" si="6"/>
        <v>6.8122505000000002</v>
      </c>
      <c r="N78" s="189">
        <f t="shared" si="7"/>
        <v>-17.829045299999997</v>
      </c>
    </row>
    <row r="79" spans="1:14" s="188" customFormat="1" x14ac:dyDescent="0.2">
      <c r="A79" s="186" t="s">
        <v>111</v>
      </c>
      <c r="B79" s="186">
        <v>38</v>
      </c>
      <c r="C79" s="186" t="s">
        <v>115</v>
      </c>
      <c r="D79" s="186" t="s">
        <v>697</v>
      </c>
      <c r="E79" s="186">
        <v>0.77600000000000002</v>
      </c>
      <c r="F79" s="186">
        <v>3440</v>
      </c>
      <c r="G79" s="186">
        <v>8.5690000000000008</v>
      </c>
      <c r="H79" s="186">
        <v>852</v>
      </c>
      <c r="I79" s="186">
        <v>-19.454000000000001</v>
      </c>
      <c r="J79" s="187">
        <v>12.962762113402061</v>
      </c>
      <c r="K79" s="187">
        <v>50.410877706185573</v>
      </c>
      <c r="L79" s="188">
        <v>3.8888993923653281</v>
      </c>
      <c r="M79" s="189">
        <f t="shared" si="6"/>
        <v>6.7763189000000006</v>
      </c>
      <c r="N79" s="189">
        <f t="shared" si="7"/>
        <v>-17.8058406</v>
      </c>
    </row>
    <row r="80" spans="1:14" s="188" customFormat="1" x14ac:dyDescent="0.2">
      <c r="A80" s="186" t="s">
        <v>111</v>
      </c>
      <c r="B80" s="186">
        <v>39</v>
      </c>
      <c r="C80" s="186" t="s">
        <v>116</v>
      </c>
      <c r="D80" s="186" t="s">
        <v>697</v>
      </c>
      <c r="E80" s="186">
        <v>0.752</v>
      </c>
      <c r="F80" s="186">
        <v>3351</v>
      </c>
      <c r="G80" s="186">
        <v>8.5269999999999992</v>
      </c>
      <c r="H80" s="186">
        <v>832</v>
      </c>
      <c r="I80" s="186">
        <v>-19.433</v>
      </c>
      <c r="J80" s="187">
        <v>13.036335372340424</v>
      </c>
      <c r="K80" s="187">
        <v>50.724230186170217</v>
      </c>
      <c r="L80" s="188">
        <v>3.8909884363510092</v>
      </c>
      <c r="M80" s="189">
        <f t="shared" si="6"/>
        <v>6.734398699999999</v>
      </c>
      <c r="N80" s="189">
        <f t="shared" si="7"/>
        <v>-17.784653699999996</v>
      </c>
    </row>
    <row r="81" spans="1:14" s="188" customFormat="1" x14ac:dyDescent="0.2">
      <c r="A81" s="186" t="s">
        <v>112</v>
      </c>
      <c r="B81" s="186">
        <v>68</v>
      </c>
      <c r="C81" s="186" t="s">
        <v>117</v>
      </c>
      <c r="D81" s="186" t="s">
        <v>697</v>
      </c>
      <c r="E81" s="186">
        <v>0.72799999999999998</v>
      </c>
      <c r="F81" s="188">
        <v>3215</v>
      </c>
      <c r="G81" s="188">
        <v>8.5229999999999997</v>
      </c>
      <c r="H81" s="188">
        <v>803</v>
      </c>
      <c r="I81" s="188">
        <v>-19.338000000000001</v>
      </c>
      <c r="J81" s="187">
        <v>12.91843901098901</v>
      </c>
      <c r="K81" s="187">
        <v>50.536339697802205</v>
      </c>
      <c r="L81" s="188">
        <v>3.9119540414142686</v>
      </c>
      <c r="M81" s="189">
        <f t="shared" si="6"/>
        <v>6.7304062999999994</v>
      </c>
      <c r="N81" s="189">
        <f t="shared" si="7"/>
        <v>-17.688808199999997</v>
      </c>
    </row>
    <row r="82" spans="1:14" s="188" customFormat="1" x14ac:dyDescent="0.2">
      <c r="A82" s="186" t="s">
        <v>112</v>
      </c>
      <c r="B82" s="186">
        <v>69</v>
      </c>
      <c r="C82" s="186" t="s">
        <v>118</v>
      </c>
      <c r="D82" s="186" t="s">
        <v>697</v>
      </c>
      <c r="E82" s="186">
        <v>0.73799999999999999</v>
      </c>
      <c r="F82" s="188">
        <v>3269</v>
      </c>
      <c r="G82" s="188">
        <v>8.516</v>
      </c>
      <c r="H82" s="188">
        <v>816</v>
      </c>
      <c r="I82" s="188">
        <v>-19.393000000000001</v>
      </c>
      <c r="J82" s="187">
        <v>12.931556639566393</v>
      </c>
      <c r="K82" s="187">
        <v>50.641414092140927</v>
      </c>
      <c r="L82" s="188">
        <v>3.916111223392436</v>
      </c>
      <c r="M82" s="189">
        <f t="shared" si="6"/>
        <v>6.7234196000000006</v>
      </c>
      <c r="N82" s="189">
        <f t="shared" si="7"/>
        <v>-17.744297699999997</v>
      </c>
    </row>
    <row r="83" spans="1:14" s="188" customFormat="1" x14ac:dyDescent="0.2">
      <c r="A83" s="186" t="s">
        <v>112</v>
      </c>
      <c r="B83" s="186">
        <v>98</v>
      </c>
      <c r="C83" s="186" t="s">
        <v>119</v>
      </c>
      <c r="D83" s="186" t="s">
        <v>697</v>
      </c>
      <c r="E83" s="186">
        <v>0.753</v>
      </c>
      <c r="F83" s="188">
        <v>3279</v>
      </c>
      <c r="G83" s="188">
        <v>8.4879999999999995</v>
      </c>
      <c r="H83" s="188">
        <v>818</v>
      </c>
      <c r="I83" s="188">
        <v>-19.536000000000001</v>
      </c>
      <c r="J83" s="187">
        <v>12.747468791500664</v>
      </c>
      <c r="K83" s="187">
        <v>49.891377954847286</v>
      </c>
      <c r="L83" s="188">
        <v>3.9138262482440602</v>
      </c>
      <c r="M83" s="189">
        <f t="shared" si="6"/>
        <v>6.6954728000000001</v>
      </c>
      <c r="N83" s="189">
        <f t="shared" si="7"/>
        <v>-17.888570399999999</v>
      </c>
    </row>
    <row r="84" spans="1:14" s="188" customFormat="1" x14ac:dyDescent="0.2">
      <c r="A84" s="186" t="s">
        <v>112</v>
      </c>
      <c r="B84" s="186">
        <v>99</v>
      </c>
      <c r="C84" s="186" t="s">
        <v>120</v>
      </c>
      <c r="D84" s="186" t="s">
        <v>697</v>
      </c>
      <c r="E84" s="186">
        <v>0.73499999999999999</v>
      </c>
      <c r="F84" s="188">
        <v>3199</v>
      </c>
      <c r="G84" s="188">
        <v>8.5389999999999997</v>
      </c>
      <c r="H84" s="188">
        <v>801</v>
      </c>
      <c r="I84" s="188">
        <v>-19.437999999999999</v>
      </c>
      <c r="J84" s="187">
        <v>12.760508979591837</v>
      </c>
      <c r="K84" s="187">
        <v>50.002022448979602</v>
      </c>
      <c r="L84" s="188">
        <v>3.9184974932386272</v>
      </c>
      <c r="M84" s="189">
        <f t="shared" si="6"/>
        <v>6.7463758999999994</v>
      </c>
      <c r="N84" s="189">
        <f t="shared" si="7"/>
        <v>-17.789698199999997</v>
      </c>
    </row>
    <row r="85" spans="1:14" x14ac:dyDescent="0.2">
      <c r="B85" s="191"/>
      <c r="C85" s="191"/>
      <c r="D85" s="191"/>
      <c r="E85" s="191"/>
      <c r="F85" s="193" t="s">
        <v>0</v>
      </c>
      <c r="G85" s="194">
        <f>AVERAGE(G77:G84)</f>
        <v>8.5427499999999998</v>
      </c>
      <c r="H85" s="195"/>
      <c r="I85" s="194">
        <f>AVERAGE(I77:I84)</f>
        <v>-19.429749999999999</v>
      </c>
      <c r="J85" s="194">
        <f>AVERAGE(J77:J84)</f>
        <v>12.945454705134683</v>
      </c>
      <c r="K85" s="194">
        <f>AVERAGE(K77:K84)</f>
        <v>50.369393014985562</v>
      </c>
      <c r="M85" s="196">
        <f>AVERAGE(M77:M84)</f>
        <v>6.7501187749999989</v>
      </c>
      <c r="N85" s="196">
        <f>AVERAGE(N77:N84)</f>
        <v>-17.781374774999996</v>
      </c>
    </row>
    <row r="86" spans="1:14" x14ac:dyDescent="0.2">
      <c r="B86" s="191"/>
      <c r="C86" s="191"/>
      <c r="D86" s="191"/>
      <c r="E86" s="191"/>
      <c r="F86" s="193" t="s">
        <v>698</v>
      </c>
      <c r="G86" s="194">
        <f>STDEV(G77:G84)</f>
        <v>3.7738763701455638E-2</v>
      </c>
      <c r="H86" s="195"/>
      <c r="I86" s="194">
        <f>STDEV(I77:I84)</f>
        <v>6.2846184109640865E-2</v>
      </c>
      <c r="J86" s="194">
        <f>STDEV(J77:J84)</f>
        <v>0.13886250585438822</v>
      </c>
      <c r="K86" s="194">
        <f>STDEV(K77:K84)</f>
        <v>0.2970968657869506</v>
      </c>
      <c r="M86" s="196">
        <f>STDEV(M77:M84)</f>
        <v>3.7667060050422634E-2</v>
      </c>
      <c r="N86" s="196">
        <f>STDEV(N77:N84)</f>
        <v>6.3405515148217087E-2</v>
      </c>
    </row>
    <row r="88" spans="1:14" x14ac:dyDescent="0.2">
      <c r="C88" s="191"/>
      <c r="D88" s="191"/>
      <c r="E88" s="191"/>
    </row>
    <row r="89" spans="1:14" x14ac:dyDescent="0.2">
      <c r="B89" s="191"/>
      <c r="C89" s="185" t="s">
        <v>699</v>
      </c>
      <c r="D89" s="185"/>
      <c r="E89" s="191"/>
      <c r="F89" s="191"/>
      <c r="G89" s="191"/>
      <c r="H89" s="191"/>
      <c r="I89" s="191"/>
      <c r="M89" s="197"/>
      <c r="N89" s="197"/>
    </row>
    <row r="90" spans="1:14" s="188" customFormat="1" x14ac:dyDescent="0.2">
      <c r="A90" s="186" t="s">
        <v>111</v>
      </c>
      <c r="B90" s="186">
        <v>3</v>
      </c>
      <c r="C90" s="186" t="s">
        <v>94</v>
      </c>
      <c r="D90" s="186" t="s">
        <v>700</v>
      </c>
      <c r="E90" s="186">
        <v>0.42699999999999999</v>
      </c>
      <c r="F90" s="186">
        <v>1327</v>
      </c>
      <c r="G90" s="186">
        <v>-2.8519999999999999</v>
      </c>
      <c r="H90" s="186">
        <v>370</v>
      </c>
      <c r="I90" s="186">
        <v>-29.59</v>
      </c>
      <c r="J90" s="187">
        <v>9.6168414519906325</v>
      </c>
      <c r="K90" s="187">
        <v>41.362167681498832</v>
      </c>
      <c r="L90" s="188">
        <v>4.3010137879456352</v>
      </c>
      <c r="M90" s="189">
        <f t="shared" ref="M90:M98" si="8">0.9981*G90 - 1.7764</f>
        <v>-4.6229811999999999</v>
      </c>
      <c r="N90" s="189">
        <f t="shared" ref="N90:N98" si="9">1.0089*I90 + 1.8213</f>
        <v>-28.032050999999996</v>
      </c>
    </row>
    <row r="91" spans="1:14" s="188" customFormat="1" x14ac:dyDescent="0.2">
      <c r="A91" s="186" t="s">
        <v>111</v>
      </c>
      <c r="B91" s="186">
        <v>4</v>
      </c>
      <c r="C91" s="186" t="s">
        <v>95</v>
      </c>
      <c r="D91" s="186" t="s">
        <v>700</v>
      </c>
      <c r="E91" s="186">
        <v>1.0329999999999999</v>
      </c>
      <c r="F91" s="186">
        <v>3291</v>
      </c>
      <c r="G91" s="186">
        <v>-2.8359999999999999</v>
      </c>
      <c r="H91" s="186">
        <v>899</v>
      </c>
      <c r="I91" s="186">
        <v>-29.901</v>
      </c>
      <c r="J91" s="187">
        <v>9.4625474346563436</v>
      </c>
      <c r="K91" s="187">
        <v>40.512976282671836</v>
      </c>
      <c r="L91" s="188">
        <v>4.2814027155408567</v>
      </c>
      <c r="M91" s="189">
        <f t="shared" si="8"/>
        <v>-4.6070115999999999</v>
      </c>
      <c r="N91" s="189">
        <f t="shared" si="9"/>
        <v>-28.345818899999998</v>
      </c>
    </row>
    <row r="92" spans="1:14" s="188" customFormat="1" x14ac:dyDescent="0.2">
      <c r="A92" s="186" t="s">
        <v>111</v>
      </c>
      <c r="B92" s="186">
        <v>5</v>
      </c>
      <c r="C92" s="186" t="s">
        <v>96</v>
      </c>
      <c r="D92" s="186" t="s">
        <v>700</v>
      </c>
      <c r="E92" s="186">
        <v>3.0070000000000001</v>
      </c>
      <c r="F92" s="186">
        <v>10284</v>
      </c>
      <c r="G92" s="186">
        <v>-2.9</v>
      </c>
      <c r="H92" s="186">
        <v>2395</v>
      </c>
      <c r="I92" s="186">
        <v>-29.975999999999999</v>
      </c>
      <c r="J92" s="187">
        <v>9.5206999999999979</v>
      </c>
      <c r="K92" s="187">
        <v>40.833007881609582</v>
      </c>
      <c r="L92" s="188">
        <v>4.2888661423644887</v>
      </c>
      <c r="M92" s="189">
        <f t="shared" si="8"/>
        <v>-4.67089</v>
      </c>
      <c r="N92" s="189">
        <f t="shared" si="9"/>
        <v>-28.421486399999996</v>
      </c>
    </row>
    <row r="93" spans="1:14" s="188" customFormat="1" x14ac:dyDescent="0.2">
      <c r="A93" s="186" t="s">
        <v>111</v>
      </c>
      <c r="B93" s="186">
        <v>34</v>
      </c>
      <c r="C93" s="186" t="s">
        <v>97</v>
      </c>
      <c r="D93" s="186" t="s">
        <v>700</v>
      </c>
      <c r="E93" s="186">
        <v>0.84199999999999997</v>
      </c>
      <c r="F93" s="186">
        <v>2708</v>
      </c>
      <c r="G93" s="186">
        <v>-2.8479999999999999</v>
      </c>
      <c r="H93" s="186">
        <v>750</v>
      </c>
      <c r="I93" s="186">
        <v>-29.821999999999999</v>
      </c>
      <c r="J93" s="187">
        <v>9.4946527315914491</v>
      </c>
      <c r="K93" s="187">
        <v>40.938465558194778</v>
      </c>
      <c r="L93" s="188">
        <v>4.3117391141627213</v>
      </c>
      <c r="M93" s="189">
        <f t="shared" si="8"/>
        <v>-4.6189887999999995</v>
      </c>
      <c r="N93" s="189">
        <f t="shared" si="9"/>
        <v>-28.266115799999994</v>
      </c>
    </row>
    <row r="94" spans="1:14" s="188" customFormat="1" x14ac:dyDescent="0.2">
      <c r="A94" s="186" t="s">
        <v>111</v>
      </c>
      <c r="B94" s="186">
        <v>35</v>
      </c>
      <c r="C94" s="186" t="s">
        <v>98</v>
      </c>
      <c r="D94" s="186" t="s">
        <v>700</v>
      </c>
      <c r="E94" s="186">
        <v>0.76600000000000001</v>
      </c>
      <c r="F94" s="186">
        <v>2437</v>
      </c>
      <c r="G94" s="186">
        <v>-2.7770000000000001</v>
      </c>
      <c r="H94" s="186">
        <v>677</v>
      </c>
      <c r="I94" s="186">
        <v>-29.878</v>
      </c>
      <c r="J94" s="187">
        <v>9.4509763707571803</v>
      </c>
      <c r="K94" s="187">
        <v>40.697228459530031</v>
      </c>
      <c r="L94" s="188">
        <v>4.3061401132536643</v>
      </c>
      <c r="M94" s="189">
        <f t="shared" si="8"/>
        <v>-4.5481236999999997</v>
      </c>
      <c r="N94" s="189">
        <f t="shared" si="9"/>
        <v>-28.322614199999997</v>
      </c>
    </row>
    <row r="95" spans="1:14" s="188" customFormat="1" x14ac:dyDescent="0.2">
      <c r="A95" s="186" t="s">
        <v>112</v>
      </c>
      <c r="B95" s="186">
        <v>64</v>
      </c>
      <c r="C95" s="186" t="s">
        <v>99</v>
      </c>
      <c r="D95" s="186" t="s">
        <v>700</v>
      </c>
      <c r="E95" s="186">
        <v>0.78300000000000003</v>
      </c>
      <c r="F95" s="188">
        <v>2484</v>
      </c>
      <c r="G95" s="188">
        <v>-2.8530000000000002</v>
      </c>
      <c r="H95" s="188">
        <v>694</v>
      </c>
      <c r="I95" s="188">
        <v>-29.77</v>
      </c>
      <c r="J95" s="187">
        <v>9.3772717752234982</v>
      </c>
      <c r="K95" s="187">
        <v>40.680438825031928</v>
      </c>
      <c r="L95" s="188">
        <v>4.3381955647822039</v>
      </c>
      <c r="M95" s="189">
        <f t="shared" si="8"/>
        <v>-4.6239793000000002</v>
      </c>
      <c r="N95" s="189">
        <f t="shared" si="9"/>
        <v>-28.213652999999997</v>
      </c>
    </row>
    <row r="96" spans="1:14" s="188" customFormat="1" x14ac:dyDescent="0.2">
      <c r="A96" s="186" t="s">
        <v>112</v>
      </c>
      <c r="B96" s="186">
        <v>65</v>
      </c>
      <c r="C96" s="186" t="s">
        <v>100</v>
      </c>
      <c r="D96" s="186" t="s">
        <v>700</v>
      </c>
      <c r="E96" s="186">
        <v>0.79400000000000004</v>
      </c>
      <c r="F96" s="188">
        <v>2519</v>
      </c>
      <c r="G96" s="188">
        <v>-2.8410000000000002</v>
      </c>
      <c r="H96" s="188">
        <v>703</v>
      </c>
      <c r="I96" s="188">
        <v>-29.887</v>
      </c>
      <c r="J96" s="187">
        <v>9.3719187657430716</v>
      </c>
      <c r="K96" s="187">
        <v>40.624006549118384</v>
      </c>
      <c r="L96" s="188">
        <v>4.334652013588749</v>
      </c>
      <c r="M96" s="189">
        <f t="shared" si="8"/>
        <v>-4.6120020999999998</v>
      </c>
      <c r="N96" s="189">
        <f t="shared" si="9"/>
        <v>-28.331694299999995</v>
      </c>
    </row>
    <row r="97" spans="1:14" s="188" customFormat="1" x14ac:dyDescent="0.2">
      <c r="A97" s="186" t="s">
        <v>112</v>
      </c>
      <c r="B97" s="186">
        <v>94</v>
      </c>
      <c r="C97" s="186" t="s">
        <v>101</v>
      </c>
      <c r="D97" s="186" t="s">
        <v>700</v>
      </c>
      <c r="E97" s="186">
        <v>0.754</v>
      </c>
      <c r="F97" s="188">
        <v>2364</v>
      </c>
      <c r="G97" s="188">
        <v>-2.8580000000000001</v>
      </c>
      <c r="H97" s="188">
        <v>664</v>
      </c>
      <c r="I97" s="188">
        <v>-29.870999999999999</v>
      </c>
      <c r="J97" s="187">
        <v>9.2964944297082219</v>
      </c>
      <c r="K97" s="187">
        <v>40.341422811671087</v>
      </c>
      <c r="L97" s="188">
        <v>4.339423114454255</v>
      </c>
      <c r="M97" s="189">
        <f t="shared" si="8"/>
        <v>-4.6289698000000001</v>
      </c>
      <c r="N97" s="189">
        <f t="shared" si="9"/>
        <v>-28.315551899999996</v>
      </c>
    </row>
    <row r="98" spans="1:14" s="188" customFormat="1" x14ac:dyDescent="0.2">
      <c r="A98" s="186" t="s">
        <v>112</v>
      </c>
      <c r="B98" s="186">
        <v>95</v>
      </c>
      <c r="C98" s="186" t="s">
        <v>102</v>
      </c>
      <c r="D98" s="186" t="s">
        <v>700</v>
      </c>
      <c r="E98" s="186">
        <v>0.78700000000000003</v>
      </c>
      <c r="F98" s="188">
        <v>2474</v>
      </c>
      <c r="G98" s="188">
        <v>-2.84</v>
      </c>
      <c r="H98" s="188">
        <v>692</v>
      </c>
      <c r="I98" s="188">
        <v>-29.818000000000001</v>
      </c>
      <c r="J98" s="187">
        <v>9.2889852604828462</v>
      </c>
      <c r="K98" s="187">
        <v>40.362266581956803</v>
      </c>
      <c r="L98" s="188">
        <v>4.345175005677504</v>
      </c>
      <c r="M98" s="189">
        <f t="shared" si="8"/>
        <v>-4.6110039999999994</v>
      </c>
      <c r="N98" s="189">
        <f t="shared" si="9"/>
        <v>-28.262080199999996</v>
      </c>
    </row>
    <row r="99" spans="1:14" x14ac:dyDescent="0.2">
      <c r="B99" s="191"/>
      <c r="C99" s="191"/>
      <c r="D99" s="191"/>
      <c r="E99" s="191"/>
      <c r="F99" s="193" t="s">
        <v>0</v>
      </c>
      <c r="G99" s="194">
        <f>AVERAGE(G90:G98)</f>
        <v>-2.8450000000000006</v>
      </c>
      <c r="I99" s="194">
        <f>AVERAGE(I90:I98)</f>
        <v>-29.834777777777781</v>
      </c>
      <c r="J99" s="194">
        <f>AVERAGE(J90:J98)</f>
        <v>9.4311542466836933</v>
      </c>
      <c r="K99" s="194">
        <f>AVERAGE(K90:K98)</f>
        <v>40.705775625698138</v>
      </c>
      <c r="M99" s="196">
        <f>AVERAGE(M90:M98)</f>
        <v>-4.6159945000000002</v>
      </c>
      <c r="N99" s="196">
        <f>AVERAGE(N90:N98)</f>
        <v>-28.279007299999993</v>
      </c>
    </row>
    <row r="100" spans="1:14" x14ac:dyDescent="0.2">
      <c r="B100" s="191"/>
      <c r="C100" s="191"/>
      <c r="D100" s="191"/>
      <c r="E100" s="191"/>
      <c r="F100" s="193" t="s">
        <v>698</v>
      </c>
      <c r="G100" s="194">
        <f>STDEV(G90:G98)</f>
        <v>3.1745078358699906E-2</v>
      </c>
      <c r="I100" s="194">
        <f>STDEV(I90:I98)</f>
        <v>0.10885400518329318</v>
      </c>
      <c r="J100" s="194">
        <f>STDEV(J90:J98)</f>
        <v>0.10762558737894697</v>
      </c>
      <c r="K100" s="194">
        <f>STDEV(K90:K98)</f>
        <v>0.31553672425784457</v>
      </c>
      <c r="M100" s="196">
        <f>STDEV(M90:M98)</f>
        <v>3.1684762709818536E-2</v>
      </c>
      <c r="N100" s="196">
        <f>STDEV(N90:N98)</f>
        <v>0.10982280582942468</v>
      </c>
    </row>
    <row r="101" spans="1:14" x14ac:dyDescent="0.2">
      <c r="B101" s="191"/>
      <c r="C101" s="191"/>
      <c r="D101" s="191"/>
      <c r="E101" s="191"/>
    </row>
    <row r="102" spans="1:14" s="188" customFormat="1" x14ac:dyDescent="0.2">
      <c r="A102" s="186" t="s">
        <v>111</v>
      </c>
      <c r="B102" s="186">
        <v>6</v>
      </c>
      <c r="C102" s="186" t="s">
        <v>103</v>
      </c>
      <c r="D102" s="186" t="s">
        <v>701</v>
      </c>
      <c r="E102" s="186">
        <v>0.72799999999999998</v>
      </c>
      <c r="F102" s="186">
        <v>2501</v>
      </c>
      <c r="G102" s="186">
        <v>29.606000000000002</v>
      </c>
      <c r="H102" s="186">
        <v>690</v>
      </c>
      <c r="I102" s="186">
        <v>22.358000000000001</v>
      </c>
      <c r="J102" s="187">
        <v>10.337921016483516</v>
      </c>
      <c r="K102" s="187">
        <v>44.157518269230778</v>
      </c>
      <c r="L102" s="188">
        <v>4.2714118437181803</v>
      </c>
      <c r="M102" s="189">
        <f t="shared" ref="M102:M109" si="10">0.9981*G102 - 1.7764</f>
        <v>27.773348600000002</v>
      </c>
      <c r="N102" s="189">
        <f t="shared" ref="N102:N109" si="11">1.0089*I102 + 1.8213</f>
        <v>24.378286199999998</v>
      </c>
    </row>
    <row r="103" spans="1:14" s="188" customFormat="1" x14ac:dyDescent="0.2">
      <c r="A103" s="186" t="s">
        <v>111</v>
      </c>
      <c r="B103" s="186">
        <v>7</v>
      </c>
      <c r="C103" s="186" t="s">
        <v>104</v>
      </c>
      <c r="D103" s="186" t="s">
        <v>701</v>
      </c>
      <c r="E103" s="186">
        <v>0.747</v>
      </c>
      <c r="F103" s="186">
        <v>2580</v>
      </c>
      <c r="G103" s="186">
        <v>29.738</v>
      </c>
      <c r="H103" s="186">
        <v>713</v>
      </c>
      <c r="I103" s="186">
        <v>22.251000000000001</v>
      </c>
      <c r="J103" s="187">
        <v>10.337531057563588</v>
      </c>
      <c r="K103" s="187">
        <v>44.29507269076305</v>
      </c>
      <c r="L103" s="188">
        <v>4.2848792854028712</v>
      </c>
      <c r="M103" s="189">
        <f t="shared" si="10"/>
        <v>27.9050978</v>
      </c>
      <c r="N103" s="189">
        <f t="shared" si="11"/>
        <v>24.270333900000001</v>
      </c>
    </row>
    <row r="104" spans="1:14" s="188" customFormat="1" x14ac:dyDescent="0.2">
      <c r="A104" s="186" t="s">
        <v>111</v>
      </c>
      <c r="B104" s="186">
        <v>36</v>
      </c>
      <c r="C104" s="186" t="s">
        <v>105</v>
      </c>
      <c r="D104" s="186" t="s">
        <v>701</v>
      </c>
      <c r="E104" s="186">
        <v>0.78800000000000003</v>
      </c>
      <c r="F104" s="186">
        <v>2722</v>
      </c>
      <c r="G104" s="186">
        <v>29.710999999999999</v>
      </c>
      <c r="H104" s="186">
        <v>754</v>
      </c>
      <c r="I104" s="186">
        <v>22.276</v>
      </c>
      <c r="J104" s="187">
        <v>10.247342385786801</v>
      </c>
      <c r="K104" s="187">
        <v>44.168363197969548</v>
      </c>
      <c r="L104" s="188">
        <v>4.3102261576847134</v>
      </c>
      <c r="M104" s="189">
        <f t="shared" si="10"/>
        <v>27.878149099999998</v>
      </c>
      <c r="N104" s="189">
        <f t="shared" si="11"/>
        <v>24.295556399999999</v>
      </c>
    </row>
    <row r="105" spans="1:14" s="188" customFormat="1" x14ac:dyDescent="0.2">
      <c r="A105" s="186" t="s">
        <v>111</v>
      </c>
      <c r="B105" s="186">
        <v>37</v>
      </c>
      <c r="C105" s="186" t="s">
        <v>106</v>
      </c>
      <c r="D105" s="186" t="s">
        <v>701</v>
      </c>
      <c r="E105" s="186">
        <v>0.78200000000000003</v>
      </c>
      <c r="F105" s="186">
        <v>2713</v>
      </c>
      <c r="G105" s="186">
        <v>29.779</v>
      </c>
      <c r="H105" s="186">
        <v>752</v>
      </c>
      <c r="I105" s="186">
        <v>22.428000000000001</v>
      </c>
      <c r="J105" s="187">
        <v>10.281724808184142</v>
      </c>
      <c r="K105" s="187">
        <v>44.243555370843993</v>
      </c>
      <c r="L105" s="188">
        <v>4.3031258078047951</v>
      </c>
      <c r="M105" s="189">
        <f t="shared" si="10"/>
        <v>27.9460199</v>
      </c>
      <c r="N105" s="189">
        <f t="shared" si="11"/>
        <v>24.448909199999999</v>
      </c>
    </row>
    <row r="106" spans="1:14" s="188" customFormat="1" x14ac:dyDescent="0.2">
      <c r="A106" s="186" t="s">
        <v>112</v>
      </c>
      <c r="B106" s="186">
        <v>66</v>
      </c>
      <c r="C106" s="186" t="s">
        <v>107</v>
      </c>
      <c r="D106" s="186" t="s">
        <v>701</v>
      </c>
      <c r="E106" s="186">
        <v>0.73499999999999999</v>
      </c>
      <c r="F106" s="188">
        <v>2520</v>
      </c>
      <c r="G106" s="188">
        <v>29.733000000000001</v>
      </c>
      <c r="H106" s="188">
        <v>703</v>
      </c>
      <c r="I106" s="188">
        <v>22.538</v>
      </c>
      <c r="J106" s="187">
        <v>10.160742857142855</v>
      </c>
      <c r="K106" s="187">
        <v>44.032991972789119</v>
      </c>
      <c r="L106" s="188">
        <v>4.3336390450856221</v>
      </c>
      <c r="M106" s="189">
        <f t="shared" si="10"/>
        <v>27.900107300000002</v>
      </c>
      <c r="N106" s="189">
        <f t="shared" si="11"/>
        <v>24.5598882</v>
      </c>
    </row>
    <row r="107" spans="1:14" s="188" customFormat="1" x14ac:dyDescent="0.2">
      <c r="A107" s="186" t="s">
        <v>112</v>
      </c>
      <c r="B107" s="186">
        <v>67</v>
      </c>
      <c r="C107" s="186" t="s">
        <v>108</v>
      </c>
      <c r="D107" s="186" t="s">
        <v>701</v>
      </c>
      <c r="E107" s="186">
        <v>0.72199999999999998</v>
      </c>
      <c r="F107" s="188">
        <v>2487</v>
      </c>
      <c r="G107" s="188">
        <v>29.731999999999999</v>
      </c>
      <c r="H107" s="188">
        <v>694</v>
      </c>
      <c r="I107" s="188">
        <v>22.268000000000001</v>
      </c>
      <c r="J107" s="187">
        <v>10.219435457063712</v>
      </c>
      <c r="K107" s="187">
        <v>44.290593490304708</v>
      </c>
      <c r="L107" s="188">
        <v>4.3339569662520727</v>
      </c>
      <c r="M107" s="189">
        <f t="shared" si="10"/>
        <v>27.899109200000002</v>
      </c>
      <c r="N107" s="189">
        <f t="shared" si="11"/>
        <v>24.287485199999999</v>
      </c>
    </row>
    <row r="108" spans="1:14" s="188" customFormat="1" x14ac:dyDescent="0.2">
      <c r="A108" s="186" t="s">
        <v>112</v>
      </c>
      <c r="B108" s="186">
        <v>96</v>
      </c>
      <c r="C108" s="186" t="s">
        <v>109</v>
      </c>
      <c r="D108" s="186" t="s">
        <v>701</v>
      </c>
      <c r="E108" s="186">
        <v>0.70299999999999996</v>
      </c>
      <c r="F108" s="188">
        <v>2394</v>
      </c>
      <c r="G108" s="188">
        <v>29.779</v>
      </c>
      <c r="H108" s="188">
        <v>670</v>
      </c>
      <c r="I108" s="188">
        <v>22.265999999999998</v>
      </c>
      <c r="J108" s="187">
        <v>10.109905405405405</v>
      </c>
      <c r="K108" s="187">
        <v>43.785407681365577</v>
      </c>
      <c r="L108" s="188">
        <v>4.3309413813066033</v>
      </c>
      <c r="M108" s="189">
        <f t="shared" si="10"/>
        <v>27.9460199</v>
      </c>
      <c r="N108" s="189">
        <f t="shared" si="11"/>
        <v>24.285467399999998</v>
      </c>
    </row>
    <row r="109" spans="1:14" s="188" customFormat="1" x14ac:dyDescent="0.2">
      <c r="A109" s="186" t="s">
        <v>112</v>
      </c>
      <c r="B109" s="186">
        <v>97</v>
      </c>
      <c r="C109" s="186" t="s">
        <v>110</v>
      </c>
      <c r="D109" s="186" t="s">
        <v>701</v>
      </c>
      <c r="E109" s="186">
        <v>0.83</v>
      </c>
      <c r="F109" s="188">
        <v>2829</v>
      </c>
      <c r="G109" s="188">
        <v>29.692</v>
      </c>
      <c r="H109" s="188">
        <v>787</v>
      </c>
      <c r="I109" s="188">
        <v>22.35</v>
      </c>
      <c r="J109" s="187">
        <v>10.042575542168676</v>
      </c>
      <c r="K109" s="187">
        <v>43.635288192771085</v>
      </c>
      <c r="L109" s="188">
        <v>4.345029620095656</v>
      </c>
      <c r="M109" s="189">
        <f t="shared" si="10"/>
        <v>27.859185200000002</v>
      </c>
      <c r="N109" s="189">
        <f t="shared" si="11"/>
        <v>24.370215000000002</v>
      </c>
    </row>
    <row r="110" spans="1:14" x14ac:dyDescent="0.2">
      <c r="B110" s="191"/>
      <c r="C110" s="191"/>
      <c r="D110" s="191"/>
      <c r="E110" s="191"/>
      <c r="F110" s="193" t="s">
        <v>0</v>
      </c>
      <c r="G110" s="194">
        <f>AVERAGE(G102:G109)</f>
        <v>29.721250000000001</v>
      </c>
      <c r="I110" s="194">
        <f>AVERAGE(I102:I109)</f>
        <v>22.341874999999998</v>
      </c>
      <c r="J110" s="194">
        <f>AVERAGE(J102:J109)</f>
        <v>10.217147316224837</v>
      </c>
      <c r="K110" s="194">
        <f>AVERAGE(K102:K109)</f>
        <v>44.076098858254738</v>
      </c>
      <c r="M110" s="196">
        <f>AVERAGE(M102:M109)</f>
        <v>27.888379625000002</v>
      </c>
      <c r="N110" s="196">
        <f>AVERAGE(N102:N109)</f>
        <v>24.3620176875</v>
      </c>
    </row>
    <row r="111" spans="1:14" x14ac:dyDescent="0.2">
      <c r="B111" s="191"/>
      <c r="C111" s="191"/>
      <c r="D111" s="191"/>
      <c r="E111" s="191"/>
      <c r="F111" s="193" t="s">
        <v>698</v>
      </c>
      <c r="G111" s="194">
        <f>STDEV(G102:G109)</f>
        <v>5.5352764803833561E-2</v>
      </c>
      <c r="I111" s="194">
        <f>STDEV(I102:I109)</f>
        <v>0.10001490960280462</v>
      </c>
      <c r="J111" s="194">
        <f>STDEV(J102:J109)</f>
        <v>0.10645143552185306</v>
      </c>
      <c r="K111" s="194">
        <f>STDEV(K102:K109)</f>
        <v>0.24431086920349562</v>
      </c>
      <c r="M111" s="196">
        <f>STDEV(M102:M109)</f>
        <v>5.5247594550706026E-2</v>
      </c>
      <c r="N111" s="196">
        <f>STDEV(N102:N109)</f>
        <v>0.10090504229826949</v>
      </c>
    </row>
    <row r="112" spans="1:14" x14ac:dyDescent="0.2">
      <c r="B112" s="191"/>
      <c r="C112" s="191"/>
      <c r="D112" s="191"/>
      <c r="E112" s="191"/>
    </row>
    <row r="113" spans="2:6" x14ac:dyDescent="0.2">
      <c r="B113" s="191"/>
      <c r="C113" s="191"/>
      <c r="D113" s="191"/>
    </row>
    <row r="114" spans="2:6" x14ac:dyDescent="0.2">
      <c r="C114" s="185" t="s">
        <v>702</v>
      </c>
      <c r="D114" s="191"/>
    </row>
    <row r="115" spans="2:6" x14ac:dyDescent="0.2">
      <c r="B115" s="191"/>
      <c r="C115" s="191"/>
      <c r="D115" s="191"/>
    </row>
    <row r="116" spans="2:6" x14ac:dyDescent="0.2">
      <c r="B116" s="191"/>
      <c r="C116" s="191"/>
      <c r="D116" s="185" t="s">
        <v>703</v>
      </c>
      <c r="E116" s="182" t="s">
        <v>92</v>
      </c>
    </row>
    <row r="117" spans="2:6" x14ac:dyDescent="0.2">
      <c r="B117" s="191"/>
      <c r="C117" s="191" t="s">
        <v>704</v>
      </c>
      <c r="D117" s="198">
        <f>G99</f>
        <v>-2.8450000000000006</v>
      </c>
      <c r="E117" s="199">
        <v>-4.6159999999999997</v>
      </c>
    </row>
    <row r="118" spans="2:6" x14ac:dyDescent="0.2">
      <c r="B118" s="191"/>
      <c r="C118" s="191" t="s">
        <v>705</v>
      </c>
      <c r="D118" s="198">
        <f>G110</f>
        <v>29.721250000000001</v>
      </c>
      <c r="E118" s="199">
        <v>27.888000000000002</v>
      </c>
    </row>
    <row r="119" spans="2:6" x14ac:dyDescent="0.2">
      <c r="B119" s="191"/>
      <c r="C119" s="191"/>
      <c r="D119" s="191"/>
    </row>
    <row r="120" spans="2:6" x14ac:dyDescent="0.2">
      <c r="B120" s="191"/>
      <c r="C120" s="191"/>
      <c r="D120" s="191"/>
    </row>
    <row r="121" spans="2:6" x14ac:dyDescent="0.2">
      <c r="B121" s="191"/>
      <c r="C121" s="336" t="s">
        <v>706</v>
      </c>
      <c r="D121" s="336"/>
      <c r="E121" s="336"/>
    </row>
    <row r="122" spans="2:6" x14ac:dyDescent="0.2">
      <c r="B122" s="191"/>
      <c r="C122" s="200" t="s">
        <v>707</v>
      </c>
      <c r="D122" s="200" t="s">
        <v>708</v>
      </c>
      <c r="E122" s="201" t="s">
        <v>92</v>
      </c>
      <c r="F122" s="201" t="s">
        <v>709</v>
      </c>
    </row>
    <row r="123" spans="2:6" x14ac:dyDescent="0.2">
      <c r="B123" s="191"/>
      <c r="C123" s="202" t="s">
        <v>710</v>
      </c>
      <c r="D123" s="203">
        <f>M85</f>
        <v>6.7501187749999989</v>
      </c>
      <c r="E123" s="204">
        <v>6.81</v>
      </c>
      <c r="F123" s="205">
        <f>ABS(E123-D123)</f>
        <v>5.9881225000000704E-2</v>
      </c>
    </row>
    <row r="124" spans="2:6" x14ac:dyDescent="0.2">
      <c r="B124" s="191"/>
      <c r="C124" s="337" t="s">
        <v>711</v>
      </c>
      <c r="D124" s="338"/>
      <c r="E124" s="339"/>
    </row>
    <row r="125" spans="2:6" x14ac:dyDescent="0.2">
      <c r="B125" s="191"/>
      <c r="C125" s="202" t="s">
        <v>710</v>
      </c>
      <c r="D125" s="203">
        <f>J85</f>
        <v>12.945454705134683</v>
      </c>
      <c r="E125" s="204">
        <v>12.88</v>
      </c>
    </row>
    <row r="126" spans="2:6" x14ac:dyDescent="0.2">
      <c r="B126" s="191"/>
      <c r="C126" s="191"/>
      <c r="D126" s="191"/>
    </row>
    <row r="127" spans="2:6" x14ac:dyDescent="0.2">
      <c r="B127" s="191"/>
      <c r="C127" s="185" t="s">
        <v>712</v>
      </c>
      <c r="D127" s="191"/>
    </row>
    <row r="128" spans="2:6" x14ac:dyDescent="0.2">
      <c r="B128" s="191"/>
      <c r="C128" s="191"/>
      <c r="D128" s="191"/>
    </row>
    <row r="129" spans="2:13" x14ac:dyDescent="0.2">
      <c r="B129" s="191"/>
      <c r="C129" s="191"/>
      <c r="D129" s="185" t="s">
        <v>703</v>
      </c>
      <c r="E129" s="182" t="s">
        <v>92</v>
      </c>
    </row>
    <row r="130" spans="2:13" x14ac:dyDescent="0.2">
      <c r="B130" s="191"/>
      <c r="C130" s="191" t="s">
        <v>704</v>
      </c>
      <c r="D130" s="198">
        <f>I99</f>
        <v>-29.834777777777781</v>
      </c>
      <c r="E130" s="199">
        <v>-28.279</v>
      </c>
    </row>
    <row r="131" spans="2:13" x14ac:dyDescent="0.2">
      <c r="B131" s="191"/>
      <c r="C131" s="191" t="s">
        <v>705</v>
      </c>
      <c r="D131" s="198">
        <f>I110</f>
        <v>22.341874999999998</v>
      </c>
      <c r="E131" s="199">
        <v>24.361999999999998</v>
      </c>
    </row>
    <row r="132" spans="2:13" x14ac:dyDescent="0.2">
      <c r="C132" s="191"/>
      <c r="D132" s="191"/>
    </row>
    <row r="133" spans="2:13" x14ac:dyDescent="0.2">
      <c r="B133" s="191"/>
      <c r="C133" s="191"/>
      <c r="D133" s="191"/>
    </row>
    <row r="134" spans="2:13" x14ac:dyDescent="0.2">
      <c r="B134" s="191"/>
      <c r="C134" s="337" t="s">
        <v>706</v>
      </c>
      <c r="D134" s="338"/>
      <c r="E134" s="339"/>
    </row>
    <row r="135" spans="2:13" x14ac:dyDescent="0.2">
      <c r="B135" s="191"/>
      <c r="C135" s="200" t="s">
        <v>707</v>
      </c>
      <c r="D135" s="200" t="s">
        <v>708</v>
      </c>
      <c r="E135" s="201" t="s">
        <v>92</v>
      </c>
      <c r="F135" s="201" t="s">
        <v>709</v>
      </c>
    </row>
    <row r="136" spans="2:13" x14ac:dyDescent="0.2">
      <c r="B136" s="191"/>
      <c r="C136" s="202" t="s">
        <v>710</v>
      </c>
      <c r="D136" s="203">
        <f>N85</f>
        <v>-17.781374774999996</v>
      </c>
      <c r="E136" s="204">
        <v>-17.75</v>
      </c>
      <c r="F136" s="205">
        <f>ABS(E136-D136)</f>
        <v>3.1374774999996191E-2</v>
      </c>
    </row>
    <row r="137" spans="2:13" x14ac:dyDescent="0.2">
      <c r="B137" s="191"/>
      <c r="C137" s="337" t="s">
        <v>711</v>
      </c>
      <c r="D137" s="338"/>
      <c r="E137" s="339"/>
    </row>
    <row r="138" spans="2:13" x14ac:dyDescent="0.2">
      <c r="B138" s="191"/>
      <c r="C138" s="202" t="s">
        <v>710</v>
      </c>
      <c r="D138" s="203">
        <f>K85</f>
        <v>50.369393014985562</v>
      </c>
      <c r="E138" s="204">
        <v>49.64</v>
      </c>
    </row>
    <row r="139" spans="2:13" x14ac:dyDescent="0.2">
      <c r="B139" s="191"/>
      <c r="C139" s="191"/>
      <c r="D139" s="191"/>
    </row>
    <row r="140" spans="2:13" x14ac:dyDescent="0.2">
      <c r="B140" s="191"/>
      <c r="C140" s="191"/>
      <c r="D140" s="191"/>
    </row>
    <row r="141" spans="2:13" x14ac:dyDescent="0.2">
      <c r="B141" s="191"/>
      <c r="C141" s="191"/>
      <c r="D141" s="191"/>
    </row>
    <row r="142" spans="2:13" x14ac:dyDescent="0.2">
      <c r="B142" s="191"/>
      <c r="C142" s="191"/>
      <c r="D142" s="191"/>
      <c r="M142" s="206"/>
    </row>
    <row r="143" spans="2:13" x14ac:dyDescent="0.2">
      <c r="B143" s="191"/>
      <c r="C143" s="191"/>
      <c r="D143" s="191"/>
    </row>
    <row r="144" spans="2:13" x14ac:dyDescent="0.2">
      <c r="B144" s="191"/>
      <c r="C144" s="191"/>
      <c r="D144" s="191"/>
    </row>
    <row r="145" spans="2:9" x14ac:dyDescent="0.2">
      <c r="B145" s="191"/>
      <c r="C145" s="191"/>
      <c r="D145" s="191"/>
    </row>
    <row r="146" spans="2:9" x14ac:dyDescent="0.2">
      <c r="B146" s="191"/>
      <c r="C146" s="191"/>
      <c r="D146" s="191"/>
    </row>
    <row r="147" spans="2:9" x14ac:dyDescent="0.2">
      <c r="B147" s="191"/>
      <c r="C147" s="191"/>
      <c r="D147" s="191"/>
    </row>
    <row r="148" spans="2:9" x14ac:dyDescent="0.2">
      <c r="B148" s="191"/>
      <c r="C148" s="191"/>
      <c r="D148" s="191"/>
    </row>
    <row r="149" spans="2:9" x14ac:dyDescent="0.2">
      <c r="B149" s="191"/>
      <c r="C149" s="191"/>
      <c r="D149" s="191"/>
    </row>
    <row r="150" spans="2:9" x14ac:dyDescent="0.2">
      <c r="B150" s="191"/>
      <c r="C150" s="191"/>
      <c r="D150" s="191"/>
    </row>
    <row r="151" spans="2:9" x14ac:dyDescent="0.2">
      <c r="B151" s="191"/>
      <c r="C151" s="191"/>
      <c r="D151" s="191"/>
    </row>
    <row r="152" spans="2:9" ht="13.5" thickBot="1" x14ac:dyDescent="0.25">
      <c r="B152" s="191"/>
      <c r="C152" s="191"/>
      <c r="D152" s="191"/>
    </row>
    <row r="153" spans="2:9" x14ac:dyDescent="0.2">
      <c r="B153" s="191"/>
      <c r="C153" s="191"/>
      <c r="D153" s="191"/>
      <c r="G153" s="207" t="s">
        <v>713</v>
      </c>
      <c r="H153" s="208"/>
      <c r="I153" s="209">
        <v>44334</v>
      </c>
    </row>
    <row r="154" spans="2:9" x14ac:dyDescent="0.2">
      <c r="B154" s="191"/>
      <c r="C154" s="191"/>
      <c r="D154" s="191"/>
      <c r="G154" s="210" t="s">
        <v>714</v>
      </c>
      <c r="H154" s="211"/>
      <c r="I154" s="212" t="s">
        <v>715</v>
      </c>
    </row>
    <row r="155" spans="2:9" ht="13.5" thickBot="1" x14ac:dyDescent="0.25">
      <c r="B155" s="191"/>
      <c r="C155" s="191"/>
      <c r="D155" s="191"/>
      <c r="G155" s="213" t="s">
        <v>716</v>
      </c>
      <c r="H155" s="214" t="s">
        <v>717</v>
      </c>
      <c r="I155" s="215"/>
    </row>
    <row r="156" spans="2:9" x14ac:dyDescent="0.2">
      <c r="B156" s="191"/>
      <c r="C156" s="191"/>
      <c r="D156" s="191"/>
    </row>
    <row r="157" spans="2:9" x14ac:dyDescent="0.2">
      <c r="B157" s="191"/>
      <c r="C157" s="191"/>
      <c r="D157" s="191"/>
    </row>
    <row r="158" spans="2:9" x14ac:dyDescent="0.2">
      <c r="B158" s="191"/>
      <c r="C158" s="191"/>
      <c r="D158" s="191"/>
    </row>
    <row r="159" spans="2:9" x14ac:dyDescent="0.2">
      <c r="B159" s="191"/>
      <c r="C159" s="191"/>
      <c r="D159" s="191"/>
    </row>
    <row r="160" spans="2:9" x14ac:dyDescent="0.2">
      <c r="B160" s="191"/>
      <c r="C160" s="191"/>
      <c r="D160" s="191"/>
    </row>
    <row r="161" spans="2:4" x14ac:dyDescent="0.2">
      <c r="B161" s="191"/>
      <c r="C161" s="191"/>
      <c r="D161" s="191"/>
    </row>
    <row r="162" spans="2:4" x14ac:dyDescent="0.2">
      <c r="B162" s="191"/>
      <c r="C162" s="191"/>
      <c r="D162" s="191"/>
    </row>
    <row r="163" spans="2:4" x14ac:dyDescent="0.2">
      <c r="B163" s="191"/>
      <c r="C163" s="191"/>
      <c r="D163" s="191"/>
    </row>
    <row r="164" spans="2:4" x14ac:dyDescent="0.2">
      <c r="B164" s="191"/>
      <c r="C164" s="191"/>
      <c r="D164" s="191"/>
    </row>
    <row r="165" spans="2:4" x14ac:dyDescent="0.2">
      <c r="B165" s="191"/>
      <c r="C165" s="191"/>
      <c r="D165" s="191"/>
    </row>
    <row r="166" spans="2:4" x14ac:dyDescent="0.2">
      <c r="B166" s="191"/>
      <c r="C166" s="191"/>
      <c r="D166" s="191"/>
    </row>
    <row r="167" spans="2:4" x14ac:dyDescent="0.2">
      <c r="B167" s="191"/>
      <c r="C167" s="191"/>
      <c r="D167" s="191"/>
    </row>
    <row r="168" spans="2:4" x14ac:dyDescent="0.2">
      <c r="B168" s="191"/>
      <c r="C168" s="191"/>
      <c r="D168" s="191"/>
    </row>
    <row r="169" spans="2:4" x14ac:dyDescent="0.2">
      <c r="B169" s="191"/>
      <c r="C169" s="191"/>
      <c r="D169" s="191"/>
    </row>
    <row r="170" spans="2:4" x14ac:dyDescent="0.2">
      <c r="B170" s="191"/>
      <c r="C170" s="191"/>
      <c r="D170" s="191"/>
    </row>
    <row r="171" spans="2:4" x14ac:dyDescent="0.2">
      <c r="B171" s="191"/>
      <c r="C171" s="191"/>
      <c r="D171" s="191"/>
    </row>
    <row r="172" spans="2:4" x14ac:dyDescent="0.2">
      <c r="B172" s="191"/>
      <c r="C172" s="191"/>
      <c r="D172" s="191"/>
    </row>
    <row r="173" spans="2:4" x14ac:dyDescent="0.2">
      <c r="B173" s="191"/>
      <c r="C173" s="191"/>
      <c r="D173" s="191"/>
    </row>
    <row r="174" spans="2:4" x14ac:dyDescent="0.2">
      <c r="B174" s="191"/>
      <c r="C174" s="191"/>
      <c r="D174" s="191"/>
    </row>
    <row r="175" spans="2:4" x14ac:dyDescent="0.2">
      <c r="B175" s="191"/>
      <c r="C175" s="191"/>
      <c r="D175" s="191"/>
    </row>
    <row r="176" spans="2:4" x14ac:dyDescent="0.2">
      <c r="B176" s="191"/>
      <c r="C176" s="191"/>
      <c r="D176" s="191"/>
    </row>
    <row r="177" spans="2:4" x14ac:dyDescent="0.2">
      <c r="B177" s="191"/>
      <c r="C177" s="191"/>
      <c r="D177" s="191"/>
    </row>
    <row r="178" spans="2:4" x14ac:dyDescent="0.2">
      <c r="B178" s="191"/>
      <c r="C178" s="191"/>
      <c r="D178" s="191"/>
    </row>
    <row r="179" spans="2:4" x14ac:dyDescent="0.2">
      <c r="B179" s="191"/>
      <c r="C179" s="191"/>
      <c r="D179" s="191"/>
    </row>
    <row r="180" spans="2:4" x14ac:dyDescent="0.2">
      <c r="B180" s="191"/>
      <c r="C180" s="191"/>
      <c r="D180" s="191"/>
    </row>
    <row r="181" spans="2:4" x14ac:dyDescent="0.2">
      <c r="B181" s="191"/>
      <c r="C181" s="191"/>
      <c r="D181" s="191"/>
    </row>
    <row r="182" spans="2:4" x14ac:dyDescent="0.2">
      <c r="B182" s="191"/>
      <c r="C182" s="191"/>
      <c r="D182" s="191"/>
    </row>
    <row r="183" spans="2:4" x14ac:dyDescent="0.2">
      <c r="B183" s="191"/>
      <c r="C183" s="191"/>
      <c r="D183" s="191"/>
    </row>
    <row r="184" spans="2:4" x14ac:dyDescent="0.2">
      <c r="B184" s="191"/>
      <c r="C184" s="191"/>
      <c r="D184" s="191"/>
    </row>
    <row r="185" spans="2:4" x14ac:dyDescent="0.2">
      <c r="B185" s="191"/>
      <c r="C185" s="191"/>
      <c r="D185" s="191"/>
    </row>
    <row r="186" spans="2:4" x14ac:dyDescent="0.2">
      <c r="B186" s="191"/>
      <c r="C186" s="191"/>
      <c r="D186" s="191"/>
    </row>
    <row r="187" spans="2:4" x14ac:dyDescent="0.2">
      <c r="B187" s="191"/>
      <c r="C187" s="191"/>
      <c r="D187" s="191"/>
    </row>
    <row r="188" spans="2:4" x14ac:dyDescent="0.2">
      <c r="B188" s="191"/>
      <c r="C188" s="191"/>
      <c r="D188" s="191"/>
    </row>
    <row r="189" spans="2:4" x14ac:dyDescent="0.2">
      <c r="B189" s="191"/>
      <c r="C189" s="191"/>
      <c r="D189" s="191"/>
    </row>
    <row r="190" spans="2:4" x14ac:dyDescent="0.2">
      <c r="B190" s="191"/>
      <c r="C190" s="191"/>
      <c r="D190" s="191"/>
    </row>
    <row r="191" spans="2:4" x14ac:dyDescent="0.2">
      <c r="B191" s="191"/>
      <c r="C191" s="191"/>
      <c r="D191" s="191"/>
    </row>
    <row r="192" spans="2:4" x14ac:dyDescent="0.2">
      <c r="B192" s="191"/>
      <c r="C192" s="191"/>
      <c r="D192" s="191"/>
    </row>
    <row r="193" spans="2:8" x14ac:dyDescent="0.2">
      <c r="B193" s="191"/>
      <c r="C193" s="191"/>
      <c r="D193" s="191"/>
      <c r="G193" s="191"/>
      <c r="H193" s="191"/>
    </row>
    <row r="194" spans="2:8" x14ac:dyDescent="0.2">
      <c r="B194" s="191"/>
      <c r="C194" s="191"/>
      <c r="D194" s="191"/>
      <c r="G194" s="191"/>
      <c r="H194" s="191"/>
    </row>
    <row r="195" spans="2:8" x14ac:dyDescent="0.2">
      <c r="B195" s="191"/>
      <c r="C195" s="191"/>
      <c r="D195" s="191"/>
      <c r="G195" s="191"/>
      <c r="H195" s="191"/>
    </row>
    <row r="196" spans="2:8" x14ac:dyDescent="0.2">
      <c r="B196" s="191"/>
      <c r="C196" s="191"/>
      <c r="D196" s="191"/>
      <c r="G196" s="191"/>
      <c r="H196" s="191"/>
    </row>
    <row r="197" spans="2:8" x14ac:dyDescent="0.2">
      <c r="B197" s="191"/>
      <c r="C197" s="191"/>
      <c r="D197" s="191"/>
      <c r="G197" s="191"/>
      <c r="H197" s="191"/>
    </row>
    <row r="198" spans="2:8" x14ac:dyDescent="0.2">
      <c r="B198" s="191"/>
      <c r="C198" s="191"/>
      <c r="D198" s="191"/>
      <c r="G198" s="191"/>
      <c r="H198" s="191"/>
    </row>
    <row r="199" spans="2:8" x14ac:dyDescent="0.2">
      <c r="B199" s="191"/>
      <c r="C199" s="191"/>
      <c r="D199" s="191"/>
      <c r="G199" s="191"/>
      <c r="H199" s="191"/>
    </row>
    <row r="200" spans="2:8" x14ac:dyDescent="0.2">
      <c r="B200" s="191"/>
      <c r="C200" s="191"/>
      <c r="D200" s="191"/>
      <c r="G200" s="191"/>
      <c r="H200" s="191"/>
    </row>
    <row r="201" spans="2:8" x14ac:dyDescent="0.2">
      <c r="B201" s="191"/>
      <c r="C201" s="191"/>
      <c r="D201" s="191"/>
      <c r="G201" s="191"/>
      <c r="H201" s="191"/>
    </row>
    <row r="202" spans="2:8" x14ac:dyDescent="0.2">
      <c r="B202" s="191"/>
      <c r="C202" s="191"/>
      <c r="D202" s="191"/>
      <c r="G202" s="191"/>
      <c r="H202" s="191"/>
    </row>
    <row r="203" spans="2:8" x14ac:dyDescent="0.2">
      <c r="B203" s="191"/>
      <c r="C203" s="191"/>
      <c r="D203" s="191"/>
      <c r="G203" s="191"/>
      <c r="H203" s="191"/>
    </row>
    <row r="204" spans="2:8" x14ac:dyDescent="0.2">
      <c r="B204" s="191"/>
      <c r="C204" s="191"/>
      <c r="D204" s="191"/>
      <c r="G204" s="191"/>
      <c r="H204" s="191"/>
    </row>
    <row r="205" spans="2:8" x14ac:dyDescent="0.2">
      <c r="B205" s="191"/>
      <c r="C205" s="191"/>
      <c r="D205" s="191"/>
      <c r="G205" s="191"/>
      <c r="H205" s="191"/>
    </row>
    <row r="206" spans="2:8" x14ac:dyDescent="0.2">
      <c r="B206" s="191"/>
      <c r="C206" s="191"/>
      <c r="D206" s="191"/>
      <c r="G206" s="191"/>
      <c r="H206" s="191"/>
    </row>
    <row r="207" spans="2:8" x14ac:dyDescent="0.2">
      <c r="B207" s="191"/>
      <c r="C207" s="191"/>
      <c r="D207" s="191"/>
      <c r="G207" s="191"/>
      <c r="H207" s="191"/>
    </row>
    <row r="208" spans="2:8" x14ac:dyDescent="0.2">
      <c r="B208" s="191"/>
      <c r="C208" s="191"/>
      <c r="D208" s="191"/>
      <c r="G208" s="191"/>
      <c r="H208" s="191"/>
    </row>
    <row r="209" spans="2:8" x14ac:dyDescent="0.2">
      <c r="B209" s="191"/>
      <c r="C209" s="191"/>
      <c r="D209" s="191"/>
      <c r="G209" s="191"/>
      <c r="H209" s="191"/>
    </row>
    <row r="210" spans="2:8" x14ac:dyDescent="0.2">
      <c r="B210" s="191"/>
      <c r="C210" s="191"/>
      <c r="D210" s="191"/>
      <c r="G210" s="191"/>
      <c r="H210" s="191"/>
    </row>
    <row r="211" spans="2:8" x14ac:dyDescent="0.2">
      <c r="B211" s="191"/>
      <c r="C211" s="191"/>
      <c r="D211" s="191"/>
      <c r="G211" s="191"/>
      <c r="H211" s="191"/>
    </row>
    <row r="212" spans="2:8" x14ac:dyDescent="0.2">
      <c r="B212" s="191"/>
      <c r="C212" s="191"/>
      <c r="D212" s="191"/>
      <c r="G212" s="191"/>
      <c r="H212" s="191"/>
    </row>
    <row r="213" spans="2:8" x14ac:dyDescent="0.2">
      <c r="B213" s="191"/>
      <c r="C213" s="191"/>
      <c r="D213" s="191"/>
      <c r="G213" s="191"/>
      <c r="H213" s="191"/>
    </row>
    <row r="214" spans="2:8" x14ac:dyDescent="0.2">
      <c r="B214" s="191"/>
      <c r="C214" s="191"/>
      <c r="D214" s="191"/>
      <c r="G214" s="191"/>
      <c r="H214" s="191"/>
    </row>
    <row r="215" spans="2:8" x14ac:dyDescent="0.2">
      <c r="B215" s="191"/>
      <c r="C215" s="191"/>
      <c r="D215" s="191"/>
      <c r="G215" s="191"/>
      <c r="H215" s="191"/>
    </row>
    <row r="216" spans="2:8" x14ac:dyDescent="0.2">
      <c r="B216" s="191"/>
      <c r="C216" s="191"/>
      <c r="D216" s="191"/>
      <c r="G216" s="191"/>
      <c r="H216" s="191"/>
    </row>
    <row r="217" spans="2:8" x14ac:dyDescent="0.2">
      <c r="B217" s="191"/>
      <c r="C217" s="191"/>
      <c r="D217" s="191"/>
      <c r="G217" s="191"/>
      <c r="H217" s="191"/>
    </row>
    <row r="218" spans="2:8" x14ac:dyDescent="0.2">
      <c r="B218" s="191"/>
      <c r="C218" s="191"/>
      <c r="D218" s="191"/>
      <c r="G218" s="191"/>
      <c r="H218" s="191"/>
    </row>
    <row r="219" spans="2:8" x14ac:dyDescent="0.2">
      <c r="B219" s="191"/>
      <c r="C219" s="191"/>
      <c r="D219" s="191"/>
      <c r="G219" s="191"/>
      <c r="H219" s="191"/>
    </row>
    <row r="220" spans="2:8" x14ac:dyDescent="0.2">
      <c r="B220" s="191"/>
      <c r="C220" s="191"/>
      <c r="D220" s="191"/>
      <c r="G220" s="191"/>
      <c r="H220" s="191"/>
    </row>
    <row r="221" spans="2:8" x14ac:dyDescent="0.2">
      <c r="B221" s="191"/>
      <c r="C221" s="191"/>
      <c r="D221" s="191"/>
      <c r="G221" s="191"/>
      <c r="H221" s="191"/>
    </row>
    <row r="222" spans="2:8" x14ac:dyDescent="0.2">
      <c r="B222" s="191"/>
      <c r="C222" s="191"/>
      <c r="D222" s="191"/>
      <c r="G222" s="191"/>
      <c r="H222" s="191"/>
    </row>
    <row r="223" spans="2:8" x14ac:dyDescent="0.2">
      <c r="B223" s="191"/>
      <c r="C223" s="191"/>
      <c r="D223" s="191"/>
      <c r="G223" s="191"/>
      <c r="H223" s="191"/>
    </row>
    <row r="224" spans="2:8" x14ac:dyDescent="0.2">
      <c r="B224" s="191"/>
      <c r="C224" s="191"/>
      <c r="D224" s="191"/>
      <c r="G224" s="191"/>
      <c r="H224" s="191"/>
    </row>
    <row r="225" spans="2:8" x14ac:dyDescent="0.2">
      <c r="B225" s="191"/>
      <c r="C225" s="191"/>
      <c r="D225" s="191"/>
      <c r="G225" s="191"/>
      <c r="H225" s="191"/>
    </row>
    <row r="226" spans="2:8" x14ac:dyDescent="0.2">
      <c r="B226" s="191"/>
      <c r="C226" s="191"/>
      <c r="D226" s="191"/>
      <c r="G226" s="191"/>
      <c r="H226" s="191"/>
    </row>
    <row r="227" spans="2:8" x14ac:dyDescent="0.2">
      <c r="B227" s="191"/>
      <c r="C227" s="191"/>
      <c r="D227" s="191"/>
      <c r="G227" s="191"/>
      <c r="H227" s="191"/>
    </row>
    <row r="228" spans="2:8" x14ac:dyDescent="0.2">
      <c r="B228" s="191"/>
      <c r="C228" s="191"/>
      <c r="D228" s="191"/>
      <c r="G228" s="191"/>
      <c r="H228" s="191"/>
    </row>
    <row r="229" spans="2:8" x14ac:dyDescent="0.2">
      <c r="B229" s="191"/>
      <c r="C229" s="191"/>
      <c r="D229" s="191"/>
      <c r="G229" s="191"/>
      <c r="H229" s="191"/>
    </row>
    <row r="230" spans="2:8" x14ac:dyDescent="0.2">
      <c r="B230" s="191"/>
      <c r="C230" s="191"/>
      <c r="D230" s="191"/>
      <c r="G230" s="191"/>
      <c r="H230" s="191"/>
    </row>
    <row r="231" spans="2:8" x14ac:dyDescent="0.2">
      <c r="B231" s="191"/>
      <c r="C231" s="191"/>
      <c r="D231" s="191"/>
      <c r="G231" s="191"/>
      <c r="H231" s="191"/>
    </row>
    <row r="232" spans="2:8" x14ac:dyDescent="0.2">
      <c r="B232" s="191"/>
      <c r="C232" s="191"/>
      <c r="D232" s="191"/>
      <c r="G232" s="191"/>
      <c r="H232" s="191"/>
    </row>
    <row r="233" spans="2:8" x14ac:dyDescent="0.2">
      <c r="B233" s="191"/>
      <c r="C233" s="191"/>
      <c r="D233" s="191"/>
      <c r="G233" s="191"/>
      <c r="H233" s="191"/>
    </row>
    <row r="234" spans="2:8" x14ac:dyDescent="0.2">
      <c r="B234" s="191"/>
      <c r="C234" s="191"/>
      <c r="D234" s="191"/>
      <c r="G234" s="191"/>
      <c r="H234" s="191"/>
    </row>
    <row r="235" spans="2:8" x14ac:dyDescent="0.2">
      <c r="B235" s="191"/>
      <c r="C235" s="191"/>
      <c r="D235" s="191"/>
      <c r="G235" s="191"/>
      <c r="H235" s="191"/>
    </row>
    <row r="236" spans="2:8" x14ac:dyDescent="0.2">
      <c r="B236" s="191"/>
      <c r="C236" s="191"/>
      <c r="D236" s="191"/>
      <c r="G236" s="191"/>
      <c r="H236" s="191"/>
    </row>
    <row r="237" spans="2:8" x14ac:dyDescent="0.2">
      <c r="B237" s="191"/>
      <c r="C237" s="191"/>
      <c r="D237" s="191"/>
      <c r="G237" s="191"/>
      <c r="H237" s="191"/>
    </row>
    <row r="238" spans="2:8" x14ac:dyDescent="0.2">
      <c r="B238" s="191"/>
      <c r="C238" s="191"/>
      <c r="D238" s="191"/>
      <c r="G238" s="191"/>
      <c r="H238" s="191"/>
    </row>
    <row r="239" spans="2:8" x14ac:dyDescent="0.2">
      <c r="B239" s="191"/>
      <c r="C239" s="191"/>
      <c r="D239" s="191"/>
      <c r="G239" s="191"/>
      <c r="H239" s="191"/>
    </row>
    <row r="240" spans="2:8" x14ac:dyDescent="0.2">
      <c r="B240" s="191"/>
      <c r="C240" s="191"/>
      <c r="D240" s="191"/>
      <c r="G240" s="191"/>
      <c r="H240" s="191"/>
    </row>
    <row r="241" spans="2:8" x14ac:dyDescent="0.2">
      <c r="B241" s="191"/>
      <c r="C241" s="191"/>
      <c r="D241" s="191"/>
      <c r="G241" s="191"/>
      <c r="H241" s="191"/>
    </row>
    <row r="242" spans="2:8" x14ac:dyDescent="0.2">
      <c r="B242" s="191"/>
      <c r="C242" s="191"/>
      <c r="D242" s="191"/>
      <c r="G242" s="191"/>
      <c r="H242" s="191"/>
    </row>
    <row r="243" spans="2:8" x14ac:dyDescent="0.2">
      <c r="B243" s="191"/>
      <c r="C243" s="191"/>
      <c r="D243" s="191"/>
      <c r="G243" s="191"/>
      <c r="H243" s="191"/>
    </row>
    <row r="244" spans="2:8" x14ac:dyDescent="0.2">
      <c r="B244" s="191"/>
      <c r="C244" s="191"/>
      <c r="D244" s="191"/>
      <c r="G244" s="191"/>
      <c r="H244" s="191"/>
    </row>
    <row r="245" spans="2:8" x14ac:dyDescent="0.2">
      <c r="B245" s="191"/>
      <c r="C245" s="191"/>
      <c r="D245" s="191"/>
      <c r="G245" s="191"/>
      <c r="H245" s="191"/>
    </row>
    <row r="246" spans="2:8" x14ac:dyDescent="0.2">
      <c r="B246" s="191"/>
      <c r="C246" s="191"/>
      <c r="D246" s="191"/>
      <c r="G246" s="191"/>
      <c r="H246" s="191"/>
    </row>
    <row r="247" spans="2:8" x14ac:dyDescent="0.2">
      <c r="B247" s="191"/>
      <c r="C247" s="191"/>
      <c r="D247" s="191"/>
      <c r="G247" s="191"/>
      <c r="H247" s="191"/>
    </row>
    <row r="248" spans="2:8" x14ac:dyDescent="0.2">
      <c r="B248" s="191"/>
      <c r="C248" s="191"/>
      <c r="D248" s="191"/>
      <c r="G248" s="191"/>
      <c r="H248" s="191"/>
    </row>
    <row r="249" spans="2:8" x14ac:dyDescent="0.2">
      <c r="B249" s="191"/>
      <c r="C249" s="191"/>
      <c r="D249" s="191"/>
      <c r="G249" s="191"/>
      <c r="H249" s="191"/>
    </row>
    <row r="250" spans="2:8" x14ac:dyDescent="0.2">
      <c r="B250" s="191"/>
      <c r="C250" s="191"/>
      <c r="D250" s="191"/>
      <c r="G250" s="191"/>
      <c r="H250" s="191"/>
    </row>
    <row r="251" spans="2:8" x14ac:dyDescent="0.2">
      <c r="B251" s="191"/>
      <c r="C251" s="191"/>
      <c r="D251" s="191"/>
      <c r="G251" s="191"/>
      <c r="H251" s="191"/>
    </row>
    <row r="252" spans="2:8" x14ac:dyDescent="0.2">
      <c r="B252" s="191"/>
      <c r="C252" s="191"/>
      <c r="D252" s="191"/>
      <c r="G252" s="191"/>
      <c r="H252" s="191"/>
    </row>
    <row r="253" spans="2:8" x14ac:dyDescent="0.2">
      <c r="B253" s="191"/>
      <c r="C253" s="191"/>
      <c r="D253" s="191"/>
      <c r="G253" s="191"/>
      <c r="H253" s="191"/>
    </row>
    <row r="254" spans="2:8" x14ac:dyDescent="0.2">
      <c r="B254" s="191"/>
      <c r="C254" s="191"/>
      <c r="D254" s="191"/>
      <c r="G254" s="191"/>
      <c r="H254" s="191"/>
    </row>
    <row r="255" spans="2:8" x14ac:dyDescent="0.2">
      <c r="B255" s="191"/>
      <c r="C255" s="191"/>
      <c r="D255" s="191"/>
      <c r="G255" s="191"/>
      <c r="H255" s="191"/>
    </row>
    <row r="256" spans="2:8" x14ac:dyDescent="0.2">
      <c r="B256" s="191"/>
      <c r="C256" s="191"/>
      <c r="D256" s="191"/>
      <c r="G256" s="191"/>
      <c r="H256" s="191"/>
    </row>
    <row r="257" spans="2:8" x14ac:dyDescent="0.2">
      <c r="B257" s="191"/>
      <c r="C257" s="191"/>
      <c r="D257" s="191"/>
      <c r="G257" s="191"/>
      <c r="H257" s="191"/>
    </row>
    <row r="258" spans="2:8" x14ac:dyDescent="0.2">
      <c r="B258" s="191"/>
      <c r="C258" s="191"/>
      <c r="D258" s="191"/>
      <c r="G258" s="191"/>
      <c r="H258" s="191"/>
    </row>
    <row r="259" spans="2:8" x14ac:dyDescent="0.2">
      <c r="B259" s="191"/>
      <c r="C259" s="191"/>
      <c r="D259" s="191"/>
      <c r="G259" s="191"/>
      <c r="H259" s="191"/>
    </row>
    <row r="260" spans="2:8" x14ac:dyDescent="0.2">
      <c r="B260" s="191"/>
      <c r="C260" s="191"/>
      <c r="D260" s="191"/>
      <c r="G260" s="191"/>
      <c r="H260" s="191"/>
    </row>
    <row r="261" spans="2:8" x14ac:dyDescent="0.2">
      <c r="B261" s="191"/>
      <c r="C261" s="191"/>
      <c r="D261" s="191"/>
      <c r="G261" s="191"/>
      <c r="H261" s="191"/>
    </row>
    <row r="262" spans="2:8" x14ac:dyDescent="0.2">
      <c r="B262" s="191"/>
      <c r="C262" s="191"/>
      <c r="D262" s="191"/>
      <c r="G262" s="191"/>
      <c r="H262" s="191"/>
    </row>
    <row r="263" spans="2:8" x14ac:dyDescent="0.2">
      <c r="B263" s="191"/>
      <c r="C263" s="191"/>
      <c r="D263" s="191"/>
      <c r="G263" s="191"/>
      <c r="H263" s="191"/>
    </row>
    <row r="264" spans="2:8" x14ac:dyDescent="0.2">
      <c r="B264" s="191"/>
      <c r="C264" s="191"/>
      <c r="D264" s="191"/>
      <c r="G264" s="191"/>
      <c r="H264" s="191"/>
    </row>
    <row r="265" spans="2:8" x14ac:dyDescent="0.2">
      <c r="B265" s="191"/>
      <c r="C265" s="191"/>
      <c r="D265" s="191"/>
      <c r="G265" s="191"/>
      <c r="H265" s="191"/>
    </row>
    <row r="266" spans="2:8" x14ac:dyDescent="0.2">
      <c r="B266" s="191"/>
      <c r="C266" s="191"/>
      <c r="D266" s="191"/>
      <c r="G266" s="191"/>
      <c r="H266" s="191"/>
    </row>
    <row r="267" spans="2:8" x14ac:dyDescent="0.2">
      <c r="B267" s="191"/>
      <c r="C267" s="191"/>
      <c r="D267" s="191"/>
      <c r="G267" s="191"/>
      <c r="H267" s="191"/>
    </row>
    <row r="268" spans="2:8" x14ac:dyDescent="0.2">
      <c r="B268" s="191"/>
      <c r="C268" s="191"/>
      <c r="D268" s="191"/>
      <c r="G268" s="191"/>
      <c r="H268" s="191"/>
    </row>
    <row r="269" spans="2:8" x14ac:dyDescent="0.2">
      <c r="B269" s="191"/>
      <c r="C269" s="191"/>
      <c r="D269" s="191"/>
      <c r="G269" s="191"/>
      <c r="H269" s="191"/>
    </row>
    <row r="270" spans="2:8" x14ac:dyDescent="0.2">
      <c r="B270" s="191"/>
      <c r="C270" s="191"/>
      <c r="D270" s="191"/>
      <c r="G270" s="191"/>
      <c r="H270" s="191"/>
    </row>
    <row r="271" spans="2:8" x14ac:dyDescent="0.2">
      <c r="B271" s="191"/>
      <c r="C271" s="191"/>
      <c r="D271" s="191"/>
      <c r="G271" s="191"/>
      <c r="H271" s="191"/>
    </row>
    <row r="272" spans="2:8" x14ac:dyDescent="0.2">
      <c r="B272" s="191"/>
      <c r="C272" s="191"/>
      <c r="D272" s="191"/>
      <c r="G272" s="191"/>
      <c r="H272" s="191"/>
    </row>
    <row r="273" spans="2:8" x14ac:dyDescent="0.2">
      <c r="B273" s="191"/>
      <c r="C273" s="191"/>
      <c r="D273" s="191"/>
      <c r="G273" s="191"/>
      <c r="H273" s="191"/>
    </row>
    <row r="274" spans="2:8" x14ac:dyDescent="0.2">
      <c r="B274" s="191"/>
      <c r="C274" s="191"/>
      <c r="D274" s="191"/>
      <c r="G274" s="191"/>
      <c r="H274" s="191"/>
    </row>
    <row r="275" spans="2:8" x14ac:dyDescent="0.2">
      <c r="B275" s="191"/>
      <c r="C275" s="191"/>
      <c r="D275" s="191"/>
      <c r="G275" s="191"/>
      <c r="H275" s="191"/>
    </row>
    <row r="276" spans="2:8" x14ac:dyDescent="0.2">
      <c r="B276" s="191"/>
      <c r="C276" s="191"/>
      <c r="D276" s="191"/>
      <c r="G276" s="191"/>
      <c r="H276" s="191"/>
    </row>
    <row r="277" spans="2:8" x14ac:dyDescent="0.2">
      <c r="B277" s="191"/>
      <c r="C277" s="191"/>
      <c r="D277" s="191"/>
      <c r="G277" s="191"/>
      <c r="H277" s="191"/>
    </row>
    <row r="278" spans="2:8" x14ac:dyDescent="0.2">
      <c r="B278" s="191"/>
      <c r="C278" s="191"/>
      <c r="D278" s="191"/>
      <c r="G278" s="191"/>
      <c r="H278" s="191"/>
    </row>
    <row r="279" spans="2:8" x14ac:dyDescent="0.2">
      <c r="B279" s="191"/>
      <c r="C279" s="191"/>
      <c r="D279" s="191"/>
      <c r="G279" s="191"/>
      <c r="H279" s="191"/>
    </row>
    <row r="280" spans="2:8" x14ac:dyDescent="0.2">
      <c r="B280" s="191"/>
      <c r="C280" s="191"/>
      <c r="D280" s="191"/>
      <c r="G280" s="191"/>
      <c r="H280" s="191"/>
    </row>
    <row r="281" spans="2:8" x14ac:dyDescent="0.2">
      <c r="B281" s="191"/>
      <c r="C281" s="191"/>
      <c r="D281" s="191"/>
      <c r="G281" s="191"/>
      <c r="H281" s="191"/>
    </row>
    <row r="282" spans="2:8" x14ac:dyDescent="0.2">
      <c r="B282" s="191"/>
      <c r="C282" s="191"/>
      <c r="D282" s="191"/>
      <c r="G282" s="191"/>
      <c r="H282" s="191"/>
    </row>
    <row r="283" spans="2:8" x14ac:dyDescent="0.2">
      <c r="B283" s="191"/>
      <c r="C283" s="191"/>
      <c r="D283" s="191"/>
      <c r="G283" s="191"/>
      <c r="H283" s="191"/>
    </row>
    <row r="284" spans="2:8" x14ac:dyDescent="0.2">
      <c r="B284" s="191"/>
      <c r="C284" s="191"/>
      <c r="D284" s="191"/>
      <c r="G284" s="191"/>
      <c r="H284" s="191"/>
    </row>
    <row r="285" spans="2:8" x14ac:dyDescent="0.2">
      <c r="B285" s="191"/>
      <c r="C285" s="191"/>
      <c r="D285" s="191"/>
      <c r="G285" s="191"/>
      <c r="H285" s="191"/>
    </row>
    <row r="286" spans="2:8" x14ac:dyDescent="0.2">
      <c r="B286" s="191"/>
      <c r="C286" s="191"/>
      <c r="D286" s="191"/>
      <c r="G286" s="191"/>
      <c r="H286" s="191"/>
    </row>
    <row r="287" spans="2:8" x14ac:dyDescent="0.2">
      <c r="B287" s="191"/>
      <c r="C287" s="191"/>
      <c r="D287" s="191"/>
      <c r="G287" s="191"/>
      <c r="H287" s="191"/>
    </row>
    <row r="288" spans="2:8" x14ac:dyDescent="0.2">
      <c r="B288" s="191"/>
      <c r="C288" s="191"/>
      <c r="D288" s="191"/>
      <c r="G288" s="191"/>
      <c r="H288" s="191"/>
    </row>
    <row r="289" spans="2:8" x14ac:dyDescent="0.2">
      <c r="B289" s="191"/>
      <c r="C289" s="191"/>
      <c r="D289" s="191"/>
      <c r="G289" s="191"/>
      <c r="H289" s="191"/>
    </row>
    <row r="290" spans="2:8" x14ac:dyDescent="0.2">
      <c r="B290" s="191"/>
      <c r="C290" s="191"/>
      <c r="D290" s="191"/>
      <c r="G290" s="191"/>
      <c r="H290" s="191"/>
    </row>
    <row r="291" spans="2:8" x14ac:dyDescent="0.2">
      <c r="B291" s="191"/>
      <c r="C291" s="191"/>
      <c r="D291" s="191"/>
      <c r="G291" s="191"/>
      <c r="H291" s="191"/>
    </row>
    <row r="292" spans="2:8" x14ac:dyDescent="0.2">
      <c r="B292" s="191"/>
      <c r="C292" s="191"/>
      <c r="D292" s="191"/>
      <c r="G292" s="191"/>
      <c r="H292" s="191"/>
    </row>
    <row r="293" spans="2:8" x14ac:dyDescent="0.2">
      <c r="B293" s="191"/>
      <c r="C293" s="191"/>
      <c r="D293" s="191"/>
      <c r="G293" s="191"/>
      <c r="H293" s="191"/>
    </row>
    <row r="294" spans="2:8" x14ac:dyDescent="0.2">
      <c r="B294" s="191"/>
      <c r="C294" s="191"/>
      <c r="D294" s="191"/>
      <c r="G294" s="191"/>
      <c r="H294" s="191"/>
    </row>
    <row r="295" spans="2:8" x14ac:dyDescent="0.2">
      <c r="B295" s="191"/>
      <c r="C295" s="191"/>
      <c r="D295" s="191"/>
      <c r="G295" s="191"/>
      <c r="H295" s="191"/>
    </row>
    <row r="296" spans="2:8" x14ac:dyDescent="0.2">
      <c r="B296" s="191"/>
      <c r="C296" s="191"/>
      <c r="D296" s="191"/>
      <c r="G296" s="191"/>
      <c r="H296" s="191"/>
    </row>
    <row r="297" spans="2:8" x14ac:dyDescent="0.2">
      <c r="B297" s="191"/>
      <c r="C297" s="191"/>
      <c r="D297" s="191"/>
      <c r="G297" s="191"/>
      <c r="H297" s="191"/>
    </row>
    <row r="298" spans="2:8" x14ac:dyDescent="0.2">
      <c r="B298" s="191"/>
      <c r="C298" s="191"/>
      <c r="D298" s="191"/>
      <c r="G298" s="191"/>
      <c r="H298" s="191"/>
    </row>
    <row r="299" spans="2:8" x14ac:dyDescent="0.2">
      <c r="B299" s="191"/>
      <c r="C299" s="191"/>
      <c r="D299" s="191"/>
      <c r="G299" s="191"/>
      <c r="H299" s="191"/>
    </row>
    <row r="300" spans="2:8" x14ac:dyDescent="0.2">
      <c r="B300" s="191"/>
      <c r="C300" s="191"/>
      <c r="D300" s="191"/>
      <c r="G300" s="191"/>
      <c r="H300" s="191"/>
    </row>
    <row r="301" spans="2:8" x14ac:dyDescent="0.2">
      <c r="B301" s="191"/>
      <c r="C301" s="191"/>
      <c r="D301" s="191"/>
      <c r="G301" s="191"/>
      <c r="H301" s="191"/>
    </row>
    <row r="302" spans="2:8" x14ac:dyDescent="0.2">
      <c r="B302" s="191"/>
      <c r="C302" s="191"/>
      <c r="D302" s="191"/>
      <c r="G302" s="191"/>
      <c r="H302" s="191"/>
    </row>
    <row r="303" spans="2:8" x14ac:dyDescent="0.2">
      <c r="B303" s="191"/>
      <c r="C303" s="191"/>
      <c r="D303" s="191"/>
      <c r="G303" s="191"/>
      <c r="H303" s="191"/>
    </row>
    <row r="304" spans="2:8" x14ac:dyDescent="0.2">
      <c r="B304" s="191"/>
      <c r="C304" s="191"/>
      <c r="D304" s="191"/>
      <c r="G304" s="191"/>
      <c r="H304" s="191"/>
    </row>
    <row r="305" spans="2:8" x14ac:dyDescent="0.2">
      <c r="B305" s="191"/>
      <c r="C305" s="191"/>
      <c r="D305" s="191"/>
      <c r="G305" s="191"/>
      <c r="H305" s="191"/>
    </row>
    <row r="306" spans="2:8" x14ac:dyDescent="0.2">
      <c r="B306" s="191"/>
      <c r="C306" s="191"/>
      <c r="D306" s="191"/>
      <c r="G306" s="191"/>
      <c r="H306" s="191"/>
    </row>
    <row r="307" spans="2:8" x14ac:dyDescent="0.2">
      <c r="B307" s="191"/>
      <c r="C307" s="191"/>
      <c r="D307" s="191"/>
      <c r="G307" s="191"/>
      <c r="H307" s="191"/>
    </row>
    <row r="308" spans="2:8" x14ac:dyDescent="0.2">
      <c r="B308" s="191"/>
      <c r="C308" s="191"/>
      <c r="D308" s="191"/>
      <c r="G308" s="191"/>
      <c r="H308" s="191"/>
    </row>
    <row r="309" spans="2:8" x14ac:dyDescent="0.2">
      <c r="B309" s="191"/>
      <c r="C309" s="191"/>
      <c r="D309" s="191"/>
      <c r="G309" s="191"/>
      <c r="H309" s="191"/>
    </row>
    <row r="310" spans="2:8" x14ac:dyDescent="0.2">
      <c r="B310" s="191"/>
      <c r="C310" s="191"/>
      <c r="D310" s="191"/>
      <c r="G310" s="191"/>
      <c r="H310" s="191"/>
    </row>
    <row r="311" spans="2:8" x14ac:dyDescent="0.2">
      <c r="B311" s="191"/>
      <c r="C311" s="191"/>
      <c r="D311" s="191"/>
      <c r="G311" s="191"/>
      <c r="H311" s="191"/>
    </row>
    <row r="312" spans="2:8" x14ac:dyDescent="0.2">
      <c r="B312" s="191"/>
      <c r="C312" s="191"/>
      <c r="D312" s="191"/>
      <c r="G312" s="191"/>
      <c r="H312" s="191"/>
    </row>
    <row r="313" spans="2:8" x14ac:dyDescent="0.2">
      <c r="B313" s="191"/>
      <c r="C313" s="191"/>
      <c r="D313" s="191"/>
      <c r="G313" s="191"/>
      <c r="H313" s="191"/>
    </row>
    <row r="314" spans="2:8" x14ac:dyDescent="0.2">
      <c r="B314" s="191"/>
      <c r="C314" s="191"/>
      <c r="D314" s="191"/>
      <c r="G314" s="191"/>
      <c r="H314" s="191"/>
    </row>
    <row r="315" spans="2:8" x14ac:dyDescent="0.2">
      <c r="B315" s="191"/>
      <c r="C315" s="191"/>
      <c r="D315" s="191"/>
      <c r="G315" s="191"/>
      <c r="H315" s="191"/>
    </row>
    <row r="316" spans="2:8" x14ac:dyDescent="0.2">
      <c r="B316" s="191"/>
      <c r="C316" s="191"/>
      <c r="D316" s="191"/>
      <c r="G316" s="191"/>
      <c r="H316" s="191"/>
    </row>
    <row r="317" spans="2:8" x14ac:dyDescent="0.2">
      <c r="B317" s="191"/>
      <c r="C317" s="191"/>
      <c r="D317" s="191"/>
      <c r="G317" s="191"/>
      <c r="H317" s="191"/>
    </row>
    <row r="318" spans="2:8" x14ac:dyDescent="0.2">
      <c r="B318" s="191"/>
      <c r="C318" s="191"/>
      <c r="D318" s="191"/>
      <c r="G318" s="191"/>
      <c r="H318" s="191"/>
    </row>
    <row r="319" spans="2:8" x14ac:dyDescent="0.2">
      <c r="B319" s="191"/>
      <c r="C319" s="191"/>
      <c r="D319" s="191"/>
      <c r="G319" s="191"/>
      <c r="H319" s="191"/>
    </row>
    <row r="320" spans="2:8" x14ac:dyDescent="0.2">
      <c r="B320" s="191"/>
      <c r="C320" s="191"/>
      <c r="D320" s="191"/>
      <c r="G320" s="191"/>
      <c r="H320" s="191"/>
    </row>
    <row r="321" spans="2:8" x14ac:dyDescent="0.2">
      <c r="B321" s="191"/>
      <c r="C321" s="191"/>
      <c r="D321" s="191"/>
      <c r="G321" s="191"/>
      <c r="H321" s="191"/>
    </row>
    <row r="322" spans="2:8" x14ac:dyDescent="0.2">
      <c r="B322" s="191"/>
      <c r="C322" s="191"/>
      <c r="D322" s="191"/>
      <c r="G322" s="191"/>
      <c r="H322" s="191"/>
    </row>
    <row r="323" spans="2:8" x14ac:dyDescent="0.2">
      <c r="B323" s="191"/>
      <c r="C323" s="191"/>
      <c r="D323" s="191"/>
      <c r="G323" s="191"/>
      <c r="H323" s="191"/>
    </row>
    <row r="324" spans="2:8" x14ac:dyDescent="0.2">
      <c r="B324" s="191"/>
      <c r="C324" s="191"/>
      <c r="D324" s="191"/>
      <c r="G324" s="191"/>
      <c r="H324" s="191"/>
    </row>
    <row r="325" spans="2:8" x14ac:dyDescent="0.2">
      <c r="B325" s="191"/>
      <c r="C325" s="191"/>
      <c r="D325" s="191"/>
      <c r="G325" s="191"/>
      <c r="H325" s="191"/>
    </row>
    <row r="326" spans="2:8" x14ac:dyDescent="0.2">
      <c r="B326" s="191"/>
      <c r="C326" s="191"/>
      <c r="D326" s="191"/>
      <c r="G326" s="191"/>
      <c r="H326" s="191"/>
    </row>
    <row r="327" spans="2:8" x14ac:dyDescent="0.2">
      <c r="B327" s="191"/>
      <c r="C327" s="191"/>
      <c r="D327" s="191"/>
      <c r="G327" s="191"/>
      <c r="H327" s="191"/>
    </row>
    <row r="328" spans="2:8" x14ac:dyDescent="0.2">
      <c r="B328" s="191"/>
      <c r="C328" s="191"/>
      <c r="D328" s="191"/>
      <c r="G328" s="191"/>
      <c r="H328" s="191"/>
    </row>
    <row r="329" spans="2:8" x14ac:dyDescent="0.2">
      <c r="B329" s="191"/>
      <c r="C329" s="191"/>
      <c r="D329" s="191"/>
      <c r="G329" s="191"/>
      <c r="H329" s="191"/>
    </row>
    <row r="330" spans="2:8" x14ac:dyDescent="0.2">
      <c r="B330" s="191"/>
      <c r="C330" s="191"/>
      <c r="D330" s="191"/>
      <c r="G330" s="191"/>
      <c r="H330" s="191"/>
    </row>
    <row r="331" spans="2:8" x14ac:dyDescent="0.2">
      <c r="B331" s="191"/>
      <c r="C331" s="191"/>
      <c r="D331" s="191"/>
      <c r="G331" s="191"/>
      <c r="H331" s="191"/>
    </row>
    <row r="332" spans="2:8" x14ac:dyDescent="0.2">
      <c r="B332" s="191"/>
      <c r="C332" s="191"/>
      <c r="D332" s="191"/>
      <c r="G332" s="191"/>
      <c r="H332" s="191"/>
    </row>
    <row r="333" spans="2:8" x14ac:dyDescent="0.2">
      <c r="B333" s="191"/>
      <c r="C333" s="191"/>
      <c r="D333" s="191"/>
      <c r="G333" s="191"/>
      <c r="H333" s="191"/>
    </row>
    <row r="334" spans="2:8" x14ac:dyDescent="0.2">
      <c r="B334" s="191"/>
      <c r="C334" s="191"/>
      <c r="D334" s="191"/>
      <c r="G334" s="191"/>
      <c r="H334" s="191"/>
    </row>
    <row r="335" spans="2:8" x14ac:dyDescent="0.2">
      <c r="B335" s="191"/>
      <c r="C335" s="191"/>
      <c r="D335" s="191"/>
      <c r="G335" s="191"/>
      <c r="H335" s="191"/>
    </row>
    <row r="336" spans="2:8" x14ac:dyDescent="0.2">
      <c r="B336" s="191"/>
      <c r="C336" s="191"/>
      <c r="D336" s="191"/>
      <c r="G336" s="191"/>
      <c r="H336" s="191"/>
    </row>
    <row r="337" spans="2:8" x14ac:dyDescent="0.2">
      <c r="B337" s="191"/>
      <c r="C337" s="191"/>
      <c r="D337" s="191"/>
      <c r="G337" s="191"/>
      <c r="H337" s="191"/>
    </row>
    <row r="338" spans="2:8" x14ac:dyDescent="0.2">
      <c r="B338" s="191"/>
      <c r="C338" s="191"/>
      <c r="D338" s="191"/>
      <c r="G338" s="191"/>
      <c r="H338" s="191"/>
    </row>
    <row r="339" spans="2:8" x14ac:dyDescent="0.2">
      <c r="B339" s="191"/>
      <c r="C339" s="191"/>
      <c r="D339" s="191"/>
      <c r="G339" s="191"/>
      <c r="H339" s="191"/>
    </row>
    <row r="340" spans="2:8" x14ac:dyDescent="0.2">
      <c r="B340" s="191"/>
      <c r="C340" s="191"/>
      <c r="D340" s="191"/>
      <c r="G340" s="191"/>
      <c r="H340" s="191"/>
    </row>
    <row r="341" spans="2:8" x14ac:dyDescent="0.2">
      <c r="B341" s="191"/>
      <c r="C341" s="191"/>
      <c r="D341" s="191"/>
      <c r="G341" s="191"/>
      <c r="H341" s="191"/>
    </row>
    <row r="342" spans="2:8" x14ac:dyDescent="0.2">
      <c r="B342" s="191"/>
      <c r="C342" s="191"/>
      <c r="D342" s="191"/>
      <c r="G342" s="191"/>
      <c r="H342" s="191"/>
    </row>
    <row r="343" spans="2:8" x14ac:dyDescent="0.2">
      <c r="B343" s="191"/>
      <c r="C343" s="191"/>
      <c r="D343" s="191"/>
      <c r="G343" s="191"/>
      <c r="H343" s="191"/>
    </row>
    <row r="344" spans="2:8" x14ac:dyDescent="0.2">
      <c r="B344" s="191"/>
      <c r="C344" s="191"/>
      <c r="D344" s="191"/>
      <c r="G344" s="191"/>
      <c r="H344" s="191"/>
    </row>
    <row r="345" spans="2:8" x14ac:dyDescent="0.2">
      <c r="B345" s="191"/>
      <c r="C345" s="191"/>
      <c r="D345" s="191"/>
      <c r="G345" s="191"/>
      <c r="H345" s="191"/>
    </row>
    <row r="346" spans="2:8" x14ac:dyDescent="0.2">
      <c r="B346" s="191"/>
      <c r="C346" s="191"/>
      <c r="D346" s="191"/>
      <c r="G346" s="191"/>
      <c r="H346" s="191"/>
    </row>
    <row r="347" spans="2:8" x14ac:dyDescent="0.2">
      <c r="B347" s="191"/>
      <c r="C347" s="191"/>
      <c r="D347" s="191"/>
      <c r="G347" s="191"/>
      <c r="H347" s="191"/>
    </row>
    <row r="348" spans="2:8" x14ac:dyDescent="0.2">
      <c r="B348" s="191"/>
      <c r="C348" s="191"/>
      <c r="D348" s="191"/>
      <c r="G348" s="191"/>
      <c r="H348" s="191"/>
    </row>
    <row r="349" spans="2:8" x14ac:dyDescent="0.2">
      <c r="B349" s="191"/>
      <c r="C349" s="191"/>
      <c r="D349" s="191"/>
      <c r="G349" s="191"/>
      <c r="H349" s="191"/>
    </row>
    <row r="350" spans="2:8" x14ac:dyDescent="0.2">
      <c r="B350" s="191"/>
      <c r="C350" s="191"/>
      <c r="D350" s="191"/>
      <c r="G350" s="191"/>
      <c r="H350" s="191"/>
    </row>
    <row r="351" spans="2:8" x14ac:dyDescent="0.2">
      <c r="B351" s="191"/>
      <c r="C351" s="191"/>
      <c r="D351" s="191"/>
      <c r="G351" s="191"/>
      <c r="H351" s="191"/>
    </row>
    <row r="352" spans="2:8" x14ac:dyDescent="0.2">
      <c r="B352" s="191"/>
      <c r="C352" s="191"/>
      <c r="D352" s="191"/>
      <c r="G352" s="191"/>
      <c r="H352" s="191"/>
    </row>
    <row r="353" spans="2:8" x14ac:dyDescent="0.2">
      <c r="B353" s="191"/>
      <c r="C353" s="191"/>
      <c r="D353" s="191"/>
      <c r="G353" s="191"/>
      <c r="H353" s="191"/>
    </row>
    <row r="354" spans="2:8" x14ac:dyDescent="0.2">
      <c r="B354" s="191"/>
      <c r="C354" s="191"/>
      <c r="D354" s="191"/>
      <c r="G354" s="191"/>
      <c r="H354" s="191"/>
    </row>
    <row r="355" spans="2:8" x14ac:dyDescent="0.2">
      <c r="B355" s="191"/>
      <c r="C355" s="191"/>
      <c r="D355" s="191"/>
      <c r="G355" s="191"/>
      <c r="H355" s="191"/>
    </row>
    <row r="356" spans="2:8" x14ac:dyDescent="0.2">
      <c r="B356" s="191"/>
      <c r="C356" s="191"/>
      <c r="D356" s="191"/>
      <c r="G356" s="191"/>
      <c r="H356" s="191"/>
    </row>
    <row r="357" spans="2:8" x14ac:dyDescent="0.2">
      <c r="B357" s="191"/>
      <c r="C357" s="191"/>
      <c r="D357" s="191"/>
      <c r="G357" s="191"/>
      <c r="H357" s="191"/>
    </row>
    <row r="358" spans="2:8" x14ac:dyDescent="0.2">
      <c r="B358" s="191"/>
      <c r="C358" s="191"/>
      <c r="D358" s="191"/>
      <c r="G358" s="191"/>
      <c r="H358" s="191"/>
    </row>
    <row r="359" spans="2:8" x14ac:dyDescent="0.2">
      <c r="B359" s="191"/>
      <c r="C359" s="191"/>
      <c r="D359" s="191"/>
      <c r="G359" s="191"/>
      <c r="H359" s="191"/>
    </row>
    <row r="360" spans="2:8" x14ac:dyDescent="0.2">
      <c r="B360" s="191"/>
      <c r="C360" s="191"/>
      <c r="D360" s="191"/>
      <c r="G360" s="191"/>
      <c r="H360" s="191"/>
    </row>
    <row r="361" spans="2:8" x14ac:dyDescent="0.2">
      <c r="B361" s="191"/>
      <c r="G361" s="191"/>
      <c r="H361" s="191"/>
    </row>
    <row r="362" spans="2:8" x14ac:dyDescent="0.2">
      <c r="B362" s="191"/>
      <c r="G362" s="191"/>
      <c r="H362" s="191"/>
    </row>
    <row r="363" spans="2:8" x14ac:dyDescent="0.2">
      <c r="B363" s="191"/>
      <c r="G363" s="191"/>
      <c r="H363" s="191"/>
    </row>
    <row r="364" spans="2:8" x14ac:dyDescent="0.2">
      <c r="B364" s="191"/>
      <c r="G364" s="191"/>
      <c r="H364" s="191"/>
    </row>
    <row r="365" spans="2:8" x14ac:dyDescent="0.2">
      <c r="B365" s="191"/>
      <c r="G365" s="191"/>
      <c r="H365" s="191"/>
    </row>
    <row r="366" spans="2:8" x14ac:dyDescent="0.2">
      <c r="B366" s="191"/>
      <c r="G366" s="191"/>
      <c r="H366" s="191"/>
    </row>
    <row r="367" spans="2:8" x14ac:dyDescent="0.2">
      <c r="B367" s="191"/>
      <c r="G367" s="191"/>
      <c r="H367" s="191"/>
    </row>
    <row r="368" spans="2:8" x14ac:dyDescent="0.2">
      <c r="B368" s="191"/>
      <c r="G368" s="191"/>
      <c r="H368" s="191"/>
    </row>
    <row r="369" spans="2:8" x14ac:dyDescent="0.2">
      <c r="B369" s="191"/>
      <c r="G369" s="191"/>
      <c r="H369" s="191"/>
    </row>
    <row r="370" spans="2:8" x14ac:dyDescent="0.2">
      <c r="B370" s="191"/>
      <c r="G370" s="191"/>
      <c r="H370" s="191"/>
    </row>
    <row r="371" spans="2:8" x14ac:dyDescent="0.2">
      <c r="B371" s="191"/>
      <c r="G371" s="191"/>
      <c r="H371" s="191"/>
    </row>
    <row r="372" spans="2:8" x14ac:dyDescent="0.2">
      <c r="B372" s="191"/>
      <c r="G372" s="191"/>
      <c r="H372" s="191"/>
    </row>
    <row r="373" spans="2:8" x14ac:dyDescent="0.2">
      <c r="B373" s="191"/>
      <c r="G373" s="191"/>
      <c r="H373" s="191"/>
    </row>
    <row r="374" spans="2:8" x14ac:dyDescent="0.2">
      <c r="B374" s="191"/>
      <c r="G374" s="191"/>
      <c r="H374" s="191"/>
    </row>
    <row r="375" spans="2:8" x14ac:dyDescent="0.2">
      <c r="B375" s="191"/>
      <c r="G375" s="191"/>
      <c r="H375" s="191"/>
    </row>
    <row r="376" spans="2:8" x14ac:dyDescent="0.2">
      <c r="B376" s="191"/>
      <c r="G376" s="191"/>
      <c r="H376" s="191"/>
    </row>
    <row r="377" spans="2:8" x14ac:dyDescent="0.2">
      <c r="B377" s="191"/>
      <c r="G377" s="191"/>
      <c r="H377" s="191"/>
    </row>
    <row r="378" spans="2:8" x14ac:dyDescent="0.2">
      <c r="B378" s="191"/>
      <c r="G378" s="191"/>
      <c r="H378" s="191"/>
    </row>
    <row r="379" spans="2:8" x14ac:dyDescent="0.2">
      <c r="B379" s="191"/>
      <c r="G379" s="191"/>
      <c r="H379" s="191"/>
    </row>
    <row r="380" spans="2:8" x14ac:dyDescent="0.2">
      <c r="B380" s="191"/>
      <c r="G380" s="191"/>
      <c r="H380" s="191"/>
    </row>
  </sheetData>
  <mergeCells count="4">
    <mergeCell ref="C121:E121"/>
    <mergeCell ref="C124:E124"/>
    <mergeCell ref="C134:E134"/>
    <mergeCell ref="C137:E137"/>
  </mergeCells>
  <pageMargins left="0.75" right="0.75" top="1" bottom="1" header="0.5" footer="0.5"/>
  <pageSetup orientation="portrait"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0"/>
  <sheetViews>
    <sheetView workbookViewId="0">
      <pane ySplit="1" topLeftCell="A31" activePane="bottomLeft" state="frozen"/>
      <selection activeCell="J2" activeCellId="1" sqref="C2:D73 J2:N73"/>
      <selection pane="bottomLeft" activeCell="J2" activeCellId="1" sqref="C2:D73 J2:N73"/>
    </sheetView>
  </sheetViews>
  <sheetFormatPr defaultColWidth="8.85546875" defaultRowHeight="12.75" x14ac:dyDescent="0.2"/>
  <cols>
    <col min="1" max="1" width="8.85546875" style="190"/>
    <col min="2" max="2" width="4.85546875" style="190" customWidth="1"/>
    <col min="3" max="3" width="21.7109375" style="190" customWidth="1"/>
    <col min="4" max="4" width="11" style="190" bestFit="1" customWidth="1"/>
    <col min="5" max="5" width="8.28515625" style="190" customWidth="1"/>
    <col min="6" max="6" width="9.42578125" style="190" customWidth="1"/>
    <col min="7" max="7" width="11" style="190" customWidth="1"/>
    <col min="8" max="8" width="10" style="190" customWidth="1"/>
    <col min="9" max="9" width="10.42578125" style="190" customWidth="1"/>
    <col min="10" max="10" width="11.7109375" style="190" customWidth="1"/>
    <col min="11" max="11" width="10.7109375" style="190" customWidth="1"/>
    <col min="12" max="12" width="4.85546875" style="190" customWidth="1"/>
    <col min="13" max="13" width="11.28515625" style="190" customWidth="1"/>
    <col min="14" max="14" width="10.85546875" style="190" customWidth="1"/>
    <col min="15" max="15" width="10.42578125" style="190" bestFit="1" customWidth="1"/>
    <col min="16" max="257" width="8.85546875" style="190"/>
    <col min="258" max="258" width="4.85546875" style="190" customWidth="1"/>
    <col min="259" max="259" width="21.7109375" style="190" customWidth="1"/>
    <col min="260" max="260" width="11" style="190" bestFit="1" customWidth="1"/>
    <col min="261" max="261" width="8.28515625" style="190" customWidth="1"/>
    <col min="262" max="262" width="9.42578125" style="190" customWidth="1"/>
    <col min="263" max="263" width="11" style="190" customWidth="1"/>
    <col min="264" max="264" width="10" style="190" customWidth="1"/>
    <col min="265" max="265" width="10.42578125" style="190" customWidth="1"/>
    <col min="266" max="266" width="11.7109375" style="190" customWidth="1"/>
    <col min="267" max="267" width="10.7109375" style="190" customWidth="1"/>
    <col min="268" max="268" width="4.85546875" style="190" customWidth="1"/>
    <col min="269" max="269" width="11.28515625" style="190" customWidth="1"/>
    <col min="270" max="270" width="10.85546875" style="190" customWidth="1"/>
    <col min="271" max="271" width="10.42578125" style="190" bestFit="1" customWidth="1"/>
    <col min="272" max="513" width="8.85546875" style="190"/>
    <col min="514" max="514" width="4.85546875" style="190" customWidth="1"/>
    <col min="515" max="515" width="21.7109375" style="190" customWidth="1"/>
    <col min="516" max="516" width="11" style="190" bestFit="1" customWidth="1"/>
    <col min="517" max="517" width="8.28515625" style="190" customWidth="1"/>
    <col min="518" max="518" width="9.42578125" style="190" customWidth="1"/>
    <col min="519" max="519" width="11" style="190" customWidth="1"/>
    <col min="520" max="520" width="10" style="190" customWidth="1"/>
    <col min="521" max="521" width="10.42578125" style="190" customWidth="1"/>
    <col min="522" max="522" width="11.7109375" style="190" customWidth="1"/>
    <col min="523" max="523" width="10.7109375" style="190" customWidth="1"/>
    <col min="524" max="524" width="4.85546875" style="190" customWidth="1"/>
    <col min="525" max="525" width="11.28515625" style="190" customWidth="1"/>
    <col min="526" max="526" width="10.85546875" style="190" customWidth="1"/>
    <col min="527" max="527" width="10.42578125" style="190" bestFit="1" customWidth="1"/>
    <col min="528" max="769" width="8.85546875" style="190"/>
    <col min="770" max="770" width="4.85546875" style="190" customWidth="1"/>
    <col min="771" max="771" width="21.7109375" style="190" customWidth="1"/>
    <col min="772" max="772" width="11" style="190" bestFit="1" customWidth="1"/>
    <col min="773" max="773" width="8.28515625" style="190" customWidth="1"/>
    <col min="774" max="774" width="9.42578125" style="190" customWidth="1"/>
    <col min="775" max="775" width="11" style="190" customWidth="1"/>
    <col min="776" max="776" width="10" style="190" customWidth="1"/>
    <col min="777" max="777" width="10.42578125" style="190" customWidth="1"/>
    <col min="778" max="778" width="11.7109375" style="190" customWidth="1"/>
    <col min="779" max="779" width="10.7109375" style="190" customWidth="1"/>
    <col min="780" max="780" width="4.85546875" style="190" customWidth="1"/>
    <col min="781" max="781" width="11.28515625" style="190" customWidth="1"/>
    <col min="782" max="782" width="10.85546875" style="190" customWidth="1"/>
    <col min="783" max="783" width="10.42578125" style="190" bestFit="1" customWidth="1"/>
    <col min="784" max="1025" width="8.85546875" style="190"/>
    <col min="1026" max="1026" width="4.85546875" style="190" customWidth="1"/>
    <col min="1027" max="1027" width="21.7109375" style="190" customWidth="1"/>
    <col min="1028" max="1028" width="11" style="190" bestFit="1" customWidth="1"/>
    <col min="1029" max="1029" width="8.28515625" style="190" customWidth="1"/>
    <col min="1030" max="1030" width="9.42578125" style="190" customWidth="1"/>
    <col min="1031" max="1031" width="11" style="190" customWidth="1"/>
    <col min="1032" max="1032" width="10" style="190" customWidth="1"/>
    <col min="1033" max="1033" width="10.42578125" style="190" customWidth="1"/>
    <col min="1034" max="1034" width="11.7109375" style="190" customWidth="1"/>
    <col min="1035" max="1035" width="10.7109375" style="190" customWidth="1"/>
    <col min="1036" max="1036" width="4.85546875" style="190" customWidth="1"/>
    <col min="1037" max="1037" width="11.28515625" style="190" customWidth="1"/>
    <col min="1038" max="1038" width="10.85546875" style="190" customWidth="1"/>
    <col min="1039" max="1039" width="10.42578125" style="190" bestFit="1" customWidth="1"/>
    <col min="1040" max="1281" width="8.85546875" style="190"/>
    <col min="1282" max="1282" width="4.85546875" style="190" customWidth="1"/>
    <col min="1283" max="1283" width="21.7109375" style="190" customWidth="1"/>
    <col min="1284" max="1284" width="11" style="190" bestFit="1" customWidth="1"/>
    <col min="1285" max="1285" width="8.28515625" style="190" customWidth="1"/>
    <col min="1286" max="1286" width="9.42578125" style="190" customWidth="1"/>
    <col min="1287" max="1287" width="11" style="190" customWidth="1"/>
    <col min="1288" max="1288" width="10" style="190" customWidth="1"/>
    <col min="1289" max="1289" width="10.42578125" style="190" customWidth="1"/>
    <col min="1290" max="1290" width="11.7109375" style="190" customWidth="1"/>
    <col min="1291" max="1291" width="10.7109375" style="190" customWidth="1"/>
    <col min="1292" max="1292" width="4.85546875" style="190" customWidth="1"/>
    <col min="1293" max="1293" width="11.28515625" style="190" customWidth="1"/>
    <col min="1294" max="1294" width="10.85546875" style="190" customWidth="1"/>
    <col min="1295" max="1295" width="10.42578125" style="190" bestFit="1" customWidth="1"/>
    <col min="1296" max="1537" width="8.85546875" style="190"/>
    <col min="1538" max="1538" width="4.85546875" style="190" customWidth="1"/>
    <col min="1539" max="1539" width="21.7109375" style="190" customWidth="1"/>
    <col min="1540" max="1540" width="11" style="190" bestFit="1" customWidth="1"/>
    <col min="1541" max="1541" width="8.28515625" style="190" customWidth="1"/>
    <col min="1542" max="1542" width="9.42578125" style="190" customWidth="1"/>
    <col min="1543" max="1543" width="11" style="190" customWidth="1"/>
    <col min="1544" max="1544" width="10" style="190" customWidth="1"/>
    <col min="1545" max="1545" width="10.42578125" style="190" customWidth="1"/>
    <col min="1546" max="1546" width="11.7109375" style="190" customWidth="1"/>
    <col min="1547" max="1547" width="10.7109375" style="190" customWidth="1"/>
    <col min="1548" max="1548" width="4.85546875" style="190" customWidth="1"/>
    <col min="1549" max="1549" width="11.28515625" style="190" customWidth="1"/>
    <col min="1550" max="1550" width="10.85546875" style="190" customWidth="1"/>
    <col min="1551" max="1551" width="10.42578125" style="190" bestFit="1" customWidth="1"/>
    <col min="1552" max="1793" width="8.85546875" style="190"/>
    <col min="1794" max="1794" width="4.85546875" style="190" customWidth="1"/>
    <col min="1795" max="1795" width="21.7109375" style="190" customWidth="1"/>
    <col min="1796" max="1796" width="11" style="190" bestFit="1" customWidth="1"/>
    <col min="1797" max="1797" width="8.28515625" style="190" customWidth="1"/>
    <col min="1798" max="1798" width="9.42578125" style="190" customWidth="1"/>
    <col min="1799" max="1799" width="11" style="190" customWidth="1"/>
    <col min="1800" max="1800" width="10" style="190" customWidth="1"/>
    <col min="1801" max="1801" width="10.42578125" style="190" customWidth="1"/>
    <col min="1802" max="1802" width="11.7109375" style="190" customWidth="1"/>
    <col min="1803" max="1803" width="10.7109375" style="190" customWidth="1"/>
    <col min="1804" max="1804" width="4.85546875" style="190" customWidth="1"/>
    <col min="1805" max="1805" width="11.28515625" style="190" customWidth="1"/>
    <col min="1806" max="1806" width="10.85546875" style="190" customWidth="1"/>
    <col min="1807" max="1807" width="10.42578125" style="190" bestFit="1" customWidth="1"/>
    <col min="1808" max="2049" width="8.85546875" style="190"/>
    <col min="2050" max="2050" width="4.85546875" style="190" customWidth="1"/>
    <col min="2051" max="2051" width="21.7109375" style="190" customWidth="1"/>
    <col min="2052" max="2052" width="11" style="190" bestFit="1" customWidth="1"/>
    <col min="2053" max="2053" width="8.28515625" style="190" customWidth="1"/>
    <col min="2054" max="2054" width="9.42578125" style="190" customWidth="1"/>
    <col min="2055" max="2055" width="11" style="190" customWidth="1"/>
    <col min="2056" max="2056" width="10" style="190" customWidth="1"/>
    <col min="2057" max="2057" width="10.42578125" style="190" customWidth="1"/>
    <col min="2058" max="2058" width="11.7109375" style="190" customWidth="1"/>
    <col min="2059" max="2059" width="10.7109375" style="190" customWidth="1"/>
    <col min="2060" max="2060" width="4.85546875" style="190" customWidth="1"/>
    <col min="2061" max="2061" width="11.28515625" style="190" customWidth="1"/>
    <col min="2062" max="2062" width="10.85546875" style="190" customWidth="1"/>
    <col min="2063" max="2063" width="10.42578125" style="190" bestFit="1" customWidth="1"/>
    <col min="2064" max="2305" width="8.85546875" style="190"/>
    <col min="2306" max="2306" width="4.85546875" style="190" customWidth="1"/>
    <col min="2307" max="2307" width="21.7109375" style="190" customWidth="1"/>
    <col min="2308" max="2308" width="11" style="190" bestFit="1" customWidth="1"/>
    <col min="2309" max="2309" width="8.28515625" style="190" customWidth="1"/>
    <col min="2310" max="2310" width="9.42578125" style="190" customWidth="1"/>
    <col min="2311" max="2311" width="11" style="190" customWidth="1"/>
    <col min="2312" max="2312" width="10" style="190" customWidth="1"/>
    <col min="2313" max="2313" width="10.42578125" style="190" customWidth="1"/>
    <col min="2314" max="2314" width="11.7109375" style="190" customWidth="1"/>
    <col min="2315" max="2315" width="10.7109375" style="190" customWidth="1"/>
    <col min="2316" max="2316" width="4.85546875" style="190" customWidth="1"/>
    <col min="2317" max="2317" width="11.28515625" style="190" customWidth="1"/>
    <col min="2318" max="2318" width="10.85546875" style="190" customWidth="1"/>
    <col min="2319" max="2319" width="10.42578125" style="190" bestFit="1" customWidth="1"/>
    <col min="2320" max="2561" width="8.85546875" style="190"/>
    <col min="2562" max="2562" width="4.85546875" style="190" customWidth="1"/>
    <col min="2563" max="2563" width="21.7109375" style="190" customWidth="1"/>
    <col min="2564" max="2564" width="11" style="190" bestFit="1" customWidth="1"/>
    <col min="2565" max="2565" width="8.28515625" style="190" customWidth="1"/>
    <col min="2566" max="2566" width="9.42578125" style="190" customWidth="1"/>
    <col min="2567" max="2567" width="11" style="190" customWidth="1"/>
    <col min="2568" max="2568" width="10" style="190" customWidth="1"/>
    <col min="2569" max="2569" width="10.42578125" style="190" customWidth="1"/>
    <col min="2570" max="2570" width="11.7109375" style="190" customWidth="1"/>
    <col min="2571" max="2571" width="10.7109375" style="190" customWidth="1"/>
    <col min="2572" max="2572" width="4.85546875" style="190" customWidth="1"/>
    <col min="2573" max="2573" width="11.28515625" style="190" customWidth="1"/>
    <col min="2574" max="2574" width="10.85546875" style="190" customWidth="1"/>
    <col min="2575" max="2575" width="10.42578125" style="190" bestFit="1" customWidth="1"/>
    <col min="2576" max="2817" width="8.85546875" style="190"/>
    <col min="2818" max="2818" width="4.85546875" style="190" customWidth="1"/>
    <col min="2819" max="2819" width="21.7109375" style="190" customWidth="1"/>
    <col min="2820" max="2820" width="11" style="190" bestFit="1" customWidth="1"/>
    <col min="2821" max="2821" width="8.28515625" style="190" customWidth="1"/>
    <col min="2822" max="2822" width="9.42578125" style="190" customWidth="1"/>
    <col min="2823" max="2823" width="11" style="190" customWidth="1"/>
    <col min="2824" max="2824" width="10" style="190" customWidth="1"/>
    <col min="2825" max="2825" width="10.42578125" style="190" customWidth="1"/>
    <col min="2826" max="2826" width="11.7109375" style="190" customWidth="1"/>
    <col min="2827" max="2827" width="10.7109375" style="190" customWidth="1"/>
    <col min="2828" max="2828" width="4.85546875" style="190" customWidth="1"/>
    <col min="2829" max="2829" width="11.28515625" style="190" customWidth="1"/>
    <col min="2830" max="2830" width="10.85546875" style="190" customWidth="1"/>
    <col min="2831" max="2831" width="10.42578125" style="190" bestFit="1" customWidth="1"/>
    <col min="2832" max="3073" width="8.85546875" style="190"/>
    <col min="3074" max="3074" width="4.85546875" style="190" customWidth="1"/>
    <col min="3075" max="3075" width="21.7109375" style="190" customWidth="1"/>
    <col min="3076" max="3076" width="11" style="190" bestFit="1" customWidth="1"/>
    <col min="3077" max="3077" width="8.28515625" style="190" customWidth="1"/>
    <col min="3078" max="3078" width="9.42578125" style="190" customWidth="1"/>
    <col min="3079" max="3079" width="11" style="190" customWidth="1"/>
    <col min="3080" max="3080" width="10" style="190" customWidth="1"/>
    <col min="3081" max="3081" width="10.42578125" style="190" customWidth="1"/>
    <col min="3082" max="3082" width="11.7109375" style="190" customWidth="1"/>
    <col min="3083" max="3083" width="10.7109375" style="190" customWidth="1"/>
    <col min="3084" max="3084" width="4.85546875" style="190" customWidth="1"/>
    <col min="3085" max="3085" width="11.28515625" style="190" customWidth="1"/>
    <col min="3086" max="3086" width="10.85546875" style="190" customWidth="1"/>
    <col min="3087" max="3087" width="10.42578125" style="190" bestFit="1" customWidth="1"/>
    <col min="3088" max="3329" width="8.85546875" style="190"/>
    <col min="3330" max="3330" width="4.85546875" style="190" customWidth="1"/>
    <col min="3331" max="3331" width="21.7109375" style="190" customWidth="1"/>
    <col min="3332" max="3332" width="11" style="190" bestFit="1" customWidth="1"/>
    <col min="3333" max="3333" width="8.28515625" style="190" customWidth="1"/>
    <col min="3334" max="3334" width="9.42578125" style="190" customWidth="1"/>
    <col min="3335" max="3335" width="11" style="190" customWidth="1"/>
    <col min="3336" max="3336" width="10" style="190" customWidth="1"/>
    <col min="3337" max="3337" width="10.42578125" style="190" customWidth="1"/>
    <col min="3338" max="3338" width="11.7109375" style="190" customWidth="1"/>
    <col min="3339" max="3339" width="10.7109375" style="190" customWidth="1"/>
    <col min="3340" max="3340" width="4.85546875" style="190" customWidth="1"/>
    <col min="3341" max="3341" width="11.28515625" style="190" customWidth="1"/>
    <col min="3342" max="3342" width="10.85546875" style="190" customWidth="1"/>
    <col min="3343" max="3343" width="10.42578125" style="190" bestFit="1" customWidth="1"/>
    <col min="3344" max="3585" width="8.85546875" style="190"/>
    <col min="3586" max="3586" width="4.85546875" style="190" customWidth="1"/>
    <col min="3587" max="3587" width="21.7109375" style="190" customWidth="1"/>
    <col min="3588" max="3588" width="11" style="190" bestFit="1" customWidth="1"/>
    <col min="3589" max="3589" width="8.28515625" style="190" customWidth="1"/>
    <col min="3590" max="3590" width="9.42578125" style="190" customWidth="1"/>
    <col min="3591" max="3591" width="11" style="190" customWidth="1"/>
    <col min="3592" max="3592" width="10" style="190" customWidth="1"/>
    <col min="3593" max="3593" width="10.42578125" style="190" customWidth="1"/>
    <col min="3594" max="3594" width="11.7109375" style="190" customWidth="1"/>
    <col min="3595" max="3595" width="10.7109375" style="190" customWidth="1"/>
    <col min="3596" max="3596" width="4.85546875" style="190" customWidth="1"/>
    <col min="3597" max="3597" width="11.28515625" style="190" customWidth="1"/>
    <col min="3598" max="3598" width="10.85546875" style="190" customWidth="1"/>
    <col min="3599" max="3599" width="10.42578125" style="190" bestFit="1" customWidth="1"/>
    <col min="3600" max="3841" width="8.85546875" style="190"/>
    <col min="3842" max="3842" width="4.85546875" style="190" customWidth="1"/>
    <col min="3843" max="3843" width="21.7109375" style="190" customWidth="1"/>
    <col min="3844" max="3844" width="11" style="190" bestFit="1" customWidth="1"/>
    <col min="3845" max="3845" width="8.28515625" style="190" customWidth="1"/>
    <col min="3846" max="3846" width="9.42578125" style="190" customWidth="1"/>
    <col min="3847" max="3847" width="11" style="190" customWidth="1"/>
    <col min="3848" max="3848" width="10" style="190" customWidth="1"/>
    <col min="3849" max="3849" width="10.42578125" style="190" customWidth="1"/>
    <col min="3850" max="3850" width="11.7109375" style="190" customWidth="1"/>
    <col min="3851" max="3851" width="10.7109375" style="190" customWidth="1"/>
    <col min="3852" max="3852" width="4.85546875" style="190" customWidth="1"/>
    <col min="3853" max="3853" width="11.28515625" style="190" customWidth="1"/>
    <col min="3854" max="3854" width="10.85546875" style="190" customWidth="1"/>
    <col min="3855" max="3855" width="10.42578125" style="190" bestFit="1" customWidth="1"/>
    <col min="3856" max="4097" width="8.85546875" style="190"/>
    <col min="4098" max="4098" width="4.85546875" style="190" customWidth="1"/>
    <col min="4099" max="4099" width="21.7109375" style="190" customWidth="1"/>
    <col min="4100" max="4100" width="11" style="190" bestFit="1" customWidth="1"/>
    <col min="4101" max="4101" width="8.28515625" style="190" customWidth="1"/>
    <col min="4102" max="4102" width="9.42578125" style="190" customWidth="1"/>
    <col min="4103" max="4103" width="11" style="190" customWidth="1"/>
    <col min="4104" max="4104" width="10" style="190" customWidth="1"/>
    <col min="4105" max="4105" width="10.42578125" style="190" customWidth="1"/>
    <col min="4106" max="4106" width="11.7109375" style="190" customWidth="1"/>
    <col min="4107" max="4107" width="10.7109375" style="190" customWidth="1"/>
    <col min="4108" max="4108" width="4.85546875" style="190" customWidth="1"/>
    <col min="4109" max="4109" width="11.28515625" style="190" customWidth="1"/>
    <col min="4110" max="4110" width="10.85546875" style="190" customWidth="1"/>
    <col min="4111" max="4111" width="10.42578125" style="190" bestFit="1" customWidth="1"/>
    <col min="4112" max="4353" width="8.85546875" style="190"/>
    <col min="4354" max="4354" width="4.85546875" style="190" customWidth="1"/>
    <col min="4355" max="4355" width="21.7109375" style="190" customWidth="1"/>
    <col min="4356" max="4356" width="11" style="190" bestFit="1" customWidth="1"/>
    <col min="4357" max="4357" width="8.28515625" style="190" customWidth="1"/>
    <col min="4358" max="4358" width="9.42578125" style="190" customWidth="1"/>
    <col min="4359" max="4359" width="11" style="190" customWidth="1"/>
    <col min="4360" max="4360" width="10" style="190" customWidth="1"/>
    <col min="4361" max="4361" width="10.42578125" style="190" customWidth="1"/>
    <col min="4362" max="4362" width="11.7109375" style="190" customWidth="1"/>
    <col min="4363" max="4363" width="10.7109375" style="190" customWidth="1"/>
    <col min="4364" max="4364" width="4.85546875" style="190" customWidth="1"/>
    <col min="4365" max="4365" width="11.28515625" style="190" customWidth="1"/>
    <col min="4366" max="4366" width="10.85546875" style="190" customWidth="1"/>
    <col min="4367" max="4367" width="10.42578125" style="190" bestFit="1" customWidth="1"/>
    <col min="4368" max="4609" width="8.85546875" style="190"/>
    <col min="4610" max="4610" width="4.85546875" style="190" customWidth="1"/>
    <col min="4611" max="4611" width="21.7109375" style="190" customWidth="1"/>
    <col min="4612" max="4612" width="11" style="190" bestFit="1" customWidth="1"/>
    <col min="4613" max="4613" width="8.28515625" style="190" customWidth="1"/>
    <col min="4614" max="4614" width="9.42578125" style="190" customWidth="1"/>
    <col min="4615" max="4615" width="11" style="190" customWidth="1"/>
    <col min="4616" max="4616" width="10" style="190" customWidth="1"/>
    <col min="4617" max="4617" width="10.42578125" style="190" customWidth="1"/>
    <col min="4618" max="4618" width="11.7109375" style="190" customWidth="1"/>
    <col min="4619" max="4619" width="10.7109375" style="190" customWidth="1"/>
    <col min="4620" max="4620" width="4.85546875" style="190" customWidth="1"/>
    <col min="4621" max="4621" width="11.28515625" style="190" customWidth="1"/>
    <col min="4622" max="4622" width="10.85546875" style="190" customWidth="1"/>
    <col min="4623" max="4623" width="10.42578125" style="190" bestFit="1" customWidth="1"/>
    <col min="4624" max="4865" width="8.85546875" style="190"/>
    <col min="4866" max="4866" width="4.85546875" style="190" customWidth="1"/>
    <col min="4867" max="4867" width="21.7109375" style="190" customWidth="1"/>
    <col min="4868" max="4868" width="11" style="190" bestFit="1" customWidth="1"/>
    <col min="4869" max="4869" width="8.28515625" style="190" customWidth="1"/>
    <col min="4870" max="4870" width="9.42578125" style="190" customWidth="1"/>
    <col min="4871" max="4871" width="11" style="190" customWidth="1"/>
    <col min="4872" max="4872" width="10" style="190" customWidth="1"/>
    <col min="4873" max="4873" width="10.42578125" style="190" customWidth="1"/>
    <col min="4874" max="4874" width="11.7109375" style="190" customWidth="1"/>
    <col min="4875" max="4875" width="10.7109375" style="190" customWidth="1"/>
    <col min="4876" max="4876" width="4.85546875" style="190" customWidth="1"/>
    <col min="4877" max="4877" width="11.28515625" style="190" customWidth="1"/>
    <col min="4878" max="4878" width="10.85546875" style="190" customWidth="1"/>
    <col min="4879" max="4879" width="10.42578125" style="190" bestFit="1" customWidth="1"/>
    <col min="4880" max="5121" width="8.85546875" style="190"/>
    <col min="5122" max="5122" width="4.85546875" style="190" customWidth="1"/>
    <col min="5123" max="5123" width="21.7109375" style="190" customWidth="1"/>
    <col min="5124" max="5124" width="11" style="190" bestFit="1" customWidth="1"/>
    <col min="5125" max="5125" width="8.28515625" style="190" customWidth="1"/>
    <col min="5126" max="5126" width="9.42578125" style="190" customWidth="1"/>
    <col min="5127" max="5127" width="11" style="190" customWidth="1"/>
    <col min="5128" max="5128" width="10" style="190" customWidth="1"/>
    <col min="5129" max="5129" width="10.42578125" style="190" customWidth="1"/>
    <col min="5130" max="5130" width="11.7109375" style="190" customWidth="1"/>
    <col min="5131" max="5131" width="10.7109375" style="190" customWidth="1"/>
    <col min="5132" max="5132" width="4.85546875" style="190" customWidth="1"/>
    <col min="5133" max="5133" width="11.28515625" style="190" customWidth="1"/>
    <col min="5134" max="5134" width="10.85546875" style="190" customWidth="1"/>
    <col min="5135" max="5135" width="10.42578125" style="190" bestFit="1" customWidth="1"/>
    <col min="5136" max="5377" width="8.85546875" style="190"/>
    <col min="5378" max="5378" width="4.85546875" style="190" customWidth="1"/>
    <col min="5379" max="5379" width="21.7109375" style="190" customWidth="1"/>
    <col min="5380" max="5380" width="11" style="190" bestFit="1" customWidth="1"/>
    <col min="5381" max="5381" width="8.28515625" style="190" customWidth="1"/>
    <col min="5382" max="5382" width="9.42578125" style="190" customWidth="1"/>
    <col min="5383" max="5383" width="11" style="190" customWidth="1"/>
    <col min="5384" max="5384" width="10" style="190" customWidth="1"/>
    <col min="5385" max="5385" width="10.42578125" style="190" customWidth="1"/>
    <col min="5386" max="5386" width="11.7109375" style="190" customWidth="1"/>
    <col min="5387" max="5387" width="10.7109375" style="190" customWidth="1"/>
    <col min="5388" max="5388" width="4.85546875" style="190" customWidth="1"/>
    <col min="5389" max="5389" width="11.28515625" style="190" customWidth="1"/>
    <col min="5390" max="5390" width="10.85546875" style="190" customWidth="1"/>
    <col min="5391" max="5391" width="10.42578125" style="190" bestFit="1" customWidth="1"/>
    <col min="5392" max="5633" width="8.85546875" style="190"/>
    <col min="5634" max="5634" width="4.85546875" style="190" customWidth="1"/>
    <col min="5635" max="5635" width="21.7109375" style="190" customWidth="1"/>
    <col min="5636" max="5636" width="11" style="190" bestFit="1" customWidth="1"/>
    <col min="5637" max="5637" width="8.28515625" style="190" customWidth="1"/>
    <col min="5638" max="5638" width="9.42578125" style="190" customWidth="1"/>
    <col min="5639" max="5639" width="11" style="190" customWidth="1"/>
    <col min="5640" max="5640" width="10" style="190" customWidth="1"/>
    <col min="5641" max="5641" width="10.42578125" style="190" customWidth="1"/>
    <col min="5642" max="5642" width="11.7109375" style="190" customWidth="1"/>
    <col min="5643" max="5643" width="10.7109375" style="190" customWidth="1"/>
    <col min="5644" max="5644" width="4.85546875" style="190" customWidth="1"/>
    <col min="5645" max="5645" width="11.28515625" style="190" customWidth="1"/>
    <col min="5646" max="5646" width="10.85546875" style="190" customWidth="1"/>
    <col min="5647" max="5647" width="10.42578125" style="190" bestFit="1" customWidth="1"/>
    <col min="5648" max="5889" width="8.85546875" style="190"/>
    <col min="5890" max="5890" width="4.85546875" style="190" customWidth="1"/>
    <col min="5891" max="5891" width="21.7109375" style="190" customWidth="1"/>
    <col min="5892" max="5892" width="11" style="190" bestFit="1" customWidth="1"/>
    <col min="5893" max="5893" width="8.28515625" style="190" customWidth="1"/>
    <col min="5894" max="5894" width="9.42578125" style="190" customWidth="1"/>
    <col min="5895" max="5895" width="11" style="190" customWidth="1"/>
    <col min="5896" max="5896" width="10" style="190" customWidth="1"/>
    <col min="5897" max="5897" width="10.42578125" style="190" customWidth="1"/>
    <col min="5898" max="5898" width="11.7109375" style="190" customWidth="1"/>
    <col min="5899" max="5899" width="10.7109375" style="190" customWidth="1"/>
    <col min="5900" max="5900" width="4.85546875" style="190" customWidth="1"/>
    <col min="5901" max="5901" width="11.28515625" style="190" customWidth="1"/>
    <col min="5902" max="5902" width="10.85546875" style="190" customWidth="1"/>
    <col min="5903" max="5903" width="10.42578125" style="190" bestFit="1" customWidth="1"/>
    <col min="5904" max="6145" width="8.85546875" style="190"/>
    <col min="6146" max="6146" width="4.85546875" style="190" customWidth="1"/>
    <col min="6147" max="6147" width="21.7109375" style="190" customWidth="1"/>
    <col min="6148" max="6148" width="11" style="190" bestFit="1" customWidth="1"/>
    <col min="6149" max="6149" width="8.28515625" style="190" customWidth="1"/>
    <col min="6150" max="6150" width="9.42578125" style="190" customWidth="1"/>
    <col min="6151" max="6151" width="11" style="190" customWidth="1"/>
    <col min="6152" max="6152" width="10" style="190" customWidth="1"/>
    <col min="6153" max="6153" width="10.42578125" style="190" customWidth="1"/>
    <col min="6154" max="6154" width="11.7109375" style="190" customWidth="1"/>
    <col min="6155" max="6155" width="10.7109375" style="190" customWidth="1"/>
    <col min="6156" max="6156" width="4.85546875" style="190" customWidth="1"/>
    <col min="6157" max="6157" width="11.28515625" style="190" customWidth="1"/>
    <col min="6158" max="6158" width="10.85546875" style="190" customWidth="1"/>
    <col min="6159" max="6159" width="10.42578125" style="190" bestFit="1" customWidth="1"/>
    <col min="6160" max="6401" width="8.85546875" style="190"/>
    <col min="6402" max="6402" width="4.85546875" style="190" customWidth="1"/>
    <col min="6403" max="6403" width="21.7109375" style="190" customWidth="1"/>
    <col min="6404" max="6404" width="11" style="190" bestFit="1" customWidth="1"/>
    <col min="6405" max="6405" width="8.28515625" style="190" customWidth="1"/>
    <col min="6406" max="6406" width="9.42578125" style="190" customWidth="1"/>
    <col min="6407" max="6407" width="11" style="190" customWidth="1"/>
    <col min="6408" max="6408" width="10" style="190" customWidth="1"/>
    <col min="6409" max="6409" width="10.42578125" style="190" customWidth="1"/>
    <col min="6410" max="6410" width="11.7109375" style="190" customWidth="1"/>
    <col min="6411" max="6411" width="10.7109375" style="190" customWidth="1"/>
    <col min="6412" max="6412" width="4.85546875" style="190" customWidth="1"/>
    <col min="6413" max="6413" width="11.28515625" style="190" customWidth="1"/>
    <col min="6414" max="6414" width="10.85546875" style="190" customWidth="1"/>
    <col min="6415" max="6415" width="10.42578125" style="190" bestFit="1" customWidth="1"/>
    <col min="6416" max="6657" width="8.85546875" style="190"/>
    <col min="6658" max="6658" width="4.85546875" style="190" customWidth="1"/>
    <col min="6659" max="6659" width="21.7109375" style="190" customWidth="1"/>
    <col min="6660" max="6660" width="11" style="190" bestFit="1" customWidth="1"/>
    <col min="6661" max="6661" width="8.28515625" style="190" customWidth="1"/>
    <col min="6662" max="6662" width="9.42578125" style="190" customWidth="1"/>
    <col min="6663" max="6663" width="11" style="190" customWidth="1"/>
    <col min="6664" max="6664" width="10" style="190" customWidth="1"/>
    <col min="6665" max="6665" width="10.42578125" style="190" customWidth="1"/>
    <col min="6666" max="6666" width="11.7109375" style="190" customWidth="1"/>
    <col min="6667" max="6667" width="10.7109375" style="190" customWidth="1"/>
    <col min="6668" max="6668" width="4.85546875" style="190" customWidth="1"/>
    <col min="6669" max="6669" width="11.28515625" style="190" customWidth="1"/>
    <col min="6670" max="6670" width="10.85546875" style="190" customWidth="1"/>
    <col min="6671" max="6671" width="10.42578125" style="190" bestFit="1" customWidth="1"/>
    <col min="6672" max="6913" width="8.85546875" style="190"/>
    <col min="6914" max="6914" width="4.85546875" style="190" customWidth="1"/>
    <col min="6915" max="6915" width="21.7109375" style="190" customWidth="1"/>
    <col min="6916" max="6916" width="11" style="190" bestFit="1" customWidth="1"/>
    <col min="6917" max="6917" width="8.28515625" style="190" customWidth="1"/>
    <col min="6918" max="6918" width="9.42578125" style="190" customWidth="1"/>
    <col min="6919" max="6919" width="11" style="190" customWidth="1"/>
    <col min="6920" max="6920" width="10" style="190" customWidth="1"/>
    <col min="6921" max="6921" width="10.42578125" style="190" customWidth="1"/>
    <col min="6922" max="6922" width="11.7109375" style="190" customWidth="1"/>
    <col min="6923" max="6923" width="10.7109375" style="190" customWidth="1"/>
    <col min="6924" max="6924" width="4.85546875" style="190" customWidth="1"/>
    <col min="6925" max="6925" width="11.28515625" style="190" customWidth="1"/>
    <col min="6926" max="6926" width="10.85546875" style="190" customWidth="1"/>
    <col min="6927" max="6927" width="10.42578125" style="190" bestFit="1" customWidth="1"/>
    <col min="6928" max="7169" width="8.85546875" style="190"/>
    <col min="7170" max="7170" width="4.85546875" style="190" customWidth="1"/>
    <col min="7171" max="7171" width="21.7109375" style="190" customWidth="1"/>
    <col min="7172" max="7172" width="11" style="190" bestFit="1" customWidth="1"/>
    <col min="7173" max="7173" width="8.28515625" style="190" customWidth="1"/>
    <col min="7174" max="7174" width="9.42578125" style="190" customWidth="1"/>
    <col min="7175" max="7175" width="11" style="190" customWidth="1"/>
    <col min="7176" max="7176" width="10" style="190" customWidth="1"/>
    <col min="7177" max="7177" width="10.42578125" style="190" customWidth="1"/>
    <col min="7178" max="7178" width="11.7109375" style="190" customWidth="1"/>
    <col min="7179" max="7179" width="10.7109375" style="190" customWidth="1"/>
    <col min="7180" max="7180" width="4.85546875" style="190" customWidth="1"/>
    <col min="7181" max="7181" width="11.28515625" style="190" customWidth="1"/>
    <col min="7182" max="7182" width="10.85546875" style="190" customWidth="1"/>
    <col min="7183" max="7183" width="10.42578125" style="190" bestFit="1" customWidth="1"/>
    <col min="7184" max="7425" width="8.85546875" style="190"/>
    <col min="7426" max="7426" width="4.85546875" style="190" customWidth="1"/>
    <col min="7427" max="7427" width="21.7109375" style="190" customWidth="1"/>
    <col min="7428" max="7428" width="11" style="190" bestFit="1" customWidth="1"/>
    <col min="7429" max="7429" width="8.28515625" style="190" customWidth="1"/>
    <col min="7430" max="7430" width="9.42578125" style="190" customWidth="1"/>
    <col min="7431" max="7431" width="11" style="190" customWidth="1"/>
    <col min="7432" max="7432" width="10" style="190" customWidth="1"/>
    <col min="7433" max="7433" width="10.42578125" style="190" customWidth="1"/>
    <col min="7434" max="7434" width="11.7109375" style="190" customWidth="1"/>
    <col min="7435" max="7435" width="10.7109375" style="190" customWidth="1"/>
    <col min="7436" max="7436" width="4.85546875" style="190" customWidth="1"/>
    <col min="7437" max="7437" width="11.28515625" style="190" customWidth="1"/>
    <col min="7438" max="7438" width="10.85546875" style="190" customWidth="1"/>
    <col min="7439" max="7439" width="10.42578125" style="190" bestFit="1" customWidth="1"/>
    <col min="7440" max="7681" width="8.85546875" style="190"/>
    <col min="7682" max="7682" width="4.85546875" style="190" customWidth="1"/>
    <col min="7683" max="7683" width="21.7109375" style="190" customWidth="1"/>
    <col min="7684" max="7684" width="11" style="190" bestFit="1" customWidth="1"/>
    <col min="7685" max="7685" width="8.28515625" style="190" customWidth="1"/>
    <col min="7686" max="7686" width="9.42578125" style="190" customWidth="1"/>
    <col min="7687" max="7687" width="11" style="190" customWidth="1"/>
    <col min="7688" max="7688" width="10" style="190" customWidth="1"/>
    <col min="7689" max="7689" width="10.42578125" style="190" customWidth="1"/>
    <col min="7690" max="7690" width="11.7109375" style="190" customWidth="1"/>
    <col min="7691" max="7691" width="10.7109375" style="190" customWidth="1"/>
    <col min="7692" max="7692" width="4.85546875" style="190" customWidth="1"/>
    <col min="7693" max="7693" width="11.28515625" style="190" customWidth="1"/>
    <col min="7694" max="7694" width="10.85546875" style="190" customWidth="1"/>
    <col min="7695" max="7695" width="10.42578125" style="190" bestFit="1" customWidth="1"/>
    <col min="7696" max="7937" width="8.85546875" style="190"/>
    <col min="7938" max="7938" width="4.85546875" style="190" customWidth="1"/>
    <col min="7939" max="7939" width="21.7109375" style="190" customWidth="1"/>
    <col min="7940" max="7940" width="11" style="190" bestFit="1" customWidth="1"/>
    <col min="7941" max="7941" width="8.28515625" style="190" customWidth="1"/>
    <col min="7942" max="7942" width="9.42578125" style="190" customWidth="1"/>
    <col min="7943" max="7943" width="11" style="190" customWidth="1"/>
    <col min="7944" max="7944" width="10" style="190" customWidth="1"/>
    <col min="7945" max="7945" width="10.42578125" style="190" customWidth="1"/>
    <col min="7946" max="7946" width="11.7109375" style="190" customWidth="1"/>
    <col min="7947" max="7947" width="10.7109375" style="190" customWidth="1"/>
    <col min="7948" max="7948" width="4.85546875" style="190" customWidth="1"/>
    <col min="7949" max="7949" width="11.28515625" style="190" customWidth="1"/>
    <col min="7950" max="7950" width="10.85546875" style="190" customWidth="1"/>
    <col min="7951" max="7951" width="10.42578125" style="190" bestFit="1" customWidth="1"/>
    <col min="7952" max="8193" width="8.85546875" style="190"/>
    <col min="8194" max="8194" width="4.85546875" style="190" customWidth="1"/>
    <col min="8195" max="8195" width="21.7109375" style="190" customWidth="1"/>
    <col min="8196" max="8196" width="11" style="190" bestFit="1" customWidth="1"/>
    <col min="8197" max="8197" width="8.28515625" style="190" customWidth="1"/>
    <col min="8198" max="8198" width="9.42578125" style="190" customWidth="1"/>
    <col min="8199" max="8199" width="11" style="190" customWidth="1"/>
    <col min="8200" max="8200" width="10" style="190" customWidth="1"/>
    <col min="8201" max="8201" width="10.42578125" style="190" customWidth="1"/>
    <col min="8202" max="8202" width="11.7109375" style="190" customWidth="1"/>
    <col min="8203" max="8203" width="10.7109375" style="190" customWidth="1"/>
    <col min="8204" max="8204" width="4.85546875" style="190" customWidth="1"/>
    <col min="8205" max="8205" width="11.28515625" style="190" customWidth="1"/>
    <col min="8206" max="8206" width="10.85546875" style="190" customWidth="1"/>
    <col min="8207" max="8207" width="10.42578125" style="190" bestFit="1" customWidth="1"/>
    <col min="8208" max="8449" width="8.85546875" style="190"/>
    <col min="8450" max="8450" width="4.85546875" style="190" customWidth="1"/>
    <col min="8451" max="8451" width="21.7109375" style="190" customWidth="1"/>
    <col min="8452" max="8452" width="11" style="190" bestFit="1" customWidth="1"/>
    <col min="8453" max="8453" width="8.28515625" style="190" customWidth="1"/>
    <col min="8454" max="8454" width="9.42578125" style="190" customWidth="1"/>
    <col min="8455" max="8455" width="11" style="190" customWidth="1"/>
    <col min="8456" max="8456" width="10" style="190" customWidth="1"/>
    <col min="8457" max="8457" width="10.42578125" style="190" customWidth="1"/>
    <col min="8458" max="8458" width="11.7109375" style="190" customWidth="1"/>
    <col min="8459" max="8459" width="10.7109375" style="190" customWidth="1"/>
    <col min="8460" max="8460" width="4.85546875" style="190" customWidth="1"/>
    <col min="8461" max="8461" width="11.28515625" style="190" customWidth="1"/>
    <col min="8462" max="8462" width="10.85546875" style="190" customWidth="1"/>
    <col min="8463" max="8463" width="10.42578125" style="190" bestFit="1" customWidth="1"/>
    <col min="8464" max="8705" width="8.85546875" style="190"/>
    <col min="8706" max="8706" width="4.85546875" style="190" customWidth="1"/>
    <col min="8707" max="8707" width="21.7109375" style="190" customWidth="1"/>
    <col min="8708" max="8708" width="11" style="190" bestFit="1" customWidth="1"/>
    <col min="8709" max="8709" width="8.28515625" style="190" customWidth="1"/>
    <col min="8710" max="8710" width="9.42578125" style="190" customWidth="1"/>
    <col min="8711" max="8711" width="11" style="190" customWidth="1"/>
    <col min="8712" max="8712" width="10" style="190" customWidth="1"/>
    <col min="8713" max="8713" width="10.42578125" style="190" customWidth="1"/>
    <col min="8714" max="8714" width="11.7109375" style="190" customWidth="1"/>
    <col min="8715" max="8715" width="10.7109375" style="190" customWidth="1"/>
    <col min="8716" max="8716" width="4.85546875" style="190" customWidth="1"/>
    <col min="8717" max="8717" width="11.28515625" style="190" customWidth="1"/>
    <col min="8718" max="8718" width="10.85546875" style="190" customWidth="1"/>
    <col min="8719" max="8719" width="10.42578125" style="190" bestFit="1" customWidth="1"/>
    <col min="8720" max="8961" width="8.85546875" style="190"/>
    <col min="8962" max="8962" width="4.85546875" style="190" customWidth="1"/>
    <col min="8963" max="8963" width="21.7109375" style="190" customWidth="1"/>
    <col min="8964" max="8964" width="11" style="190" bestFit="1" customWidth="1"/>
    <col min="8965" max="8965" width="8.28515625" style="190" customWidth="1"/>
    <col min="8966" max="8966" width="9.42578125" style="190" customWidth="1"/>
    <col min="8967" max="8967" width="11" style="190" customWidth="1"/>
    <col min="8968" max="8968" width="10" style="190" customWidth="1"/>
    <col min="8969" max="8969" width="10.42578125" style="190" customWidth="1"/>
    <col min="8970" max="8970" width="11.7109375" style="190" customWidth="1"/>
    <col min="8971" max="8971" width="10.7109375" style="190" customWidth="1"/>
    <col min="8972" max="8972" width="4.85546875" style="190" customWidth="1"/>
    <col min="8973" max="8973" width="11.28515625" style="190" customWidth="1"/>
    <col min="8974" max="8974" width="10.85546875" style="190" customWidth="1"/>
    <col min="8975" max="8975" width="10.42578125" style="190" bestFit="1" customWidth="1"/>
    <col min="8976" max="9217" width="8.85546875" style="190"/>
    <col min="9218" max="9218" width="4.85546875" style="190" customWidth="1"/>
    <col min="9219" max="9219" width="21.7109375" style="190" customWidth="1"/>
    <col min="9220" max="9220" width="11" style="190" bestFit="1" customWidth="1"/>
    <col min="9221" max="9221" width="8.28515625" style="190" customWidth="1"/>
    <col min="9222" max="9222" width="9.42578125" style="190" customWidth="1"/>
    <col min="9223" max="9223" width="11" style="190" customWidth="1"/>
    <col min="9224" max="9224" width="10" style="190" customWidth="1"/>
    <col min="9225" max="9225" width="10.42578125" style="190" customWidth="1"/>
    <col min="9226" max="9226" width="11.7109375" style="190" customWidth="1"/>
    <col min="9227" max="9227" width="10.7109375" style="190" customWidth="1"/>
    <col min="9228" max="9228" width="4.85546875" style="190" customWidth="1"/>
    <col min="9229" max="9229" width="11.28515625" style="190" customWidth="1"/>
    <col min="9230" max="9230" width="10.85546875" style="190" customWidth="1"/>
    <col min="9231" max="9231" width="10.42578125" style="190" bestFit="1" customWidth="1"/>
    <col min="9232" max="9473" width="8.85546875" style="190"/>
    <col min="9474" max="9474" width="4.85546875" style="190" customWidth="1"/>
    <col min="9475" max="9475" width="21.7109375" style="190" customWidth="1"/>
    <col min="9476" max="9476" width="11" style="190" bestFit="1" customWidth="1"/>
    <col min="9477" max="9477" width="8.28515625" style="190" customWidth="1"/>
    <col min="9478" max="9478" width="9.42578125" style="190" customWidth="1"/>
    <col min="9479" max="9479" width="11" style="190" customWidth="1"/>
    <col min="9480" max="9480" width="10" style="190" customWidth="1"/>
    <col min="9481" max="9481" width="10.42578125" style="190" customWidth="1"/>
    <col min="9482" max="9482" width="11.7109375" style="190" customWidth="1"/>
    <col min="9483" max="9483" width="10.7109375" style="190" customWidth="1"/>
    <col min="9484" max="9484" width="4.85546875" style="190" customWidth="1"/>
    <col min="9485" max="9485" width="11.28515625" style="190" customWidth="1"/>
    <col min="9486" max="9486" width="10.85546875" style="190" customWidth="1"/>
    <col min="9487" max="9487" width="10.42578125" style="190" bestFit="1" customWidth="1"/>
    <col min="9488" max="9729" width="8.85546875" style="190"/>
    <col min="9730" max="9730" width="4.85546875" style="190" customWidth="1"/>
    <col min="9731" max="9731" width="21.7109375" style="190" customWidth="1"/>
    <col min="9732" max="9732" width="11" style="190" bestFit="1" customWidth="1"/>
    <col min="9733" max="9733" width="8.28515625" style="190" customWidth="1"/>
    <col min="9734" max="9734" width="9.42578125" style="190" customWidth="1"/>
    <col min="9735" max="9735" width="11" style="190" customWidth="1"/>
    <col min="9736" max="9736" width="10" style="190" customWidth="1"/>
    <col min="9737" max="9737" width="10.42578125" style="190" customWidth="1"/>
    <col min="9738" max="9738" width="11.7109375" style="190" customWidth="1"/>
    <col min="9739" max="9739" width="10.7109375" style="190" customWidth="1"/>
    <col min="9740" max="9740" width="4.85546875" style="190" customWidth="1"/>
    <col min="9741" max="9741" width="11.28515625" style="190" customWidth="1"/>
    <col min="9742" max="9742" width="10.85546875" style="190" customWidth="1"/>
    <col min="9743" max="9743" width="10.42578125" style="190" bestFit="1" customWidth="1"/>
    <col min="9744" max="9985" width="8.85546875" style="190"/>
    <col min="9986" max="9986" width="4.85546875" style="190" customWidth="1"/>
    <col min="9987" max="9987" width="21.7109375" style="190" customWidth="1"/>
    <col min="9988" max="9988" width="11" style="190" bestFit="1" customWidth="1"/>
    <col min="9989" max="9989" width="8.28515625" style="190" customWidth="1"/>
    <col min="9990" max="9990" width="9.42578125" style="190" customWidth="1"/>
    <col min="9991" max="9991" width="11" style="190" customWidth="1"/>
    <col min="9992" max="9992" width="10" style="190" customWidth="1"/>
    <col min="9993" max="9993" width="10.42578125" style="190" customWidth="1"/>
    <col min="9994" max="9994" width="11.7109375" style="190" customWidth="1"/>
    <col min="9995" max="9995" width="10.7109375" style="190" customWidth="1"/>
    <col min="9996" max="9996" width="4.85546875" style="190" customWidth="1"/>
    <col min="9997" max="9997" width="11.28515625" style="190" customWidth="1"/>
    <col min="9998" max="9998" width="10.85546875" style="190" customWidth="1"/>
    <col min="9999" max="9999" width="10.42578125" style="190" bestFit="1" customWidth="1"/>
    <col min="10000" max="10241" width="8.85546875" style="190"/>
    <col min="10242" max="10242" width="4.85546875" style="190" customWidth="1"/>
    <col min="10243" max="10243" width="21.7109375" style="190" customWidth="1"/>
    <col min="10244" max="10244" width="11" style="190" bestFit="1" customWidth="1"/>
    <col min="10245" max="10245" width="8.28515625" style="190" customWidth="1"/>
    <col min="10246" max="10246" width="9.42578125" style="190" customWidth="1"/>
    <col min="10247" max="10247" width="11" style="190" customWidth="1"/>
    <col min="10248" max="10248" width="10" style="190" customWidth="1"/>
    <col min="10249" max="10249" width="10.42578125" style="190" customWidth="1"/>
    <col min="10250" max="10250" width="11.7109375" style="190" customWidth="1"/>
    <col min="10251" max="10251" width="10.7109375" style="190" customWidth="1"/>
    <col min="10252" max="10252" width="4.85546875" style="190" customWidth="1"/>
    <col min="10253" max="10253" width="11.28515625" style="190" customWidth="1"/>
    <col min="10254" max="10254" width="10.85546875" style="190" customWidth="1"/>
    <col min="10255" max="10255" width="10.42578125" style="190" bestFit="1" customWidth="1"/>
    <col min="10256" max="10497" width="8.85546875" style="190"/>
    <col min="10498" max="10498" width="4.85546875" style="190" customWidth="1"/>
    <col min="10499" max="10499" width="21.7109375" style="190" customWidth="1"/>
    <col min="10500" max="10500" width="11" style="190" bestFit="1" customWidth="1"/>
    <col min="10501" max="10501" width="8.28515625" style="190" customWidth="1"/>
    <col min="10502" max="10502" width="9.42578125" style="190" customWidth="1"/>
    <col min="10503" max="10503" width="11" style="190" customWidth="1"/>
    <col min="10504" max="10504" width="10" style="190" customWidth="1"/>
    <col min="10505" max="10505" width="10.42578125" style="190" customWidth="1"/>
    <col min="10506" max="10506" width="11.7109375" style="190" customWidth="1"/>
    <col min="10507" max="10507" width="10.7109375" style="190" customWidth="1"/>
    <col min="10508" max="10508" width="4.85546875" style="190" customWidth="1"/>
    <col min="10509" max="10509" width="11.28515625" style="190" customWidth="1"/>
    <col min="10510" max="10510" width="10.85546875" style="190" customWidth="1"/>
    <col min="10511" max="10511" width="10.42578125" style="190" bestFit="1" customWidth="1"/>
    <col min="10512" max="10753" width="8.85546875" style="190"/>
    <col min="10754" max="10754" width="4.85546875" style="190" customWidth="1"/>
    <col min="10755" max="10755" width="21.7109375" style="190" customWidth="1"/>
    <col min="10756" max="10756" width="11" style="190" bestFit="1" customWidth="1"/>
    <col min="10757" max="10757" width="8.28515625" style="190" customWidth="1"/>
    <col min="10758" max="10758" width="9.42578125" style="190" customWidth="1"/>
    <col min="10759" max="10759" width="11" style="190" customWidth="1"/>
    <col min="10760" max="10760" width="10" style="190" customWidth="1"/>
    <col min="10761" max="10761" width="10.42578125" style="190" customWidth="1"/>
    <col min="10762" max="10762" width="11.7109375" style="190" customWidth="1"/>
    <col min="10763" max="10763" width="10.7109375" style="190" customWidth="1"/>
    <col min="10764" max="10764" width="4.85546875" style="190" customWidth="1"/>
    <col min="10765" max="10765" width="11.28515625" style="190" customWidth="1"/>
    <col min="10766" max="10766" width="10.85546875" style="190" customWidth="1"/>
    <col min="10767" max="10767" width="10.42578125" style="190" bestFit="1" customWidth="1"/>
    <col min="10768" max="11009" width="8.85546875" style="190"/>
    <col min="11010" max="11010" width="4.85546875" style="190" customWidth="1"/>
    <col min="11011" max="11011" width="21.7109375" style="190" customWidth="1"/>
    <col min="11012" max="11012" width="11" style="190" bestFit="1" customWidth="1"/>
    <col min="11013" max="11013" width="8.28515625" style="190" customWidth="1"/>
    <col min="11014" max="11014" width="9.42578125" style="190" customWidth="1"/>
    <col min="11015" max="11015" width="11" style="190" customWidth="1"/>
    <col min="11016" max="11016" width="10" style="190" customWidth="1"/>
    <col min="11017" max="11017" width="10.42578125" style="190" customWidth="1"/>
    <col min="11018" max="11018" width="11.7109375" style="190" customWidth="1"/>
    <col min="11019" max="11019" width="10.7109375" style="190" customWidth="1"/>
    <col min="11020" max="11020" width="4.85546875" style="190" customWidth="1"/>
    <col min="11021" max="11021" width="11.28515625" style="190" customWidth="1"/>
    <col min="11022" max="11022" width="10.85546875" style="190" customWidth="1"/>
    <col min="11023" max="11023" width="10.42578125" style="190" bestFit="1" customWidth="1"/>
    <col min="11024" max="11265" width="8.85546875" style="190"/>
    <col min="11266" max="11266" width="4.85546875" style="190" customWidth="1"/>
    <col min="11267" max="11267" width="21.7109375" style="190" customWidth="1"/>
    <col min="11268" max="11268" width="11" style="190" bestFit="1" customWidth="1"/>
    <col min="11269" max="11269" width="8.28515625" style="190" customWidth="1"/>
    <col min="11270" max="11270" width="9.42578125" style="190" customWidth="1"/>
    <col min="11271" max="11271" width="11" style="190" customWidth="1"/>
    <col min="11272" max="11272" width="10" style="190" customWidth="1"/>
    <col min="11273" max="11273" width="10.42578125" style="190" customWidth="1"/>
    <col min="11274" max="11274" width="11.7109375" style="190" customWidth="1"/>
    <col min="11275" max="11275" width="10.7109375" style="190" customWidth="1"/>
    <col min="11276" max="11276" width="4.85546875" style="190" customWidth="1"/>
    <col min="11277" max="11277" width="11.28515625" style="190" customWidth="1"/>
    <col min="11278" max="11278" width="10.85546875" style="190" customWidth="1"/>
    <col min="11279" max="11279" width="10.42578125" style="190" bestFit="1" customWidth="1"/>
    <col min="11280" max="11521" width="8.85546875" style="190"/>
    <col min="11522" max="11522" width="4.85546875" style="190" customWidth="1"/>
    <col min="11523" max="11523" width="21.7109375" style="190" customWidth="1"/>
    <col min="11524" max="11524" width="11" style="190" bestFit="1" customWidth="1"/>
    <col min="11525" max="11525" width="8.28515625" style="190" customWidth="1"/>
    <col min="11526" max="11526" width="9.42578125" style="190" customWidth="1"/>
    <col min="11527" max="11527" width="11" style="190" customWidth="1"/>
    <col min="11528" max="11528" width="10" style="190" customWidth="1"/>
    <col min="11529" max="11529" width="10.42578125" style="190" customWidth="1"/>
    <col min="11530" max="11530" width="11.7109375" style="190" customWidth="1"/>
    <col min="11531" max="11531" width="10.7109375" style="190" customWidth="1"/>
    <col min="11532" max="11532" width="4.85546875" style="190" customWidth="1"/>
    <col min="11533" max="11533" width="11.28515625" style="190" customWidth="1"/>
    <col min="11534" max="11534" width="10.85546875" style="190" customWidth="1"/>
    <col min="11535" max="11535" width="10.42578125" style="190" bestFit="1" customWidth="1"/>
    <col min="11536" max="11777" width="8.85546875" style="190"/>
    <col min="11778" max="11778" width="4.85546875" style="190" customWidth="1"/>
    <col min="11779" max="11779" width="21.7109375" style="190" customWidth="1"/>
    <col min="11780" max="11780" width="11" style="190" bestFit="1" customWidth="1"/>
    <col min="11781" max="11781" width="8.28515625" style="190" customWidth="1"/>
    <col min="11782" max="11782" width="9.42578125" style="190" customWidth="1"/>
    <col min="11783" max="11783" width="11" style="190" customWidth="1"/>
    <col min="11784" max="11784" width="10" style="190" customWidth="1"/>
    <col min="11785" max="11785" width="10.42578125" style="190" customWidth="1"/>
    <col min="11786" max="11786" width="11.7109375" style="190" customWidth="1"/>
    <col min="11787" max="11787" width="10.7109375" style="190" customWidth="1"/>
    <col min="11788" max="11788" width="4.85546875" style="190" customWidth="1"/>
    <col min="11789" max="11789" width="11.28515625" style="190" customWidth="1"/>
    <col min="11790" max="11790" width="10.85546875" style="190" customWidth="1"/>
    <col min="11791" max="11791" width="10.42578125" style="190" bestFit="1" customWidth="1"/>
    <col min="11792" max="12033" width="8.85546875" style="190"/>
    <col min="12034" max="12034" width="4.85546875" style="190" customWidth="1"/>
    <col min="12035" max="12035" width="21.7109375" style="190" customWidth="1"/>
    <col min="12036" max="12036" width="11" style="190" bestFit="1" customWidth="1"/>
    <col min="12037" max="12037" width="8.28515625" style="190" customWidth="1"/>
    <col min="12038" max="12038" width="9.42578125" style="190" customWidth="1"/>
    <col min="12039" max="12039" width="11" style="190" customWidth="1"/>
    <col min="12040" max="12040" width="10" style="190" customWidth="1"/>
    <col min="12041" max="12041" width="10.42578125" style="190" customWidth="1"/>
    <col min="12042" max="12042" width="11.7109375" style="190" customWidth="1"/>
    <col min="12043" max="12043" width="10.7109375" style="190" customWidth="1"/>
    <col min="12044" max="12044" width="4.85546875" style="190" customWidth="1"/>
    <col min="12045" max="12045" width="11.28515625" style="190" customWidth="1"/>
    <col min="12046" max="12046" width="10.85546875" style="190" customWidth="1"/>
    <col min="12047" max="12047" width="10.42578125" style="190" bestFit="1" customWidth="1"/>
    <col min="12048" max="12289" width="8.85546875" style="190"/>
    <col min="12290" max="12290" width="4.85546875" style="190" customWidth="1"/>
    <col min="12291" max="12291" width="21.7109375" style="190" customWidth="1"/>
    <col min="12292" max="12292" width="11" style="190" bestFit="1" customWidth="1"/>
    <col min="12293" max="12293" width="8.28515625" style="190" customWidth="1"/>
    <col min="12294" max="12294" width="9.42578125" style="190" customWidth="1"/>
    <col min="12295" max="12295" width="11" style="190" customWidth="1"/>
    <col min="12296" max="12296" width="10" style="190" customWidth="1"/>
    <col min="12297" max="12297" width="10.42578125" style="190" customWidth="1"/>
    <col min="12298" max="12298" width="11.7109375" style="190" customWidth="1"/>
    <col min="12299" max="12299" width="10.7109375" style="190" customWidth="1"/>
    <col min="12300" max="12300" width="4.85546875" style="190" customWidth="1"/>
    <col min="12301" max="12301" width="11.28515625" style="190" customWidth="1"/>
    <col min="12302" max="12302" width="10.85546875" style="190" customWidth="1"/>
    <col min="12303" max="12303" width="10.42578125" style="190" bestFit="1" customWidth="1"/>
    <col min="12304" max="12545" width="8.85546875" style="190"/>
    <col min="12546" max="12546" width="4.85546875" style="190" customWidth="1"/>
    <col min="12547" max="12547" width="21.7109375" style="190" customWidth="1"/>
    <col min="12548" max="12548" width="11" style="190" bestFit="1" customWidth="1"/>
    <col min="12549" max="12549" width="8.28515625" style="190" customWidth="1"/>
    <col min="12550" max="12550" width="9.42578125" style="190" customWidth="1"/>
    <col min="12551" max="12551" width="11" style="190" customWidth="1"/>
    <col min="12552" max="12552" width="10" style="190" customWidth="1"/>
    <col min="12553" max="12553" width="10.42578125" style="190" customWidth="1"/>
    <col min="12554" max="12554" width="11.7109375" style="190" customWidth="1"/>
    <col min="12555" max="12555" width="10.7109375" style="190" customWidth="1"/>
    <col min="12556" max="12556" width="4.85546875" style="190" customWidth="1"/>
    <col min="12557" max="12557" width="11.28515625" style="190" customWidth="1"/>
    <col min="12558" max="12558" width="10.85546875" style="190" customWidth="1"/>
    <col min="12559" max="12559" width="10.42578125" style="190" bestFit="1" customWidth="1"/>
    <col min="12560" max="12801" width="8.85546875" style="190"/>
    <col min="12802" max="12802" width="4.85546875" style="190" customWidth="1"/>
    <col min="12803" max="12803" width="21.7109375" style="190" customWidth="1"/>
    <col min="12804" max="12804" width="11" style="190" bestFit="1" customWidth="1"/>
    <col min="12805" max="12805" width="8.28515625" style="190" customWidth="1"/>
    <col min="12806" max="12806" width="9.42578125" style="190" customWidth="1"/>
    <col min="12807" max="12807" width="11" style="190" customWidth="1"/>
    <col min="12808" max="12808" width="10" style="190" customWidth="1"/>
    <col min="12809" max="12809" width="10.42578125" style="190" customWidth="1"/>
    <col min="12810" max="12810" width="11.7109375" style="190" customWidth="1"/>
    <col min="12811" max="12811" width="10.7109375" style="190" customWidth="1"/>
    <col min="12812" max="12812" width="4.85546875" style="190" customWidth="1"/>
    <col min="12813" max="12813" width="11.28515625" style="190" customWidth="1"/>
    <col min="12814" max="12814" width="10.85546875" style="190" customWidth="1"/>
    <col min="12815" max="12815" width="10.42578125" style="190" bestFit="1" customWidth="1"/>
    <col min="12816" max="13057" width="8.85546875" style="190"/>
    <col min="13058" max="13058" width="4.85546875" style="190" customWidth="1"/>
    <col min="13059" max="13059" width="21.7109375" style="190" customWidth="1"/>
    <col min="13060" max="13060" width="11" style="190" bestFit="1" customWidth="1"/>
    <col min="13061" max="13061" width="8.28515625" style="190" customWidth="1"/>
    <col min="13062" max="13062" width="9.42578125" style="190" customWidth="1"/>
    <col min="13063" max="13063" width="11" style="190" customWidth="1"/>
    <col min="13064" max="13064" width="10" style="190" customWidth="1"/>
    <col min="13065" max="13065" width="10.42578125" style="190" customWidth="1"/>
    <col min="13066" max="13066" width="11.7109375" style="190" customWidth="1"/>
    <col min="13067" max="13067" width="10.7109375" style="190" customWidth="1"/>
    <col min="13068" max="13068" width="4.85546875" style="190" customWidth="1"/>
    <col min="13069" max="13069" width="11.28515625" style="190" customWidth="1"/>
    <col min="13070" max="13070" width="10.85546875" style="190" customWidth="1"/>
    <col min="13071" max="13071" width="10.42578125" style="190" bestFit="1" customWidth="1"/>
    <col min="13072" max="13313" width="8.85546875" style="190"/>
    <col min="13314" max="13314" width="4.85546875" style="190" customWidth="1"/>
    <col min="13315" max="13315" width="21.7109375" style="190" customWidth="1"/>
    <col min="13316" max="13316" width="11" style="190" bestFit="1" customWidth="1"/>
    <col min="13317" max="13317" width="8.28515625" style="190" customWidth="1"/>
    <col min="13318" max="13318" width="9.42578125" style="190" customWidth="1"/>
    <col min="13319" max="13319" width="11" style="190" customWidth="1"/>
    <col min="13320" max="13320" width="10" style="190" customWidth="1"/>
    <col min="13321" max="13321" width="10.42578125" style="190" customWidth="1"/>
    <col min="13322" max="13322" width="11.7109375" style="190" customWidth="1"/>
    <col min="13323" max="13323" width="10.7109375" style="190" customWidth="1"/>
    <col min="13324" max="13324" width="4.85546875" style="190" customWidth="1"/>
    <col min="13325" max="13325" width="11.28515625" style="190" customWidth="1"/>
    <col min="13326" max="13326" width="10.85546875" style="190" customWidth="1"/>
    <col min="13327" max="13327" width="10.42578125" style="190" bestFit="1" customWidth="1"/>
    <col min="13328" max="13569" width="8.85546875" style="190"/>
    <col min="13570" max="13570" width="4.85546875" style="190" customWidth="1"/>
    <col min="13571" max="13571" width="21.7109375" style="190" customWidth="1"/>
    <col min="13572" max="13572" width="11" style="190" bestFit="1" customWidth="1"/>
    <col min="13573" max="13573" width="8.28515625" style="190" customWidth="1"/>
    <col min="13574" max="13574" width="9.42578125" style="190" customWidth="1"/>
    <col min="13575" max="13575" width="11" style="190" customWidth="1"/>
    <col min="13576" max="13576" width="10" style="190" customWidth="1"/>
    <col min="13577" max="13577" width="10.42578125" style="190" customWidth="1"/>
    <col min="13578" max="13578" width="11.7109375" style="190" customWidth="1"/>
    <col min="13579" max="13579" width="10.7109375" style="190" customWidth="1"/>
    <col min="13580" max="13580" width="4.85546875" style="190" customWidth="1"/>
    <col min="13581" max="13581" width="11.28515625" style="190" customWidth="1"/>
    <col min="13582" max="13582" width="10.85546875" style="190" customWidth="1"/>
    <col min="13583" max="13583" width="10.42578125" style="190" bestFit="1" customWidth="1"/>
    <col min="13584" max="13825" width="8.85546875" style="190"/>
    <col min="13826" max="13826" width="4.85546875" style="190" customWidth="1"/>
    <col min="13827" max="13827" width="21.7109375" style="190" customWidth="1"/>
    <col min="13828" max="13828" width="11" style="190" bestFit="1" customWidth="1"/>
    <col min="13829" max="13829" width="8.28515625" style="190" customWidth="1"/>
    <col min="13830" max="13830" width="9.42578125" style="190" customWidth="1"/>
    <col min="13831" max="13831" width="11" style="190" customWidth="1"/>
    <col min="13832" max="13832" width="10" style="190" customWidth="1"/>
    <col min="13833" max="13833" width="10.42578125" style="190" customWidth="1"/>
    <col min="13834" max="13834" width="11.7109375" style="190" customWidth="1"/>
    <col min="13835" max="13835" width="10.7109375" style="190" customWidth="1"/>
    <col min="13836" max="13836" width="4.85546875" style="190" customWidth="1"/>
    <col min="13837" max="13837" width="11.28515625" style="190" customWidth="1"/>
    <col min="13838" max="13838" width="10.85546875" style="190" customWidth="1"/>
    <col min="13839" max="13839" width="10.42578125" style="190" bestFit="1" customWidth="1"/>
    <col min="13840" max="14081" width="8.85546875" style="190"/>
    <col min="14082" max="14082" width="4.85546875" style="190" customWidth="1"/>
    <col min="14083" max="14083" width="21.7109375" style="190" customWidth="1"/>
    <col min="14084" max="14084" width="11" style="190" bestFit="1" customWidth="1"/>
    <col min="14085" max="14085" width="8.28515625" style="190" customWidth="1"/>
    <col min="14086" max="14086" width="9.42578125" style="190" customWidth="1"/>
    <col min="14087" max="14087" width="11" style="190" customWidth="1"/>
    <col min="14088" max="14088" width="10" style="190" customWidth="1"/>
    <col min="14089" max="14089" width="10.42578125" style="190" customWidth="1"/>
    <col min="14090" max="14090" width="11.7109375" style="190" customWidth="1"/>
    <col min="14091" max="14091" width="10.7109375" style="190" customWidth="1"/>
    <col min="14092" max="14092" width="4.85546875" style="190" customWidth="1"/>
    <col min="14093" max="14093" width="11.28515625" style="190" customWidth="1"/>
    <col min="14094" max="14094" width="10.85546875" style="190" customWidth="1"/>
    <col min="14095" max="14095" width="10.42578125" style="190" bestFit="1" customWidth="1"/>
    <col min="14096" max="14337" width="8.85546875" style="190"/>
    <col min="14338" max="14338" width="4.85546875" style="190" customWidth="1"/>
    <col min="14339" max="14339" width="21.7109375" style="190" customWidth="1"/>
    <col min="14340" max="14340" width="11" style="190" bestFit="1" customWidth="1"/>
    <col min="14341" max="14341" width="8.28515625" style="190" customWidth="1"/>
    <col min="14342" max="14342" width="9.42578125" style="190" customWidth="1"/>
    <col min="14343" max="14343" width="11" style="190" customWidth="1"/>
    <col min="14344" max="14344" width="10" style="190" customWidth="1"/>
    <col min="14345" max="14345" width="10.42578125" style="190" customWidth="1"/>
    <col min="14346" max="14346" width="11.7109375" style="190" customWidth="1"/>
    <col min="14347" max="14347" width="10.7109375" style="190" customWidth="1"/>
    <col min="14348" max="14348" width="4.85546875" style="190" customWidth="1"/>
    <col min="14349" max="14349" width="11.28515625" style="190" customWidth="1"/>
    <col min="14350" max="14350" width="10.85546875" style="190" customWidth="1"/>
    <col min="14351" max="14351" width="10.42578125" style="190" bestFit="1" customWidth="1"/>
    <col min="14352" max="14593" width="8.85546875" style="190"/>
    <col min="14594" max="14594" width="4.85546875" style="190" customWidth="1"/>
    <col min="14595" max="14595" width="21.7109375" style="190" customWidth="1"/>
    <col min="14596" max="14596" width="11" style="190" bestFit="1" customWidth="1"/>
    <col min="14597" max="14597" width="8.28515625" style="190" customWidth="1"/>
    <col min="14598" max="14598" width="9.42578125" style="190" customWidth="1"/>
    <col min="14599" max="14599" width="11" style="190" customWidth="1"/>
    <col min="14600" max="14600" width="10" style="190" customWidth="1"/>
    <col min="14601" max="14601" width="10.42578125" style="190" customWidth="1"/>
    <col min="14602" max="14602" width="11.7109375" style="190" customWidth="1"/>
    <col min="14603" max="14603" width="10.7109375" style="190" customWidth="1"/>
    <col min="14604" max="14604" width="4.85546875" style="190" customWidth="1"/>
    <col min="14605" max="14605" width="11.28515625" style="190" customWidth="1"/>
    <col min="14606" max="14606" width="10.85546875" style="190" customWidth="1"/>
    <col min="14607" max="14607" width="10.42578125" style="190" bestFit="1" customWidth="1"/>
    <col min="14608" max="14849" width="8.85546875" style="190"/>
    <col min="14850" max="14850" width="4.85546875" style="190" customWidth="1"/>
    <col min="14851" max="14851" width="21.7109375" style="190" customWidth="1"/>
    <col min="14852" max="14852" width="11" style="190" bestFit="1" customWidth="1"/>
    <col min="14853" max="14853" width="8.28515625" style="190" customWidth="1"/>
    <col min="14854" max="14854" width="9.42578125" style="190" customWidth="1"/>
    <col min="14855" max="14855" width="11" style="190" customWidth="1"/>
    <col min="14856" max="14856" width="10" style="190" customWidth="1"/>
    <col min="14857" max="14857" width="10.42578125" style="190" customWidth="1"/>
    <col min="14858" max="14858" width="11.7109375" style="190" customWidth="1"/>
    <col min="14859" max="14859" width="10.7109375" style="190" customWidth="1"/>
    <col min="14860" max="14860" width="4.85546875" style="190" customWidth="1"/>
    <col min="14861" max="14861" width="11.28515625" style="190" customWidth="1"/>
    <col min="14862" max="14862" width="10.85546875" style="190" customWidth="1"/>
    <col min="14863" max="14863" width="10.42578125" style="190" bestFit="1" customWidth="1"/>
    <col min="14864" max="15105" width="8.85546875" style="190"/>
    <col min="15106" max="15106" width="4.85546875" style="190" customWidth="1"/>
    <col min="15107" max="15107" width="21.7109375" style="190" customWidth="1"/>
    <col min="15108" max="15108" width="11" style="190" bestFit="1" customWidth="1"/>
    <col min="15109" max="15109" width="8.28515625" style="190" customWidth="1"/>
    <col min="15110" max="15110" width="9.42578125" style="190" customWidth="1"/>
    <col min="15111" max="15111" width="11" style="190" customWidth="1"/>
    <col min="15112" max="15112" width="10" style="190" customWidth="1"/>
    <col min="15113" max="15113" width="10.42578125" style="190" customWidth="1"/>
    <col min="15114" max="15114" width="11.7109375" style="190" customWidth="1"/>
    <col min="15115" max="15115" width="10.7109375" style="190" customWidth="1"/>
    <col min="15116" max="15116" width="4.85546875" style="190" customWidth="1"/>
    <col min="15117" max="15117" width="11.28515625" style="190" customWidth="1"/>
    <col min="15118" max="15118" width="10.85546875" style="190" customWidth="1"/>
    <col min="15119" max="15119" width="10.42578125" style="190" bestFit="1" customWidth="1"/>
    <col min="15120" max="15361" width="8.85546875" style="190"/>
    <col min="15362" max="15362" width="4.85546875" style="190" customWidth="1"/>
    <col min="15363" max="15363" width="21.7109375" style="190" customWidth="1"/>
    <col min="15364" max="15364" width="11" style="190" bestFit="1" customWidth="1"/>
    <col min="15365" max="15365" width="8.28515625" style="190" customWidth="1"/>
    <col min="15366" max="15366" width="9.42578125" style="190" customWidth="1"/>
    <col min="15367" max="15367" width="11" style="190" customWidth="1"/>
    <col min="15368" max="15368" width="10" style="190" customWidth="1"/>
    <col min="15369" max="15369" width="10.42578125" style="190" customWidth="1"/>
    <col min="15370" max="15370" width="11.7109375" style="190" customWidth="1"/>
    <col min="15371" max="15371" width="10.7109375" style="190" customWidth="1"/>
    <col min="15372" max="15372" width="4.85546875" style="190" customWidth="1"/>
    <col min="15373" max="15373" width="11.28515625" style="190" customWidth="1"/>
    <col min="15374" max="15374" width="10.85546875" style="190" customWidth="1"/>
    <col min="15375" max="15375" width="10.42578125" style="190" bestFit="1" customWidth="1"/>
    <col min="15376" max="15617" width="8.85546875" style="190"/>
    <col min="15618" max="15618" width="4.85546875" style="190" customWidth="1"/>
    <col min="15619" max="15619" width="21.7109375" style="190" customWidth="1"/>
    <col min="15620" max="15620" width="11" style="190" bestFit="1" customWidth="1"/>
    <col min="15621" max="15621" width="8.28515625" style="190" customWidth="1"/>
    <col min="15622" max="15622" width="9.42578125" style="190" customWidth="1"/>
    <col min="15623" max="15623" width="11" style="190" customWidth="1"/>
    <col min="15624" max="15624" width="10" style="190" customWidth="1"/>
    <col min="15625" max="15625" width="10.42578125" style="190" customWidth="1"/>
    <col min="15626" max="15626" width="11.7109375" style="190" customWidth="1"/>
    <col min="15627" max="15627" width="10.7109375" style="190" customWidth="1"/>
    <col min="15628" max="15628" width="4.85546875" style="190" customWidth="1"/>
    <col min="15629" max="15629" width="11.28515625" style="190" customWidth="1"/>
    <col min="15630" max="15630" width="10.85546875" style="190" customWidth="1"/>
    <col min="15631" max="15631" width="10.42578125" style="190" bestFit="1" customWidth="1"/>
    <col min="15632" max="15873" width="8.85546875" style="190"/>
    <col min="15874" max="15874" width="4.85546875" style="190" customWidth="1"/>
    <col min="15875" max="15875" width="21.7109375" style="190" customWidth="1"/>
    <col min="15876" max="15876" width="11" style="190" bestFit="1" customWidth="1"/>
    <col min="15877" max="15877" width="8.28515625" style="190" customWidth="1"/>
    <col min="15878" max="15878" width="9.42578125" style="190" customWidth="1"/>
    <col min="15879" max="15879" width="11" style="190" customWidth="1"/>
    <col min="15880" max="15880" width="10" style="190" customWidth="1"/>
    <col min="15881" max="15881" width="10.42578125" style="190" customWidth="1"/>
    <col min="15882" max="15882" width="11.7109375" style="190" customWidth="1"/>
    <col min="15883" max="15883" width="10.7109375" style="190" customWidth="1"/>
    <col min="15884" max="15884" width="4.85546875" style="190" customWidth="1"/>
    <col min="15885" max="15885" width="11.28515625" style="190" customWidth="1"/>
    <col min="15886" max="15886" width="10.85546875" style="190" customWidth="1"/>
    <col min="15887" max="15887" width="10.42578125" style="190" bestFit="1" customWidth="1"/>
    <col min="15888" max="16129" width="8.85546875" style="190"/>
    <col min="16130" max="16130" width="4.85546875" style="190" customWidth="1"/>
    <col min="16131" max="16131" width="21.7109375" style="190" customWidth="1"/>
    <col min="16132" max="16132" width="11" style="190" bestFit="1" customWidth="1"/>
    <col min="16133" max="16133" width="8.28515625" style="190" customWidth="1"/>
    <col min="16134" max="16134" width="9.42578125" style="190" customWidth="1"/>
    <col min="16135" max="16135" width="11" style="190" customWidth="1"/>
    <col min="16136" max="16136" width="10" style="190" customWidth="1"/>
    <col min="16137" max="16137" width="10.42578125" style="190" customWidth="1"/>
    <col min="16138" max="16138" width="11.7109375" style="190" customWidth="1"/>
    <col min="16139" max="16139" width="10.7109375" style="190" customWidth="1"/>
    <col min="16140" max="16140" width="4.85546875" style="190" customWidth="1"/>
    <col min="16141" max="16141" width="11.28515625" style="190" customWidth="1"/>
    <col min="16142" max="16142" width="10.85546875" style="190" customWidth="1"/>
    <col min="16143" max="16143" width="10.42578125" style="190" bestFit="1" customWidth="1"/>
    <col min="16144" max="16384" width="8.85546875" style="190"/>
  </cols>
  <sheetData>
    <row r="1" spans="1:14" s="182" customFormat="1" ht="15.75" x14ac:dyDescent="0.2">
      <c r="A1" s="182" t="s">
        <v>684</v>
      </c>
      <c r="B1" s="183" t="s">
        <v>33</v>
      </c>
      <c r="C1" s="183" t="s">
        <v>28</v>
      </c>
      <c r="D1" s="183" t="s">
        <v>685</v>
      </c>
      <c r="E1" s="183" t="s">
        <v>686</v>
      </c>
      <c r="F1" s="183" t="s">
        <v>687</v>
      </c>
      <c r="G1" s="184" t="s">
        <v>688</v>
      </c>
      <c r="H1" s="183" t="s">
        <v>689</v>
      </c>
      <c r="I1" s="184" t="s">
        <v>690</v>
      </c>
      <c r="J1" s="185" t="s">
        <v>691</v>
      </c>
      <c r="K1" s="185" t="s">
        <v>692</v>
      </c>
      <c r="L1" s="185" t="s">
        <v>693</v>
      </c>
      <c r="M1" s="185" t="s">
        <v>694</v>
      </c>
      <c r="N1" s="185" t="s">
        <v>695</v>
      </c>
    </row>
    <row r="2" spans="1:14" s="188" customFormat="1" x14ac:dyDescent="0.2">
      <c r="A2" s="186" t="s">
        <v>112</v>
      </c>
      <c r="B2" s="186">
        <v>10</v>
      </c>
      <c r="C2" s="186" t="s">
        <v>339</v>
      </c>
      <c r="D2" s="186" t="s">
        <v>340</v>
      </c>
      <c r="E2" s="186">
        <v>0.80600000000000005</v>
      </c>
      <c r="F2" s="186">
        <v>3894</v>
      </c>
      <c r="G2" s="186">
        <v>12.548</v>
      </c>
      <c r="H2" s="186">
        <v>844</v>
      </c>
      <c r="I2" s="186">
        <v>-31.649000000000001</v>
      </c>
      <c r="J2" s="187">
        <v>14.793178039702234</v>
      </c>
      <c r="K2" s="187">
        <v>49.279500868486345</v>
      </c>
      <c r="L2" s="188">
        <f t="shared" ref="L2:L65" si="0">K2/J2</f>
        <v>3.3312315133522366</v>
      </c>
      <c r="M2" s="189">
        <f t="shared" ref="M2:M65" si="1">0.9975*G2 - 1.7724</f>
        <v>10.744230000000002</v>
      </c>
      <c r="N2" s="189">
        <f t="shared" ref="N2:N65" si="2">1.0104*I2 + 1.8791</f>
        <v>-30.099049599999997</v>
      </c>
    </row>
    <row r="3" spans="1:14" s="188" customFormat="1" x14ac:dyDescent="0.2">
      <c r="A3" s="186" t="s">
        <v>112</v>
      </c>
      <c r="B3" s="186">
        <v>11</v>
      </c>
      <c r="C3" s="186" t="s">
        <v>341</v>
      </c>
      <c r="D3" s="186" t="s">
        <v>342</v>
      </c>
      <c r="E3" s="186">
        <v>0.81399999999999995</v>
      </c>
      <c r="F3" s="186">
        <v>4036</v>
      </c>
      <c r="G3" s="186">
        <v>11.909000000000001</v>
      </c>
      <c r="H3" s="186">
        <v>846</v>
      </c>
      <c r="I3" s="186">
        <v>-31.643999999999998</v>
      </c>
      <c r="J3" s="187">
        <v>15.173216216216218</v>
      </c>
      <c r="K3" s="187">
        <v>48.954885503685503</v>
      </c>
      <c r="L3" s="188">
        <f t="shared" si="0"/>
        <v>3.2264013644889258</v>
      </c>
      <c r="M3" s="189">
        <f t="shared" si="1"/>
        <v>10.106827500000001</v>
      </c>
      <c r="N3" s="189">
        <f t="shared" si="2"/>
        <v>-30.093997599999994</v>
      </c>
    </row>
    <row r="4" spans="1:14" s="188" customFormat="1" x14ac:dyDescent="0.2">
      <c r="A4" s="186" t="s">
        <v>112</v>
      </c>
      <c r="B4" s="186">
        <v>12</v>
      </c>
      <c r="C4" s="186" t="s">
        <v>341</v>
      </c>
      <c r="D4" s="186" t="s">
        <v>203</v>
      </c>
      <c r="E4" s="186">
        <v>0.84</v>
      </c>
      <c r="F4" s="186">
        <v>4158</v>
      </c>
      <c r="G4" s="186">
        <v>11.929</v>
      </c>
      <c r="H4" s="186">
        <v>872</v>
      </c>
      <c r="I4" s="186">
        <v>-31.616</v>
      </c>
      <c r="J4" s="187">
        <v>15.142252976190477</v>
      </c>
      <c r="K4" s="187">
        <v>48.922907380952374</v>
      </c>
      <c r="L4" s="188">
        <f t="shared" si="0"/>
        <v>3.2308869398680797</v>
      </c>
      <c r="M4" s="189">
        <f t="shared" si="1"/>
        <v>10.126777500000001</v>
      </c>
      <c r="N4" s="189">
        <f t="shared" si="2"/>
        <v>-30.065706399999996</v>
      </c>
    </row>
    <row r="5" spans="1:14" s="188" customFormat="1" x14ac:dyDescent="0.2">
      <c r="A5" s="186" t="s">
        <v>112</v>
      </c>
      <c r="B5" s="186">
        <v>13</v>
      </c>
      <c r="C5" s="186" t="s">
        <v>343</v>
      </c>
      <c r="D5" s="186" t="s">
        <v>344</v>
      </c>
      <c r="E5" s="186">
        <v>0.82399999999999995</v>
      </c>
      <c r="F5" s="186">
        <v>4064</v>
      </c>
      <c r="G5" s="186">
        <v>8.8119999999999994</v>
      </c>
      <c r="H5" s="186">
        <v>838</v>
      </c>
      <c r="I5" s="186">
        <v>-31.710999999999999</v>
      </c>
      <c r="J5" s="187">
        <v>15.099762742718447</v>
      </c>
      <c r="K5" s="187">
        <v>47.860839320388351</v>
      </c>
      <c r="L5" s="188">
        <f t="shared" si="0"/>
        <v>3.1696418106614468</v>
      </c>
      <c r="M5" s="189">
        <f t="shared" si="1"/>
        <v>7.0175700000000001</v>
      </c>
      <c r="N5" s="189">
        <f t="shared" si="2"/>
        <v>-30.161694399999995</v>
      </c>
    </row>
    <row r="6" spans="1:14" s="188" customFormat="1" x14ac:dyDescent="0.2">
      <c r="A6" s="186" t="s">
        <v>112</v>
      </c>
      <c r="B6" s="186">
        <v>14</v>
      </c>
      <c r="C6" s="186" t="s">
        <v>345</v>
      </c>
      <c r="D6" s="186" t="s">
        <v>346</v>
      </c>
      <c r="E6" s="186">
        <v>0.84499999999999997</v>
      </c>
      <c r="F6" s="186">
        <v>4071</v>
      </c>
      <c r="G6" s="186">
        <v>8.6389999999999993</v>
      </c>
      <c r="H6" s="186">
        <v>881</v>
      </c>
      <c r="I6" s="186">
        <v>-32.292000000000002</v>
      </c>
      <c r="J6" s="187">
        <v>14.669710650887577</v>
      </c>
      <c r="K6" s="187">
        <v>48.929124970414193</v>
      </c>
      <c r="L6" s="188">
        <f t="shared" si="0"/>
        <v>3.3353844622323061</v>
      </c>
      <c r="M6" s="189">
        <f t="shared" si="1"/>
        <v>6.8450024999999988</v>
      </c>
      <c r="N6" s="189">
        <f t="shared" si="2"/>
        <v>-30.748736799999996</v>
      </c>
    </row>
    <row r="7" spans="1:14" s="188" customFormat="1" x14ac:dyDescent="0.2">
      <c r="A7" s="186" t="s">
        <v>112</v>
      </c>
      <c r="B7" s="186">
        <v>15</v>
      </c>
      <c r="C7" s="186" t="s">
        <v>347</v>
      </c>
      <c r="D7" s="186" t="s">
        <v>348</v>
      </c>
      <c r="E7" s="186">
        <v>0.84</v>
      </c>
      <c r="F7" s="186">
        <v>4065</v>
      </c>
      <c r="G7" s="186">
        <v>12.569000000000001</v>
      </c>
      <c r="H7" s="186">
        <v>888</v>
      </c>
      <c r="I7" s="186">
        <v>-31.396999999999998</v>
      </c>
      <c r="J7" s="187">
        <v>14.715164880952383</v>
      </c>
      <c r="K7" s="187">
        <v>49.614306428571432</v>
      </c>
      <c r="L7" s="188">
        <f t="shared" si="0"/>
        <v>3.3716446149232908</v>
      </c>
      <c r="M7" s="189">
        <f t="shared" si="1"/>
        <v>10.765177500000002</v>
      </c>
      <c r="N7" s="189">
        <f t="shared" si="2"/>
        <v>-29.844428799999996</v>
      </c>
    </row>
    <row r="8" spans="1:14" s="188" customFormat="1" x14ac:dyDescent="0.2">
      <c r="A8" s="186" t="s">
        <v>112</v>
      </c>
      <c r="B8" s="186">
        <v>16</v>
      </c>
      <c r="C8" s="186" t="s">
        <v>349</v>
      </c>
      <c r="D8" s="186" t="s">
        <v>350</v>
      </c>
      <c r="E8" s="186">
        <v>0.83699999999999997</v>
      </c>
      <c r="F8" s="186">
        <v>4012</v>
      </c>
      <c r="G8" s="186">
        <v>8.67</v>
      </c>
      <c r="H8" s="186">
        <v>873</v>
      </c>
      <c r="I8" s="186">
        <v>-31.821000000000002</v>
      </c>
      <c r="J8" s="187">
        <v>14.638838112305857</v>
      </c>
      <c r="K8" s="187">
        <v>49.08615579450418</v>
      </c>
      <c r="L8" s="188">
        <f t="shared" si="0"/>
        <v>3.3531456129186132</v>
      </c>
      <c r="M8" s="189">
        <f t="shared" si="1"/>
        <v>6.8759249999999996</v>
      </c>
      <c r="N8" s="189">
        <f t="shared" si="2"/>
        <v>-30.272838399999998</v>
      </c>
    </row>
    <row r="9" spans="1:14" s="188" customFormat="1" x14ac:dyDescent="0.2">
      <c r="A9" s="186" t="s">
        <v>112</v>
      </c>
      <c r="B9" s="186">
        <v>17</v>
      </c>
      <c r="C9" s="186" t="s">
        <v>351</v>
      </c>
      <c r="D9" s="186" t="s">
        <v>352</v>
      </c>
      <c r="E9" s="186">
        <v>0.83799999999999997</v>
      </c>
      <c r="F9" s="186">
        <v>3833</v>
      </c>
      <c r="G9" s="186">
        <v>11.904999999999999</v>
      </c>
      <c r="H9" s="186">
        <v>903</v>
      </c>
      <c r="I9" s="186">
        <v>-29.306000000000001</v>
      </c>
      <c r="J9" s="187">
        <v>13.916260143198093</v>
      </c>
      <c r="K9" s="187">
        <v>50.776320763723149</v>
      </c>
      <c r="L9" s="188">
        <f t="shared" si="0"/>
        <v>3.6487044824712691</v>
      </c>
      <c r="M9" s="189">
        <f t="shared" si="1"/>
        <v>10.102837500000001</v>
      </c>
      <c r="N9" s="189">
        <f t="shared" si="2"/>
        <v>-27.7316824</v>
      </c>
    </row>
    <row r="10" spans="1:14" s="188" customFormat="1" x14ac:dyDescent="0.2">
      <c r="A10" s="186" t="s">
        <v>112</v>
      </c>
      <c r="B10" s="186">
        <v>18</v>
      </c>
      <c r="C10" s="186" t="s">
        <v>353</v>
      </c>
      <c r="D10" s="186" t="s">
        <v>354</v>
      </c>
      <c r="E10" s="186">
        <v>0.84599999999999997</v>
      </c>
      <c r="F10" s="186">
        <v>4009</v>
      </c>
      <c r="G10" s="186">
        <v>12.151999999999999</v>
      </c>
      <c r="H10" s="186">
        <v>862</v>
      </c>
      <c r="I10" s="186">
        <v>-30.974</v>
      </c>
      <c r="J10" s="187">
        <v>14.45424704491726</v>
      </c>
      <c r="K10" s="187">
        <v>47.937335933806139</v>
      </c>
      <c r="L10" s="188">
        <f t="shared" si="0"/>
        <v>3.3164879349881451</v>
      </c>
      <c r="M10" s="189">
        <f t="shared" si="1"/>
        <v>10.349220000000001</v>
      </c>
      <c r="N10" s="189">
        <f t="shared" si="2"/>
        <v>-29.417029599999999</v>
      </c>
    </row>
    <row r="11" spans="1:14" s="188" customFormat="1" x14ac:dyDescent="0.2">
      <c r="A11" s="186" t="s">
        <v>112</v>
      </c>
      <c r="B11" s="186">
        <v>19</v>
      </c>
      <c r="C11" s="186" t="s">
        <v>355</v>
      </c>
      <c r="D11" s="186" t="s">
        <v>356</v>
      </c>
      <c r="E11" s="186">
        <v>0.81799999999999995</v>
      </c>
      <c r="F11" s="186">
        <v>4046</v>
      </c>
      <c r="G11" s="186">
        <v>12.894</v>
      </c>
      <c r="H11" s="186">
        <v>839</v>
      </c>
      <c r="I11" s="186">
        <v>-32.338000000000001</v>
      </c>
      <c r="J11" s="187">
        <v>15.101493887530562</v>
      </c>
      <c r="K11" s="187">
        <v>48.259367359413204</v>
      </c>
      <c r="L11" s="188">
        <f t="shared" si="0"/>
        <v>3.1956684364360397</v>
      </c>
      <c r="M11" s="189">
        <f t="shared" si="1"/>
        <v>11.089365000000001</v>
      </c>
      <c r="N11" s="189">
        <f t="shared" si="2"/>
        <v>-30.795215200000001</v>
      </c>
    </row>
    <row r="12" spans="1:14" s="188" customFormat="1" x14ac:dyDescent="0.2">
      <c r="A12" s="186" t="s">
        <v>112</v>
      </c>
      <c r="B12" s="186">
        <v>20</v>
      </c>
      <c r="C12" s="186" t="s">
        <v>357</v>
      </c>
      <c r="D12" s="186" t="s">
        <v>358</v>
      </c>
      <c r="E12" s="186">
        <v>0.82399999999999995</v>
      </c>
      <c r="F12" s="186">
        <v>3053</v>
      </c>
      <c r="G12" s="186">
        <v>12.811999999999999</v>
      </c>
      <c r="H12" s="186">
        <v>878</v>
      </c>
      <c r="I12" s="186">
        <v>-34.457000000000001</v>
      </c>
      <c r="J12" s="187">
        <v>11.327790655339808</v>
      </c>
      <c r="K12" s="187">
        <v>50.237572330097095</v>
      </c>
      <c r="L12" s="188">
        <f t="shared" si="0"/>
        <v>4.4348958997062331</v>
      </c>
      <c r="M12" s="189">
        <f t="shared" si="1"/>
        <v>11.007570000000001</v>
      </c>
      <c r="N12" s="189">
        <f t="shared" si="2"/>
        <v>-32.936252799999998</v>
      </c>
    </row>
    <row r="13" spans="1:14" s="188" customFormat="1" x14ac:dyDescent="0.2">
      <c r="A13" s="186" t="s">
        <v>112</v>
      </c>
      <c r="B13" s="186">
        <v>21</v>
      </c>
      <c r="C13" s="186" t="s">
        <v>359</v>
      </c>
      <c r="D13" s="186" t="s">
        <v>360</v>
      </c>
      <c r="E13" s="186">
        <v>0.80200000000000005</v>
      </c>
      <c r="F13" s="186">
        <v>3890</v>
      </c>
      <c r="G13" s="186">
        <v>10.026999999999999</v>
      </c>
      <c r="H13" s="186">
        <v>819</v>
      </c>
      <c r="I13" s="186">
        <v>-32.76</v>
      </c>
      <c r="J13" s="187">
        <v>14.792195137157108</v>
      </c>
      <c r="K13" s="187">
        <v>47.784356109725678</v>
      </c>
      <c r="L13" s="188">
        <f t="shared" si="0"/>
        <v>3.2303762671230749</v>
      </c>
      <c r="M13" s="189">
        <f t="shared" si="1"/>
        <v>8.2295325000000012</v>
      </c>
      <c r="N13" s="189">
        <f t="shared" si="2"/>
        <v>-31.221603999999999</v>
      </c>
    </row>
    <row r="14" spans="1:14" s="188" customFormat="1" x14ac:dyDescent="0.2">
      <c r="A14" s="186" t="s">
        <v>112</v>
      </c>
      <c r="B14" s="186">
        <v>22</v>
      </c>
      <c r="C14" s="186" t="s">
        <v>361</v>
      </c>
      <c r="D14" s="186" t="s">
        <v>362</v>
      </c>
      <c r="E14" s="186">
        <v>0.83599999999999997</v>
      </c>
      <c r="F14" s="186">
        <v>4143</v>
      </c>
      <c r="G14" s="186">
        <v>12.39</v>
      </c>
      <c r="H14" s="186">
        <v>856</v>
      </c>
      <c r="I14" s="186">
        <v>-31.62</v>
      </c>
      <c r="J14" s="187">
        <v>15.087598684210526</v>
      </c>
      <c r="K14" s="187">
        <v>47.949328708133969</v>
      </c>
      <c r="L14" s="188">
        <f t="shared" si="0"/>
        <v>3.1780623087697779</v>
      </c>
      <c r="M14" s="189">
        <f t="shared" si="1"/>
        <v>10.586625000000002</v>
      </c>
      <c r="N14" s="189">
        <f t="shared" si="2"/>
        <v>-30.069747999999997</v>
      </c>
    </row>
    <row r="15" spans="1:14" s="188" customFormat="1" x14ac:dyDescent="0.2">
      <c r="A15" s="186" t="s">
        <v>112</v>
      </c>
      <c r="B15" s="186">
        <v>23</v>
      </c>
      <c r="C15" s="186" t="s">
        <v>363</v>
      </c>
      <c r="D15" s="186" t="s">
        <v>364</v>
      </c>
      <c r="E15" s="186">
        <v>0.82799999999999996</v>
      </c>
      <c r="F15" s="186">
        <v>4104</v>
      </c>
      <c r="G15" s="186">
        <v>9.875</v>
      </c>
      <c r="H15" s="186">
        <v>848</v>
      </c>
      <c r="I15" s="186">
        <v>-32.655999999999999</v>
      </c>
      <c r="J15" s="187">
        <v>15.13101147342995</v>
      </c>
      <c r="K15" s="187">
        <v>47.908971859903382</v>
      </c>
      <c r="L15" s="188">
        <f t="shared" si="0"/>
        <v>3.166276884002865</v>
      </c>
      <c r="M15" s="189">
        <f t="shared" si="1"/>
        <v>8.0779125000000018</v>
      </c>
      <c r="N15" s="189">
        <f t="shared" si="2"/>
        <v>-31.116522399999994</v>
      </c>
    </row>
    <row r="16" spans="1:14" s="188" customFormat="1" x14ac:dyDescent="0.2">
      <c r="A16" s="186" t="s">
        <v>112</v>
      </c>
      <c r="B16" s="186">
        <v>24</v>
      </c>
      <c r="C16" s="186" t="s">
        <v>365</v>
      </c>
      <c r="D16" s="186" t="s">
        <v>366</v>
      </c>
      <c r="E16" s="186">
        <v>0.81599999999999995</v>
      </c>
      <c r="F16" s="186">
        <v>3965</v>
      </c>
      <c r="G16" s="186">
        <v>12.266999999999999</v>
      </c>
      <c r="H16" s="186">
        <v>828</v>
      </c>
      <c r="I16" s="186">
        <v>-32.448</v>
      </c>
      <c r="J16" s="187">
        <v>14.859618259803922</v>
      </c>
      <c r="K16" s="187">
        <v>47.568673039215689</v>
      </c>
      <c r="L16" s="188">
        <f t="shared" si="0"/>
        <v>3.2012042441151767</v>
      </c>
      <c r="M16" s="189">
        <f t="shared" si="1"/>
        <v>10.4639325</v>
      </c>
      <c r="N16" s="189">
        <f t="shared" si="2"/>
        <v>-30.906359199999997</v>
      </c>
    </row>
    <row r="17" spans="1:14" s="188" customFormat="1" x14ac:dyDescent="0.2">
      <c r="A17" s="186" t="s">
        <v>112</v>
      </c>
      <c r="B17" s="186">
        <v>25</v>
      </c>
      <c r="C17" s="186" t="s">
        <v>367</v>
      </c>
      <c r="D17" s="186" t="s">
        <v>368</v>
      </c>
      <c r="E17" s="186">
        <v>0.83199999999999996</v>
      </c>
      <c r="F17" s="186">
        <v>3511</v>
      </c>
      <c r="G17" s="186">
        <v>10.044</v>
      </c>
      <c r="H17" s="186">
        <v>901</v>
      </c>
      <c r="I17" s="186">
        <v>-33.758000000000003</v>
      </c>
      <c r="J17" s="187">
        <v>12.826727163461541</v>
      </c>
      <c r="K17" s="187">
        <v>50.882757692307692</v>
      </c>
      <c r="L17" s="188">
        <f t="shared" si="0"/>
        <v>3.9669322535567204</v>
      </c>
      <c r="M17" s="189">
        <f t="shared" si="1"/>
        <v>8.2464900000000014</v>
      </c>
      <c r="N17" s="189">
        <f t="shared" si="2"/>
        <v>-32.229983199999999</v>
      </c>
    </row>
    <row r="18" spans="1:14" s="188" customFormat="1" x14ac:dyDescent="0.2">
      <c r="A18" s="186" t="s">
        <v>112</v>
      </c>
      <c r="B18" s="186">
        <v>26</v>
      </c>
      <c r="C18" s="186" t="s">
        <v>369</v>
      </c>
      <c r="D18" s="186" t="s">
        <v>370</v>
      </c>
      <c r="E18" s="186">
        <v>0.80100000000000005</v>
      </c>
      <c r="F18" s="186">
        <v>3498</v>
      </c>
      <c r="G18" s="186">
        <v>13.419</v>
      </c>
      <c r="H18" s="186">
        <v>856</v>
      </c>
      <c r="I18" s="186">
        <v>-32.737000000000002</v>
      </c>
      <c r="J18" s="187">
        <v>13.364361423220972</v>
      </c>
      <c r="K18" s="187">
        <v>50.21732759051185</v>
      </c>
      <c r="L18" s="188">
        <f t="shared" si="0"/>
        <v>3.7575553369319814</v>
      </c>
      <c r="M18" s="189">
        <f t="shared" si="1"/>
        <v>11.613052500000002</v>
      </c>
      <c r="N18" s="189">
        <f t="shared" si="2"/>
        <v>-31.1983648</v>
      </c>
    </row>
    <row r="19" spans="1:14" s="188" customFormat="1" x14ac:dyDescent="0.2">
      <c r="A19" s="186" t="s">
        <v>112</v>
      </c>
      <c r="B19" s="186">
        <v>27</v>
      </c>
      <c r="C19" s="186" t="s">
        <v>371</v>
      </c>
      <c r="D19" s="186" t="s">
        <v>372</v>
      </c>
      <c r="E19" s="186">
        <v>0.83499999999999996</v>
      </c>
      <c r="F19" s="186">
        <v>4087</v>
      </c>
      <c r="G19" s="186">
        <v>8.9269999999999996</v>
      </c>
      <c r="H19" s="186">
        <v>858</v>
      </c>
      <c r="I19" s="186">
        <v>-32.088999999999999</v>
      </c>
      <c r="J19" s="187">
        <v>14.927961676646706</v>
      </c>
      <c r="K19" s="187">
        <v>48.184681676646704</v>
      </c>
      <c r="L19" s="188">
        <f t="shared" si="0"/>
        <v>3.2278138650387072</v>
      </c>
      <c r="M19" s="189">
        <f t="shared" si="1"/>
        <v>7.1322824999999996</v>
      </c>
      <c r="N19" s="189">
        <f t="shared" si="2"/>
        <v>-30.543625599999999</v>
      </c>
    </row>
    <row r="20" spans="1:14" s="188" customFormat="1" x14ac:dyDescent="0.2">
      <c r="A20" s="186" t="s">
        <v>112</v>
      </c>
      <c r="B20" s="186">
        <v>28</v>
      </c>
      <c r="C20" s="186" t="s">
        <v>373</v>
      </c>
      <c r="D20" s="186" t="s">
        <v>374</v>
      </c>
      <c r="E20" s="186">
        <v>0.82899999999999996</v>
      </c>
      <c r="F20" s="186">
        <v>3576</v>
      </c>
      <c r="G20" s="186">
        <v>12.342000000000001</v>
      </c>
      <c r="H20" s="186">
        <v>885</v>
      </c>
      <c r="I20" s="186">
        <v>-31.08</v>
      </c>
      <c r="J20" s="187">
        <v>13.158189384800966</v>
      </c>
      <c r="K20" s="187">
        <v>50.195249698431844</v>
      </c>
      <c r="L20" s="188">
        <f t="shared" si="0"/>
        <v>3.8147535523703899</v>
      </c>
      <c r="M20" s="189">
        <f t="shared" si="1"/>
        <v>10.538745000000002</v>
      </c>
      <c r="N20" s="189">
        <f t="shared" si="2"/>
        <v>-29.524131999999994</v>
      </c>
    </row>
    <row r="21" spans="1:14" s="188" customFormat="1" x14ac:dyDescent="0.2">
      <c r="A21" s="186" t="s">
        <v>112</v>
      </c>
      <c r="B21" s="186">
        <v>29</v>
      </c>
      <c r="C21" s="186" t="s">
        <v>375</v>
      </c>
      <c r="D21" s="186" t="s">
        <v>376</v>
      </c>
      <c r="E21" s="186">
        <v>0.81</v>
      </c>
      <c r="F21" s="186">
        <v>3136</v>
      </c>
      <c r="G21" s="186">
        <v>10.601000000000001</v>
      </c>
      <c r="H21" s="186">
        <v>935</v>
      </c>
      <c r="I21" s="186">
        <v>-36.106000000000002</v>
      </c>
      <c r="J21" s="187">
        <v>11.733944444444445</v>
      </c>
      <c r="K21" s="187">
        <v>54.213598641975302</v>
      </c>
      <c r="L21" s="188">
        <f t="shared" si="0"/>
        <v>4.6202365196677988</v>
      </c>
      <c r="M21" s="189">
        <f t="shared" si="1"/>
        <v>8.8020975000000021</v>
      </c>
      <c r="N21" s="189">
        <f t="shared" si="2"/>
        <v>-34.602402400000003</v>
      </c>
    </row>
    <row r="22" spans="1:14" s="188" customFormat="1" x14ac:dyDescent="0.2">
      <c r="A22" s="186" t="s">
        <v>112</v>
      </c>
      <c r="B22" s="186">
        <v>30</v>
      </c>
      <c r="C22" s="186" t="s">
        <v>377</v>
      </c>
      <c r="D22" s="186" t="s">
        <v>378</v>
      </c>
      <c r="E22" s="186">
        <v>0.82899999999999996</v>
      </c>
      <c r="F22" s="186">
        <v>3940</v>
      </c>
      <c r="G22" s="186">
        <v>12.448</v>
      </c>
      <c r="H22" s="186">
        <v>859</v>
      </c>
      <c r="I22" s="186">
        <v>-32.646000000000001</v>
      </c>
      <c r="J22" s="187">
        <v>14.399537394451148</v>
      </c>
      <c r="K22" s="187">
        <v>48.368464294330515</v>
      </c>
      <c r="L22" s="188">
        <f t="shared" si="0"/>
        <v>3.3590290416530513</v>
      </c>
      <c r="M22" s="189">
        <f t="shared" si="1"/>
        <v>10.644480000000001</v>
      </c>
      <c r="N22" s="189">
        <f t="shared" si="2"/>
        <v>-31.106418399999995</v>
      </c>
    </row>
    <row r="23" spans="1:14" s="188" customFormat="1" x14ac:dyDescent="0.2">
      <c r="A23" s="186" t="s">
        <v>112</v>
      </c>
      <c r="B23" s="186">
        <v>31</v>
      </c>
      <c r="C23" s="186" t="s">
        <v>379</v>
      </c>
      <c r="D23" s="186" t="s">
        <v>380</v>
      </c>
      <c r="E23" s="186">
        <v>0.81399999999999995</v>
      </c>
      <c r="F23" s="186">
        <v>3828</v>
      </c>
      <c r="G23" s="186">
        <v>12.965</v>
      </c>
      <c r="H23" s="186">
        <v>845</v>
      </c>
      <c r="I23" s="186">
        <v>-32.968000000000004</v>
      </c>
      <c r="J23" s="187">
        <v>14.343195945945947</v>
      </c>
      <c r="K23" s="187">
        <v>48.670736732186732</v>
      </c>
      <c r="L23" s="188">
        <f t="shared" si="0"/>
        <v>3.3932979034524968</v>
      </c>
      <c r="M23" s="189">
        <f t="shared" si="1"/>
        <v>11.160187500000001</v>
      </c>
      <c r="N23" s="189">
        <f t="shared" si="2"/>
        <v>-31.431767200000003</v>
      </c>
    </row>
    <row r="24" spans="1:14" s="188" customFormat="1" x14ac:dyDescent="0.2">
      <c r="A24" s="186" t="s">
        <v>112</v>
      </c>
      <c r="B24" s="186">
        <v>32</v>
      </c>
      <c r="C24" s="186" t="s">
        <v>381</v>
      </c>
      <c r="D24" s="186" t="s">
        <v>382</v>
      </c>
      <c r="E24" s="186">
        <v>0.82499999999999996</v>
      </c>
      <c r="F24" s="186">
        <v>4061</v>
      </c>
      <c r="G24" s="186">
        <v>9.0129999999999999</v>
      </c>
      <c r="H24" s="186">
        <v>841</v>
      </c>
      <c r="I24" s="186">
        <v>-32.878</v>
      </c>
      <c r="J24" s="187">
        <v>14.933340000000001</v>
      </c>
      <c r="K24" s="187">
        <v>47.655483636363641</v>
      </c>
      <c r="L24" s="188">
        <f t="shared" si="0"/>
        <v>3.1912139974288163</v>
      </c>
      <c r="M24" s="189">
        <f t="shared" si="1"/>
        <v>7.218067500000001</v>
      </c>
      <c r="N24" s="189">
        <f t="shared" si="2"/>
        <v>-31.340831199999997</v>
      </c>
    </row>
    <row r="25" spans="1:14" s="188" customFormat="1" x14ac:dyDescent="0.2">
      <c r="A25" s="186" t="s">
        <v>112</v>
      </c>
      <c r="B25" s="186">
        <v>33</v>
      </c>
      <c r="C25" s="186" t="s">
        <v>381</v>
      </c>
      <c r="D25" s="186" t="s">
        <v>244</v>
      </c>
      <c r="E25" s="186">
        <v>0.81</v>
      </c>
      <c r="F25" s="186">
        <v>4024</v>
      </c>
      <c r="G25" s="186">
        <v>9.0980000000000008</v>
      </c>
      <c r="H25" s="186">
        <v>831</v>
      </c>
      <c r="I25" s="186">
        <v>-32.930999999999997</v>
      </c>
      <c r="J25" s="187">
        <v>15.118366049382717</v>
      </c>
      <c r="K25" s="187">
        <v>47.948129753086413</v>
      </c>
      <c r="L25" s="188">
        <f t="shared" si="0"/>
        <v>3.1715153341616662</v>
      </c>
      <c r="M25" s="189">
        <f t="shared" si="1"/>
        <v>7.3028550000000019</v>
      </c>
      <c r="N25" s="189">
        <f t="shared" si="2"/>
        <v>-31.394382399999998</v>
      </c>
    </row>
    <row r="26" spans="1:14" s="188" customFormat="1" x14ac:dyDescent="0.2">
      <c r="A26" s="186" t="s">
        <v>112</v>
      </c>
      <c r="B26" s="186">
        <v>40</v>
      </c>
      <c r="C26" s="186" t="s">
        <v>383</v>
      </c>
      <c r="D26" s="186" t="s">
        <v>384</v>
      </c>
      <c r="E26" s="186">
        <v>0.82699999999999996</v>
      </c>
      <c r="F26" s="186">
        <v>3783</v>
      </c>
      <c r="G26" s="186">
        <v>12.448</v>
      </c>
      <c r="H26" s="186">
        <v>881</v>
      </c>
      <c r="I26" s="186">
        <v>-33.412999999999997</v>
      </c>
      <c r="J26" s="187">
        <v>13.906487303506651</v>
      </c>
      <c r="K26" s="187">
        <v>49.969590084643286</v>
      </c>
      <c r="L26" s="188">
        <f t="shared" si="0"/>
        <v>3.5932575203259982</v>
      </c>
      <c r="M26" s="189">
        <f t="shared" si="1"/>
        <v>10.644480000000001</v>
      </c>
      <c r="N26" s="189">
        <f t="shared" si="2"/>
        <v>-31.881395199999993</v>
      </c>
    </row>
    <row r="27" spans="1:14" s="188" customFormat="1" x14ac:dyDescent="0.2">
      <c r="A27" s="186" t="s">
        <v>112</v>
      </c>
      <c r="B27" s="186">
        <v>41</v>
      </c>
      <c r="C27" s="186" t="s">
        <v>385</v>
      </c>
      <c r="D27" s="186" t="s">
        <v>386</v>
      </c>
      <c r="E27" s="186">
        <v>0.80700000000000005</v>
      </c>
      <c r="F27" s="186">
        <v>3914</v>
      </c>
      <c r="G27" s="186">
        <v>10.218</v>
      </c>
      <c r="H27" s="186">
        <v>837</v>
      </c>
      <c r="I27" s="186">
        <v>-32.866999999999997</v>
      </c>
      <c r="J27" s="187">
        <v>14.650541511771994</v>
      </c>
      <c r="K27" s="187">
        <v>48.412989095415107</v>
      </c>
      <c r="L27" s="188">
        <f t="shared" si="0"/>
        <v>3.3045187480963985</v>
      </c>
      <c r="M27" s="189">
        <f t="shared" si="1"/>
        <v>8.4200550000000014</v>
      </c>
      <c r="N27" s="189">
        <f t="shared" si="2"/>
        <v>-31.329716799999993</v>
      </c>
    </row>
    <row r="28" spans="1:14" s="188" customFormat="1" x14ac:dyDescent="0.2">
      <c r="A28" s="186" t="s">
        <v>112</v>
      </c>
      <c r="B28" s="186">
        <v>42</v>
      </c>
      <c r="C28" s="186" t="s">
        <v>387</v>
      </c>
      <c r="D28" s="186" t="s">
        <v>388</v>
      </c>
      <c r="E28" s="186">
        <v>0.85</v>
      </c>
      <c r="F28" s="188">
        <v>4022</v>
      </c>
      <c r="G28" s="188">
        <v>13.663</v>
      </c>
      <c r="H28" s="188">
        <v>894</v>
      </c>
      <c r="I28" s="188">
        <v>-32.186999999999998</v>
      </c>
      <c r="J28" s="187">
        <v>14.30586235294118</v>
      </c>
      <c r="K28" s="187">
        <v>49.149782823529407</v>
      </c>
      <c r="L28" s="188">
        <f t="shared" si="0"/>
        <v>3.4356392932457211</v>
      </c>
      <c r="M28" s="189">
        <f t="shared" si="1"/>
        <v>11.856442500000002</v>
      </c>
      <c r="N28" s="189">
        <f t="shared" si="2"/>
        <v>-30.642644799999992</v>
      </c>
    </row>
    <row r="29" spans="1:14" s="188" customFormat="1" x14ac:dyDescent="0.2">
      <c r="A29" s="186" t="s">
        <v>112</v>
      </c>
      <c r="B29" s="186">
        <v>43</v>
      </c>
      <c r="C29" s="186" t="s">
        <v>389</v>
      </c>
      <c r="D29" s="186" t="s">
        <v>390</v>
      </c>
      <c r="E29" s="186">
        <v>0.82299999999999995</v>
      </c>
      <c r="F29" s="188">
        <v>3563</v>
      </c>
      <c r="G29" s="188">
        <v>12.792</v>
      </c>
      <c r="H29" s="188">
        <v>908</v>
      </c>
      <c r="I29" s="188">
        <v>-33.942</v>
      </c>
      <c r="J29" s="187">
        <v>13.081198663426488</v>
      </c>
      <c r="K29" s="187">
        <v>51.662793560145801</v>
      </c>
      <c r="L29" s="188">
        <f t="shared" si="0"/>
        <v>3.949392933278276</v>
      </c>
      <c r="M29" s="189">
        <f t="shared" si="1"/>
        <v>10.987620000000001</v>
      </c>
      <c r="N29" s="189">
        <f t="shared" si="2"/>
        <v>-32.415896799999999</v>
      </c>
    </row>
    <row r="30" spans="1:14" s="188" customFormat="1" x14ac:dyDescent="0.2">
      <c r="A30" s="186" t="s">
        <v>112</v>
      </c>
      <c r="B30" s="186">
        <v>44</v>
      </c>
      <c r="C30" s="186" t="s">
        <v>391</v>
      </c>
      <c r="D30" s="186" t="s">
        <v>392</v>
      </c>
      <c r="E30" s="186">
        <v>0.83699999999999997</v>
      </c>
      <c r="F30" s="188">
        <v>4184</v>
      </c>
      <c r="G30" s="188">
        <v>12.792</v>
      </c>
      <c r="H30" s="188">
        <v>854</v>
      </c>
      <c r="I30" s="188">
        <v>-31.888999999999999</v>
      </c>
      <c r="J30" s="187">
        <v>15.102066905615294</v>
      </c>
      <c r="K30" s="187">
        <v>47.654025567502984</v>
      </c>
      <c r="L30" s="188">
        <f t="shared" si="0"/>
        <v>3.1554638093799019</v>
      </c>
      <c r="M30" s="189">
        <f t="shared" si="1"/>
        <v>10.987620000000001</v>
      </c>
      <c r="N30" s="189">
        <f t="shared" si="2"/>
        <v>-30.341545599999996</v>
      </c>
    </row>
    <row r="31" spans="1:14" s="188" customFormat="1" x14ac:dyDescent="0.2">
      <c r="A31" s="186" t="s">
        <v>112</v>
      </c>
      <c r="B31" s="186">
        <v>45</v>
      </c>
      <c r="C31" s="186" t="s">
        <v>393</v>
      </c>
      <c r="D31" s="186" t="s">
        <v>394</v>
      </c>
      <c r="E31" s="186">
        <v>0.85</v>
      </c>
      <c r="F31" s="188">
        <v>3998</v>
      </c>
      <c r="G31" s="188">
        <v>9.9700000000000006</v>
      </c>
      <c r="H31" s="188">
        <v>893</v>
      </c>
      <c r="I31" s="188">
        <v>-33.027000000000001</v>
      </c>
      <c r="J31" s="187">
        <v>14.198858235294121</v>
      </c>
      <c r="K31" s="187">
        <v>49.135879176470588</v>
      </c>
      <c r="L31" s="188">
        <f t="shared" si="0"/>
        <v>3.4605514304194873</v>
      </c>
      <c r="M31" s="189">
        <f t="shared" si="1"/>
        <v>8.1726750000000017</v>
      </c>
      <c r="N31" s="189">
        <f t="shared" si="2"/>
        <v>-31.491380800000002</v>
      </c>
    </row>
    <row r="32" spans="1:14" s="188" customFormat="1" x14ac:dyDescent="0.2">
      <c r="A32" s="186" t="s">
        <v>112</v>
      </c>
      <c r="B32" s="186">
        <v>46</v>
      </c>
      <c r="C32" s="186" t="s">
        <v>395</v>
      </c>
      <c r="D32" s="186" t="s">
        <v>396</v>
      </c>
      <c r="E32" s="186">
        <v>0.82599999999999996</v>
      </c>
      <c r="F32" s="188">
        <v>3972</v>
      </c>
      <c r="G32" s="188">
        <v>11.513</v>
      </c>
      <c r="H32" s="188">
        <v>835</v>
      </c>
      <c r="I32" s="188">
        <v>-32.072000000000003</v>
      </c>
      <c r="J32" s="187">
        <v>14.521977602905572</v>
      </c>
      <c r="K32" s="187">
        <v>47.158340799031471</v>
      </c>
      <c r="L32" s="188">
        <f t="shared" si="0"/>
        <v>3.247377326184278</v>
      </c>
      <c r="M32" s="189">
        <f t="shared" si="1"/>
        <v>9.7118175000000004</v>
      </c>
      <c r="N32" s="189">
        <f t="shared" si="2"/>
        <v>-30.526448799999997</v>
      </c>
    </row>
    <row r="33" spans="1:15" s="188" customFormat="1" x14ac:dyDescent="0.2">
      <c r="A33" s="186" t="s">
        <v>112</v>
      </c>
      <c r="B33" s="186">
        <v>47</v>
      </c>
      <c r="C33" s="186" t="s">
        <v>397</v>
      </c>
      <c r="D33" s="186" t="s">
        <v>398</v>
      </c>
      <c r="E33" s="186">
        <v>0.82499999999999996</v>
      </c>
      <c r="F33" s="188">
        <v>3878</v>
      </c>
      <c r="G33" s="188">
        <v>13.087</v>
      </c>
      <c r="H33" s="188">
        <v>851</v>
      </c>
      <c r="I33" s="188">
        <v>-31.878</v>
      </c>
      <c r="J33" s="187">
        <v>14.271860000000004</v>
      </c>
      <c r="K33" s="187">
        <v>48.289875151515147</v>
      </c>
      <c r="L33" s="188">
        <f t="shared" si="0"/>
        <v>3.38357264936141</v>
      </c>
      <c r="M33" s="189">
        <f t="shared" si="1"/>
        <v>11.281882500000002</v>
      </c>
      <c r="N33" s="189">
        <f t="shared" si="2"/>
        <v>-30.3304312</v>
      </c>
    </row>
    <row r="34" spans="1:15" s="188" customFormat="1" x14ac:dyDescent="0.2">
      <c r="A34" s="186" t="s">
        <v>112</v>
      </c>
      <c r="B34" s="186">
        <v>48</v>
      </c>
      <c r="C34" s="186" t="s">
        <v>399</v>
      </c>
      <c r="D34" s="186" t="s">
        <v>400</v>
      </c>
      <c r="E34" s="186">
        <v>0.84899999999999998</v>
      </c>
      <c r="F34" s="188">
        <v>4041</v>
      </c>
      <c r="G34" s="188">
        <v>10.436999999999999</v>
      </c>
      <c r="H34" s="188">
        <v>892</v>
      </c>
      <c r="I34" s="188">
        <v>-32.790999999999997</v>
      </c>
      <c r="J34" s="187">
        <v>14.378885159010604</v>
      </c>
      <c r="K34" s="187">
        <v>49.189777031802109</v>
      </c>
      <c r="L34" s="188">
        <f t="shared" si="0"/>
        <v>3.4209729396842059</v>
      </c>
      <c r="M34" s="189">
        <f t="shared" si="1"/>
        <v>8.6385075000000011</v>
      </c>
      <c r="N34" s="189">
        <f t="shared" si="2"/>
        <v>-31.252926399999993</v>
      </c>
    </row>
    <row r="35" spans="1:15" s="188" customFormat="1" x14ac:dyDescent="0.2">
      <c r="A35" s="186" t="s">
        <v>112</v>
      </c>
      <c r="B35" s="186">
        <v>49</v>
      </c>
      <c r="C35" s="186" t="s">
        <v>401</v>
      </c>
      <c r="D35" s="186" t="s">
        <v>402</v>
      </c>
      <c r="E35" s="186">
        <v>0.81499999999999995</v>
      </c>
      <c r="F35" s="188">
        <v>2397</v>
      </c>
      <c r="G35" s="188">
        <v>11.907999999999999</v>
      </c>
      <c r="H35" s="188">
        <v>964</v>
      </c>
      <c r="I35" s="188">
        <v>-35.331000000000003</v>
      </c>
      <c r="J35" s="187">
        <v>8.8645220858895719</v>
      </c>
      <c r="K35" s="187">
        <v>55.660447361963186</v>
      </c>
      <c r="L35" s="188">
        <f t="shared" si="0"/>
        <v>6.2790127682757699</v>
      </c>
      <c r="M35" s="189">
        <f t="shared" si="1"/>
        <v>10.105830000000001</v>
      </c>
      <c r="N35" s="189">
        <f t="shared" si="2"/>
        <v>-33.819342400000004</v>
      </c>
    </row>
    <row r="36" spans="1:15" s="188" customFormat="1" x14ac:dyDescent="0.2">
      <c r="A36" s="186" t="s">
        <v>112</v>
      </c>
      <c r="B36" s="186">
        <v>50</v>
      </c>
      <c r="C36" s="186" t="s">
        <v>403</v>
      </c>
      <c r="D36" s="186" t="s">
        <v>404</v>
      </c>
      <c r="E36" s="186">
        <v>0.83299999999999996</v>
      </c>
      <c r="F36" s="188">
        <v>3440</v>
      </c>
      <c r="G36" s="188">
        <v>12.407999999999999</v>
      </c>
      <c r="H36" s="188">
        <v>922</v>
      </c>
      <c r="I36" s="188">
        <v>-34.271000000000001</v>
      </c>
      <c r="J36" s="187">
        <v>12.47055342136855</v>
      </c>
      <c r="K36" s="187">
        <v>51.908023049219679</v>
      </c>
      <c r="L36" s="188">
        <f t="shared" si="0"/>
        <v>4.1624474307831614</v>
      </c>
      <c r="M36" s="189">
        <f t="shared" si="1"/>
        <v>10.60458</v>
      </c>
      <c r="N36" s="189">
        <f t="shared" si="2"/>
        <v>-32.748318399999995</v>
      </c>
    </row>
    <row r="37" spans="1:15" s="188" customFormat="1" x14ac:dyDescent="0.2">
      <c r="A37" s="186" t="s">
        <v>112</v>
      </c>
      <c r="B37" s="186">
        <v>51</v>
      </c>
      <c r="C37" s="186" t="s">
        <v>405</v>
      </c>
      <c r="D37" s="186" t="s">
        <v>406</v>
      </c>
      <c r="E37" s="186">
        <v>0.82</v>
      </c>
      <c r="F37" s="188">
        <v>3904</v>
      </c>
      <c r="G37" s="188">
        <v>10.429</v>
      </c>
      <c r="H37" s="188">
        <v>818</v>
      </c>
      <c r="I37" s="188">
        <v>-30.963000000000001</v>
      </c>
      <c r="J37" s="187">
        <v>14.399147560975612</v>
      </c>
      <c r="K37" s="187">
        <v>46.568660121951218</v>
      </c>
      <c r="L37" s="188">
        <f t="shared" si="0"/>
        <v>3.2341261817582185</v>
      </c>
      <c r="M37" s="189">
        <f t="shared" si="1"/>
        <v>8.6305275000000012</v>
      </c>
      <c r="N37" s="189">
        <f t="shared" si="2"/>
        <v>-29.405915199999999</v>
      </c>
    </row>
    <row r="38" spans="1:15" s="188" customFormat="1" x14ac:dyDescent="0.2">
      <c r="A38" s="186" t="s">
        <v>112</v>
      </c>
      <c r="B38" s="186">
        <v>52</v>
      </c>
      <c r="C38" s="186" t="s">
        <v>407</v>
      </c>
      <c r="D38" s="186" t="s">
        <v>408</v>
      </c>
      <c r="E38" s="186">
        <v>0.83299999999999996</v>
      </c>
      <c r="F38" s="188">
        <v>3722</v>
      </c>
      <c r="G38" s="188">
        <v>11.683999999999999</v>
      </c>
      <c r="H38" s="188">
        <v>887</v>
      </c>
      <c r="I38" s="188">
        <v>-32.470999999999997</v>
      </c>
      <c r="J38" s="187">
        <v>13.468582232893159</v>
      </c>
      <c r="K38" s="187">
        <v>49.757619327731085</v>
      </c>
      <c r="L38" s="188">
        <f t="shared" si="0"/>
        <v>3.6943472198738436</v>
      </c>
      <c r="M38" s="189">
        <f t="shared" si="1"/>
        <v>9.8823900000000009</v>
      </c>
      <c r="N38" s="189">
        <f t="shared" si="2"/>
        <v>-30.929598399999996</v>
      </c>
    </row>
    <row r="39" spans="1:15" s="188" customFormat="1" x14ac:dyDescent="0.2">
      <c r="A39" s="186" t="s">
        <v>112</v>
      </c>
      <c r="B39" s="186">
        <v>53</v>
      </c>
      <c r="C39" s="186" t="s">
        <v>409</v>
      </c>
      <c r="D39" s="186" t="s">
        <v>410</v>
      </c>
      <c r="E39" s="186">
        <v>0.82499999999999996</v>
      </c>
      <c r="F39" s="188">
        <v>3690</v>
      </c>
      <c r="G39" s="188">
        <v>12.721</v>
      </c>
      <c r="H39" s="188">
        <v>872</v>
      </c>
      <c r="I39" s="188">
        <v>-31.981999999999999</v>
      </c>
      <c r="J39" s="187">
        <v>13.534020000000002</v>
      </c>
      <c r="K39" s="187">
        <v>49.439965575757569</v>
      </c>
      <c r="L39" s="188">
        <f t="shared" si="0"/>
        <v>3.6530140768047898</v>
      </c>
      <c r="M39" s="189">
        <f t="shared" si="1"/>
        <v>10.916797500000001</v>
      </c>
      <c r="N39" s="189">
        <f t="shared" si="2"/>
        <v>-30.435512799999998</v>
      </c>
    </row>
    <row r="40" spans="1:15" s="188" customFormat="1" x14ac:dyDescent="0.2">
      <c r="A40" s="186" t="s">
        <v>112</v>
      </c>
      <c r="B40" s="186">
        <v>54</v>
      </c>
      <c r="C40" s="186" t="s">
        <v>411</v>
      </c>
      <c r="D40" s="186" t="s">
        <v>412</v>
      </c>
      <c r="E40" s="186">
        <v>0.84799999999999998</v>
      </c>
      <c r="F40" s="188">
        <v>3649</v>
      </c>
      <c r="G40" s="188">
        <v>12.047000000000001</v>
      </c>
      <c r="H40" s="188">
        <v>921</v>
      </c>
      <c r="I40" s="188">
        <v>-32.47</v>
      </c>
      <c r="J40" s="187">
        <v>13.017767099056607</v>
      </c>
      <c r="K40" s="187">
        <v>51.033638915094336</v>
      </c>
      <c r="L40" s="188">
        <f t="shared" si="0"/>
        <v>3.9203066491174763</v>
      </c>
      <c r="M40" s="189">
        <f t="shared" si="1"/>
        <v>10.244482500000002</v>
      </c>
      <c r="N40" s="189">
        <f t="shared" si="2"/>
        <v>-30.928587999999998</v>
      </c>
    </row>
    <row r="41" spans="1:15" s="188" customFormat="1" x14ac:dyDescent="0.2">
      <c r="A41" s="186" t="s">
        <v>112</v>
      </c>
      <c r="B41" s="186">
        <v>55</v>
      </c>
      <c r="C41" s="186" t="s">
        <v>413</v>
      </c>
      <c r="D41" s="186" t="s">
        <v>414</v>
      </c>
      <c r="E41" s="186">
        <v>0.84799999999999998</v>
      </c>
      <c r="F41" s="188">
        <v>3771</v>
      </c>
      <c r="G41" s="188">
        <v>12.023999999999999</v>
      </c>
      <c r="H41" s="188">
        <v>894</v>
      </c>
      <c r="I41" s="188">
        <v>-32.933</v>
      </c>
      <c r="J41" s="187">
        <v>13.480506485849059</v>
      </c>
      <c r="K41" s="187">
        <v>49.460812264150931</v>
      </c>
      <c r="L41" s="188">
        <f t="shared" si="0"/>
        <v>3.6690618647060189</v>
      </c>
      <c r="M41" s="189">
        <f t="shared" si="1"/>
        <v>10.221540000000001</v>
      </c>
      <c r="N41" s="189">
        <f t="shared" si="2"/>
        <v>-31.396403199999995</v>
      </c>
    </row>
    <row r="42" spans="1:15" s="188" customFormat="1" x14ac:dyDescent="0.2">
      <c r="A42" s="186" t="s">
        <v>112</v>
      </c>
      <c r="B42" s="186">
        <v>56</v>
      </c>
      <c r="C42" s="186" t="s">
        <v>415</v>
      </c>
      <c r="D42" s="186" t="s">
        <v>416</v>
      </c>
      <c r="E42" s="186">
        <v>0.80600000000000005</v>
      </c>
      <c r="F42" s="188">
        <v>3701</v>
      </c>
      <c r="G42" s="188">
        <v>12.5</v>
      </c>
      <c r="H42" s="188">
        <v>847</v>
      </c>
      <c r="I42" s="188">
        <v>-32.173999999999999</v>
      </c>
      <c r="J42" s="187">
        <v>13.899202853598016</v>
      </c>
      <c r="K42" s="187">
        <v>49.183146277915625</v>
      </c>
      <c r="L42" s="188">
        <f t="shared" si="0"/>
        <v>3.5385587789434871</v>
      </c>
      <c r="M42" s="189">
        <f t="shared" si="1"/>
        <v>10.696350000000001</v>
      </c>
      <c r="N42" s="189">
        <f t="shared" si="2"/>
        <v>-30.629509599999999</v>
      </c>
    </row>
    <row r="43" spans="1:15" s="188" customFormat="1" x14ac:dyDescent="0.2">
      <c r="A43" s="186" t="s">
        <v>112</v>
      </c>
      <c r="B43" s="186">
        <v>57</v>
      </c>
      <c r="C43" s="186" t="s">
        <v>417</v>
      </c>
      <c r="D43" s="186" t="s">
        <v>418</v>
      </c>
      <c r="E43" s="186">
        <v>0.81200000000000006</v>
      </c>
      <c r="F43" s="188">
        <v>3878</v>
      </c>
      <c r="G43" s="188">
        <v>9.8849999999999998</v>
      </c>
      <c r="H43" s="188">
        <v>826</v>
      </c>
      <c r="I43" s="188">
        <v>-28.966999999999999</v>
      </c>
      <c r="J43" s="187">
        <v>14.483525246305417</v>
      </c>
      <c r="K43" s="187">
        <v>47.57844926108374</v>
      </c>
      <c r="L43" s="188">
        <f t="shared" si="0"/>
        <v>3.2850047520868899</v>
      </c>
      <c r="M43" s="189">
        <f t="shared" si="1"/>
        <v>8.0878875000000008</v>
      </c>
      <c r="N43" s="189">
        <f t="shared" si="2"/>
        <v>-27.389156799999995</v>
      </c>
    </row>
    <row r="44" spans="1:15" s="188" customFormat="1" x14ac:dyDescent="0.2">
      <c r="A44" s="186" t="s">
        <v>112</v>
      </c>
      <c r="B44" s="186">
        <v>58</v>
      </c>
      <c r="C44" s="186" t="s">
        <v>419</v>
      </c>
      <c r="D44" s="186" t="s">
        <v>420</v>
      </c>
      <c r="E44" s="186">
        <v>0.82699999999999996</v>
      </c>
      <c r="F44" s="188">
        <v>3753</v>
      </c>
      <c r="G44" s="188">
        <v>12.073</v>
      </c>
      <c r="H44" s="188">
        <v>874</v>
      </c>
      <c r="I44" s="188">
        <v>-31.501999999999999</v>
      </c>
      <c r="J44" s="187">
        <v>13.735169286577994</v>
      </c>
      <c r="K44" s="187">
        <v>49.59600012091898</v>
      </c>
      <c r="L44" s="188">
        <f t="shared" si="0"/>
        <v>3.61087650877257</v>
      </c>
      <c r="M44" s="189">
        <f t="shared" si="1"/>
        <v>10.270417500000002</v>
      </c>
      <c r="N44" s="189">
        <f t="shared" si="2"/>
        <v>-29.950520799999996</v>
      </c>
    </row>
    <row r="45" spans="1:15" s="188" customFormat="1" x14ac:dyDescent="0.2">
      <c r="A45" s="186" t="s">
        <v>112</v>
      </c>
      <c r="B45" s="186">
        <v>59</v>
      </c>
      <c r="C45" s="186" t="s">
        <v>421</v>
      </c>
      <c r="D45" s="186" t="s">
        <v>422</v>
      </c>
      <c r="E45" s="186">
        <v>0.81599999999999995</v>
      </c>
      <c r="F45" s="188">
        <v>2236</v>
      </c>
      <c r="G45" s="188">
        <v>13.475</v>
      </c>
      <c r="H45" s="188">
        <v>1032</v>
      </c>
      <c r="I45" s="188">
        <v>-35.786999999999999</v>
      </c>
      <c r="J45" s="187">
        <v>8.2540238970588238</v>
      </c>
      <c r="K45" s="187">
        <v>59.740571200980384</v>
      </c>
      <c r="L45" s="188">
        <f t="shared" si="0"/>
        <v>7.2377511800357022</v>
      </c>
      <c r="M45" s="189">
        <f t="shared" si="1"/>
        <v>11.668912500000001</v>
      </c>
      <c r="N45" s="189">
        <f t="shared" si="2"/>
        <v>-34.280084799999997</v>
      </c>
    </row>
    <row r="46" spans="1:15" s="188" customFormat="1" x14ac:dyDescent="0.2">
      <c r="A46" s="186" t="s">
        <v>112</v>
      </c>
      <c r="B46" s="186">
        <v>60</v>
      </c>
      <c r="C46" s="186" t="s">
        <v>421</v>
      </c>
      <c r="D46" s="186" t="s">
        <v>285</v>
      </c>
      <c r="E46" s="186">
        <v>0.84499999999999997</v>
      </c>
      <c r="F46" s="188">
        <v>2727</v>
      </c>
      <c r="G46" s="188">
        <v>13.506</v>
      </c>
      <c r="H46" s="188">
        <v>1032</v>
      </c>
      <c r="I46" s="188">
        <v>-34.933</v>
      </c>
      <c r="J46" s="187">
        <v>9.7174976331360945</v>
      </c>
      <c r="K46" s="187">
        <v>57.56842579881657</v>
      </c>
      <c r="L46" s="188">
        <f t="shared" si="0"/>
        <v>5.9242027085771163</v>
      </c>
      <c r="M46" s="189">
        <f t="shared" si="1"/>
        <v>11.699835000000002</v>
      </c>
      <c r="N46" s="189">
        <f t="shared" si="2"/>
        <v>-33.417203199999996</v>
      </c>
    </row>
    <row r="47" spans="1:15" s="217" customFormat="1" x14ac:dyDescent="0.2">
      <c r="A47" s="216" t="s">
        <v>112</v>
      </c>
      <c r="B47" s="216">
        <v>61</v>
      </c>
      <c r="C47" s="216" t="s">
        <v>423</v>
      </c>
      <c r="D47" s="216" t="s">
        <v>424</v>
      </c>
      <c r="E47" s="216">
        <v>0.83399999999999996</v>
      </c>
      <c r="J47" s="218"/>
      <c r="K47" s="218"/>
      <c r="M47" s="219"/>
      <c r="N47" s="219"/>
      <c r="O47" s="217" t="s">
        <v>683</v>
      </c>
    </row>
    <row r="48" spans="1:15" s="188" customFormat="1" x14ac:dyDescent="0.2">
      <c r="A48" s="186" t="s">
        <v>112</v>
      </c>
      <c r="B48" s="186">
        <v>62</v>
      </c>
      <c r="C48" s="186" t="s">
        <v>425</v>
      </c>
      <c r="D48" s="186" t="s">
        <v>426</v>
      </c>
      <c r="E48" s="186">
        <v>0.82499999999999996</v>
      </c>
      <c r="F48" s="188">
        <v>3917</v>
      </c>
      <c r="G48" s="188">
        <v>11.976000000000001</v>
      </c>
      <c r="H48" s="188">
        <v>843</v>
      </c>
      <c r="I48" s="188">
        <v>-31.702999999999999</v>
      </c>
      <c r="J48" s="187">
        <v>14.389006666666667</v>
      </c>
      <c r="K48" s="187">
        <v>47.862172484848486</v>
      </c>
      <c r="L48" s="188">
        <f t="shared" si="0"/>
        <v>3.3263013628122917</v>
      </c>
      <c r="M48" s="189">
        <f t="shared" si="1"/>
        <v>10.173660000000002</v>
      </c>
      <c r="N48" s="189">
        <f t="shared" si="2"/>
        <v>-30.1536112</v>
      </c>
    </row>
    <row r="49" spans="1:14" s="188" customFormat="1" x14ac:dyDescent="0.2">
      <c r="A49" s="186" t="s">
        <v>112</v>
      </c>
      <c r="B49" s="186">
        <v>63</v>
      </c>
      <c r="C49" s="186" t="s">
        <v>427</v>
      </c>
      <c r="D49" s="186" t="s">
        <v>428</v>
      </c>
      <c r="E49" s="186">
        <v>0.83899999999999997</v>
      </c>
      <c r="F49" s="188">
        <v>4048</v>
      </c>
      <c r="G49" s="188">
        <v>11.291</v>
      </c>
      <c r="H49" s="188">
        <v>850</v>
      </c>
      <c r="I49" s="188">
        <v>-31.78</v>
      </c>
      <c r="J49" s="187">
        <v>14.638017282479144</v>
      </c>
      <c r="K49" s="187">
        <v>47.488109177592371</v>
      </c>
      <c r="L49" s="188">
        <f t="shared" si="0"/>
        <v>3.2441626663764689</v>
      </c>
      <c r="M49" s="189">
        <f t="shared" si="1"/>
        <v>9.4903725000000012</v>
      </c>
      <c r="N49" s="189">
        <f t="shared" si="2"/>
        <v>-30.231411999999999</v>
      </c>
    </row>
    <row r="50" spans="1:14" s="188" customFormat="1" x14ac:dyDescent="0.2">
      <c r="A50" s="186" t="s">
        <v>112</v>
      </c>
      <c r="B50" s="186">
        <v>70</v>
      </c>
      <c r="C50" s="186" t="s">
        <v>429</v>
      </c>
      <c r="D50" s="186" t="s">
        <v>430</v>
      </c>
      <c r="E50" s="186">
        <v>0.82599999999999996</v>
      </c>
      <c r="F50" s="188">
        <v>3949</v>
      </c>
      <c r="G50" s="188">
        <v>9.2940000000000005</v>
      </c>
      <c r="H50" s="188">
        <v>845</v>
      </c>
      <c r="I50" s="188">
        <v>-31.478000000000002</v>
      </c>
      <c r="J50" s="187">
        <v>14.52565314769976</v>
      </c>
      <c r="K50" s="187">
        <v>48.13739128329297</v>
      </c>
      <c r="L50" s="188">
        <f t="shared" si="0"/>
        <v>3.3139570932764468</v>
      </c>
      <c r="M50" s="189">
        <f t="shared" si="1"/>
        <v>7.4983650000000006</v>
      </c>
      <c r="N50" s="189">
        <f t="shared" si="2"/>
        <v>-29.926271199999999</v>
      </c>
    </row>
    <row r="51" spans="1:14" s="188" customFormat="1" x14ac:dyDescent="0.2">
      <c r="A51" s="186" t="s">
        <v>112</v>
      </c>
      <c r="B51" s="186">
        <v>71</v>
      </c>
      <c r="C51" s="186" t="s">
        <v>431</v>
      </c>
      <c r="D51" s="186" t="s">
        <v>432</v>
      </c>
      <c r="E51" s="186">
        <v>0.83199999999999996</v>
      </c>
      <c r="F51" s="188">
        <v>3197</v>
      </c>
      <c r="G51" s="188">
        <v>12.098000000000001</v>
      </c>
      <c r="H51" s="188">
        <v>947</v>
      </c>
      <c r="I51" s="188">
        <v>-35.143999999999998</v>
      </c>
      <c r="J51" s="187">
        <v>11.624216947115386</v>
      </c>
      <c r="K51" s="187">
        <v>53.587690264423074</v>
      </c>
      <c r="L51" s="188">
        <f t="shared" si="0"/>
        <v>4.6100043132557982</v>
      </c>
      <c r="M51" s="189">
        <f t="shared" si="1"/>
        <v>10.295355000000002</v>
      </c>
      <c r="N51" s="189">
        <f t="shared" si="2"/>
        <v>-33.630397599999995</v>
      </c>
    </row>
    <row r="52" spans="1:14" s="188" customFormat="1" x14ac:dyDescent="0.2">
      <c r="A52" s="186" t="s">
        <v>112</v>
      </c>
      <c r="B52" s="186">
        <v>72</v>
      </c>
      <c r="C52" s="186" t="s">
        <v>433</v>
      </c>
      <c r="D52" s="186" t="s">
        <v>434</v>
      </c>
      <c r="E52" s="186">
        <v>0.82399999999999995</v>
      </c>
      <c r="F52" s="188">
        <v>4014</v>
      </c>
      <c r="G52" s="188">
        <v>12.092000000000001</v>
      </c>
      <c r="H52" s="188">
        <v>836</v>
      </c>
      <c r="I52" s="188">
        <v>-31.314</v>
      </c>
      <c r="J52" s="187">
        <v>14.761098907766993</v>
      </c>
      <c r="K52" s="187">
        <v>47.489987014563106</v>
      </c>
      <c r="L52" s="188">
        <f t="shared" si="0"/>
        <v>3.2172392659448161</v>
      </c>
      <c r="M52" s="189">
        <f t="shared" si="1"/>
        <v>10.289370000000002</v>
      </c>
      <c r="N52" s="189">
        <f t="shared" si="2"/>
        <v>-29.7605656</v>
      </c>
    </row>
    <row r="53" spans="1:14" s="188" customFormat="1" x14ac:dyDescent="0.2">
      <c r="A53" s="186" t="s">
        <v>112</v>
      </c>
      <c r="B53" s="186">
        <v>73</v>
      </c>
      <c r="C53" s="186" t="s">
        <v>435</v>
      </c>
      <c r="D53" s="186" t="s">
        <v>436</v>
      </c>
      <c r="E53" s="186">
        <v>0.84499999999999997</v>
      </c>
      <c r="F53" s="188">
        <v>4095</v>
      </c>
      <c r="G53" s="188">
        <v>11.592000000000001</v>
      </c>
      <c r="H53" s="188">
        <v>857</v>
      </c>
      <c r="I53" s="188">
        <v>-31.727</v>
      </c>
      <c r="J53" s="187">
        <v>14.734083431952664</v>
      </c>
      <c r="K53" s="187">
        <v>47.608454792899408</v>
      </c>
      <c r="L53" s="188">
        <f t="shared" si="0"/>
        <v>3.2311785807900777</v>
      </c>
      <c r="M53" s="189">
        <f t="shared" si="1"/>
        <v>9.7906200000000023</v>
      </c>
      <c r="N53" s="189">
        <f t="shared" si="2"/>
        <v>-30.177860799999998</v>
      </c>
    </row>
    <row r="54" spans="1:14" s="188" customFormat="1" x14ac:dyDescent="0.2">
      <c r="A54" s="186" t="s">
        <v>112</v>
      </c>
      <c r="B54" s="186">
        <v>74</v>
      </c>
      <c r="C54" s="186" t="s">
        <v>437</v>
      </c>
      <c r="D54" s="186" t="s">
        <v>438</v>
      </c>
      <c r="E54" s="186">
        <v>0.84099999999999997</v>
      </c>
      <c r="F54" s="188">
        <v>3957</v>
      </c>
      <c r="G54" s="188">
        <v>12.331</v>
      </c>
      <c r="H54" s="188">
        <v>848</v>
      </c>
      <c r="I54" s="188">
        <v>-31.341000000000001</v>
      </c>
      <c r="J54" s="187">
        <v>14.307638525564807</v>
      </c>
      <c r="K54" s="187">
        <v>47.272794649227109</v>
      </c>
      <c r="L54" s="188">
        <f t="shared" si="0"/>
        <v>3.304024948964174</v>
      </c>
      <c r="M54" s="189">
        <f t="shared" si="1"/>
        <v>10.527772500000001</v>
      </c>
      <c r="N54" s="189">
        <f t="shared" si="2"/>
        <v>-29.787846399999999</v>
      </c>
    </row>
    <row r="55" spans="1:14" s="188" customFormat="1" x14ac:dyDescent="0.2">
      <c r="A55" s="186" t="s">
        <v>112</v>
      </c>
      <c r="B55" s="186">
        <v>75</v>
      </c>
      <c r="C55" s="186" t="s">
        <v>439</v>
      </c>
      <c r="D55" s="186" t="s">
        <v>440</v>
      </c>
      <c r="E55" s="186">
        <v>0.80700000000000005</v>
      </c>
      <c r="F55" s="188">
        <v>3250</v>
      </c>
      <c r="G55" s="188">
        <v>13.858000000000001</v>
      </c>
      <c r="H55" s="188">
        <v>902</v>
      </c>
      <c r="I55" s="188">
        <v>-32.93</v>
      </c>
      <c r="J55" s="187">
        <v>12.225096034696405</v>
      </c>
      <c r="K55" s="187">
        <v>52.58039132589839</v>
      </c>
      <c r="L55" s="188">
        <f t="shared" si="0"/>
        <v>4.3010207180923921</v>
      </c>
      <c r="M55" s="189">
        <f t="shared" si="1"/>
        <v>12.050955000000002</v>
      </c>
      <c r="N55" s="189">
        <f t="shared" si="2"/>
        <v>-31.393371999999999</v>
      </c>
    </row>
    <row r="56" spans="1:14" s="188" customFormat="1" x14ac:dyDescent="0.2">
      <c r="A56" s="186" t="s">
        <v>112</v>
      </c>
      <c r="B56" s="186">
        <v>76</v>
      </c>
      <c r="C56" s="186" t="s">
        <v>441</v>
      </c>
      <c r="D56" s="186" t="s">
        <v>442</v>
      </c>
      <c r="E56" s="186">
        <v>0.84899999999999998</v>
      </c>
      <c r="F56" s="188">
        <v>4153</v>
      </c>
      <c r="G56" s="188">
        <v>11.666</v>
      </c>
      <c r="H56" s="188">
        <v>857</v>
      </c>
      <c r="I56" s="188">
        <v>-30.451000000000001</v>
      </c>
      <c r="J56" s="187">
        <v>14.836460541813901</v>
      </c>
      <c r="K56" s="187">
        <v>47.376196819787978</v>
      </c>
      <c r="L56" s="188">
        <f t="shared" si="0"/>
        <v>3.1932277032157819</v>
      </c>
      <c r="M56" s="189">
        <f t="shared" si="1"/>
        <v>9.8644350000000021</v>
      </c>
      <c r="N56" s="189">
        <f t="shared" si="2"/>
        <v>-28.888590399999998</v>
      </c>
    </row>
    <row r="57" spans="1:14" s="188" customFormat="1" x14ac:dyDescent="0.2">
      <c r="A57" s="186" t="s">
        <v>112</v>
      </c>
      <c r="B57" s="186">
        <v>77</v>
      </c>
      <c r="C57" s="186" t="s">
        <v>443</v>
      </c>
      <c r="D57" s="186" t="s">
        <v>444</v>
      </c>
      <c r="E57" s="186">
        <v>0.81100000000000005</v>
      </c>
      <c r="F57" s="188">
        <v>3910</v>
      </c>
      <c r="G57" s="188">
        <v>11.856999999999999</v>
      </c>
      <c r="H57" s="188">
        <v>819</v>
      </c>
      <c r="I57" s="188">
        <v>-30.547999999999998</v>
      </c>
      <c r="J57" s="187">
        <v>14.639582614056721</v>
      </c>
      <c r="K57" s="187">
        <v>47.272809247842162</v>
      </c>
      <c r="L57" s="188">
        <f t="shared" si="0"/>
        <v>3.2291090869251611</v>
      </c>
      <c r="M57" s="189">
        <f t="shared" si="1"/>
        <v>10.0549575</v>
      </c>
      <c r="N57" s="189">
        <f t="shared" si="2"/>
        <v>-28.986599199999997</v>
      </c>
    </row>
    <row r="58" spans="1:14" s="188" customFormat="1" x14ac:dyDescent="0.2">
      <c r="A58" s="186" t="s">
        <v>112</v>
      </c>
      <c r="B58" s="186">
        <v>78</v>
      </c>
      <c r="C58" s="186" t="s">
        <v>445</v>
      </c>
      <c r="D58" s="186" t="s">
        <v>446</v>
      </c>
      <c r="E58" s="186">
        <v>0.80100000000000005</v>
      </c>
      <c r="F58" s="188">
        <v>3644</v>
      </c>
      <c r="G58" s="188">
        <v>12.94</v>
      </c>
      <c r="H58" s="188">
        <v>820</v>
      </c>
      <c r="I58" s="188">
        <v>-31.594000000000001</v>
      </c>
      <c r="J58" s="187">
        <v>13.819350811485641</v>
      </c>
      <c r="K58" s="187">
        <v>47.924106117353297</v>
      </c>
      <c r="L58" s="188">
        <f t="shared" si="0"/>
        <v>3.4678985121010357</v>
      </c>
      <c r="M58" s="189">
        <f t="shared" si="1"/>
        <v>11.135250000000001</v>
      </c>
      <c r="N58" s="189">
        <f t="shared" si="2"/>
        <v>-30.043477599999999</v>
      </c>
    </row>
    <row r="59" spans="1:14" s="188" customFormat="1" x14ac:dyDescent="0.2">
      <c r="A59" s="186" t="s">
        <v>112</v>
      </c>
      <c r="B59" s="186">
        <v>79</v>
      </c>
      <c r="C59" s="186" t="s">
        <v>447</v>
      </c>
      <c r="D59" s="186" t="s">
        <v>448</v>
      </c>
      <c r="E59" s="186">
        <v>0.81299999999999994</v>
      </c>
      <c r="F59" s="188">
        <v>3699</v>
      </c>
      <c r="G59" s="188">
        <v>11.211</v>
      </c>
      <c r="H59" s="188">
        <v>813</v>
      </c>
      <c r="I59" s="188">
        <v>-32.459000000000003</v>
      </c>
      <c r="J59" s="187">
        <v>13.83227675276753</v>
      </c>
      <c r="K59" s="187">
        <v>46.809719803198021</v>
      </c>
      <c r="L59" s="188">
        <f t="shared" si="0"/>
        <v>3.3840936412606433</v>
      </c>
      <c r="M59" s="189">
        <f t="shared" si="1"/>
        <v>9.4105725000000024</v>
      </c>
      <c r="N59" s="189">
        <f t="shared" si="2"/>
        <v>-30.917473600000001</v>
      </c>
    </row>
    <row r="60" spans="1:14" s="188" customFormat="1" x14ac:dyDescent="0.2">
      <c r="A60" s="186" t="s">
        <v>112</v>
      </c>
      <c r="B60" s="186">
        <v>80</v>
      </c>
      <c r="C60" s="186" t="s">
        <v>449</v>
      </c>
      <c r="D60" s="186" t="s">
        <v>450</v>
      </c>
      <c r="E60" s="186">
        <v>0.81200000000000006</v>
      </c>
      <c r="F60" s="188">
        <v>3650</v>
      </c>
      <c r="G60" s="188">
        <v>12.26</v>
      </c>
      <c r="H60" s="188">
        <v>871</v>
      </c>
      <c r="I60" s="188">
        <v>-32.612000000000002</v>
      </c>
      <c r="J60" s="187">
        <v>13.686201354679806</v>
      </c>
      <c r="K60" s="187">
        <v>50.385351970443338</v>
      </c>
      <c r="L60" s="188">
        <f t="shared" si="0"/>
        <v>3.6814708964671756</v>
      </c>
      <c r="M60" s="189">
        <f t="shared" si="1"/>
        <v>10.456950000000001</v>
      </c>
      <c r="N60" s="189">
        <f t="shared" si="2"/>
        <v>-31.0720648</v>
      </c>
    </row>
    <row r="61" spans="1:14" s="188" customFormat="1" x14ac:dyDescent="0.2">
      <c r="A61" s="186" t="s">
        <v>112</v>
      </c>
      <c r="B61" s="186">
        <v>81</v>
      </c>
      <c r="C61" s="186" t="s">
        <v>451</v>
      </c>
      <c r="D61" s="186" t="s">
        <v>452</v>
      </c>
      <c r="E61" s="186">
        <v>0.84099999999999997</v>
      </c>
      <c r="F61" s="188">
        <v>3892</v>
      </c>
      <c r="G61" s="188">
        <v>11.603</v>
      </c>
      <c r="H61" s="188">
        <v>848</v>
      </c>
      <c r="I61" s="188">
        <v>-32.28</v>
      </c>
      <c r="J61" s="187">
        <v>14.040950653983355</v>
      </c>
      <c r="K61" s="187">
        <v>47.258742211652795</v>
      </c>
      <c r="L61" s="188">
        <f t="shared" si="0"/>
        <v>3.3657793817718247</v>
      </c>
      <c r="M61" s="189">
        <f t="shared" si="1"/>
        <v>9.8015925000000017</v>
      </c>
      <c r="N61" s="189">
        <f t="shared" si="2"/>
        <v>-30.736612000000001</v>
      </c>
    </row>
    <row r="62" spans="1:14" s="188" customFormat="1" x14ac:dyDescent="0.2">
      <c r="A62" s="186" t="s">
        <v>138</v>
      </c>
      <c r="B62" s="186">
        <v>82</v>
      </c>
      <c r="C62" s="186" t="s">
        <v>453</v>
      </c>
      <c r="D62" s="186" t="s">
        <v>454</v>
      </c>
      <c r="E62" s="186">
        <v>0.81</v>
      </c>
      <c r="F62" s="188">
        <v>3525</v>
      </c>
      <c r="G62" s="188">
        <v>9.6289999999999996</v>
      </c>
      <c r="H62" s="188">
        <v>851</v>
      </c>
      <c r="I62" s="188">
        <v>-32.003</v>
      </c>
      <c r="J62" s="187">
        <v>13.197752469135803</v>
      </c>
      <c r="K62" s="187">
        <v>49.271673580246912</v>
      </c>
      <c r="L62" s="188">
        <f t="shared" si="0"/>
        <v>3.7333382100833754</v>
      </c>
      <c r="M62" s="189">
        <f t="shared" si="1"/>
        <v>7.8325275000000003</v>
      </c>
      <c r="N62" s="189">
        <f t="shared" si="2"/>
        <v>-30.4567312</v>
      </c>
    </row>
    <row r="63" spans="1:14" s="188" customFormat="1" x14ac:dyDescent="0.2">
      <c r="A63" s="186" t="s">
        <v>138</v>
      </c>
      <c r="B63" s="186">
        <v>83</v>
      </c>
      <c r="C63" s="186" t="s">
        <v>455</v>
      </c>
      <c r="D63" s="186" t="s">
        <v>456</v>
      </c>
      <c r="E63" s="186">
        <v>0.81100000000000005</v>
      </c>
      <c r="F63" s="188">
        <v>3097</v>
      </c>
      <c r="G63" s="188">
        <v>11.444000000000001</v>
      </c>
      <c r="H63" s="188">
        <v>907</v>
      </c>
      <c r="I63" s="188">
        <v>-34.161999999999999</v>
      </c>
      <c r="J63" s="187">
        <v>11.557568434032058</v>
      </c>
      <c r="K63" s="187">
        <v>52.535475585696659</v>
      </c>
      <c r="L63" s="188">
        <f t="shared" si="0"/>
        <v>4.5455474380754977</v>
      </c>
      <c r="M63" s="189">
        <f t="shared" si="1"/>
        <v>9.6429900000000028</v>
      </c>
      <c r="N63" s="189">
        <f t="shared" si="2"/>
        <v>-32.638184799999998</v>
      </c>
    </row>
    <row r="64" spans="1:14" s="188" customFormat="1" x14ac:dyDescent="0.2">
      <c r="A64" s="186" t="s">
        <v>138</v>
      </c>
      <c r="B64" s="186">
        <v>84</v>
      </c>
      <c r="C64" s="186" t="s">
        <v>457</v>
      </c>
      <c r="D64" s="186" t="s">
        <v>458</v>
      </c>
      <c r="E64" s="186">
        <v>0.83199999999999996</v>
      </c>
      <c r="F64" s="188">
        <v>3624</v>
      </c>
      <c r="G64" s="188">
        <v>11.885</v>
      </c>
      <c r="H64" s="188">
        <v>897</v>
      </c>
      <c r="I64" s="188">
        <v>-33.744</v>
      </c>
      <c r="J64" s="187">
        <v>13.185853365384617</v>
      </c>
      <c r="K64" s="187">
        <v>50.50938365384615</v>
      </c>
      <c r="L64" s="188">
        <f t="shared" si="0"/>
        <v>3.8305737409793235</v>
      </c>
      <c r="M64" s="189">
        <f t="shared" si="1"/>
        <v>10.082887500000002</v>
      </c>
      <c r="N64" s="189">
        <f t="shared" si="2"/>
        <v>-32.2158376</v>
      </c>
    </row>
    <row r="65" spans="1:14" s="188" customFormat="1" x14ac:dyDescent="0.2">
      <c r="A65" s="186" t="s">
        <v>138</v>
      </c>
      <c r="B65" s="186">
        <v>85</v>
      </c>
      <c r="C65" s="186" t="s">
        <v>459</v>
      </c>
      <c r="D65" s="186" t="s">
        <v>460</v>
      </c>
      <c r="E65" s="186">
        <v>0.8</v>
      </c>
      <c r="F65" s="188">
        <v>3140</v>
      </c>
      <c r="G65" s="188">
        <v>11.456</v>
      </c>
      <c r="H65" s="188">
        <v>898</v>
      </c>
      <c r="I65" s="188">
        <v>-34.204999999999998</v>
      </c>
      <c r="J65" s="187">
        <v>11.874926250000001</v>
      </c>
      <c r="K65" s="187">
        <v>52.639498499999995</v>
      </c>
      <c r="L65" s="188">
        <f t="shared" si="0"/>
        <v>4.4328274038754545</v>
      </c>
      <c r="M65" s="189">
        <f t="shared" si="1"/>
        <v>9.6549600000000009</v>
      </c>
      <c r="N65" s="189">
        <f t="shared" si="2"/>
        <v>-32.681631999999993</v>
      </c>
    </row>
    <row r="66" spans="1:14" s="188" customFormat="1" x14ac:dyDescent="0.2">
      <c r="A66" s="186" t="s">
        <v>138</v>
      </c>
      <c r="B66" s="186">
        <v>86</v>
      </c>
      <c r="C66" s="186" t="s">
        <v>461</v>
      </c>
      <c r="D66" s="186" t="s">
        <v>462</v>
      </c>
      <c r="E66" s="186">
        <v>0.84599999999999997</v>
      </c>
      <c r="F66" s="188">
        <v>3482</v>
      </c>
      <c r="G66" s="188">
        <v>11.942</v>
      </c>
      <c r="H66" s="188">
        <v>945</v>
      </c>
      <c r="I66" s="188">
        <v>-34.24</v>
      </c>
      <c r="J66" s="187">
        <v>12.445050236406621</v>
      </c>
      <c r="K66" s="187">
        <v>52.601115011820333</v>
      </c>
      <c r="L66" s="188">
        <f t="shared" ref="L66:L73" si="3">K66/J66</f>
        <v>4.2266695603961146</v>
      </c>
      <c r="M66" s="189">
        <f t="shared" ref="M66:M73" si="4">0.9975*G66 - 1.7724</f>
        <v>10.139745000000001</v>
      </c>
      <c r="N66" s="189">
        <f t="shared" ref="N66:N73" si="5">1.0104*I66 + 1.8791</f>
        <v>-32.716996000000002</v>
      </c>
    </row>
    <row r="67" spans="1:14" s="188" customFormat="1" x14ac:dyDescent="0.2">
      <c r="A67" s="186" t="s">
        <v>138</v>
      </c>
      <c r="B67" s="186">
        <v>87</v>
      </c>
      <c r="C67" s="186" t="s">
        <v>463</v>
      </c>
      <c r="D67" s="186" t="s">
        <v>464</v>
      </c>
      <c r="E67" s="186">
        <v>0.80700000000000005</v>
      </c>
      <c r="F67" s="188">
        <v>3815</v>
      </c>
      <c r="G67" s="188">
        <v>11.722</v>
      </c>
      <c r="H67" s="188">
        <v>831</v>
      </c>
      <c r="I67" s="188">
        <v>-32.494999999999997</v>
      </c>
      <c r="J67" s="187">
        <v>14.34189405204461</v>
      </c>
      <c r="K67" s="187">
        <v>48.233071127633195</v>
      </c>
      <c r="L67" s="188">
        <f t="shared" si="3"/>
        <v>3.3630893487709868</v>
      </c>
      <c r="M67" s="189">
        <f t="shared" si="4"/>
        <v>9.9202950000000012</v>
      </c>
      <c r="N67" s="189">
        <f t="shared" si="5"/>
        <v>-30.953847999999994</v>
      </c>
    </row>
    <row r="68" spans="1:14" s="188" customFormat="1" x14ac:dyDescent="0.2">
      <c r="A68" s="186" t="s">
        <v>138</v>
      </c>
      <c r="B68" s="186">
        <v>88</v>
      </c>
      <c r="C68" s="186" t="s">
        <v>465</v>
      </c>
      <c r="D68" s="186" t="s">
        <v>466</v>
      </c>
      <c r="E68" s="186">
        <v>0.84399999999999997</v>
      </c>
      <c r="F68" s="188">
        <v>3993</v>
      </c>
      <c r="G68" s="188">
        <v>12.154</v>
      </c>
      <c r="H68" s="188">
        <v>866</v>
      </c>
      <c r="I68" s="188">
        <v>-32.566000000000003</v>
      </c>
      <c r="J68" s="187">
        <v>14.335919431279622</v>
      </c>
      <c r="K68" s="187">
        <v>48.080936848341224</v>
      </c>
      <c r="L68" s="188">
        <f t="shared" si="3"/>
        <v>3.3538788411040565</v>
      </c>
      <c r="M68" s="189">
        <f t="shared" si="4"/>
        <v>10.351215000000002</v>
      </c>
      <c r="N68" s="189">
        <f t="shared" si="5"/>
        <v>-31.025586400000002</v>
      </c>
    </row>
    <row r="69" spans="1:14" s="188" customFormat="1" x14ac:dyDescent="0.2">
      <c r="A69" s="186" t="s">
        <v>138</v>
      </c>
      <c r="B69" s="186">
        <v>89</v>
      </c>
      <c r="C69" s="186" t="s">
        <v>467</v>
      </c>
      <c r="D69" s="186" t="s">
        <v>468</v>
      </c>
      <c r="E69" s="186">
        <v>0.81499999999999995</v>
      </c>
      <c r="F69" s="188">
        <v>3823</v>
      </c>
      <c r="G69" s="188">
        <v>11.86</v>
      </c>
      <c r="H69" s="188">
        <v>850</v>
      </c>
      <c r="I69" s="188">
        <v>-32.298999999999999</v>
      </c>
      <c r="J69" s="187">
        <v>14.205615950920247</v>
      </c>
      <c r="K69" s="187">
        <v>48.888603558282213</v>
      </c>
      <c r="L69" s="188">
        <f t="shared" si="3"/>
        <v>3.4414983290545162</v>
      </c>
      <c r="M69" s="189">
        <f t="shared" si="4"/>
        <v>10.05795</v>
      </c>
      <c r="N69" s="189">
        <f t="shared" si="5"/>
        <v>-30.755809599999999</v>
      </c>
    </row>
    <row r="70" spans="1:14" s="188" customFormat="1" x14ac:dyDescent="0.2">
      <c r="A70" s="186" t="s">
        <v>138</v>
      </c>
      <c r="B70" s="186">
        <v>90</v>
      </c>
      <c r="C70" s="186" t="s">
        <v>469</v>
      </c>
      <c r="D70" s="186" t="s">
        <v>470</v>
      </c>
      <c r="E70" s="186">
        <v>0.83799999999999997</v>
      </c>
      <c r="F70" s="188">
        <v>3783</v>
      </c>
      <c r="G70" s="188">
        <v>11.952999999999999</v>
      </c>
      <c r="H70" s="188">
        <v>887</v>
      </c>
      <c r="I70" s="188">
        <v>-33.380000000000003</v>
      </c>
      <c r="J70" s="187">
        <v>13.665826372315038</v>
      </c>
      <c r="K70" s="187">
        <v>49.692424105011931</v>
      </c>
      <c r="L70" s="188">
        <f t="shared" si="3"/>
        <v>3.6362546070160455</v>
      </c>
      <c r="M70" s="189">
        <f t="shared" si="4"/>
        <v>10.150717500000001</v>
      </c>
      <c r="N70" s="189">
        <f t="shared" si="5"/>
        <v>-31.848052000000003</v>
      </c>
    </row>
    <row r="71" spans="1:14" s="188" customFormat="1" x14ac:dyDescent="0.2">
      <c r="A71" s="186" t="s">
        <v>138</v>
      </c>
      <c r="B71" s="186">
        <v>91</v>
      </c>
      <c r="C71" s="186" t="s">
        <v>471</v>
      </c>
      <c r="D71" s="186" t="s">
        <v>472</v>
      </c>
      <c r="E71" s="186">
        <v>0.82199999999999995</v>
      </c>
      <c r="F71" s="188">
        <v>3981</v>
      </c>
      <c r="G71" s="188">
        <v>12.022</v>
      </c>
      <c r="H71" s="188">
        <v>833</v>
      </c>
      <c r="I71" s="188">
        <v>-32.137</v>
      </c>
      <c r="J71" s="187">
        <v>14.668667274939173</v>
      </c>
      <c r="K71" s="187">
        <v>47.443276885644757</v>
      </c>
      <c r="L71" s="188">
        <f t="shared" si="3"/>
        <v>3.2343276997426811</v>
      </c>
      <c r="M71" s="189">
        <f t="shared" si="4"/>
        <v>10.219545000000002</v>
      </c>
      <c r="N71" s="189">
        <f t="shared" si="5"/>
        <v>-30.592124800000001</v>
      </c>
    </row>
    <row r="72" spans="1:14" s="188" customFormat="1" x14ac:dyDescent="0.2">
      <c r="A72" s="186" t="s">
        <v>138</v>
      </c>
      <c r="B72" s="186">
        <v>92</v>
      </c>
      <c r="C72" s="186" t="s">
        <v>473</v>
      </c>
      <c r="D72" s="186" t="s">
        <v>474</v>
      </c>
      <c r="E72" s="186">
        <v>0.81699999999999995</v>
      </c>
      <c r="F72" s="188">
        <v>3644</v>
      </c>
      <c r="G72" s="188">
        <v>11.516999999999999</v>
      </c>
      <c r="H72" s="188">
        <v>856</v>
      </c>
      <c r="I72" s="188">
        <v>-33.091999999999999</v>
      </c>
      <c r="J72" s="187">
        <v>13.515580171358632</v>
      </c>
      <c r="K72" s="187">
        <v>49.080961077111382</v>
      </c>
      <c r="L72" s="188">
        <f t="shared" si="3"/>
        <v>3.6314357545021019</v>
      </c>
      <c r="M72" s="189">
        <f t="shared" si="4"/>
        <v>9.7158075000000004</v>
      </c>
      <c r="N72" s="189">
        <f t="shared" si="5"/>
        <v>-31.557056799999998</v>
      </c>
    </row>
    <row r="73" spans="1:14" s="188" customFormat="1" x14ac:dyDescent="0.2">
      <c r="A73" s="186" t="s">
        <v>138</v>
      </c>
      <c r="B73" s="186">
        <v>93</v>
      </c>
      <c r="C73" s="186" t="s">
        <v>473</v>
      </c>
      <c r="D73" s="186" t="s">
        <v>338</v>
      </c>
      <c r="E73" s="186">
        <v>0.81699999999999995</v>
      </c>
      <c r="F73" s="188">
        <v>3677</v>
      </c>
      <c r="G73" s="188">
        <v>11.473000000000001</v>
      </c>
      <c r="H73" s="188">
        <v>857</v>
      </c>
      <c r="I73" s="188">
        <v>-33.198999999999998</v>
      </c>
      <c r="J73" s="187">
        <v>13.641615667074666</v>
      </c>
      <c r="K73" s="187">
        <v>49.173951897184828</v>
      </c>
      <c r="L73" s="188">
        <f t="shared" si="3"/>
        <v>3.6047014589240209</v>
      </c>
      <c r="M73" s="189">
        <f t="shared" si="4"/>
        <v>9.6719175000000028</v>
      </c>
      <c r="N73" s="189">
        <f t="shared" si="5"/>
        <v>-31.665169599999999</v>
      </c>
    </row>
    <row r="74" spans="1:14" s="182" customFormat="1" x14ac:dyDescent="0.2">
      <c r="B74" s="183"/>
      <c r="C74" s="183"/>
      <c r="D74" s="183"/>
      <c r="E74" s="183"/>
      <c r="F74" s="183"/>
      <c r="G74" s="184"/>
      <c r="H74" s="183"/>
      <c r="I74" s="184"/>
      <c r="J74" s="185"/>
      <c r="K74" s="185"/>
      <c r="L74" s="185"/>
      <c r="M74" s="185"/>
      <c r="N74" s="185"/>
    </row>
    <row r="75" spans="1:14" x14ac:dyDescent="0.2">
      <c r="B75" s="191"/>
      <c r="C75" s="191"/>
      <c r="D75" s="191"/>
      <c r="E75" s="191"/>
      <c r="F75" s="191"/>
      <c r="G75" s="191"/>
      <c r="H75" s="191"/>
      <c r="I75" s="191"/>
      <c r="J75" s="192"/>
      <c r="K75" s="192"/>
    </row>
    <row r="76" spans="1:14" x14ac:dyDescent="0.2">
      <c r="C76" s="185" t="s">
        <v>696</v>
      </c>
      <c r="D76" s="185"/>
      <c r="E76" s="191"/>
      <c r="F76" s="191"/>
      <c r="G76" s="191"/>
      <c r="H76" s="191"/>
      <c r="I76" s="191"/>
      <c r="J76" s="192"/>
      <c r="K76" s="192"/>
    </row>
    <row r="77" spans="1:14" s="188" customFormat="1" x14ac:dyDescent="0.2">
      <c r="A77" s="186" t="s">
        <v>112</v>
      </c>
      <c r="B77" s="186">
        <v>8</v>
      </c>
      <c r="C77" s="186" t="s">
        <v>139</v>
      </c>
      <c r="D77" s="186" t="s">
        <v>697</v>
      </c>
      <c r="E77" s="186">
        <v>0.72299999999999998</v>
      </c>
      <c r="F77" s="186">
        <v>3081</v>
      </c>
      <c r="G77" s="186">
        <v>8.6029999999999998</v>
      </c>
      <c r="H77" s="186">
        <v>775</v>
      </c>
      <c r="I77" s="186">
        <v>-19.376999999999999</v>
      </c>
      <c r="J77" s="187">
        <v>13.058955048409407</v>
      </c>
      <c r="K77" s="187">
        <v>50.366908160442605</v>
      </c>
      <c r="L77" s="188">
        <v>3.8568865559099494</v>
      </c>
      <c r="M77" s="189">
        <f t="shared" ref="M77:M84" si="6">0.9975*G77 - 1.7724</f>
        <v>6.8090924999999993</v>
      </c>
      <c r="N77" s="189">
        <f t="shared" ref="N77:N84" si="7">1.0104*I77 + 1.8791</f>
        <v>-17.699420799999999</v>
      </c>
    </row>
    <row r="78" spans="1:14" s="188" customFormat="1" x14ac:dyDescent="0.2">
      <c r="A78" s="186" t="s">
        <v>112</v>
      </c>
      <c r="B78" s="186">
        <v>9</v>
      </c>
      <c r="C78" s="186" t="s">
        <v>140</v>
      </c>
      <c r="D78" s="186" t="s">
        <v>697</v>
      </c>
      <c r="E78" s="186">
        <v>0.71699999999999997</v>
      </c>
      <c r="F78" s="186">
        <v>3071</v>
      </c>
      <c r="G78" s="186">
        <v>8.5839999999999996</v>
      </c>
      <c r="H78" s="186">
        <v>773</v>
      </c>
      <c r="I78" s="186">
        <v>-19.431000000000001</v>
      </c>
      <c r="J78" s="187">
        <v>13.07737377963738</v>
      </c>
      <c r="K78" s="187">
        <v>50.463443793584375</v>
      </c>
      <c r="L78" s="188">
        <v>3.858836234547367</v>
      </c>
      <c r="M78" s="189">
        <f t="shared" si="6"/>
        <v>6.7901400000000001</v>
      </c>
      <c r="N78" s="189">
        <f t="shared" si="7"/>
        <v>-17.753982399999998</v>
      </c>
    </row>
    <row r="79" spans="1:14" s="188" customFormat="1" x14ac:dyDescent="0.2">
      <c r="A79" s="186" t="s">
        <v>112</v>
      </c>
      <c r="B79" s="186">
        <v>38</v>
      </c>
      <c r="C79" s="186" t="s">
        <v>141</v>
      </c>
      <c r="D79" s="186" t="s">
        <v>697</v>
      </c>
      <c r="E79" s="186">
        <v>0.73599999999999999</v>
      </c>
      <c r="F79" s="186">
        <v>3138</v>
      </c>
      <c r="G79" s="186">
        <v>8.5470000000000006</v>
      </c>
      <c r="H79" s="186">
        <v>785</v>
      </c>
      <c r="I79" s="186">
        <v>-19.603999999999999</v>
      </c>
      <c r="J79" s="187">
        <v>12.955825407608696</v>
      </c>
      <c r="K79" s="187">
        <v>49.805300951086949</v>
      </c>
      <c r="L79" s="188">
        <v>3.8442398985893478</v>
      </c>
      <c r="M79" s="189">
        <f t="shared" si="6"/>
        <v>6.7532325000000002</v>
      </c>
      <c r="N79" s="189">
        <f t="shared" si="7"/>
        <v>-17.928781599999997</v>
      </c>
    </row>
    <row r="80" spans="1:14" s="188" customFormat="1" x14ac:dyDescent="0.2">
      <c r="A80" s="186" t="s">
        <v>112</v>
      </c>
      <c r="B80" s="186">
        <v>39</v>
      </c>
      <c r="C80" s="186" t="s">
        <v>142</v>
      </c>
      <c r="D80" s="186" t="s">
        <v>697</v>
      </c>
      <c r="E80" s="186">
        <v>0.73099999999999998</v>
      </c>
      <c r="F80" s="186">
        <v>3123</v>
      </c>
      <c r="G80" s="186">
        <v>8.548</v>
      </c>
      <c r="H80" s="186">
        <v>781</v>
      </c>
      <c r="I80" s="186">
        <v>-19.591000000000001</v>
      </c>
      <c r="J80" s="187">
        <v>12.983355677154584</v>
      </c>
      <c r="K80" s="187">
        <v>49.813387551299584</v>
      </c>
      <c r="L80" s="188">
        <v>3.8367113086912386</v>
      </c>
      <c r="M80" s="189">
        <f t="shared" si="6"/>
        <v>6.7542300000000006</v>
      </c>
      <c r="N80" s="189">
        <f t="shared" si="7"/>
        <v>-17.9156464</v>
      </c>
    </row>
    <row r="81" spans="1:14" s="188" customFormat="1" x14ac:dyDescent="0.2">
      <c r="A81" s="186" t="s">
        <v>112</v>
      </c>
      <c r="B81" s="186">
        <v>68</v>
      </c>
      <c r="C81" s="186" t="s">
        <v>143</v>
      </c>
      <c r="D81" s="186" t="s">
        <v>697</v>
      </c>
      <c r="E81" s="186">
        <v>0.74099999999999999</v>
      </c>
      <c r="F81" s="188">
        <v>3140</v>
      </c>
      <c r="G81" s="188">
        <v>8.5380000000000003</v>
      </c>
      <c r="H81" s="188">
        <v>795</v>
      </c>
      <c r="I81" s="188">
        <v>-19.359000000000002</v>
      </c>
      <c r="J81" s="187">
        <v>12.84211403508772</v>
      </c>
      <c r="K81" s="187">
        <v>50.161868690958158</v>
      </c>
      <c r="L81" s="188">
        <v>3.9060444841016024</v>
      </c>
      <c r="M81" s="189">
        <f t="shared" si="6"/>
        <v>6.7442549999999999</v>
      </c>
      <c r="N81" s="189">
        <f t="shared" si="7"/>
        <v>-17.681233599999999</v>
      </c>
    </row>
    <row r="82" spans="1:14" s="188" customFormat="1" x14ac:dyDescent="0.2">
      <c r="A82" s="186" t="s">
        <v>112</v>
      </c>
      <c r="B82" s="186">
        <v>69</v>
      </c>
      <c r="C82" s="186" t="s">
        <v>144</v>
      </c>
      <c r="D82" s="186" t="s">
        <v>697</v>
      </c>
      <c r="E82" s="186">
        <v>0.76700000000000002</v>
      </c>
      <c r="F82" s="188">
        <v>3266</v>
      </c>
      <c r="G82" s="188">
        <v>8.5289999999999999</v>
      </c>
      <c r="H82" s="188">
        <v>823</v>
      </c>
      <c r="I82" s="188">
        <v>-19.484000000000002</v>
      </c>
      <c r="J82" s="187">
        <v>12.915921773142113</v>
      </c>
      <c r="K82" s="187">
        <v>50.242215645371566</v>
      </c>
      <c r="L82" s="188">
        <v>3.8899442508119901</v>
      </c>
      <c r="M82" s="189">
        <f t="shared" si="6"/>
        <v>6.7352774999999996</v>
      </c>
      <c r="N82" s="189">
        <f t="shared" si="7"/>
        <v>-17.807533599999999</v>
      </c>
    </row>
    <row r="83" spans="1:14" s="188" customFormat="1" x14ac:dyDescent="0.2">
      <c r="A83" s="186" t="s">
        <v>138</v>
      </c>
      <c r="B83" s="186">
        <v>98</v>
      </c>
      <c r="C83" s="186" t="s">
        <v>145</v>
      </c>
      <c r="D83" s="186" t="s">
        <v>697</v>
      </c>
      <c r="E83" s="186">
        <v>0.82499999999999996</v>
      </c>
      <c r="F83" s="188">
        <v>3496</v>
      </c>
      <c r="G83" s="188">
        <v>8.4760000000000009</v>
      </c>
      <c r="H83" s="188">
        <v>877</v>
      </c>
      <c r="I83" s="188">
        <v>-19.405000000000001</v>
      </c>
      <c r="J83" s="187">
        <v>12.816879999999999</v>
      </c>
      <c r="K83" s="187">
        <v>49.826739757575758</v>
      </c>
      <c r="L83" s="188">
        <v>3.8875872878247875</v>
      </c>
      <c r="M83" s="189">
        <f t="shared" si="6"/>
        <v>6.6824100000000017</v>
      </c>
      <c r="N83" s="189">
        <f t="shared" si="7"/>
        <v>-17.727712</v>
      </c>
    </row>
    <row r="84" spans="1:14" s="188" customFormat="1" x14ac:dyDescent="0.2">
      <c r="A84" s="186" t="s">
        <v>138</v>
      </c>
      <c r="B84" s="186">
        <v>99</v>
      </c>
      <c r="C84" s="186" t="s">
        <v>146</v>
      </c>
      <c r="D84" s="186" t="s">
        <v>697</v>
      </c>
      <c r="E84" s="186">
        <v>0.73599999999999999</v>
      </c>
      <c r="F84" s="188">
        <v>3105</v>
      </c>
      <c r="G84" s="188">
        <v>8.4879999999999995</v>
      </c>
      <c r="H84" s="188">
        <v>783</v>
      </c>
      <c r="I84" s="188">
        <v>-19.350999999999999</v>
      </c>
      <c r="J84" s="187">
        <v>12.806809782608697</v>
      </c>
      <c r="K84" s="187">
        <v>49.722721059782607</v>
      </c>
      <c r="L84" s="188">
        <v>3.8825220256886084</v>
      </c>
      <c r="M84" s="189">
        <f t="shared" si="6"/>
        <v>6.6943799999999998</v>
      </c>
      <c r="N84" s="189">
        <f t="shared" si="7"/>
        <v>-17.673150399999997</v>
      </c>
    </row>
    <row r="85" spans="1:14" x14ac:dyDescent="0.2">
      <c r="B85" s="191"/>
      <c r="C85" s="191"/>
      <c r="D85" s="191"/>
      <c r="E85" s="191"/>
      <c r="F85" s="193" t="s">
        <v>0</v>
      </c>
      <c r="G85" s="194">
        <f>AVERAGE(G77:G84)</f>
        <v>8.5391249999999985</v>
      </c>
      <c r="H85" s="195"/>
      <c r="I85" s="194">
        <f>AVERAGE(I77:I84)</f>
        <v>-19.45025</v>
      </c>
      <c r="J85" s="194">
        <f>AVERAGE(J77:J84)</f>
        <v>12.932154437956076</v>
      </c>
      <c r="K85" s="194">
        <f>AVERAGE(K77:K84)</f>
        <v>50.0503232012627</v>
      </c>
      <c r="M85" s="196">
        <f>AVERAGE(M77:M84)</f>
        <v>6.7453771875000008</v>
      </c>
      <c r="N85" s="196">
        <f>AVERAGE(N77:N84)</f>
        <v>-17.7734326</v>
      </c>
    </row>
    <row r="86" spans="1:14" x14ac:dyDescent="0.2">
      <c r="B86" s="191"/>
      <c r="C86" s="191"/>
      <c r="D86" s="191"/>
      <c r="E86" s="191"/>
      <c r="F86" s="193" t="s">
        <v>698</v>
      </c>
      <c r="G86" s="194">
        <f>STDEV(G77:G84)</f>
        <v>4.2989824377403354E-2</v>
      </c>
      <c r="H86" s="195"/>
      <c r="I86" s="194">
        <f>STDEV(I77:I84)</f>
        <v>0.10039173272735165</v>
      </c>
      <c r="J86" s="194">
        <f>STDEV(J77:J84)</f>
        <v>0.10536954421419326</v>
      </c>
      <c r="K86" s="194">
        <f>STDEV(K77:K84)</f>
        <v>0.29121589714616364</v>
      </c>
      <c r="M86" s="196">
        <f>STDEV(M77:M84)</f>
        <v>4.2882349816459608E-2</v>
      </c>
      <c r="N86" s="196">
        <f>STDEV(N77:N84)</f>
        <v>0.10143580674771611</v>
      </c>
    </row>
    <row r="88" spans="1:14" x14ac:dyDescent="0.2">
      <c r="C88" s="191"/>
      <c r="D88" s="191"/>
      <c r="E88" s="191"/>
    </row>
    <row r="89" spans="1:14" x14ac:dyDescent="0.2">
      <c r="B89" s="191"/>
      <c r="C89" s="185" t="s">
        <v>699</v>
      </c>
      <c r="D89" s="185"/>
      <c r="E89" s="191"/>
      <c r="F89" s="191"/>
      <c r="G89" s="191"/>
      <c r="H89" s="191"/>
      <c r="I89" s="191"/>
      <c r="M89" s="197"/>
      <c r="N89" s="197"/>
    </row>
    <row r="90" spans="1:14" s="188" customFormat="1" x14ac:dyDescent="0.2">
      <c r="A90" s="186" t="s">
        <v>112</v>
      </c>
      <c r="B90" s="186">
        <v>3</v>
      </c>
      <c r="C90" s="186" t="s">
        <v>121</v>
      </c>
      <c r="D90" s="186" t="s">
        <v>700</v>
      </c>
      <c r="E90" s="186">
        <v>0.47199999999999998</v>
      </c>
      <c r="F90" s="186">
        <v>1441</v>
      </c>
      <c r="G90" s="186">
        <v>-2.8769999999999998</v>
      </c>
      <c r="H90" s="186">
        <v>407</v>
      </c>
      <c r="I90" s="186">
        <v>-29.844999999999999</v>
      </c>
      <c r="J90" s="187">
        <v>9.4495360169491551</v>
      </c>
      <c r="K90" s="187">
        <v>40.523480084745756</v>
      </c>
      <c r="L90" s="188">
        <v>4.2884095062509777</v>
      </c>
      <c r="M90" s="189">
        <f t="shared" ref="M90:M98" si="8">0.9975*G90 - 1.7724</f>
        <v>-4.6422074999999996</v>
      </c>
      <c r="N90" s="189">
        <f t="shared" ref="N90:N98" si="9">1.0104*I90 + 1.8791</f>
        <v>-28.276287999999997</v>
      </c>
    </row>
    <row r="91" spans="1:14" s="188" customFormat="1" x14ac:dyDescent="0.2">
      <c r="A91" s="186" t="s">
        <v>112</v>
      </c>
      <c r="B91" s="186">
        <v>4</v>
      </c>
      <c r="C91" s="186" t="s">
        <v>122</v>
      </c>
      <c r="D91" s="186" t="s">
        <v>700</v>
      </c>
      <c r="E91" s="186">
        <v>0.72399999999999998</v>
      </c>
      <c r="F91" s="186">
        <v>2250</v>
      </c>
      <c r="G91" s="186">
        <v>-2.8119999999999998</v>
      </c>
      <c r="H91" s="186">
        <v>634</v>
      </c>
      <c r="I91" s="186">
        <v>-29.899000000000001</v>
      </c>
      <c r="J91" s="187">
        <v>9.5876774861878467</v>
      </c>
      <c r="K91" s="187">
        <v>41.058328729281769</v>
      </c>
      <c r="L91" s="188">
        <v>4.2824061185235962</v>
      </c>
      <c r="M91" s="189">
        <f t="shared" si="8"/>
        <v>-4.5773700000000002</v>
      </c>
      <c r="N91" s="189">
        <f t="shared" si="9"/>
        <v>-28.330849600000001</v>
      </c>
    </row>
    <row r="92" spans="1:14" s="188" customFormat="1" x14ac:dyDescent="0.2">
      <c r="A92" s="186" t="s">
        <v>112</v>
      </c>
      <c r="B92" s="186">
        <v>5</v>
      </c>
      <c r="C92" s="186" t="s">
        <v>123</v>
      </c>
      <c r="D92" s="186" t="s">
        <v>700</v>
      </c>
      <c r="E92" s="186">
        <v>1.5349999999999999</v>
      </c>
      <c r="F92" s="186">
        <v>4838</v>
      </c>
      <c r="G92" s="186">
        <v>-2.8650000000000002</v>
      </c>
      <c r="H92" s="186">
        <v>1304</v>
      </c>
      <c r="I92" s="186">
        <v>-30.108000000000001</v>
      </c>
      <c r="J92" s="187">
        <v>9.5162899022801302</v>
      </c>
      <c r="K92" s="187">
        <v>40.782285081433223</v>
      </c>
      <c r="L92" s="188">
        <v>4.2855236126908736</v>
      </c>
      <c r="M92" s="189">
        <f t="shared" si="8"/>
        <v>-4.6302375000000007</v>
      </c>
      <c r="N92" s="189">
        <f t="shared" si="9"/>
        <v>-28.542023199999999</v>
      </c>
    </row>
    <row r="93" spans="1:14" s="188" customFormat="1" x14ac:dyDescent="0.2">
      <c r="A93" s="186" t="s">
        <v>112</v>
      </c>
      <c r="B93" s="186">
        <v>34</v>
      </c>
      <c r="C93" s="186" t="s">
        <v>124</v>
      </c>
      <c r="D93" s="186" t="s">
        <v>700</v>
      </c>
      <c r="E93" s="186">
        <v>0.73099999999999998</v>
      </c>
      <c r="F93" s="186">
        <v>2255</v>
      </c>
      <c r="G93" s="186">
        <v>-2.8319999999999999</v>
      </c>
      <c r="H93" s="186">
        <v>627</v>
      </c>
      <c r="I93" s="186">
        <v>-29.751999999999999</v>
      </c>
      <c r="J93" s="187">
        <v>9.4356450068399464</v>
      </c>
      <c r="K93" s="187">
        <v>39.866044049247606</v>
      </c>
      <c r="L93" s="188">
        <v>4.2250470445156116</v>
      </c>
      <c r="M93" s="189">
        <f t="shared" si="8"/>
        <v>-4.5973199999999999</v>
      </c>
      <c r="N93" s="189">
        <f t="shared" si="9"/>
        <v>-28.182320799999996</v>
      </c>
    </row>
    <row r="94" spans="1:14" s="188" customFormat="1" x14ac:dyDescent="0.2">
      <c r="A94" s="186" t="s">
        <v>112</v>
      </c>
      <c r="B94" s="186">
        <v>35</v>
      </c>
      <c r="C94" s="186" t="s">
        <v>125</v>
      </c>
      <c r="D94" s="186" t="s">
        <v>700</v>
      </c>
      <c r="E94" s="186">
        <v>0.82899999999999996</v>
      </c>
      <c r="F94" s="186">
        <v>2572</v>
      </c>
      <c r="G94" s="186">
        <v>-2.8010000000000002</v>
      </c>
      <c r="H94" s="186">
        <v>714</v>
      </c>
      <c r="I94" s="186">
        <v>-29.84</v>
      </c>
      <c r="J94" s="187">
        <v>9.4320090470446338</v>
      </c>
      <c r="K94" s="187">
        <v>39.994170446320872</v>
      </c>
      <c r="L94" s="188">
        <v>4.2402599750317664</v>
      </c>
      <c r="M94" s="189">
        <f t="shared" si="8"/>
        <v>-4.5663974999999999</v>
      </c>
      <c r="N94" s="189">
        <f t="shared" si="9"/>
        <v>-28.271235999999998</v>
      </c>
    </row>
    <row r="95" spans="1:14" s="188" customFormat="1" x14ac:dyDescent="0.2">
      <c r="A95" s="186" t="s">
        <v>112</v>
      </c>
      <c r="B95" s="186">
        <v>64</v>
      </c>
      <c r="C95" s="186" t="s">
        <v>126</v>
      </c>
      <c r="D95" s="186" t="s">
        <v>700</v>
      </c>
      <c r="E95" s="186">
        <v>0.82699999999999996</v>
      </c>
      <c r="F95" s="188">
        <v>2538</v>
      </c>
      <c r="G95" s="188">
        <v>-2.827</v>
      </c>
      <c r="H95" s="188">
        <v>717</v>
      </c>
      <c r="I95" s="188">
        <v>-29.748999999999999</v>
      </c>
      <c r="J95" s="187">
        <v>9.306445586457075</v>
      </c>
      <c r="K95" s="187">
        <v>40.3644492140266</v>
      </c>
      <c r="L95" s="188">
        <v>4.3372573168821562</v>
      </c>
      <c r="M95" s="189">
        <f t="shared" si="8"/>
        <v>-4.5923325000000004</v>
      </c>
      <c r="N95" s="189">
        <f t="shared" si="9"/>
        <v>-28.179289599999997</v>
      </c>
    </row>
    <row r="96" spans="1:14" s="188" customFormat="1" x14ac:dyDescent="0.2">
      <c r="A96" s="186" t="s">
        <v>112</v>
      </c>
      <c r="B96" s="186">
        <v>65</v>
      </c>
      <c r="C96" s="186" t="s">
        <v>127</v>
      </c>
      <c r="D96" s="186" t="s">
        <v>700</v>
      </c>
      <c r="E96" s="186">
        <v>0.79100000000000004</v>
      </c>
      <c r="F96" s="188">
        <v>2411</v>
      </c>
      <c r="G96" s="188">
        <v>-2.8479999999999999</v>
      </c>
      <c r="H96" s="188">
        <v>680</v>
      </c>
      <c r="I96" s="188">
        <v>-29.812000000000001</v>
      </c>
      <c r="J96" s="187">
        <v>9.3122787610619469</v>
      </c>
      <c r="K96" s="187">
        <v>40.214402275600506</v>
      </c>
      <c r="L96" s="188">
        <v>4.3184276703304532</v>
      </c>
      <c r="M96" s="189">
        <f t="shared" si="8"/>
        <v>-4.6132799999999996</v>
      </c>
      <c r="N96" s="189">
        <f t="shared" si="9"/>
        <v>-28.2429448</v>
      </c>
    </row>
    <row r="97" spans="1:14" s="188" customFormat="1" x14ac:dyDescent="0.2">
      <c r="A97" s="186" t="s">
        <v>138</v>
      </c>
      <c r="B97" s="186">
        <v>94</v>
      </c>
      <c r="C97" s="186" t="s">
        <v>128</v>
      </c>
      <c r="D97" s="186" t="s">
        <v>700</v>
      </c>
      <c r="E97" s="186">
        <v>0.74399999999999999</v>
      </c>
      <c r="F97" s="188">
        <v>2271</v>
      </c>
      <c r="G97" s="188">
        <v>-2.8879999999999999</v>
      </c>
      <c r="H97" s="188">
        <v>645</v>
      </c>
      <c r="I97" s="188">
        <v>-29.709</v>
      </c>
      <c r="J97" s="187">
        <v>9.284547043010754</v>
      </c>
      <c r="K97" s="187">
        <v>40.274570295698922</v>
      </c>
      <c r="L97" s="188">
        <v>4.3378066920364109</v>
      </c>
      <c r="M97" s="189">
        <f t="shared" si="8"/>
        <v>-4.6531799999999999</v>
      </c>
      <c r="N97" s="189">
        <f t="shared" si="9"/>
        <v>-28.138873599999997</v>
      </c>
    </row>
    <row r="98" spans="1:14" s="188" customFormat="1" x14ac:dyDescent="0.2">
      <c r="A98" s="186" t="s">
        <v>138</v>
      </c>
      <c r="B98" s="186">
        <v>95</v>
      </c>
      <c r="C98" s="186" t="s">
        <v>129</v>
      </c>
      <c r="D98" s="186" t="s">
        <v>700</v>
      </c>
      <c r="E98" s="186">
        <v>0.755</v>
      </c>
      <c r="F98" s="188">
        <v>2305</v>
      </c>
      <c r="G98" s="188">
        <v>-2.9060000000000001</v>
      </c>
      <c r="H98" s="188">
        <v>654</v>
      </c>
      <c r="I98" s="188">
        <v>-29.902000000000001</v>
      </c>
      <c r="J98" s="187">
        <v>9.2734298013245038</v>
      </c>
      <c r="K98" s="187">
        <v>40.206577350993363</v>
      </c>
      <c r="L98" s="188">
        <v>4.3356749565571464</v>
      </c>
      <c r="M98" s="189">
        <f t="shared" si="8"/>
        <v>-4.6711350000000005</v>
      </c>
      <c r="N98" s="189">
        <f t="shared" si="9"/>
        <v>-28.333880799999999</v>
      </c>
    </row>
    <row r="99" spans="1:14" x14ac:dyDescent="0.2">
      <c r="B99" s="191"/>
      <c r="C99" s="191"/>
      <c r="D99" s="191"/>
      <c r="E99" s="191"/>
      <c r="F99" s="193" t="s">
        <v>0</v>
      </c>
      <c r="G99" s="194">
        <f>AVERAGE(G90:G98)</f>
        <v>-2.8506666666666667</v>
      </c>
      <c r="I99" s="194">
        <f>AVERAGE(I90:I98)</f>
        <v>-29.84622222222222</v>
      </c>
      <c r="J99" s="194">
        <f>AVERAGE(J90:J98)</f>
        <v>9.3997620723506667</v>
      </c>
      <c r="K99" s="194">
        <f>AVERAGE(K90:K98)</f>
        <v>40.364923058594293</v>
      </c>
      <c r="M99" s="196">
        <f>AVERAGE(M90:M98)</f>
        <v>-4.6159399999999993</v>
      </c>
      <c r="N99" s="196">
        <f>AVERAGE(N90:N98)</f>
        <v>-28.277522933333334</v>
      </c>
    </row>
    <row r="100" spans="1:14" x14ac:dyDescent="0.2">
      <c r="B100" s="191"/>
      <c r="C100" s="191"/>
      <c r="D100" s="191"/>
      <c r="E100" s="191"/>
      <c r="F100" s="193" t="s">
        <v>698</v>
      </c>
      <c r="G100" s="194">
        <f>STDEV(G90:G98)</f>
        <v>3.5763109484495348E-2</v>
      </c>
      <c r="I100" s="194">
        <f>STDEV(I90:I98)</f>
        <v>0.1187410815364445</v>
      </c>
      <c r="J100" s="194">
        <f>STDEV(J90:J98)</f>
        <v>0.11140661886364184</v>
      </c>
      <c r="K100" s="194">
        <f>STDEV(K90:K98)</f>
        <v>0.37456212665361804</v>
      </c>
      <c r="M100" s="196">
        <f>STDEV(M90:M98)</f>
        <v>3.5673701710784149E-2</v>
      </c>
      <c r="N100" s="196">
        <f>STDEV(N90:N98)</f>
        <v>0.11997598878442399</v>
      </c>
    </row>
    <row r="101" spans="1:14" x14ac:dyDescent="0.2">
      <c r="B101" s="191"/>
      <c r="C101" s="191"/>
      <c r="D101" s="191"/>
      <c r="E101" s="191"/>
    </row>
    <row r="102" spans="1:14" s="188" customFormat="1" x14ac:dyDescent="0.2">
      <c r="A102" s="186" t="s">
        <v>112</v>
      </c>
      <c r="B102" s="186">
        <v>6</v>
      </c>
      <c r="C102" s="186" t="s">
        <v>130</v>
      </c>
      <c r="D102" s="186" t="s">
        <v>701</v>
      </c>
      <c r="E102" s="186">
        <v>0.74199999999999999</v>
      </c>
      <c r="F102" s="186">
        <v>2482</v>
      </c>
      <c r="G102" s="186">
        <v>29.77</v>
      </c>
      <c r="H102" s="186">
        <v>698</v>
      </c>
      <c r="I102" s="186">
        <v>22.085999999999999</v>
      </c>
      <c r="J102" s="187">
        <v>10.293783692722371</v>
      </c>
      <c r="K102" s="187">
        <v>44.212519137466302</v>
      </c>
      <c r="L102" s="188">
        <v>4.2950697680508112</v>
      </c>
      <c r="M102" s="189">
        <f t="shared" ref="M102:M109" si="10">0.9975*G102 - 1.7724</f>
        <v>27.923175000000001</v>
      </c>
      <c r="N102" s="189">
        <f t="shared" ref="N102:N109" si="11">1.0104*I102 + 1.8791</f>
        <v>24.194794399999999</v>
      </c>
    </row>
    <row r="103" spans="1:14" s="188" customFormat="1" x14ac:dyDescent="0.2">
      <c r="A103" s="186" t="s">
        <v>112</v>
      </c>
      <c r="B103" s="186">
        <v>7</v>
      </c>
      <c r="C103" s="186" t="s">
        <v>131</v>
      </c>
      <c r="D103" s="186" t="s">
        <v>701</v>
      </c>
      <c r="E103" s="186">
        <v>0.73599999999999999</v>
      </c>
      <c r="F103" s="186">
        <v>2330</v>
      </c>
      <c r="G103" s="186">
        <v>29.795000000000002</v>
      </c>
      <c r="H103" s="186">
        <v>657</v>
      </c>
      <c r="I103" s="186">
        <v>22.324000000000002</v>
      </c>
      <c r="J103" s="187">
        <v>9.7601535326086957</v>
      </c>
      <c r="K103" s="187">
        <v>41.923509103260855</v>
      </c>
      <c r="L103" s="188">
        <v>4.2953739368130135</v>
      </c>
      <c r="M103" s="189">
        <f t="shared" si="10"/>
        <v>27.948112500000001</v>
      </c>
      <c r="N103" s="189">
        <f t="shared" si="11"/>
        <v>24.435269600000002</v>
      </c>
    </row>
    <row r="104" spans="1:14" s="188" customFormat="1" x14ac:dyDescent="0.2">
      <c r="A104" s="186" t="s">
        <v>112</v>
      </c>
      <c r="B104" s="186">
        <v>36</v>
      </c>
      <c r="C104" s="186" t="s">
        <v>132</v>
      </c>
      <c r="D104" s="186" t="s">
        <v>701</v>
      </c>
      <c r="E104" s="186">
        <v>0.76900000000000002</v>
      </c>
      <c r="F104" s="186">
        <v>2594</v>
      </c>
      <c r="G104" s="186">
        <v>29.79</v>
      </c>
      <c r="H104" s="186">
        <v>720</v>
      </c>
      <c r="I104" s="186">
        <v>22.207999999999998</v>
      </c>
      <c r="J104" s="187">
        <v>10.286530559167751</v>
      </c>
      <c r="K104" s="187">
        <v>43.659123146944083</v>
      </c>
      <c r="L104" s="188">
        <v>4.2443001453034519</v>
      </c>
      <c r="M104" s="189">
        <f t="shared" si="10"/>
        <v>27.943124999999998</v>
      </c>
      <c r="N104" s="189">
        <f t="shared" si="11"/>
        <v>24.318063199999997</v>
      </c>
    </row>
    <row r="105" spans="1:14" s="188" customFormat="1" x14ac:dyDescent="0.2">
      <c r="A105" s="186" t="s">
        <v>112</v>
      </c>
      <c r="B105" s="186">
        <v>37</v>
      </c>
      <c r="C105" s="186" t="s">
        <v>133</v>
      </c>
      <c r="D105" s="186" t="s">
        <v>701</v>
      </c>
      <c r="E105" s="186">
        <v>0.84099999999999997</v>
      </c>
      <c r="F105" s="186">
        <v>2808</v>
      </c>
      <c r="G105" s="186">
        <v>29.667000000000002</v>
      </c>
      <c r="H105" s="186">
        <v>779</v>
      </c>
      <c r="I105" s="186">
        <v>22.32</v>
      </c>
      <c r="J105" s="187">
        <v>10.193004161712251</v>
      </c>
      <c r="K105" s="187">
        <v>43.386291914387634</v>
      </c>
      <c r="L105" s="188">
        <v>4.2564774060780408</v>
      </c>
      <c r="M105" s="189">
        <f t="shared" si="10"/>
        <v>27.820432500000003</v>
      </c>
      <c r="N105" s="189">
        <f t="shared" si="11"/>
        <v>24.431228000000001</v>
      </c>
    </row>
    <row r="106" spans="1:14" s="188" customFormat="1" x14ac:dyDescent="0.2">
      <c r="A106" s="186" t="s">
        <v>112</v>
      </c>
      <c r="B106" s="186">
        <v>66</v>
      </c>
      <c r="C106" s="186" t="s">
        <v>134</v>
      </c>
      <c r="D106" s="186" t="s">
        <v>701</v>
      </c>
      <c r="E106" s="186">
        <v>0.71599999999999997</v>
      </c>
      <c r="F106" s="188">
        <v>2387</v>
      </c>
      <c r="G106" s="188">
        <v>29.695</v>
      </c>
      <c r="H106" s="188">
        <v>675</v>
      </c>
      <c r="I106" s="188">
        <v>22.277000000000001</v>
      </c>
      <c r="J106" s="187">
        <v>10.164407122905029</v>
      </c>
      <c r="K106" s="187">
        <v>44.023593435754186</v>
      </c>
      <c r="L106" s="188">
        <v>4.3311521177215564</v>
      </c>
      <c r="M106" s="189">
        <f t="shared" si="10"/>
        <v>27.8483625</v>
      </c>
      <c r="N106" s="189">
        <f t="shared" si="11"/>
        <v>24.387780800000002</v>
      </c>
    </row>
    <row r="107" spans="1:14" s="188" customFormat="1" x14ac:dyDescent="0.2">
      <c r="A107" s="186" t="s">
        <v>112</v>
      </c>
      <c r="B107" s="186">
        <v>67</v>
      </c>
      <c r="C107" s="186" t="s">
        <v>135</v>
      </c>
      <c r="D107" s="186" t="s">
        <v>701</v>
      </c>
      <c r="E107" s="186">
        <v>0.79800000000000004</v>
      </c>
      <c r="F107" s="188">
        <v>2665</v>
      </c>
      <c r="G107" s="188">
        <v>29.722999999999999</v>
      </c>
      <c r="H107" s="188">
        <v>753</v>
      </c>
      <c r="I107" s="188">
        <v>22.298999999999999</v>
      </c>
      <c r="J107" s="187">
        <v>10.158575814536341</v>
      </c>
      <c r="K107" s="187">
        <v>44.133170300751878</v>
      </c>
      <c r="L107" s="188">
        <v>4.3444249574433291</v>
      </c>
      <c r="M107" s="189">
        <f t="shared" si="10"/>
        <v>27.876292499999998</v>
      </c>
      <c r="N107" s="189">
        <f t="shared" si="11"/>
        <v>24.410009599999999</v>
      </c>
    </row>
    <row r="108" spans="1:14" s="188" customFormat="1" x14ac:dyDescent="0.2">
      <c r="A108" s="186" t="s">
        <v>138</v>
      </c>
      <c r="B108" s="186">
        <v>96</v>
      </c>
      <c r="C108" s="186" t="s">
        <v>136</v>
      </c>
      <c r="D108" s="186" t="s">
        <v>701</v>
      </c>
      <c r="E108" s="186">
        <v>0.73</v>
      </c>
      <c r="F108" s="188">
        <v>2418</v>
      </c>
      <c r="G108" s="188">
        <v>29.766999999999999</v>
      </c>
      <c r="H108" s="188">
        <v>680</v>
      </c>
      <c r="I108" s="188">
        <v>22.186</v>
      </c>
      <c r="J108" s="187">
        <v>10.14085479452055</v>
      </c>
      <c r="K108" s="187">
        <v>43.655729726027396</v>
      </c>
      <c r="L108" s="188">
        <v>4.3049358866292096</v>
      </c>
      <c r="M108" s="189">
        <f t="shared" si="10"/>
        <v>27.920182499999999</v>
      </c>
      <c r="N108" s="189">
        <f t="shared" si="11"/>
        <v>24.2958344</v>
      </c>
    </row>
    <row r="109" spans="1:14" s="188" customFormat="1" x14ac:dyDescent="0.2">
      <c r="A109" s="186" t="s">
        <v>138</v>
      </c>
      <c r="B109" s="186">
        <v>97</v>
      </c>
      <c r="C109" s="186" t="s">
        <v>137</v>
      </c>
      <c r="D109" s="186" t="s">
        <v>701</v>
      </c>
      <c r="E109" s="186">
        <v>0.76800000000000002</v>
      </c>
      <c r="F109" s="188">
        <v>2523</v>
      </c>
      <c r="G109" s="188">
        <v>29.664000000000001</v>
      </c>
      <c r="H109" s="188">
        <v>711</v>
      </c>
      <c r="I109" s="188">
        <v>22.303000000000001</v>
      </c>
      <c r="J109" s="187">
        <v>10.016123046875</v>
      </c>
      <c r="K109" s="187">
        <v>43.304887499999992</v>
      </c>
      <c r="L109" s="188">
        <v>4.32351792178821</v>
      </c>
      <c r="M109" s="189">
        <f t="shared" si="10"/>
        <v>27.817440000000001</v>
      </c>
      <c r="N109" s="189">
        <f t="shared" si="11"/>
        <v>24.414051199999999</v>
      </c>
    </row>
    <row r="110" spans="1:14" x14ac:dyDescent="0.2">
      <c r="B110" s="191"/>
      <c r="C110" s="191"/>
      <c r="D110" s="191"/>
      <c r="E110" s="191"/>
      <c r="F110" s="193" t="s">
        <v>0</v>
      </c>
      <c r="G110" s="194">
        <f>AVERAGE(G102:G109)</f>
        <v>29.733874999999998</v>
      </c>
      <c r="I110" s="194">
        <f>AVERAGE(I102:I109)</f>
        <v>22.250374999999998</v>
      </c>
      <c r="J110" s="194">
        <f>AVERAGE(J102:J109)</f>
        <v>10.126679090630999</v>
      </c>
      <c r="K110" s="194">
        <f>AVERAGE(K102:K109)</f>
        <v>43.537353033074041</v>
      </c>
      <c r="M110" s="196">
        <f>AVERAGE(M102:M109)</f>
        <v>27.887140312500005</v>
      </c>
      <c r="N110" s="196">
        <f>AVERAGE(N102:N109)</f>
        <v>24.360878899999999</v>
      </c>
    </row>
    <row r="111" spans="1:14" x14ac:dyDescent="0.2">
      <c r="B111" s="191"/>
      <c r="C111" s="191"/>
      <c r="D111" s="191"/>
      <c r="E111" s="191"/>
      <c r="F111" s="193" t="s">
        <v>698</v>
      </c>
      <c r="G111" s="194">
        <f>STDEV(G102:G109)</f>
        <v>5.3815657572865785E-2</v>
      </c>
      <c r="I111" s="194">
        <f>STDEV(I102:I109)</f>
        <v>8.3725636114975466E-2</v>
      </c>
      <c r="J111" s="194">
        <f>STDEV(J102:J109)</f>
        <v>0.17199702430061836</v>
      </c>
      <c r="K111" s="194">
        <f>STDEV(K102:K109)</f>
        <v>0.73265370222513793</v>
      </c>
      <c r="M111" s="196">
        <f>STDEV(M102:M109)</f>
        <v>5.3681118428933285E-2</v>
      </c>
      <c r="N111" s="196">
        <f>STDEV(N102:N109)</f>
        <v>8.4596382730570907E-2</v>
      </c>
    </row>
    <row r="112" spans="1:14" x14ac:dyDescent="0.2">
      <c r="B112" s="191"/>
      <c r="C112" s="191"/>
      <c r="D112" s="191"/>
      <c r="E112" s="191"/>
    </row>
    <row r="113" spans="2:6" x14ac:dyDescent="0.2">
      <c r="B113" s="191"/>
      <c r="C113" s="191"/>
      <c r="D113" s="191"/>
    </row>
    <row r="114" spans="2:6" x14ac:dyDescent="0.2">
      <c r="C114" s="185" t="s">
        <v>702</v>
      </c>
      <c r="D114" s="191"/>
    </row>
    <row r="115" spans="2:6" x14ac:dyDescent="0.2">
      <c r="B115" s="191"/>
      <c r="C115" s="191"/>
      <c r="D115" s="191"/>
    </row>
    <row r="116" spans="2:6" x14ac:dyDescent="0.2">
      <c r="B116" s="191"/>
      <c r="C116" s="191"/>
      <c r="D116" s="185" t="s">
        <v>703</v>
      </c>
      <c r="E116" s="182" t="s">
        <v>92</v>
      </c>
    </row>
    <row r="117" spans="2:6" x14ac:dyDescent="0.2">
      <c r="B117" s="191"/>
      <c r="C117" s="191" t="s">
        <v>704</v>
      </c>
      <c r="D117" s="198">
        <f>G99</f>
        <v>-2.8506666666666667</v>
      </c>
      <c r="E117" s="199">
        <v>-4.6159999999999997</v>
      </c>
    </row>
    <row r="118" spans="2:6" x14ac:dyDescent="0.2">
      <c r="B118" s="191"/>
      <c r="C118" s="191" t="s">
        <v>705</v>
      </c>
      <c r="D118" s="198">
        <f>G110</f>
        <v>29.733874999999998</v>
      </c>
      <c r="E118" s="199">
        <v>27.888000000000002</v>
      </c>
    </row>
    <row r="119" spans="2:6" x14ac:dyDescent="0.2">
      <c r="B119" s="191"/>
      <c r="C119" s="191"/>
      <c r="D119" s="191"/>
    </row>
    <row r="120" spans="2:6" x14ac:dyDescent="0.2">
      <c r="B120" s="191"/>
      <c r="C120" s="191"/>
      <c r="D120" s="191"/>
    </row>
    <row r="121" spans="2:6" x14ac:dyDescent="0.2">
      <c r="B121" s="191"/>
      <c r="C121" s="336" t="s">
        <v>706</v>
      </c>
      <c r="D121" s="336"/>
      <c r="E121" s="336"/>
    </row>
    <row r="122" spans="2:6" x14ac:dyDescent="0.2">
      <c r="B122" s="191"/>
      <c r="C122" s="200" t="s">
        <v>707</v>
      </c>
      <c r="D122" s="200" t="s">
        <v>708</v>
      </c>
      <c r="E122" s="201" t="s">
        <v>92</v>
      </c>
      <c r="F122" s="201" t="s">
        <v>709</v>
      </c>
    </row>
    <row r="123" spans="2:6" x14ac:dyDescent="0.2">
      <c r="B123" s="191"/>
      <c r="C123" s="202" t="s">
        <v>710</v>
      </c>
      <c r="D123" s="203">
        <f>M85</f>
        <v>6.7453771875000008</v>
      </c>
      <c r="E123" s="204">
        <v>6.81</v>
      </c>
      <c r="F123" s="205">
        <f>ABS(E123-D123)</f>
        <v>6.4622812499998794E-2</v>
      </c>
    </row>
    <row r="124" spans="2:6" x14ac:dyDescent="0.2">
      <c r="B124" s="191"/>
      <c r="C124" s="337" t="s">
        <v>711</v>
      </c>
      <c r="D124" s="338"/>
      <c r="E124" s="339"/>
    </row>
    <row r="125" spans="2:6" x14ac:dyDescent="0.2">
      <c r="B125" s="191"/>
      <c r="C125" s="202" t="s">
        <v>710</v>
      </c>
      <c r="D125" s="203">
        <f>J85</f>
        <v>12.932154437956076</v>
      </c>
      <c r="E125" s="204">
        <v>12.88</v>
      </c>
    </row>
    <row r="126" spans="2:6" x14ac:dyDescent="0.2">
      <c r="B126" s="191"/>
      <c r="C126" s="191"/>
      <c r="D126" s="191"/>
    </row>
    <row r="127" spans="2:6" x14ac:dyDescent="0.2">
      <c r="B127" s="191"/>
      <c r="C127" s="191"/>
      <c r="D127" s="191"/>
    </row>
    <row r="128" spans="2:6" x14ac:dyDescent="0.2">
      <c r="B128" s="191"/>
      <c r="C128" s="191"/>
      <c r="D128" s="191"/>
    </row>
    <row r="129" spans="2:13" x14ac:dyDescent="0.2">
      <c r="B129" s="191"/>
      <c r="C129" s="191"/>
      <c r="D129" s="191"/>
    </row>
    <row r="130" spans="2:13" x14ac:dyDescent="0.2">
      <c r="B130" s="191"/>
      <c r="C130" s="191"/>
      <c r="D130" s="191"/>
    </row>
    <row r="131" spans="2:13" x14ac:dyDescent="0.2">
      <c r="B131" s="191"/>
      <c r="C131" s="191"/>
      <c r="D131" s="191"/>
    </row>
    <row r="132" spans="2:13" x14ac:dyDescent="0.2">
      <c r="C132" s="191"/>
      <c r="D132" s="191"/>
    </row>
    <row r="133" spans="2:13" x14ac:dyDescent="0.2">
      <c r="B133" s="191"/>
      <c r="C133" s="185" t="s">
        <v>712</v>
      </c>
      <c r="D133" s="191"/>
    </row>
    <row r="134" spans="2:13" x14ac:dyDescent="0.2">
      <c r="B134" s="191"/>
      <c r="C134" s="191"/>
      <c r="D134" s="191"/>
    </row>
    <row r="135" spans="2:13" x14ac:dyDescent="0.2">
      <c r="B135" s="191"/>
      <c r="C135" s="191"/>
      <c r="D135" s="185" t="s">
        <v>703</v>
      </c>
      <c r="E135" s="182" t="s">
        <v>92</v>
      </c>
    </row>
    <row r="136" spans="2:13" x14ac:dyDescent="0.2">
      <c r="B136" s="191"/>
      <c r="C136" s="191" t="s">
        <v>704</v>
      </c>
      <c r="D136" s="198">
        <f>I99</f>
        <v>-29.84622222222222</v>
      </c>
      <c r="E136" s="199">
        <v>-28.279</v>
      </c>
    </row>
    <row r="137" spans="2:13" x14ac:dyDescent="0.2">
      <c r="B137" s="191"/>
      <c r="C137" s="191" t="s">
        <v>705</v>
      </c>
      <c r="D137" s="198">
        <f>I110</f>
        <v>22.250374999999998</v>
      </c>
      <c r="E137" s="199">
        <v>24.361999999999998</v>
      </c>
    </row>
    <row r="138" spans="2:13" x14ac:dyDescent="0.2">
      <c r="B138" s="191"/>
      <c r="C138" s="191"/>
      <c r="D138" s="191"/>
    </row>
    <row r="139" spans="2:13" x14ac:dyDescent="0.2">
      <c r="B139" s="191"/>
      <c r="C139" s="191"/>
      <c r="D139" s="191"/>
    </row>
    <row r="140" spans="2:13" x14ac:dyDescent="0.2">
      <c r="B140" s="191"/>
      <c r="C140" s="337" t="s">
        <v>706</v>
      </c>
      <c r="D140" s="338"/>
      <c r="E140" s="339"/>
    </row>
    <row r="141" spans="2:13" x14ac:dyDescent="0.2">
      <c r="B141" s="191"/>
      <c r="C141" s="200" t="s">
        <v>707</v>
      </c>
      <c r="D141" s="200" t="s">
        <v>708</v>
      </c>
      <c r="E141" s="201" t="s">
        <v>92</v>
      </c>
      <c r="F141" s="201" t="s">
        <v>709</v>
      </c>
    </row>
    <row r="142" spans="2:13" x14ac:dyDescent="0.2">
      <c r="B142" s="191"/>
      <c r="C142" s="202" t="s">
        <v>710</v>
      </c>
      <c r="D142" s="203">
        <f>N85</f>
        <v>-17.7734326</v>
      </c>
      <c r="E142" s="204">
        <v>-17.75</v>
      </c>
      <c r="F142" s="205">
        <f>ABS(E142-D142)</f>
        <v>2.3432599999999582E-2</v>
      </c>
      <c r="M142" s="206"/>
    </row>
    <row r="143" spans="2:13" x14ac:dyDescent="0.2">
      <c r="B143" s="191"/>
      <c r="C143" s="337" t="s">
        <v>711</v>
      </c>
      <c r="D143" s="338"/>
      <c r="E143" s="339"/>
    </row>
    <row r="144" spans="2:13" x14ac:dyDescent="0.2">
      <c r="B144" s="191"/>
      <c r="C144" s="202" t="s">
        <v>710</v>
      </c>
      <c r="D144" s="203">
        <f>K85</f>
        <v>50.0503232012627</v>
      </c>
      <c r="E144" s="204">
        <v>49.64</v>
      </c>
    </row>
    <row r="145" spans="2:9" x14ac:dyDescent="0.2">
      <c r="B145" s="191"/>
      <c r="C145" s="191"/>
      <c r="D145" s="191"/>
    </row>
    <row r="146" spans="2:9" x14ac:dyDescent="0.2">
      <c r="B146" s="191"/>
      <c r="C146" s="191"/>
      <c r="D146" s="191"/>
    </row>
    <row r="147" spans="2:9" x14ac:dyDescent="0.2">
      <c r="B147" s="191"/>
      <c r="C147" s="191"/>
      <c r="D147" s="191"/>
    </row>
    <row r="148" spans="2:9" x14ac:dyDescent="0.2">
      <c r="B148" s="191"/>
      <c r="C148" s="191"/>
      <c r="D148" s="191"/>
    </row>
    <row r="149" spans="2:9" x14ac:dyDescent="0.2">
      <c r="B149" s="191"/>
      <c r="C149" s="191"/>
      <c r="D149" s="191"/>
    </row>
    <row r="150" spans="2:9" x14ac:dyDescent="0.2">
      <c r="B150" s="191"/>
      <c r="C150" s="191"/>
      <c r="D150" s="191"/>
    </row>
    <row r="151" spans="2:9" x14ac:dyDescent="0.2">
      <c r="B151" s="191"/>
      <c r="C151" s="191"/>
      <c r="D151" s="191"/>
    </row>
    <row r="152" spans="2:9" ht="13.5" thickBot="1" x14ac:dyDescent="0.25">
      <c r="B152" s="191"/>
      <c r="C152" s="191"/>
      <c r="D152" s="191"/>
    </row>
    <row r="153" spans="2:9" x14ac:dyDescent="0.2">
      <c r="B153" s="191"/>
      <c r="C153" s="191"/>
      <c r="D153" s="191"/>
      <c r="G153" s="207" t="s">
        <v>713</v>
      </c>
      <c r="H153" s="208"/>
      <c r="I153" s="209">
        <v>44335</v>
      </c>
    </row>
    <row r="154" spans="2:9" x14ac:dyDescent="0.2">
      <c r="B154" s="191"/>
      <c r="C154" s="191"/>
      <c r="D154" s="191"/>
      <c r="G154" s="210" t="s">
        <v>714</v>
      </c>
      <c r="H154" s="211"/>
      <c r="I154" s="212" t="s">
        <v>715</v>
      </c>
    </row>
    <row r="155" spans="2:9" ht="13.5" thickBot="1" x14ac:dyDescent="0.25">
      <c r="B155" s="191"/>
      <c r="C155" s="191"/>
      <c r="D155" s="191"/>
      <c r="G155" s="213" t="s">
        <v>716</v>
      </c>
      <c r="H155" s="214" t="s">
        <v>717</v>
      </c>
      <c r="I155" s="215"/>
    </row>
    <row r="156" spans="2:9" x14ac:dyDescent="0.2">
      <c r="B156" s="191"/>
      <c r="C156" s="191"/>
      <c r="D156" s="191"/>
    </row>
    <row r="157" spans="2:9" x14ac:dyDescent="0.2">
      <c r="B157" s="191"/>
      <c r="C157" s="191"/>
      <c r="D157" s="191"/>
    </row>
    <row r="158" spans="2:9" x14ac:dyDescent="0.2">
      <c r="B158" s="191"/>
      <c r="C158" s="191"/>
      <c r="D158" s="191"/>
    </row>
    <row r="159" spans="2:9" x14ac:dyDescent="0.2">
      <c r="B159" s="191"/>
      <c r="C159" s="191"/>
      <c r="D159" s="191"/>
    </row>
    <row r="160" spans="2:9" x14ac:dyDescent="0.2">
      <c r="B160" s="191"/>
      <c r="C160" s="191"/>
      <c r="D160" s="191"/>
    </row>
    <row r="161" spans="2:4" x14ac:dyDescent="0.2">
      <c r="B161" s="191"/>
      <c r="C161" s="191"/>
      <c r="D161" s="191"/>
    </row>
    <row r="162" spans="2:4" x14ac:dyDescent="0.2">
      <c r="B162" s="191"/>
      <c r="C162" s="191"/>
      <c r="D162" s="191"/>
    </row>
    <row r="163" spans="2:4" x14ac:dyDescent="0.2">
      <c r="B163" s="191"/>
      <c r="C163" s="191"/>
      <c r="D163" s="191"/>
    </row>
    <row r="164" spans="2:4" x14ac:dyDescent="0.2">
      <c r="B164" s="191"/>
      <c r="C164" s="191"/>
      <c r="D164" s="191"/>
    </row>
    <row r="165" spans="2:4" x14ac:dyDescent="0.2">
      <c r="B165" s="191"/>
      <c r="C165" s="191"/>
      <c r="D165" s="191"/>
    </row>
    <row r="166" spans="2:4" x14ac:dyDescent="0.2">
      <c r="B166" s="191"/>
      <c r="C166" s="191"/>
      <c r="D166" s="191"/>
    </row>
    <row r="167" spans="2:4" x14ac:dyDescent="0.2">
      <c r="B167" s="191"/>
      <c r="C167" s="191"/>
      <c r="D167" s="191"/>
    </row>
    <row r="168" spans="2:4" x14ac:dyDescent="0.2">
      <c r="B168" s="191"/>
      <c r="C168" s="191"/>
      <c r="D168" s="191"/>
    </row>
    <row r="169" spans="2:4" x14ac:dyDescent="0.2">
      <c r="B169" s="191"/>
      <c r="C169" s="191"/>
      <c r="D169" s="191"/>
    </row>
    <row r="170" spans="2:4" x14ac:dyDescent="0.2">
      <c r="B170" s="191"/>
      <c r="C170" s="191"/>
      <c r="D170" s="191"/>
    </row>
    <row r="171" spans="2:4" x14ac:dyDescent="0.2">
      <c r="B171" s="191"/>
      <c r="C171" s="191"/>
      <c r="D171" s="191"/>
    </row>
    <row r="172" spans="2:4" x14ac:dyDescent="0.2">
      <c r="B172" s="191"/>
      <c r="C172" s="191"/>
      <c r="D172" s="191"/>
    </row>
    <row r="173" spans="2:4" x14ac:dyDescent="0.2">
      <c r="B173" s="191"/>
      <c r="C173" s="191"/>
      <c r="D173" s="191"/>
    </row>
    <row r="174" spans="2:4" x14ac:dyDescent="0.2">
      <c r="B174" s="191"/>
      <c r="C174" s="191"/>
      <c r="D174" s="191"/>
    </row>
    <row r="175" spans="2:4" x14ac:dyDescent="0.2">
      <c r="B175" s="191"/>
      <c r="C175" s="191"/>
      <c r="D175" s="191"/>
    </row>
    <row r="176" spans="2:4" x14ac:dyDescent="0.2">
      <c r="B176" s="191"/>
      <c r="C176" s="191"/>
      <c r="D176" s="191"/>
    </row>
    <row r="177" spans="2:4" x14ac:dyDescent="0.2">
      <c r="B177" s="191"/>
      <c r="C177" s="191"/>
      <c r="D177" s="191"/>
    </row>
    <row r="178" spans="2:4" x14ac:dyDescent="0.2">
      <c r="B178" s="191"/>
      <c r="C178" s="191"/>
      <c r="D178" s="191"/>
    </row>
    <row r="179" spans="2:4" x14ac:dyDescent="0.2">
      <c r="B179" s="191"/>
      <c r="C179" s="191"/>
      <c r="D179" s="191"/>
    </row>
    <row r="180" spans="2:4" x14ac:dyDescent="0.2">
      <c r="B180" s="191"/>
      <c r="C180" s="191"/>
      <c r="D180" s="191"/>
    </row>
    <row r="181" spans="2:4" x14ac:dyDescent="0.2">
      <c r="B181" s="191"/>
      <c r="C181" s="191"/>
      <c r="D181" s="191"/>
    </row>
    <row r="182" spans="2:4" x14ac:dyDescent="0.2">
      <c r="B182" s="191"/>
      <c r="C182" s="191"/>
      <c r="D182" s="191"/>
    </row>
    <row r="183" spans="2:4" x14ac:dyDescent="0.2">
      <c r="B183" s="191"/>
      <c r="C183" s="191"/>
      <c r="D183" s="191"/>
    </row>
    <row r="184" spans="2:4" x14ac:dyDescent="0.2">
      <c r="B184" s="191"/>
      <c r="C184" s="191"/>
      <c r="D184" s="191"/>
    </row>
    <row r="185" spans="2:4" x14ac:dyDescent="0.2">
      <c r="B185" s="191"/>
      <c r="C185" s="191"/>
      <c r="D185" s="191"/>
    </row>
    <row r="186" spans="2:4" x14ac:dyDescent="0.2">
      <c r="B186" s="191"/>
      <c r="C186" s="191"/>
      <c r="D186" s="191"/>
    </row>
    <row r="187" spans="2:4" x14ac:dyDescent="0.2">
      <c r="B187" s="191"/>
      <c r="C187" s="191"/>
      <c r="D187" s="191"/>
    </row>
    <row r="188" spans="2:4" x14ac:dyDescent="0.2">
      <c r="B188" s="191"/>
      <c r="C188" s="191"/>
      <c r="D188" s="191"/>
    </row>
    <row r="189" spans="2:4" x14ac:dyDescent="0.2">
      <c r="B189" s="191"/>
      <c r="C189" s="191"/>
      <c r="D189" s="191"/>
    </row>
    <row r="190" spans="2:4" x14ac:dyDescent="0.2">
      <c r="B190" s="191"/>
      <c r="C190" s="191"/>
      <c r="D190" s="191"/>
    </row>
    <row r="191" spans="2:4" x14ac:dyDescent="0.2">
      <c r="B191" s="191"/>
      <c r="C191" s="191"/>
      <c r="D191" s="191"/>
    </row>
    <row r="192" spans="2:4" x14ac:dyDescent="0.2">
      <c r="B192" s="191"/>
      <c r="C192" s="191"/>
      <c r="D192" s="191"/>
    </row>
    <row r="193" spans="2:8" x14ac:dyDescent="0.2">
      <c r="B193" s="191"/>
      <c r="C193" s="191"/>
      <c r="D193" s="191"/>
      <c r="G193" s="191"/>
      <c r="H193" s="191"/>
    </row>
    <row r="194" spans="2:8" x14ac:dyDescent="0.2">
      <c r="B194" s="191"/>
      <c r="C194" s="191"/>
      <c r="D194" s="191"/>
      <c r="G194" s="191"/>
      <c r="H194" s="191"/>
    </row>
    <row r="195" spans="2:8" x14ac:dyDescent="0.2">
      <c r="B195" s="191"/>
      <c r="C195" s="191"/>
      <c r="D195" s="191"/>
      <c r="G195" s="191"/>
      <c r="H195" s="191"/>
    </row>
    <row r="196" spans="2:8" x14ac:dyDescent="0.2">
      <c r="B196" s="191"/>
      <c r="C196" s="191"/>
      <c r="D196" s="191"/>
      <c r="G196" s="191"/>
      <c r="H196" s="191"/>
    </row>
    <row r="197" spans="2:8" x14ac:dyDescent="0.2">
      <c r="B197" s="191"/>
      <c r="C197" s="191"/>
      <c r="D197" s="191"/>
      <c r="G197" s="191"/>
      <c r="H197" s="191"/>
    </row>
    <row r="198" spans="2:8" x14ac:dyDescent="0.2">
      <c r="B198" s="191"/>
      <c r="C198" s="191"/>
      <c r="D198" s="191"/>
      <c r="G198" s="191"/>
      <c r="H198" s="191"/>
    </row>
    <row r="199" spans="2:8" x14ac:dyDescent="0.2">
      <c r="B199" s="191"/>
      <c r="C199" s="191"/>
      <c r="D199" s="191"/>
      <c r="G199" s="191"/>
      <c r="H199" s="191"/>
    </row>
    <row r="200" spans="2:8" x14ac:dyDescent="0.2">
      <c r="B200" s="191"/>
      <c r="C200" s="191"/>
      <c r="D200" s="191"/>
      <c r="G200" s="191"/>
      <c r="H200" s="191"/>
    </row>
    <row r="201" spans="2:8" x14ac:dyDescent="0.2">
      <c r="B201" s="191"/>
      <c r="C201" s="191"/>
      <c r="D201" s="191"/>
      <c r="G201" s="191"/>
      <c r="H201" s="191"/>
    </row>
    <row r="202" spans="2:8" x14ac:dyDescent="0.2">
      <c r="B202" s="191"/>
      <c r="C202" s="191"/>
      <c r="D202" s="191"/>
      <c r="G202" s="191"/>
      <c r="H202" s="191"/>
    </row>
    <row r="203" spans="2:8" x14ac:dyDescent="0.2">
      <c r="B203" s="191"/>
      <c r="C203" s="191"/>
      <c r="D203" s="191"/>
      <c r="G203" s="191"/>
      <c r="H203" s="191"/>
    </row>
    <row r="204" spans="2:8" x14ac:dyDescent="0.2">
      <c r="B204" s="191"/>
      <c r="C204" s="191"/>
      <c r="D204" s="191"/>
      <c r="G204" s="191"/>
      <c r="H204" s="191"/>
    </row>
    <row r="205" spans="2:8" x14ac:dyDescent="0.2">
      <c r="B205" s="191"/>
      <c r="C205" s="191"/>
      <c r="D205" s="191"/>
      <c r="G205" s="191"/>
      <c r="H205" s="191"/>
    </row>
    <row r="206" spans="2:8" x14ac:dyDescent="0.2">
      <c r="B206" s="191"/>
      <c r="C206" s="191"/>
      <c r="D206" s="191"/>
      <c r="G206" s="191"/>
      <c r="H206" s="191"/>
    </row>
    <row r="207" spans="2:8" x14ac:dyDescent="0.2">
      <c r="B207" s="191"/>
      <c r="C207" s="191"/>
      <c r="D207" s="191"/>
      <c r="G207" s="191"/>
      <c r="H207" s="191"/>
    </row>
    <row r="208" spans="2:8" x14ac:dyDescent="0.2">
      <c r="B208" s="191"/>
      <c r="C208" s="191"/>
      <c r="D208" s="191"/>
      <c r="G208" s="191"/>
      <c r="H208" s="191"/>
    </row>
    <row r="209" spans="2:8" x14ac:dyDescent="0.2">
      <c r="B209" s="191"/>
      <c r="C209" s="191"/>
      <c r="D209" s="191"/>
      <c r="G209" s="191"/>
      <c r="H209" s="191"/>
    </row>
    <row r="210" spans="2:8" x14ac:dyDescent="0.2">
      <c r="B210" s="191"/>
      <c r="C210" s="191"/>
      <c r="D210" s="191"/>
      <c r="G210" s="191"/>
      <c r="H210" s="191"/>
    </row>
    <row r="211" spans="2:8" x14ac:dyDescent="0.2">
      <c r="B211" s="191"/>
      <c r="C211" s="191"/>
      <c r="D211" s="191"/>
      <c r="G211" s="191"/>
      <c r="H211" s="191"/>
    </row>
    <row r="212" spans="2:8" x14ac:dyDescent="0.2">
      <c r="B212" s="191"/>
      <c r="C212" s="191"/>
      <c r="D212" s="191"/>
      <c r="G212" s="191"/>
      <c r="H212" s="191"/>
    </row>
    <row r="213" spans="2:8" x14ac:dyDescent="0.2">
      <c r="B213" s="191"/>
      <c r="C213" s="191"/>
      <c r="D213" s="191"/>
      <c r="G213" s="191"/>
      <c r="H213" s="191"/>
    </row>
    <row r="214" spans="2:8" x14ac:dyDescent="0.2">
      <c r="B214" s="191"/>
      <c r="C214" s="191"/>
      <c r="D214" s="191"/>
      <c r="G214" s="191"/>
      <c r="H214" s="191"/>
    </row>
    <row r="215" spans="2:8" x14ac:dyDescent="0.2">
      <c r="B215" s="191"/>
      <c r="C215" s="191"/>
      <c r="D215" s="191"/>
      <c r="G215" s="191"/>
      <c r="H215" s="191"/>
    </row>
    <row r="216" spans="2:8" x14ac:dyDescent="0.2">
      <c r="B216" s="191"/>
      <c r="C216" s="191"/>
      <c r="D216" s="191"/>
      <c r="G216" s="191"/>
      <c r="H216" s="191"/>
    </row>
    <row r="217" spans="2:8" x14ac:dyDescent="0.2">
      <c r="B217" s="191"/>
      <c r="C217" s="191"/>
      <c r="D217" s="191"/>
      <c r="G217" s="191"/>
      <c r="H217" s="191"/>
    </row>
    <row r="218" spans="2:8" x14ac:dyDescent="0.2">
      <c r="B218" s="191"/>
      <c r="C218" s="191"/>
      <c r="D218" s="191"/>
      <c r="G218" s="191"/>
      <c r="H218" s="191"/>
    </row>
    <row r="219" spans="2:8" x14ac:dyDescent="0.2">
      <c r="B219" s="191"/>
      <c r="C219" s="191"/>
      <c r="D219" s="191"/>
      <c r="G219" s="191"/>
      <c r="H219" s="191"/>
    </row>
    <row r="220" spans="2:8" x14ac:dyDescent="0.2">
      <c r="B220" s="191"/>
      <c r="C220" s="191"/>
      <c r="D220" s="191"/>
      <c r="G220" s="191"/>
      <c r="H220" s="191"/>
    </row>
    <row r="221" spans="2:8" x14ac:dyDescent="0.2">
      <c r="B221" s="191"/>
      <c r="C221" s="191"/>
      <c r="D221" s="191"/>
      <c r="G221" s="191"/>
      <c r="H221" s="191"/>
    </row>
    <row r="222" spans="2:8" x14ac:dyDescent="0.2">
      <c r="B222" s="191"/>
      <c r="C222" s="191"/>
      <c r="D222" s="191"/>
      <c r="G222" s="191"/>
      <c r="H222" s="191"/>
    </row>
    <row r="223" spans="2:8" x14ac:dyDescent="0.2">
      <c r="B223" s="191"/>
      <c r="C223" s="191"/>
      <c r="D223" s="191"/>
      <c r="G223" s="191"/>
      <c r="H223" s="191"/>
    </row>
    <row r="224" spans="2:8" x14ac:dyDescent="0.2">
      <c r="B224" s="191"/>
      <c r="C224" s="191"/>
      <c r="D224" s="191"/>
      <c r="G224" s="191"/>
      <c r="H224" s="191"/>
    </row>
    <row r="225" spans="2:8" x14ac:dyDescent="0.2">
      <c r="B225" s="191"/>
      <c r="C225" s="191"/>
      <c r="D225" s="191"/>
      <c r="G225" s="191"/>
      <c r="H225" s="191"/>
    </row>
    <row r="226" spans="2:8" x14ac:dyDescent="0.2">
      <c r="B226" s="191"/>
      <c r="C226" s="191"/>
      <c r="D226" s="191"/>
      <c r="G226" s="191"/>
      <c r="H226" s="191"/>
    </row>
    <row r="227" spans="2:8" x14ac:dyDescent="0.2">
      <c r="B227" s="191"/>
      <c r="C227" s="191"/>
      <c r="D227" s="191"/>
      <c r="G227" s="191"/>
      <c r="H227" s="191"/>
    </row>
    <row r="228" spans="2:8" x14ac:dyDescent="0.2">
      <c r="B228" s="191"/>
      <c r="C228" s="191"/>
      <c r="D228" s="191"/>
      <c r="G228" s="191"/>
      <c r="H228" s="191"/>
    </row>
    <row r="229" spans="2:8" x14ac:dyDescent="0.2">
      <c r="B229" s="191"/>
      <c r="C229" s="191"/>
      <c r="D229" s="191"/>
      <c r="G229" s="191"/>
      <c r="H229" s="191"/>
    </row>
    <row r="230" spans="2:8" x14ac:dyDescent="0.2">
      <c r="B230" s="191"/>
      <c r="C230" s="191"/>
      <c r="D230" s="191"/>
      <c r="G230" s="191"/>
      <c r="H230" s="191"/>
    </row>
    <row r="231" spans="2:8" x14ac:dyDescent="0.2">
      <c r="B231" s="191"/>
      <c r="C231" s="191"/>
      <c r="D231" s="191"/>
      <c r="G231" s="191"/>
      <c r="H231" s="191"/>
    </row>
    <row r="232" spans="2:8" x14ac:dyDescent="0.2">
      <c r="B232" s="191"/>
      <c r="C232" s="191"/>
      <c r="D232" s="191"/>
      <c r="G232" s="191"/>
      <c r="H232" s="191"/>
    </row>
    <row r="233" spans="2:8" x14ac:dyDescent="0.2">
      <c r="B233" s="191"/>
      <c r="C233" s="191"/>
      <c r="D233" s="191"/>
      <c r="G233" s="191"/>
      <c r="H233" s="191"/>
    </row>
    <row r="234" spans="2:8" x14ac:dyDescent="0.2">
      <c r="B234" s="191"/>
      <c r="C234" s="191"/>
      <c r="D234" s="191"/>
      <c r="G234" s="191"/>
      <c r="H234" s="191"/>
    </row>
    <row r="235" spans="2:8" x14ac:dyDescent="0.2">
      <c r="B235" s="191"/>
      <c r="C235" s="191"/>
      <c r="D235" s="191"/>
      <c r="G235" s="191"/>
      <c r="H235" s="191"/>
    </row>
    <row r="236" spans="2:8" x14ac:dyDescent="0.2">
      <c r="B236" s="191"/>
      <c r="C236" s="191"/>
      <c r="D236" s="191"/>
      <c r="G236" s="191"/>
      <c r="H236" s="191"/>
    </row>
    <row r="237" spans="2:8" x14ac:dyDescent="0.2">
      <c r="B237" s="191"/>
      <c r="C237" s="191"/>
      <c r="D237" s="191"/>
      <c r="G237" s="191"/>
      <c r="H237" s="191"/>
    </row>
    <row r="238" spans="2:8" x14ac:dyDescent="0.2">
      <c r="B238" s="191"/>
      <c r="C238" s="191"/>
      <c r="D238" s="191"/>
      <c r="G238" s="191"/>
      <c r="H238" s="191"/>
    </row>
    <row r="239" spans="2:8" x14ac:dyDescent="0.2">
      <c r="B239" s="191"/>
      <c r="C239" s="191"/>
      <c r="D239" s="191"/>
      <c r="G239" s="191"/>
      <c r="H239" s="191"/>
    </row>
    <row r="240" spans="2:8" x14ac:dyDescent="0.2">
      <c r="B240" s="191"/>
      <c r="C240" s="191"/>
      <c r="D240" s="191"/>
      <c r="G240" s="191"/>
      <c r="H240" s="191"/>
    </row>
    <row r="241" spans="2:8" x14ac:dyDescent="0.2">
      <c r="B241" s="191"/>
      <c r="C241" s="191"/>
      <c r="D241" s="191"/>
      <c r="G241" s="191"/>
      <c r="H241" s="191"/>
    </row>
    <row r="242" spans="2:8" x14ac:dyDescent="0.2">
      <c r="B242" s="191"/>
      <c r="C242" s="191"/>
      <c r="D242" s="191"/>
      <c r="G242" s="191"/>
      <c r="H242" s="191"/>
    </row>
    <row r="243" spans="2:8" x14ac:dyDescent="0.2">
      <c r="B243" s="191"/>
      <c r="C243" s="191"/>
      <c r="D243" s="191"/>
      <c r="G243" s="191"/>
      <c r="H243" s="191"/>
    </row>
    <row r="244" spans="2:8" x14ac:dyDescent="0.2">
      <c r="B244" s="191"/>
      <c r="C244" s="191"/>
      <c r="D244" s="191"/>
      <c r="G244" s="191"/>
      <c r="H244" s="191"/>
    </row>
    <row r="245" spans="2:8" x14ac:dyDescent="0.2">
      <c r="B245" s="191"/>
      <c r="C245" s="191"/>
      <c r="D245" s="191"/>
      <c r="G245" s="191"/>
      <c r="H245" s="191"/>
    </row>
    <row r="246" spans="2:8" x14ac:dyDescent="0.2">
      <c r="B246" s="191"/>
      <c r="C246" s="191"/>
      <c r="D246" s="191"/>
      <c r="G246" s="191"/>
      <c r="H246" s="191"/>
    </row>
    <row r="247" spans="2:8" x14ac:dyDescent="0.2">
      <c r="B247" s="191"/>
      <c r="C247" s="191"/>
      <c r="D247" s="191"/>
      <c r="G247" s="191"/>
      <c r="H247" s="191"/>
    </row>
    <row r="248" spans="2:8" x14ac:dyDescent="0.2">
      <c r="B248" s="191"/>
      <c r="C248" s="191"/>
      <c r="D248" s="191"/>
      <c r="G248" s="191"/>
      <c r="H248" s="191"/>
    </row>
    <row r="249" spans="2:8" x14ac:dyDescent="0.2">
      <c r="B249" s="191"/>
      <c r="C249" s="191"/>
      <c r="D249" s="191"/>
      <c r="G249" s="191"/>
      <c r="H249" s="191"/>
    </row>
    <row r="250" spans="2:8" x14ac:dyDescent="0.2">
      <c r="B250" s="191"/>
      <c r="C250" s="191"/>
      <c r="D250" s="191"/>
      <c r="G250" s="191"/>
      <c r="H250" s="191"/>
    </row>
    <row r="251" spans="2:8" x14ac:dyDescent="0.2">
      <c r="B251" s="191"/>
      <c r="C251" s="191"/>
      <c r="D251" s="191"/>
      <c r="G251" s="191"/>
      <c r="H251" s="191"/>
    </row>
    <row r="252" spans="2:8" x14ac:dyDescent="0.2">
      <c r="B252" s="191"/>
      <c r="C252" s="191"/>
      <c r="D252" s="191"/>
      <c r="G252" s="191"/>
      <c r="H252" s="191"/>
    </row>
    <row r="253" spans="2:8" x14ac:dyDescent="0.2">
      <c r="B253" s="191"/>
      <c r="C253" s="191"/>
      <c r="D253" s="191"/>
      <c r="G253" s="191"/>
      <c r="H253" s="191"/>
    </row>
    <row r="254" spans="2:8" x14ac:dyDescent="0.2">
      <c r="B254" s="191"/>
      <c r="C254" s="191"/>
      <c r="D254" s="191"/>
      <c r="G254" s="191"/>
      <c r="H254" s="191"/>
    </row>
    <row r="255" spans="2:8" x14ac:dyDescent="0.2">
      <c r="B255" s="191"/>
      <c r="C255" s="191"/>
      <c r="D255" s="191"/>
      <c r="G255" s="191"/>
      <c r="H255" s="191"/>
    </row>
    <row r="256" spans="2:8" x14ac:dyDescent="0.2">
      <c r="B256" s="191"/>
      <c r="C256" s="191"/>
      <c r="D256" s="191"/>
      <c r="G256" s="191"/>
      <c r="H256" s="191"/>
    </row>
    <row r="257" spans="2:8" x14ac:dyDescent="0.2">
      <c r="B257" s="191"/>
      <c r="C257" s="191"/>
      <c r="D257" s="191"/>
      <c r="G257" s="191"/>
      <c r="H257" s="191"/>
    </row>
    <row r="258" spans="2:8" x14ac:dyDescent="0.2">
      <c r="B258" s="191"/>
      <c r="C258" s="191"/>
      <c r="D258" s="191"/>
      <c r="G258" s="191"/>
      <c r="H258" s="191"/>
    </row>
    <row r="259" spans="2:8" x14ac:dyDescent="0.2">
      <c r="B259" s="191"/>
      <c r="C259" s="191"/>
      <c r="D259" s="191"/>
      <c r="G259" s="191"/>
      <c r="H259" s="191"/>
    </row>
    <row r="260" spans="2:8" x14ac:dyDescent="0.2">
      <c r="B260" s="191"/>
      <c r="C260" s="191"/>
      <c r="D260" s="191"/>
      <c r="G260" s="191"/>
      <c r="H260" s="191"/>
    </row>
    <row r="261" spans="2:8" x14ac:dyDescent="0.2">
      <c r="B261" s="191"/>
      <c r="C261" s="191"/>
      <c r="D261" s="191"/>
      <c r="G261" s="191"/>
      <c r="H261" s="191"/>
    </row>
    <row r="262" spans="2:8" x14ac:dyDescent="0.2">
      <c r="B262" s="191"/>
      <c r="C262" s="191"/>
      <c r="D262" s="191"/>
      <c r="G262" s="191"/>
      <c r="H262" s="191"/>
    </row>
    <row r="263" spans="2:8" x14ac:dyDescent="0.2">
      <c r="B263" s="191"/>
      <c r="C263" s="191"/>
      <c r="D263" s="191"/>
      <c r="G263" s="191"/>
      <c r="H263" s="191"/>
    </row>
    <row r="264" spans="2:8" x14ac:dyDescent="0.2">
      <c r="B264" s="191"/>
      <c r="C264" s="191"/>
      <c r="D264" s="191"/>
      <c r="G264" s="191"/>
      <c r="H264" s="191"/>
    </row>
    <row r="265" spans="2:8" x14ac:dyDescent="0.2">
      <c r="B265" s="191"/>
      <c r="C265" s="191"/>
      <c r="D265" s="191"/>
      <c r="G265" s="191"/>
      <c r="H265" s="191"/>
    </row>
    <row r="266" spans="2:8" x14ac:dyDescent="0.2">
      <c r="B266" s="191"/>
      <c r="C266" s="191"/>
      <c r="D266" s="191"/>
      <c r="G266" s="191"/>
      <c r="H266" s="191"/>
    </row>
    <row r="267" spans="2:8" x14ac:dyDescent="0.2">
      <c r="B267" s="191"/>
      <c r="C267" s="191"/>
      <c r="D267" s="191"/>
      <c r="G267" s="191"/>
      <c r="H267" s="191"/>
    </row>
    <row r="268" spans="2:8" x14ac:dyDescent="0.2">
      <c r="B268" s="191"/>
      <c r="C268" s="191"/>
      <c r="D268" s="191"/>
      <c r="G268" s="191"/>
      <c r="H268" s="191"/>
    </row>
    <row r="269" spans="2:8" x14ac:dyDescent="0.2">
      <c r="B269" s="191"/>
      <c r="C269" s="191"/>
      <c r="D269" s="191"/>
      <c r="G269" s="191"/>
      <c r="H269" s="191"/>
    </row>
    <row r="270" spans="2:8" x14ac:dyDescent="0.2">
      <c r="B270" s="191"/>
      <c r="C270" s="191"/>
      <c r="D270" s="191"/>
      <c r="G270" s="191"/>
      <c r="H270" s="191"/>
    </row>
    <row r="271" spans="2:8" x14ac:dyDescent="0.2">
      <c r="B271" s="191"/>
      <c r="C271" s="191"/>
      <c r="D271" s="191"/>
      <c r="G271" s="191"/>
      <c r="H271" s="191"/>
    </row>
    <row r="272" spans="2:8" x14ac:dyDescent="0.2">
      <c r="B272" s="191"/>
      <c r="C272" s="191"/>
      <c r="D272" s="191"/>
      <c r="G272" s="191"/>
      <c r="H272" s="191"/>
    </row>
    <row r="273" spans="2:8" x14ac:dyDescent="0.2">
      <c r="B273" s="191"/>
      <c r="C273" s="191"/>
      <c r="D273" s="191"/>
      <c r="G273" s="191"/>
      <c r="H273" s="191"/>
    </row>
    <row r="274" spans="2:8" x14ac:dyDescent="0.2">
      <c r="B274" s="191"/>
      <c r="C274" s="191"/>
      <c r="D274" s="191"/>
      <c r="G274" s="191"/>
      <c r="H274" s="191"/>
    </row>
    <row r="275" spans="2:8" x14ac:dyDescent="0.2">
      <c r="B275" s="191"/>
      <c r="C275" s="191"/>
      <c r="D275" s="191"/>
      <c r="G275" s="191"/>
      <c r="H275" s="191"/>
    </row>
    <row r="276" spans="2:8" x14ac:dyDescent="0.2">
      <c r="B276" s="191"/>
      <c r="C276" s="191"/>
      <c r="D276" s="191"/>
      <c r="G276" s="191"/>
      <c r="H276" s="191"/>
    </row>
    <row r="277" spans="2:8" x14ac:dyDescent="0.2">
      <c r="B277" s="191"/>
      <c r="C277" s="191"/>
      <c r="D277" s="191"/>
      <c r="G277" s="191"/>
      <c r="H277" s="191"/>
    </row>
    <row r="278" spans="2:8" x14ac:dyDescent="0.2">
      <c r="B278" s="191"/>
      <c r="C278" s="191"/>
      <c r="D278" s="191"/>
      <c r="G278" s="191"/>
      <c r="H278" s="191"/>
    </row>
    <row r="279" spans="2:8" x14ac:dyDescent="0.2">
      <c r="B279" s="191"/>
      <c r="C279" s="191"/>
      <c r="D279" s="191"/>
      <c r="G279" s="191"/>
      <c r="H279" s="191"/>
    </row>
    <row r="280" spans="2:8" x14ac:dyDescent="0.2">
      <c r="B280" s="191"/>
      <c r="C280" s="191"/>
      <c r="D280" s="191"/>
      <c r="G280" s="191"/>
      <c r="H280" s="191"/>
    </row>
    <row r="281" spans="2:8" x14ac:dyDescent="0.2">
      <c r="B281" s="191"/>
      <c r="C281" s="191"/>
      <c r="D281" s="191"/>
      <c r="G281" s="191"/>
      <c r="H281" s="191"/>
    </row>
    <row r="282" spans="2:8" x14ac:dyDescent="0.2">
      <c r="B282" s="191"/>
      <c r="C282" s="191"/>
      <c r="D282" s="191"/>
      <c r="G282" s="191"/>
      <c r="H282" s="191"/>
    </row>
    <row r="283" spans="2:8" x14ac:dyDescent="0.2">
      <c r="B283" s="191"/>
      <c r="C283" s="191"/>
      <c r="D283" s="191"/>
      <c r="G283" s="191"/>
      <c r="H283" s="191"/>
    </row>
    <row r="284" spans="2:8" x14ac:dyDescent="0.2">
      <c r="B284" s="191"/>
      <c r="C284" s="191"/>
      <c r="D284" s="191"/>
      <c r="G284" s="191"/>
      <c r="H284" s="191"/>
    </row>
    <row r="285" spans="2:8" x14ac:dyDescent="0.2">
      <c r="B285" s="191"/>
      <c r="C285" s="191"/>
      <c r="D285" s="191"/>
      <c r="G285" s="191"/>
      <c r="H285" s="191"/>
    </row>
    <row r="286" spans="2:8" x14ac:dyDescent="0.2">
      <c r="B286" s="191"/>
      <c r="C286" s="191"/>
      <c r="D286" s="191"/>
      <c r="G286" s="191"/>
      <c r="H286" s="191"/>
    </row>
    <row r="287" spans="2:8" x14ac:dyDescent="0.2">
      <c r="B287" s="191"/>
      <c r="C287" s="191"/>
      <c r="D287" s="191"/>
      <c r="G287" s="191"/>
      <c r="H287" s="191"/>
    </row>
    <row r="288" spans="2:8" x14ac:dyDescent="0.2">
      <c r="B288" s="191"/>
      <c r="C288" s="191"/>
      <c r="D288" s="191"/>
      <c r="G288" s="191"/>
      <c r="H288" s="191"/>
    </row>
    <row r="289" spans="2:8" x14ac:dyDescent="0.2">
      <c r="B289" s="191"/>
      <c r="C289" s="191"/>
      <c r="D289" s="191"/>
      <c r="G289" s="191"/>
      <c r="H289" s="191"/>
    </row>
    <row r="290" spans="2:8" x14ac:dyDescent="0.2">
      <c r="B290" s="191"/>
      <c r="C290" s="191"/>
      <c r="D290" s="191"/>
      <c r="G290" s="191"/>
      <c r="H290" s="191"/>
    </row>
    <row r="291" spans="2:8" x14ac:dyDescent="0.2">
      <c r="B291" s="191"/>
      <c r="C291" s="191"/>
      <c r="D291" s="191"/>
      <c r="G291" s="191"/>
      <c r="H291" s="191"/>
    </row>
    <row r="292" spans="2:8" x14ac:dyDescent="0.2">
      <c r="B292" s="191"/>
      <c r="C292" s="191"/>
      <c r="D292" s="191"/>
      <c r="G292" s="191"/>
      <c r="H292" s="191"/>
    </row>
    <row r="293" spans="2:8" x14ac:dyDescent="0.2">
      <c r="B293" s="191"/>
      <c r="C293" s="191"/>
      <c r="D293" s="191"/>
      <c r="G293" s="191"/>
      <c r="H293" s="191"/>
    </row>
    <row r="294" spans="2:8" x14ac:dyDescent="0.2">
      <c r="B294" s="191"/>
      <c r="C294" s="191"/>
      <c r="D294" s="191"/>
      <c r="G294" s="191"/>
      <c r="H294" s="191"/>
    </row>
    <row r="295" spans="2:8" x14ac:dyDescent="0.2">
      <c r="B295" s="191"/>
      <c r="C295" s="191"/>
      <c r="D295" s="191"/>
      <c r="G295" s="191"/>
      <c r="H295" s="191"/>
    </row>
    <row r="296" spans="2:8" x14ac:dyDescent="0.2">
      <c r="B296" s="191"/>
      <c r="C296" s="191"/>
      <c r="D296" s="191"/>
      <c r="G296" s="191"/>
      <c r="H296" s="191"/>
    </row>
    <row r="297" spans="2:8" x14ac:dyDescent="0.2">
      <c r="B297" s="191"/>
      <c r="C297" s="191"/>
      <c r="D297" s="191"/>
      <c r="G297" s="191"/>
      <c r="H297" s="191"/>
    </row>
    <row r="298" spans="2:8" x14ac:dyDescent="0.2">
      <c r="B298" s="191"/>
      <c r="C298" s="191"/>
      <c r="D298" s="191"/>
      <c r="G298" s="191"/>
      <c r="H298" s="191"/>
    </row>
    <row r="299" spans="2:8" x14ac:dyDescent="0.2">
      <c r="B299" s="191"/>
      <c r="C299" s="191"/>
      <c r="D299" s="191"/>
      <c r="G299" s="191"/>
      <c r="H299" s="191"/>
    </row>
    <row r="300" spans="2:8" x14ac:dyDescent="0.2">
      <c r="B300" s="191"/>
      <c r="C300" s="191"/>
      <c r="D300" s="191"/>
      <c r="G300" s="191"/>
      <c r="H300" s="191"/>
    </row>
    <row r="301" spans="2:8" x14ac:dyDescent="0.2">
      <c r="B301" s="191"/>
      <c r="C301" s="191"/>
      <c r="D301" s="191"/>
      <c r="G301" s="191"/>
      <c r="H301" s="191"/>
    </row>
    <row r="302" spans="2:8" x14ac:dyDescent="0.2">
      <c r="B302" s="191"/>
      <c r="C302" s="191"/>
      <c r="D302" s="191"/>
      <c r="G302" s="191"/>
      <c r="H302" s="191"/>
    </row>
    <row r="303" spans="2:8" x14ac:dyDescent="0.2">
      <c r="B303" s="191"/>
      <c r="C303" s="191"/>
      <c r="D303" s="191"/>
      <c r="G303" s="191"/>
      <c r="H303" s="191"/>
    </row>
    <row r="304" spans="2:8" x14ac:dyDescent="0.2">
      <c r="B304" s="191"/>
      <c r="C304" s="191"/>
      <c r="D304" s="191"/>
      <c r="G304" s="191"/>
      <c r="H304" s="191"/>
    </row>
    <row r="305" spans="2:8" x14ac:dyDescent="0.2">
      <c r="B305" s="191"/>
      <c r="C305" s="191"/>
      <c r="D305" s="191"/>
      <c r="G305" s="191"/>
      <c r="H305" s="191"/>
    </row>
    <row r="306" spans="2:8" x14ac:dyDescent="0.2">
      <c r="B306" s="191"/>
      <c r="C306" s="191"/>
      <c r="D306" s="191"/>
      <c r="G306" s="191"/>
      <c r="H306" s="191"/>
    </row>
    <row r="307" spans="2:8" x14ac:dyDescent="0.2">
      <c r="B307" s="191"/>
      <c r="C307" s="191"/>
      <c r="D307" s="191"/>
      <c r="G307" s="191"/>
      <c r="H307" s="191"/>
    </row>
    <row r="308" spans="2:8" x14ac:dyDescent="0.2">
      <c r="B308" s="191"/>
      <c r="C308" s="191"/>
      <c r="D308" s="191"/>
      <c r="G308" s="191"/>
      <c r="H308" s="191"/>
    </row>
    <row r="309" spans="2:8" x14ac:dyDescent="0.2">
      <c r="B309" s="191"/>
      <c r="C309" s="191"/>
      <c r="D309" s="191"/>
      <c r="G309" s="191"/>
      <c r="H309" s="191"/>
    </row>
    <row r="310" spans="2:8" x14ac:dyDescent="0.2">
      <c r="B310" s="191"/>
      <c r="C310" s="191"/>
      <c r="D310" s="191"/>
      <c r="G310" s="191"/>
      <c r="H310" s="191"/>
    </row>
    <row r="311" spans="2:8" x14ac:dyDescent="0.2">
      <c r="B311" s="191"/>
      <c r="C311" s="191"/>
      <c r="D311" s="191"/>
      <c r="G311" s="191"/>
      <c r="H311" s="191"/>
    </row>
    <row r="312" spans="2:8" x14ac:dyDescent="0.2">
      <c r="B312" s="191"/>
      <c r="C312" s="191"/>
      <c r="D312" s="191"/>
      <c r="G312" s="191"/>
      <c r="H312" s="191"/>
    </row>
    <row r="313" spans="2:8" x14ac:dyDescent="0.2">
      <c r="B313" s="191"/>
      <c r="C313" s="191"/>
      <c r="D313" s="191"/>
      <c r="G313" s="191"/>
      <c r="H313" s="191"/>
    </row>
    <row r="314" spans="2:8" x14ac:dyDescent="0.2">
      <c r="B314" s="191"/>
      <c r="C314" s="191"/>
      <c r="D314" s="191"/>
      <c r="G314" s="191"/>
      <c r="H314" s="191"/>
    </row>
    <row r="315" spans="2:8" x14ac:dyDescent="0.2">
      <c r="B315" s="191"/>
      <c r="C315" s="191"/>
      <c r="D315" s="191"/>
      <c r="G315" s="191"/>
      <c r="H315" s="191"/>
    </row>
    <row r="316" spans="2:8" x14ac:dyDescent="0.2">
      <c r="B316" s="191"/>
      <c r="C316" s="191"/>
      <c r="D316" s="191"/>
      <c r="G316" s="191"/>
      <c r="H316" s="191"/>
    </row>
    <row r="317" spans="2:8" x14ac:dyDescent="0.2">
      <c r="B317" s="191"/>
      <c r="C317" s="191"/>
      <c r="D317" s="191"/>
      <c r="G317" s="191"/>
      <c r="H317" s="191"/>
    </row>
    <row r="318" spans="2:8" x14ac:dyDescent="0.2">
      <c r="B318" s="191"/>
      <c r="C318" s="191"/>
      <c r="D318" s="191"/>
      <c r="G318" s="191"/>
      <c r="H318" s="191"/>
    </row>
    <row r="319" spans="2:8" x14ac:dyDescent="0.2">
      <c r="B319" s="191"/>
      <c r="C319" s="191"/>
      <c r="D319" s="191"/>
      <c r="G319" s="191"/>
      <c r="H319" s="191"/>
    </row>
    <row r="320" spans="2:8" x14ac:dyDescent="0.2">
      <c r="B320" s="191"/>
      <c r="C320" s="191"/>
      <c r="D320" s="191"/>
      <c r="G320" s="191"/>
      <c r="H320" s="191"/>
    </row>
    <row r="321" spans="2:8" x14ac:dyDescent="0.2">
      <c r="B321" s="191"/>
      <c r="C321" s="191"/>
      <c r="D321" s="191"/>
      <c r="G321" s="191"/>
      <c r="H321" s="191"/>
    </row>
    <row r="322" spans="2:8" x14ac:dyDescent="0.2">
      <c r="B322" s="191"/>
      <c r="C322" s="191"/>
      <c r="D322" s="191"/>
      <c r="G322" s="191"/>
      <c r="H322" s="191"/>
    </row>
    <row r="323" spans="2:8" x14ac:dyDescent="0.2">
      <c r="B323" s="191"/>
      <c r="C323" s="191"/>
      <c r="D323" s="191"/>
      <c r="G323" s="191"/>
      <c r="H323" s="191"/>
    </row>
    <row r="324" spans="2:8" x14ac:dyDescent="0.2">
      <c r="B324" s="191"/>
      <c r="C324" s="191"/>
      <c r="D324" s="191"/>
      <c r="G324" s="191"/>
      <c r="H324" s="191"/>
    </row>
    <row r="325" spans="2:8" x14ac:dyDescent="0.2">
      <c r="B325" s="191"/>
      <c r="C325" s="191"/>
      <c r="D325" s="191"/>
      <c r="G325" s="191"/>
      <c r="H325" s="191"/>
    </row>
    <row r="326" spans="2:8" x14ac:dyDescent="0.2">
      <c r="B326" s="191"/>
      <c r="C326" s="191"/>
      <c r="D326" s="191"/>
      <c r="G326" s="191"/>
      <c r="H326" s="191"/>
    </row>
    <row r="327" spans="2:8" x14ac:dyDescent="0.2">
      <c r="B327" s="191"/>
      <c r="C327" s="191"/>
      <c r="D327" s="191"/>
      <c r="G327" s="191"/>
      <c r="H327" s="191"/>
    </row>
    <row r="328" spans="2:8" x14ac:dyDescent="0.2">
      <c r="B328" s="191"/>
      <c r="C328" s="191"/>
      <c r="D328" s="191"/>
      <c r="G328" s="191"/>
      <c r="H328" s="191"/>
    </row>
    <row r="329" spans="2:8" x14ac:dyDescent="0.2">
      <c r="B329" s="191"/>
      <c r="C329" s="191"/>
      <c r="D329" s="191"/>
      <c r="G329" s="191"/>
      <c r="H329" s="191"/>
    </row>
    <row r="330" spans="2:8" x14ac:dyDescent="0.2">
      <c r="B330" s="191"/>
      <c r="C330" s="191"/>
      <c r="D330" s="191"/>
      <c r="G330" s="191"/>
      <c r="H330" s="191"/>
    </row>
    <row r="331" spans="2:8" x14ac:dyDescent="0.2">
      <c r="B331" s="191"/>
      <c r="C331" s="191"/>
      <c r="D331" s="191"/>
      <c r="G331" s="191"/>
      <c r="H331" s="191"/>
    </row>
    <row r="332" spans="2:8" x14ac:dyDescent="0.2">
      <c r="B332" s="191"/>
      <c r="C332" s="191"/>
      <c r="D332" s="191"/>
      <c r="G332" s="191"/>
      <c r="H332" s="191"/>
    </row>
    <row r="333" spans="2:8" x14ac:dyDescent="0.2">
      <c r="B333" s="191"/>
      <c r="C333" s="191"/>
      <c r="D333" s="191"/>
      <c r="G333" s="191"/>
      <c r="H333" s="191"/>
    </row>
    <row r="334" spans="2:8" x14ac:dyDescent="0.2">
      <c r="B334" s="191"/>
      <c r="C334" s="191"/>
      <c r="D334" s="191"/>
      <c r="G334" s="191"/>
      <c r="H334" s="191"/>
    </row>
    <row r="335" spans="2:8" x14ac:dyDescent="0.2">
      <c r="B335" s="191"/>
      <c r="C335" s="191"/>
      <c r="D335" s="191"/>
      <c r="G335" s="191"/>
      <c r="H335" s="191"/>
    </row>
    <row r="336" spans="2:8" x14ac:dyDescent="0.2">
      <c r="B336" s="191"/>
      <c r="C336" s="191"/>
      <c r="D336" s="191"/>
      <c r="G336" s="191"/>
      <c r="H336" s="191"/>
    </row>
    <row r="337" spans="2:8" x14ac:dyDescent="0.2">
      <c r="B337" s="191"/>
      <c r="C337" s="191"/>
      <c r="D337" s="191"/>
      <c r="G337" s="191"/>
      <c r="H337" s="191"/>
    </row>
    <row r="338" spans="2:8" x14ac:dyDescent="0.2">
      <c r="B338" s="191"/>
      <c r="C338" s="191"/>
      <c r="D338" s="191"/>
      <c r="G338" s="191"/>
      <c r="H338" s="191"/>
    </row>
    <row r="339" spans="2:8" x14ac:dyDescent="0.2">
      <c r="B339" s="191"/>
      <c r="C339" s="191"/>
      <c r="D339" s="191"/>
      <c r="G339" s="191"/>
      <c r="H339" s="191"/>
    </row>
    <row r="340" spans="2:8" x14ac:dyDescent="0.2">
      <c r="B340" s="191"/>
      <c r="C340" s="191"/>
      <c r="D340" s="191"/>
      <c r="G340" s="191"/>
      <c r="H340" s="191"/>
    </row>
    <row r="341" spans="2:8" x14ac:dyDescent="0.2">
      <c r="B341" s="191"/>
      <c r="C341" s="191"/>
      <c r="D341" s="191"/>
      <c r="G341" s="191"/>
      <c r="H341" s="191"/>
    </row>
    <row r="342" spans="2:8" x14ac:dyDescent="0.2">
      <c r="B342" s="191"/>
      <c r="C342" s="191"/>
      <c r="D342" s="191"/>
      <c r="G342" s="191"/>
      <c r="H342" s="191"/>
    </row>
    <row r="343" spans="2:8" x14ac:dyDescent="0.2">
      <c r="B343" s="191"/>
      <c r="C343" s="191"/>
      <c r="D343" s="191"/>
      <c r="G343" s="191"/>
      <c r="H343" s="191"/>
    </row>
    <row r="344" spans="2:8" x14ac:dyDescent="0.2">
      <c r="B344" s="191"/>
      <c r="C344" s="191"/>
      <c r="D344" s="191"/>
      <c r="G344" s="191"/>
      <c r="H344" s="191"/>
    </row>
    <row r="345" spans="2:8" x14ac:dyDescent="0.2">
      <c r="B345" s="191"/>
      <c r="C345" s="191"/>
      <c r="D345" s="191"/>
      <c r="G345" s="191"/>
      <c r="H345" s="191"/>
    </row>
    <row r="346" spans="2:8" x14ac:dyDescent="0.2">
      <c r="B346" s="191"/>
      <c r="C346" s="191"/>
      <c r="D346" s="191"/>
      <c r="G346" s="191"/>
      <c r="H346" s="191"/>
    </row>
    <row r="347" spans="2:8" x14ac:dyDescent="0.2">
      <c r="B347" s="191"/>
      <c r="C347" s="191"/>
      <c r="D347" s="191"/>
      <c r="G347" s="191"/>
      <c r="H347" s="191"/>
    </row>
    <row r="348" spans="2:8" x14ac:dyDescent="0.2">
      <c r="B348" s="191"/>
      <c r="C348" s="191"/>
      <c r="D348" s="191"/>
      <c r="G348" s="191"/>
      <c r="H348" s="191"/>
    </row>
    <row r="349" spans="2:8" x14ac:dyDescent="0.2">
      <c r="B349" s="191"/>
      <c r="C349" s="191"/>
      <c r="D349" s="191"/>
      <c r="G349" s="191"/>
      <c r="H349" s="191"/>
    </row>
    <row r="350" spans="2:8" x14ac:dyDescent="0.2">
      <c r="B350" s="191"/>
      <c r="C350" s="191"/>
      <c r="D350" s="191"/>
      <c r="G350" s="191"/>
      <c r="H350" s="191"/>
    </row>
    <row r="351" spans="2:8" x14ac:dyDescent="0.2">
      <c r="B351" s="191"/>
      <c r="C351" s="191"/>
      <c r="D351" s="191"/>
      <c r="G351" s="191"/>
      <c r="H351" s="191"/>
    </row>
    <row r="352" spans="2:8" x14ac:dyDescent="0.2">
      <c r="B352" s="191"/>
      <c r="C352" s="191"/>
      <c r="D352" s="191"/>
      <c r="G352" s="191"/>
      <c r="H352" s="191"/>
    </row>
    <row r="353" spans="2:8" x14ac:dyDescent="0.2">
      <c r="B353" s="191"/>
      <c r="C353" s="191"/>
      <c r="D353" s="191"/>
      <c r="G353" s="191"/>
      <c r="H353" s="191"/>
    </row>
    <row r="354" spans="2:8" x14ac:dyDescent="0.2">
      <c r="B354" s="191"/>
      <c r="C354" s="191"/>
      <c r="D354" s="191"/>
      <c r="G354" s="191"/>
      <c r="H354" s="191"/>
    </row>
    <row r="355" spans="2:8" x14ac:dyDescent="0.2">
      <c r="B355" s="191"/>
      <c r="C355" s="191"/>
      <c r="D355" s="191"/>
      <c r="G355" s="191"/>
      <c r="H355" s="191"/>
    </row>
    <row r="356" spans="2:8" x14ac:dyDescent="0.2">
      <c r="B356" s="191"/>
      <c r="C356" s="191"/>
      <c r="D356" s="191"/>
      <c r="G356" s="191"/>
      <c r="H356" s="191"/>
    </row>
    <row r="357" spans="2:8" x14ac:dyDescent="0.2">
      <c r="B357" s="191"/>
      <c r="C357" s="191"/>
      <c r="D357" s="191"/>
      <c r="G357" s="191"/>
      <c r="H357" s="191"/>
    </row>
    <row r="358" spans="2:8" x14ac:dyDescent="0.2">
      <c r="B358" s="191"/>
      <c r="C358" s="191"/>
      <c r="D358" s="191"/>
      <c r="G358" s="191"/>
      <c r="H358" s="191"/>
    </row>
    <row r="359" spans="2:8" x14ac:dyDescent="0.2">
      <c r="B359" s="191"/>
      <c r="C359" s="191"/>
      <c r="D359" s="191"/>
      <c r="G359" s="191"/>
      <c r="H359" s="191"/>
    </row>
    <row r="360" spans="2:8" x14ac:dyDescent="0.2">
      <c r="B360" s="191"/>
      <c r="C360" s="191"/>
      <c r="D360" s="191"/>
      <c r="G360" s="191"/>
      <c r="H360" s="191"/>
    </row>
    <row r="361" spans="2:8" x14ac:dyDescent="0.2">
      <c r="B361" s="191"/>
      <c r="C361" s="191"/>
      <c r="D361" s="191"/>
      <c r="G361" s="191"/>
      <c r="H361" s="191"/>
    </row>
    <row r="362" spans="2:8" x14ac:dyDescent="0.2">
      <c r="B362" s="191"/>
      <c r="C362" s="191"/>
      <c r="D362" s="191"/>
      <c r="G362" s="191"/>
      <c r="H362" s="191"/>
    </row>
    <row r="363" spans="2:8" x14ac:dyDescent="0.2">
      <c r="B363" s="191"/>
      <c r="C363" s="191"/>
      <c r="D363" s="191"/>
      <c r="G363" s="191"/>
      <c r="H363" s="191"/>
    </row>
    <row r="364" spans="2:8" x14ac:dyDescent="0.2">
      <c r="B364" s="191"/>
      <c r="C364" s="191"/>
      <c r="D364" s="191"/>
      <c r="G364" s="191"/>
      <c r="H364" s="191"/>
    </row>
    <row r="365" spans="2:8" x14ac:dyDescent="0.2">
      <c r="B365" s="191"/>
      <c r="C365" s="191"/>
      <c r="D365" s="191"/>
      <c r="G365" s="191"/>
      <c r="H365" s="191"/>
    </row>
    <row r="366" spans="2:8" x14ac:dyDescent="0.2">
      <c r="B366" s="191"/>
      <c r="C366" s="191"/>
      <c r="D366" s="191"/>
      <c r="G366" s="191"/>
      <c r="H366" s="191"/>
    </row>
    <row r="367" spans="2:8" x14ac:dyDescent="0.2">
      <c r="B367" s="191"/>
      <c r="G367" s="191"/>
      <c r="H367" s="191"/>
    </row>
    <row r="368" spans="2:8" x14ac:dyDescent="0.2">
      <c r="B368" s="191"/>
      <c r="G368" s="191"/>
      <c r="H368" s="191"/>
    </row>
    <row r="369" spans="2:8" x14ac:dyDescent="0.2">
      <c r="B369" s="191"/>
      <c r="G369" s="191"/>
      <c r="H369" s="191"/>
    </row>
    <row r="370" spans="2:8" x14ac:dyDescent="0.2">
      <c r="B370" s="191"/>
      <c r="G370" s="191"/>
      <c r="H370" s="191"/>
    </row>
    <row r="371" spans="2:8" x14ac:dyDescent="0.2">
      <c r="B371" s="191"/>
      <c r="G371" s="191"/>
      <c r="H371" s="191"/>
    </row>
    <row r="372" spans="2:8" x14ac:dyDescent="0.2">
      <c r="B372" s="191"/>
      <c r="G372" s="191"/>
      <c r="H372" s="191"/>
    </row>
    <row r="373" spans="2:8" x14ac:dyDescent="0.2">
      <c r="B373" s="191"/>
      <c r="G373" s="191"/>
      <c r="H373" s="191"/>
    </row>
    <row r="374" spans="2:8" x14ac:dyDescent="0.2">
      <c r="B374" s="191"/>
      <c r="G374" s="191"/>
      <c r="H374" s="191"/>
    </row>
    <row r="375" spans="2:8" x14ac:dyDescent="0.2">
      <c r="B375" s="191"/>
      <c r="G375" s="191"/>
      <c r="H375" s="191"/>
    </row>
    <row r="376" spans="2:8" x14ac:dyDescent="0.2">
      <c r="B376" s="191"/>
      <c r="G376" s="191"/>
      <c r="H376" s="191"/>
    </row>
    <row r="377" spans="2:8" x14ac:dyDescent="0.2">
      <c r="B377" s="191"/>
      <c r="G377" s="191"/>
      <c r="H377" s="191"/>
    </row>
    <row r="378" spans="2:8" x14ac:dyDescent="0.2">
      <c r="B378" s="191"/>
      <c r="G378" s="191"/>
      <c r="H378" s="191"/>
    </row>
    <row r="379" spans="2:8" x14ac:dyDescent="0.2">
      <c r="B379" s="191"/>
      <c r="G379" s="191"/>
      <c r="H379" s="191"/>
    </row>
    <row r="380" spans="2:8" x14ac:dyDescent="0.2">
      <c r="B380" s="191"/>
      <c r="G380" s="191"/>
      <c r="H380" s="191"/>
    </row>
  </sheetData>
  <mergeCells count="4">
    <mergeCell ref="C121:E121"/>
    <mergeCell ref="C124:E124"/>
    <mergeCell ref="C140:E140"/>
    <mergeCell ref="C143:E143"/>
  </mergeCells>
  <pageMargins left="0.75" right="0.75" top="1" bottom="1" header="0.5" footer="0.5"/>
  <pageSetup orientation="portrait"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0"/>
  <sheetViews>
    <sheetView workbookViewId="0">
      <pane ySplit="1" topLeftCell="A33" activePane="bottomLeft" state="frozen"/>
      <selection activeCell="J2" activeCellId="1" sqref="C2:D73 J2:N73"/>
      <selection pane="bottomLeft" activeCell="J2" activeCellId="1" sqref="C2:D73 J2:N73"/>
    </sheetView>
  </sheetViews>
  <sheetFormatPr defaultColWidth="8.85546875" defaultRowHeight="12.75" x14ac:dyDescent="0.2"/>
  <cols>
    <col min="1" max="1" width="8.85546875" style="190"/>
    <col min="2" max="2" width="4.85546875" style="190" customWidth="1"/>
    <col min="3" max="3" width="21.7109375" style="190" customWidth="1"/>
    <col min="4" max="4" width="11" style="190" bestFit="1" customWidth="1"/>
    <col min="5" max="5" width="8.28515625" style="190" customWidth="1"/>
    <col min="6" max="6" width="9.42578125" style="190" customWidth="1"/>
    <col min="7" max="7" width="11" style="190" customWidth="1"/>
    <col min="8" max="8" width="10" style="190" customWidth="1"/>
    <col min="9" max="9" width="10.42578125" style="190" customWidth="1"/>
    <col min="10" max="10" width="11.7109375" style="190" customWidth="1"/>
    <col min="11" max="11" width="10.7109375" style="190" customWidth="1"/>
    <col min="12" max="12" width="4.85546875" style="190" customWidth="1"/>
    <col min="13" max="13" width="11.28515625" style="190" customWidth="1"/>
    <col min="14" max="14" width="10.85546875" style="190" customWidth="1"/>
    <col min="15" max="15" width="10.42578125" style="190" bestFit="1" customWidth="1"/>
    <col min="16" max="16384" width="8.85546875" style="190"/>
  </cols>
  <sheetData>
    <row r="1" spans="1:14" s="182" customFormat="1" ht="15.75" x14ac:dyDescent="0.2">
      <c r="A1" s="182" t="s">
        <v>684</v>
      </c>
      <c r="B1" s="183" t="s">
        <v>33</v>
      </c>
      <c r="C1" s="183" t="s">
        <v>28</v>
      </c>
      <c r="D1" s="183" t="s">
        <v>685</v>
      </c>
      <c r="E1" s="183" t="s">
        <v>686</v>
      </c>
      <c r="F1" s="183" t="s">
        <v>687</v>
      </c>
      <c r="G1" s="184" t="s">
        <v>688</v>
      </c>
      <c r="H1" s="183" t="s">
        <v>689</v>
      </c>
      <c r="I1" s="184" t="s">
        <v>690</v>
      </c>
      <c r="J1" s="185" t="s">
        <v>691</v>
      </c>
      <c r="K1" s="185" t="s">
        <v>692</v>
      </c>
      <c r="L1" s="185" t="s">
        <v>693</v>
      </c>
      <c r="M1" s="185" t="s">
        <v>694</v>
      </c>
      <c r="N1" s="185" t="s">
        <v>695</v>
      </c>
    </row>
    <row r="2" spans="1:14" s="188" customFormat="1" x14ac:dyDescent="0.2">
      <c r="A2" s="186" t="s">
        <v>138</v>
      </c>
      <c r="B2" s="186">
        <v>10</v>
      </c>
      <c r="C2" s="186" t="s">
        <v>475</v>
      </c>
      <c r="D2" s="186" t="s">
        <v>476</v>
      </c>
      <c r="E2" s="186">
        <v>0.84599999999999997</v>
      </c>
      <c r="F2" s="186">
        <v>3401</v>
      </c>
      <c r="G2" s="186">
        <v>11.977</v>
      </c>
      <c r="H2" s="186">
        <v>716</v>
      </c>
      <c r="I2" s="186">
        <v>-31.01</v>
      </c>
      <c r="J2" s="187">
        <v>12.778906501182034</v>
      </c>
      <c r="K2" s="187">
        <v>40.838940898345157</v>
      </c>
      <c r="L2" s="220">
        <f t="shared" ref="L2:L65" si="0">K2/J2</f>
        <v>3.1958087254623551</v>
      </c>
      <c r="M2" s="189">
        <f t="shared" ref="M2:M65" si="1">0.9984*G2 - 1.7355</f>
        <v>10.222336799999999</v>
      </c>
      <c r="N2" s="189">
        <f t="shared" ref="N2:N65" si="2">1.0097*I2 + 1.8882</f>
        <v>-29.422597000000003</v>
      </c>
    </row>
    <row r="3" spans="1:14" s="188" customFormat="1" x14ac:dyDescent="0.2">
      <c r="A3" s="186" t="s">
        <v>138</v>
      </c>
      <c r="B3" s="186">
        <v>11</v>
      </c>
      <c r="C3" s="186" t="s">
        <v>477</v>
      </c>
      <c r="D3" s="186" t="s">
        <v>478</v>
      </c>
      <c r="E3" s="186">
        <v>0.84199999999999997</v>
      </c>
      <c r="F3" s="186">
        <v>3675</v>
      </c>
      <c r="G3" s="186">
        <v>12.085000000000001</v>
      </c>
      <c r="H3" s="186">
        <v>884</v>
      </c>
      <c r="I3" s="186">
        <v>-33.527999999999999</v>
      </c>
      <c r="J3" s="187">
        <v>13.779569002375297</v>
      </c>
      <c r="K3" s="187">
        <v>50.774612826603338</v>
      </c>
      <c r="L3" s="220">
        <f t="shared" si="0"/>
        <v>3.6847751056546763</v>
      </c>
      <c r="M3" s="189">
        <f t="shared" si="1"/>
        <v>10.330164</v>
      </c>
      <c r="N3" s="189">
        <f t="shared" si="2"/>
        <v>-31.965021599999996</v>
      </c>
    </row>
    <row r="4" spans="1:14" s="188" customFormat="1" x14ac:dyDescent="0.2">
      <c r="A4" s="186" t="s">
        <v>138</v>
      </c>
      <c r="B4" s="186">
        <v>12</v>
      </c>
      <c r="C4" s="186" t="s">
        <v>477</v>
      </c>
      <c r="D4" s="186" t="s">
        <v>203</v>
      </c>
      <c r="E4" s="186">
        <v>0.82899999999999996</v>
      </c>
      <c r="F4" s="186">
        <v>3366</v>
      </c>
      <c r="G4" s="186">
        <v>12.112</v>
      </c>
      <c r="H4" s="186">
        <v>887</v>
      </c>
      <c r="I4" s="186">
        <v>-34.148000000000003</v>
      </c>
      <c r="J4" s="187">
        <v>12.846530518697225</v>
      </c>
      <c r="K4" s="187">
        <v>51.781973462002426</v>
      </c>
      <c r="L4" s="220">
        <f t="shared" si="0"/>
        <v>4.0308138751266256</v>
      </c>
      <c r="M4" s="189">
        <f t="shared" si="1"/>
        <v>10.357120799999999</v>
      </c>
      <c r="N4" s="189">
        <f t="shared" si="2"/>
        <v>-32.591035600000005</v>
      </c>
    </row>
    <row r="5" spans="1:14" s="188" customFormat="1" x14ac:dyDescent="0.2">
      <c r="A5" s="186" t="s">
        <v>138</v>
      </c>
      <c r="B5" s="186">
        <v>13</v>
      </c>
      <c r="C5" s="186" t="s">
        <v>479</v>
      </c>
      <c r="D5" s="186" t="s">
        <v>480</v>
      </c>
      <c r="E5" s="186">
        <v>0.80100000000000005</v>
      </c>
      <c r="F5" s="186">
        <v>3166</v>
      </c>
      <c r="G5" s="186">
        <v>11.553000000000001</v>
      </c>
      <c r="H5" s="186">
        <v>852</v>
      </c>
      <c r="I5" s="186">
        <v>-33.664999999999999</v>
      </c>
      <c r="J5" s="187">
        <v>12.489559675405742</v>
      </c>
      <c r="K5" s="187">
        <v>51.417622971285894</v>
      </c>
      <c r="L5" s="220">
        <f t="shared" si="0"/>
        <v>4.1168483363378074</v>
      </c>
      <c r="M5" s="189">
        <f t="shared" si="1"/>
        <v>9.7990151999999995</v>
      </c>
      <c r="N5" s="189">
        <f t="shared" si="2"/>
        <v>-32.103350500000005</v>
      </c>
    </row>
    <row r="6" spans="1:14" s="188" customFormat="1" x14ac:dyDescent="0.2">
      <c r="A6" s="186" t="s">
        <v>138</v>
      </c>
      <c r="B6" s="186">
        <v>14</v>
      </c>
      <c r="C6" s="186" t="s">
        <v>481</v>
      </c>
      <c r="D6" s="186" t="s">
        <v>482</v>
      </c>
      <c r="E6" s="186">
        <v>0.83899999999999997</v>
      </c>
      <c r="F6" s="186">
        <v>3573</v>
      </c>
      <c r="G6" s="186">
        <v>12.023</v>
      </c>
      <c r="H6" s="186">
        <v>879</v>
      </c>
      <c r="I6" s="186">
        <v>-33.659999999999997</v>
      </c>
      <c r="J6" s="187">
        <v>13.442910131108462</v>
      </c>
      <c r="K6" s="187">
        <v>50.663690107270568</v>
      </c>
      <c r="L6" s="220">
        <f t="shared" si="0"/>
        <v>3.7688037495712243</v>
      </c>
      <c r="M6" s="189">
        <f t="shared" si="1"/>
        <v>10.2682632</v>
      </c>
      <c r="N6" s="189">
        <f t="shared" si="2"/>
        <v>-32.098301999999997</v>
      </c>
    </row>
    <row r="7" spans="1:14" s="188" customFormat="1" x14ac:dyDescent="0.2">
      <c r="A7" s="186" t="s">
        <v>138</v>
      </c>
      <c r="B7" s="186">
        <v>15</v>
      </c>
      <c r="C7" s="186" t="s">
        <v>483</v>
      </c>
      <c r="D7" s="186" t="s">
        <v>484</v>
      </c>
      <c r="E7" s="186">
        <v>0.84299999999999997</v>
      </c>
      <c r="F7" s="186">
        <v>3486</v>
      </c>
      <c r="G7" s="186">
        <v>11.08</v>
      </c>
      <c r="H7" s="186">
        <v>902</v>
      </c>
      <c r="I7" s="186">
        <v>-33.344000000000001</v>
      </c>
      <c r="J7" s="187">
        <v>13.052987663107945</v>
      </c>
      <c r="K7" s="187">
        <v>51.632431791221833</v>
      </c>
      <c r="L7" s="220">
        <f t="shared" si="0"/>
        <v>3.9556025887584449</v>
      </c>
      <c r="M7" s="189">
        <f t="shared" si="1"/>
        <v>9.3267720000000001</v>
      </c>
      <c r="N7" s="189">
        <f t="shared" si="2"/>
        <v>-31.779236800000003</v>
      </c>
    </row>
    <row r="8" spans="1:14" s="188" customFormat="1" x14ac:dyDescent="0.2">
      <c r="A8" s="186" t="s">
        <v>138</v>
      </c>
      <c r="B8" s="186">
        <v>16</v>
      </c>
      <c r="C8" s="186" t="s">
        <v>485</v>
      </c>
      <c r="D8" s="186" t="s">
        <v>486</v>
      </c>
      <c r="E8" s="186">
        <v>0.81200000000000006</v>
      </c>
      <c r="F8" s="186">
        <v>3675</v>
      </c>
      <c r="G8" s="186">
        <v>10.747999999999999</v>
      </c>
      <c r="H8" s="186">
        <v>799</v>
      </c>
      <c r="I8" s="186">
        <v>-30.192</v>
      </c>
      <c r="J8" s="187">
        <v>14.320278571428569</v>
      </c>
      <c r="K8" s="187">
        <v>47.428556650246314</v>
      </c>
      <c r="L8" s="220">
        <f t="shared" si="0"/>
        <v>3.3119856163185597</v>
      </c>
      <c r="M8" s="189">
        <f t="shared" si="1"/>
        <v>8.9953031999999986</v>
      </c>
      <c r="N8" s="189">
        <f t="shared" si="2"/>
        <v>-28.5966624</v>
      </c>
    </row>
    <row r="9" spans="1:14" s="188" customFormat="1" x14ac:dyDescent="0.2">
      <c r="A9" s="186" t="s">
        <v>138</v>
      </c>
      <c r="B9" s="186">
        <v>17</v>
      </c>
      <c r="C9" s="186" t="s">
        <v>487</v>
      </c>
      <c r="D9" s="186" t="s">
        <v>488</v>
      </c>
      <c r="E9" s="186">
        <v>0.83</v>
      </c>
      <c r="F9" s="186">
        <v>3740</v>
      </c>
      <c r="G9" s="186">
        <v>9.5500000000000007</v>
      </c>
      <c r="H9" s="186">
        <v>849</v>
      </c>
      <c r="I9" s="186">
        <v>-32.287999999999997</v>
      </c>
      <c r="J9" s="187">
        <v>14.220082168674701</v>
      </c>
      <c r="K9" s="187">
        <v>49.304780722891572</v>
      </c>
      <c r="L9" s="220">
        <f t="shared" si="0"/>
        <v>3.4672641225312084</v>
      </c>
      <c r="M9" s="189">
        <f t="shared" si="1"/>
        <v>7.79922</v>
      </c>
      <c r="N9" s="189">
        <f t="shared" si="2"/>
        <v>-30.712993599999994</v>
      </c>
    </row>
    <row r="10" spans="1:14" s="188" customFormat="1" x14ac:dyDescent="0.2">
      <c r="A10" s="186" t="s">
        <v>138</v>
      </c>
      <c r="B10" s="186">
        <v>18</v>
      </c>
      <c r="C10" s="186" t="s">
        <v>489</v>
      </c>
      <c r="D10" s="186" t="s">
        <v>490</v>
      </c>
      <c r="E10" s="186">
        <v>0.82499999999999996</v>
      </c>
      <c r="F10" s="186">
        <v>3828</v>
      </c>
      <c r="G10" s="186">
        <v>11.789</v>
      </c>
      <c r="H10" s="186">
        <v>827</v>
      </c>
      <c r="I10" s="186">
        <v>-32.140999999999998</v>
      </c>
      <c r="J10" s="187">
        <v>14.681528484848485</v>
      </c>
      <c r="K10" s="187">
        <v>48.494957575757581</v>
      </c>
      <c r="L10" s="220">
        <f t="shared" si="0"/>
        <v>3.303127302161009</v>
      </c>
      <c r="M10" s="189">
        <f t="shared" si="1"/>
        <v>10.0346376</v>
      </c>
      <c r="N10" s="189">
        <f t="shared" si="2"/>
        <v>-30.564567700000001</v>
      </c>
    </row>
    <row r="11" spans="1:14" s="188" customFormat="1" x14ac:dyDescent="0.2">
      <c r="A11" s="186" t="s">
        <v>138</v>
      </c>
      <c r="B11" s="186">
        <v>19</v>
      </c>
      <c r="C11" s="186" t="s">
        <v>491</v>
      </c>
      <c r="D11" s="186" t="s">
        <v>492</v>
      </c>
      <c r="E11" s="186">
        <v>0.84</v>
      </c>
      <c r="F11" s="186">
        <v>2573</v>
      </c>
      <c r="G11" s="186">
        <v>12.042999999999999</v>
      </c>
      <c r="H11" s="186">
        <v>994</v>
      </c>
      <c r="I11" s="186">
        <v>-35.9</v>
      </c>
      <c r="J11" s="187">
        <v>9.6717847619047621</v>
      </c>
      <c r="K11" s="187">
        <v>57.491890476190491</v>
      </c>
      <c r="L11" s="220">
        <f t="shared" si="0"/>
        <v>5.9442896933190266</v>
      </c>
      <c r="M11" s="189">
        <f t="shared" si="1"/>
        <v>10.288231199999998</v>
      </c>
      <c r="N11" s="189">
        <f t="shared" si="2"/>
        <v>-34.360030000000002</v>
      </c>
    </row>
    <row r="12" spans="1:14" s="188" customFormat="1" x14ac:dyDescent="0.2">
      <c r="A12" s="186" t="s">
        <v>138</v>
      </c>
      <c r="B12" s="186">
        <v>20</v>
      </c>
      <c r="C12" s="186" t="s">
        <v>493</v>
      </c>
      <c r="D12" s="186" t="s">
        <v>494</v>
      </c>
      <c r="E12" s="186">
        <v>0.83199999999999996</v>
      </c>
      <c r="F12" s="186">
        <v>3539</v>
      </c>
      <c r="G12" s="186">
        <v>11.959</v>
      </c>
      <c r="H12" s="186">
        <v>876</v>
      </c>
      <c r="I12" s="186">
        <v>-33.603999999999999</v>
      </c>
      <c r="J12" s="187">
        <v>13.42116983173077</v>
      </c>
      <c r="K12" s="187">
        <v>50.726947115384625</v>
      </c>
      <c r="L12" s="220">
        <f t="shared" si="0"/>
        <v>3.7796218773310142</v>
      </c>
      <c r="M12" s="189">
        <f t="shared" si="1"/>
        <v>10.204365599999999</v>
      </c>
      <c r="N12" s="189">
        <f t="shared" si="2"/>
        <v>-32.041758800000004</v>
      </c>
    </row>
    <row r="13" spans="1:14" s="188" customFormat="1" x14ac:dyDescent="0.2">
      <c r="A13" s="186" t="s">
        <v>138</v>
      </c>
      <c r="B13" s="186">
        <v>21</v>
      </c>
      <c r="C13" s="186" t="s">
        <v>495</v>
      </c>
      <c r="D13" s="186" t="s">
        <v>496</v>
      </c>
      <c r="E13" s="186">
        <v>0.81399999999999995</v>
      </c>
      <c r="F13" s="186">
        <v>3149</v>
      </c>
      <c r="G13" s="186">
        <v>12.63</v>
      </c>
      <c r="H13" s="186">
        <v>909</v>
      </c>
      <c r="I13" s="186">
        <v>-34.17</v>
      </c>
      <c r="J13" s="187">
        <v>12.212139066339065</v>
      </c>
      <c r="K13" s="187">
        <v>53.826078624078633</v>
      </c>
      <c r="L13" s="220">
        <f t="shared" si="0"/>
        <v>4.4075880836013548</v>
      </c>
      <c r="M13" s="189">
        <f t="shared" si="1"/>
        <v>10.874292000000001</v>
      </c>
      <c r="N13" s="189">
        <f t="shared" si="2"/>
        <v>-32.613249000000003</v>
      </c>
    </row>
    <row r="14" spans="1:14" s="188" customFormat="1" x14ac:dyDescent="0.2">
      <c r="A14" s="186" t="s">
        <v>138</v>
      </c>
      <c r="B14" s="186">
        <v>22</v>
      </c>
      <c r="C14" s="186" t="s">
        <v>497</v>
      </c>
      <c r="D14" s="186" t="s">
        <v>498</v>
      </c>
      <c r="E14" s="186">
        <v>0.80500000000000005</v>
      </c>
      <c r="F14" s="186">
        <v>3678</v>
      </c>
      <c r="G14" s="186">
        <v>12.728999999999999</v>
      </c>
      <c r="H14" s="186">
        <v>821</v>
      </c>
      <c r="I14" s="186">
        <v>-31.437000000000001</v>
      </c>
      <c r="J14" s="187">
        <v>14.432015527950309</v>
      </c>
      <c r="K14" s="187">
        <v>49.126380124223608</v>
      </c>
      <c r="L14" s="220">
        <f t="shared" si="0"/>
        <v>3.403986091137523</v>
      </c>
      <c r="M14" s="189">
        <f t="shared" si="1"/>
        <v>10.973133599999999</v>
      </c>
      <c r="N14" s="189">
        <f t="shared" si="2"/>
        <v>-29.8537389</v>
      </c>
    </row>
    <row r="15" spans="1:14" s="188" customFormat="1" x14ac:dyDescent="0.2">
      <c r="A15" s="186" t="s">
        <v>138</v>
      </c>
      <c r="B15" s="186">
        <v>23</v>
      </c>
      <c r="C15" s="186" t="s">
        <v>499</v>
      </c>
      <c r="D15" s="186" t="s">
        <v>500</v>
      </c>
      <c r="E15" s="186">
        <v>0.84</v>
      </c>
      <c r="F15" s="186">
        <v>3436</v>
      </c>
      <c r="G15" s="186">
        <v>12.042999999999999</v>
      </c>
      <c r="H15" s="186">
        <v>915</v>
      </c>
      <c r="I15" s="186">
        <v>-34.253</v>
      </c>
      <c r="J15" s="187">
        <v>12.891745952380953</v>
      </c>
      <c r="K15" s="187">
        <v>52.589033333333347</v>
      </c>
      <c r="L15" s="220">
        <f t="shared" si="0"/>
        <v>4.0792793720559448</v>
      </c>
      <c r="M15" s="189">
        <f t="shared" si="1"/>
        <v>10.288231199999998</v>
      </c>
      <c r="N15" s="189">
        <f t="shared" si="2"/>
        <v>-32.697054100000003</v>
      </c>
    </row>
    <row r="16" spans="1:14" s="188" customFormat="1" x14ac:dyDescent="0.2">
      <c r="A16" s="186" t="s">
        <v>138</v>
      </c>
      <c r="B16" s="186">
        <v>24</v>
      </c>
      <c r="C16" s="186" t="s">
        <v>501</v>
      </c>
      <c r="D16" s="186" t="s">
        <v>502</v>
      </c>
      <c r="E16" s="186">
        <v>0.82899999999999996</v>
      </c>
      <c r="F16" s="186">
        <v>3487</v>
      </c>
      <c r="G16" s="186">
        <v>12.022</v>
      </c>
      <c r="H16" s="186">
        <v>881</v>
      </c>
      <c r="I16" s="186">
        <v>-33.771999999999998</v>
      </c>
      <c r="J16" s="187">
        <v>13.295428950542821</v>
      </c>
      <c r="K16" s="187">
        <v>51.173404101326916</v>
      </c>
      <c r="L16" s="220">
        <f t="shared" si="0"/>
        <v>3.8489472052150395</v>
      </c>
      <c r="M16" s="189">
        <f t="shared" si="1"/>
        <v>10.2672648</v>
      </c>
      <c r="N16" s="189">
        <f t="shared" si="2"/>
        <v>-32.211388400000004</v>
      </c>
    </row>
    <row r="17" spans="1:14" s="188" customFormat="1" x14ac:dyDescent="0.2">
      <c r="A17" s="186" t="s">
        <v>138</v>
      </c>
      <c r="B17" s="186">
        <v>25</v>
      </c>
      <c r="C17" s="186" t="s">
        <v>503</v>
      </c>
      <c r="D17" s="186" t="s">
        <v>504</v>
      </c>
      <c r="E17" s="186">
        <v>0.82599999999999996</v>
      </c>
      <c r="F17" s="186">
        <v>3706</v>
      </c>
      <c r="G17" s="186">
        <v>12.087</v>
      </c>
      <c r="H17" s="186">
        <v>851</v>
      </c>
      <c r="I17" s="186">
        <v>-32.762</v>
      </c>
      <c r="J17" s="187">
        <v>14.145866949152541</v>
      </c>
      <c r="K17" s="187">
        <v>49.576784503631963</v>
      </c>
      <c r="L17" s="220">
        <f t="shared" si="0"/>
        <v>3.5046833595873768</v>
      </c>
      <c r="M17" s="189">
        <f t="shared" si="1"/>
        <v>10.332160799999999</v>
      </c>
      <c r="N17" s="189">
        <f t="shared" si="2"/>
        <v>-31.191591400000004</v>
      </c>
    </row>
    <row r="18" spans="1:14" s="188" customFormat="1" x14ac:dyDescent="0.2">
      <c r="A18" s="186" t="s">
        <v>138</v>
      </c>
      <c r="B18" s="186">
        <v>26</v>
      </c>
      <c r="C18" s="186" t="s">
        <v>505</v>
      </c>
      <c r="D18" s="186" t="s">
        <v>506</v>
      </c>
      <c r="E18" s="186">
        <v>0.84299999999999997</v>
      </c>
      <c r="F18" s="186">
        <v>3951</v>
      </c>
      <c r="G18" s="186">
        <v>12.308999999999999</v>
      </c>
      <c r="H18" s="186">
        <v>846</v>
      </c>
      <c r="I18" s="186">
        <v>-31.093</v>
      </c>
      <c r="J18" s="187">
        <v>14.727566785290627</v>
      </c>
      <c r="K18" s="187">
        <v>48.169897983392659</v>
      </c>
      <c r="L18" s="220">
        <f t="shared" si="0"/>
        <v>3.2707302357306607</v>
      </c>
      <c r="M18" s="189">
        <f t="shared" si="1"/>
        <v>10.553805599999999</v>
      </c>
      <c r="N18" s="189">
        <f t="shared" si="2"/>
        <v>-29.506402099999999</v>
      </c>
    </row>
    <row r="19" spans="1:14" s="188" customFormat="1" x14ac:dyDescent="0.2">
      <c r="A19" s="186" t="s">
        <v>138</v>
      </c>
      <c r="B19" s="186">
        <v>27</v>
      </c>
      <c r="C19" s="186" t="s">
        <v>507</v>
      </c>
      <c r="D19" s="186" t="s">
        <v>508</v>
      </c>
      <c r="E19" s="186">
        <v>0.82699999999999996</v>
      </c>
      <c r="F19" s="186">
        <v>3473</v>
      </c>
      <c r="G19" s="186">
        <v>13.363</v>
      </c>
      <c r="H19" s="186">
        <v>869</v>
      </c>
      <c r="I19" s="186">
        <v>-32.643999999999998</v>
      </c>
      <c r="J19" s="187">
        <v>13.271491898428053</v>
      </c>
      <c r="K19" s="187">
        <v>50.707869407496986</v>
      </c>
      <c r="L19" s="220">
        <f t="shared" si="0"/>
        <v>3.8208115406756264</v>
      </c>
      <c r="M19" s="189">
        <f t="shared" si="1"/>
        <v>11.606119199999998</v>
      </c>
      <c r="N19" s="189">
        <f t="shared" si="2"/>
        <v>-31.072446799999998</v>
      </c>
    </row>
    <row r="20" spans="1:14" s="188" customFormat="1" x14ac:dyDescent="0.2">
      <c r="A20" s="186" t="s">
        <v>138</v>
      </c>
      <c r="B20" s="186">
        <v>28</v>
      </c>
      <c r="C20" s="186" t="s">
        <v>509</v>
      </c>
      <c r="D20" s="186" t="s">
        <v>510</v>
      </c>
      <c r="E20" s="186">
        <v>0.80300000000000005</v>
      </c>
      <c r="F20" s="186">
        <v>3584</v>
      </c>
      <c r="G20" s="186">
        <v>9.9789999999999992</v>
      </c>
      <c r="H20" s="186">
        <v>824</v>
      </c>
      <c r="I20" s="186">
        <v>-31.884</v>
      </c>
      <c r="J20" s="187">
        <v>14.042498007471979</v>
      </c>
      <c r="K20" s="187">
        <v>49.325668742216692</v>
      </c>
      <c r="L20" s="220">
        <f t="shared" si="0"/>
        <v>3.5125993050503284</v>
      </c>
      <c r="M20" s="189">
        <f t="shared" si="1"/>
        <v>8.2275335999999992</v>
      </c>
      <c r="N20" s="189">
        <f t="shared" si="2"/>
        <v>-30.305074800000003</v>
      </c>
    </row>
    <row r="21" spans="1:14" s="188" customFormat="1" x14ac:dyDescent="0.2">
      <c r="A21" s="186" t="s">
        <v>138</v>
      </c>
      <c r="B21" s="186">
        <v>29</v>
      </c>
      <c r="C21" s="186" t="s">
        <v>511</v>
      </c>
      <c r="D21" s="186" t="s">
        <v>512</v>
      </c>
      <c r="E21" s="186">
        <v>0.84599999999999997</v>
      </c>
      <c r="F21" s="186">
        <v>4029</v>
      </c>
      <c r="G21" s="186">
        <v>11.627000000000001</v>
      </c>
      <c r="H21" s="186">
        <v>835</v>
      </c>
      <c r="I21" s="186">
        <v>-31.969000000000001</v>
      </c>
      <c r="J21" s="187">
        <v>14.994160520094566</v>
      </c>
      <c r="K21" s="187">
        <v>47.46156501182034</v>
      </c>
      <c r="L21" s="220">
        <f t="shared" si="0"/>
        <v>3.1653365954175476</v>
      </c>
      <c r="M21" s="189">
        <f t="shared" si="1"/>
        <v>9.8728967999999995</v>
      </c>
      <c r="N21" s="189">
        <f t="shared" si="2"/>
        <v>-30.390899300000005</v>
      </c>
    </row>
    <row r="22" spans="1:14" s="188" customFormat="1" x14ac:dyDescent="0.2">
      <c r="A22" s="186" t="s">
        <v>138</v>
      </c>
      <c r="B22" s="186">
        <v>30</v>
      </c>
      <c r="C22" s="186" t="s">
        <v>513</v>
      </c>
      <c r="D22" s="186" t="s">
        <v>514</v>
      </c>
      <c r="E22" s="186">
        <v>0.84599999999999997</v>
      </c>
      <c r="F22" s="186">
        <v>4035</v>
      </c>
      <c r="G22" s="186">
        <v>12.117000000000001</v>
      </c>
      <c r="H22" s="186">
        <v>849</v>
      </c>
      <c r="I22" s="186">
        <v>-29.876000000000001</v>
      </c>
      <c r="J22" s="187">
        <v>15.044216666666665</v>
      </c>
      <c r="K22" s="187">
        <v>48.339848699763607</v>
      </c>
      <c r="L22" s="220">
        <f t="shared" si="0"/>
        <v>3.2131848251607393</v>
      </c>
      <c r="M22" s="189">
        <f t="shared" si="1"/>
        <v>10.3621128</v>
      </c>
      <c r="N22" s="189">
        <f t="shared" si="2"/>
        <v>-28.277597200000002</v>
      </c>
    </row>
    <row r="23" spans="1:14" s="188" customFormat="1" x14ac:dyDescent="0.2">
      <c r="A23" s="186" t="s">
        <v>138</v>
      </c>
      <c r="B23" s="186">
        <v>31</v>
      </c>
      <c r="C23" s="186" t="s">
        <v>515</v>
      </c>
      <c r="D23" s="186" t="s">
        <v>516</v>
      </c>
      <c r="E23" s="186">
        <v>0.82399999999999995</v>
      </c>
      <c r="F23" s="186">
        <v>3329</v>
      </c>
      <c r="G23" s="186">
        <v>13.074</v>
      </c>
      <c r="H23" s="186">
        <v>881</v>
      </c>
      <c r="I23" s="186">
        <v>-32.89</v>
      </c>
      <c r="J23" s="187">
        <v>12.770304975728155</v>
      </c>
      <c r="K23" s="187">
        <v>51.506830097087388</v>
      </c>
      <c r="L23" s="220">
        <f t="shared" si="0"/>
        <v>4.0333281151063893</v>
      </c>
      <c r="M23" s="189">
        <f t="shared" si="1"/>
        <v>11.317581599999999</v>
      </c>
      <c r="N23" s="189">
        <f t="shared" si="2"/>
        <v>-31.320833000000004</v>
      </c>
    </row>
    <row r="24" spans="1:14" s="188" customFormat="1" x14ac:dyDescent="0.2">
      <c r="A24" s="186" t="s">
        <v>138</v>
      </c>
      <c r="B24" s="186">
        <v>32</v>
      </c>
      <c r="C24" s="186" t="s">
        <v>517</v>
      </c>
      <c r="D24" s="186" t="s">
        <v>518</v>
      </c>
      <c r="E24" s="186">
        <v>0.82699999999999996</v>
      </c>
      <c r="F24" s="186">
        <v>3793</v>
      </c>
      <c r="G24" s="186">
        <v>9.8089999999999993</v>
      </c>
      <c r="H24" s="186">
        <v>840</v>
      </c>
      <c r="I24" s="186">
        <v>-31.099</v>
      </c>
      <c r="J24" s="187">
        <v>14.495870737605804</v>
      </c>
      <c r="K24" s="187">
        <v>48.861146311970991</v>
      </c>
      <c r="L24" s="220">
        <f t="shared" si="0"/>
        <v>3.3706941236177919</v>
      </c>
      <c r="M24" s="189">
        <f t="shared" si="1"/>
        <v>8.0578055999999982</v>
      </c>
      <c r="N24" s="189">
        <f t="shared" si="2"/>
        <v>-29.512460300000001</v>
      </c>
    </row>
    <row r="25" spans="1:14" s="188" customFormat="1" x14ac:dyDescent="0.2">
      <c r="A25" s="186" t="s">
        <v>138</v>
      </c>
      <c r="B25" s="186">
        <v>33</v>
      </c>
      <c r="C25" s="186" t="s">
        <v>517</v>
      </c>
      <c r="D25" s="186" t="s">
        <v>244</v>
      </c>
      <c r="E25" s="186">
        <v>0.82099999999999995</v>
      </c>
      <c r="F25" s="186">
        <v>3738</v>
      </c>
      <c r="G25" s="186">
        <v>9.8409999999999993</v>
      </c>
      <c r="H25" s="186">
        <v>818</v>
      </c>
      <c r="I25" s="186">
        <v>-30.989000000000001</v>
      </c>
      <c r="J25" s="187">
        <v>14.379140316686968</v>
      </c>
      <c r="K25" s="187">
        <v>47.966241169305732</v>
      </c>
      <c r="L25" s="220">
        <f t="shared" si="0"/>
        <v>3.3358212043901534</v>
      </c>
      <c r="M25" s="189">
        <f t="shared" si="1"/>
        <v>8.0897543999999986</v>
      </c>
      <c r="N25" s="189">
        <f t="shared" si="2"/>
        <v>-29.401393300000002</v>
      </c>
    </row>
    <row r="26" spans="1:14" s="188" customFormat="1" x14ac:dyDescent="0.2">
      <c r="A26" s="186" t="s">
        <v>138</v>
      </c>
      <c r="B26" s="186">
        <v>40</v>
      </c>
      <c r="C26" s="186" t="s">
        <v>519</v>
      </c>
      <c r="D26" s="186" t="s">
        <v>520</v>
      </c>
      <c r="E26" s="186">
        <v>0.82499999999999996</v>
      </c>
      <c r="F26" s="186">
        <v>3728</v>
      </c>
      <c r="G26" s="186">
        <v>12.89</v>
      </c>
      <c r="H26" s="186">
        <v>848</v>
      </c>
      <c r="I26" s="186">
        <v>-30.661000000000001</v>
      </c>
      <c r="J26" s="187">
        <v>14.249406303030304</v>
      </c>
      <c r="K26" s="187">
        <v>49.418477575757585</v>
      </c>
      <c r="L26" s="220">
        <f t="shared" si="0"/>
        <v>3.4681078302362791</v>
      </c>
      <c r="M26" s="189">
        <f t="shared" si="1"/>
        <v>11.133876000000001</v>
      </c>
      <c r="N26" s="189">
        <f t="shared" si="2"/>
        <v>-29.070211700000002</v>
      </c>
    </row>
    <row r="27" spans="1:14" s="188" customFormat="1" x14ac:dyDescent="0.2">
      <c r="A27" s="186" t="s">
        <v>138</v>
      </c>
      <c r="B27" s="186">
        <v>41</v>
      </c>
      <c r="C27" s="186" t="s">
        <v>521</v>
      </c>
      <c r="D27" s="186" t="s">
        <v>522</v>
      </c>
      <c r="E27" s="186">
        <v>0.80700000000000005</v>
      </c>
      <c r="F27" s="186">
        <v>3330</v>
      </c>
      <c r="G27" s="186">
        <v>11.46</v>
      </c>
      <c r="H27" s="186">
        <v>890</v>
      </c>
      <c r="I27" s="186">
        <v>-34.015999999999998</v>
      </c>
      <c r="J27" s="187">
        <v>13.024627013630729</v>
      </c>
      <c r="K27" s="187">
        <v>53.057536555142505</v>
      </c>
      <c r="L27" s="220">
        <f t="shared" si="0"/>
        <v>4.073631935840921</v>
      </c>
      <c r="M27" s="189">
        <f t="shared" si="1"/>
        <v>9.7061640000000011</v>
      </c>
      <c r="N27" s="189">
        <f t="shared" si="2"/>
        <v>-32.457755200000001</v>
      </c>
    </row>
    <row r="28" spans="1:14" s="188" customFormat="1" x14ac:dyDescent="0.2">
      <c r="A28" s="186" t="s">
        <v>138</v>
      </c>
      <c r="B28" s="186">
        <v>42</v>
      </c>
      <c r="C28" s="186" t="s">
        <v>523</v>
      </c>
      <c r="D28" s="186" t="s">
        <v>524</v>
      </c>
      <c r="E28" s="186">
        <v>0.80900000000000005</v>
      </c>
      <c r="F28" s="188">
        <v>3572</v>
      </c>
      <c r="G28" s="188">
        <v>11.974</v>
      </c>
      <c r="H28" s="188">
        <v>830</v>
      </c>
      <c r="I28" s="188">
        <v>-33.070999999999998</v>
      </c>
      <c r="J28" s="187">
        <v>13.962188257107538</v>
      </c>
      <c r="K28" s="187">
        <v>49.30346600741656</v>
      </c>
      <c r="L28" s="220">
        <f t="shared" si="0"/>
        <v>3.5312133814209479</v>
      </c>
      <c r="M28" s="189">
        <f t="shared" si="1"/>
        <v>10.2193416</v>
      </c>
      <c r="N28" s="189">
        <f t="shared" si="2"/>
        <v>-31.503588699999998</v>
      </c>
    </row>
    <row r="29" spans="1:14" s="188" customFormat="1" x14ac:dyDescent="0.2">
      <c r="A29" s="186" t="s">
        <v>138</v>
      </c>
      <c r="B29" s="186">
        <v>43</v>
      </c>
      <c r="C29" s="186" t="s">
        <v>525</v>
      </c>
      <c r="D29" s="186" t="s">
        <v>526</v>
      </c>
      <c r="E29" s="186">
        <v>0.80800000000000005</v>
      </c>
      <c r="F29" s="188">
        <v>3329</v>
      </c>
      <c r="G29" s="188">
        <v>11.648</v>
      </c>
      <c r="H29" s="188">
        <v>867</v>
      </c>
      <c r="I29" s="188">
        <v>-33.488999999999997</v>
      </c>
      <c r="J29" s="187">
        <v>12.979157673267325</v>
      </c>
      <c r="K29" s="187">
        <v>51.532846534653466</v>
      </c>
      <c r="L29" s="220">
        <f t="shared" si="0"/>
        <v>3.9704307345609724</v>
      </c>
      <c r="M29" s="189">
        <f t="shared" si="1"/>
        <v>9.8938631999999984</v>
      </c>
      <c r="N29" s="189">
        <f t="shared" si="2"/>
        <v>-31.925643300000001</v>
      </c>
    </row>
    <row r="30" spans="1:14" s="188" customFormat="1" x14ac:dyDescent="0.2">
      <c r="A30" s="186" t="s">
        <v>138</v>
      </c>
      <c r="B30" s="186">
        <v>44</v>
      </c>
      <c r="C30" s="186" t="s">
        <v>527</v>
      </c>
      <c r="D30" s="186" t="s">
        <v>528</v>
      </c>
      <c r="E30" s="186">
        <v>0.82599999999999996</v>
      </c>
      <c r="F30" s="188">
        <v>3271</v>
      </c>
      <c r="G30" s="188">
        <v>11.516999999999999</v>
      </c>
      <c r="H30" s="188">
        <v>909</v>
      </c>
      <c r="I30" s="188">
        <v>-34.023000000000003</v>
      </c>
      <c r="J30" s="187">
        <v>12.486198305084747</v>
      </c>
      <c r="K30" s="187">
        <v>52.992164648910425</v>
      </c>
      <c r="L30" s="220">
        <f t="shared" si="0"/>
        <v>4.2440591887228365</v>
      </c>
      <c r="M30" s="189">
        <f t="shared" si="1"/>
        <v>9.7630727999999998</v>
      </c>
      <c r="N30" s="189">
        <f t="shared" si="2"/>
        <v>-32.464823100000004</v>
      </c>
    </row>
    <row r="31" spans="1:14" s="188" customFormat="1" x14ac:dyDescent="0.2">
      <c r="A31" s="186" t="s">
        <v>138</v>
      </c>
      <c r="B31" s="186">
        <v>45</v>
      </c>
      <c r="C31" s="186" t="s">
        <v>529</v>
      </c>
      <c r="D31" s="186" t="s">
        <v>530</v>
      </c>
      <c r="E31" s="186">
        <v>0.83299999999999996</v>
      </c>
      <c r="F31" s="188">
        <v>3733</v>
      </c>
      <c r="G31" s="188">
        <v>11.821999999999999</v>
      </c>
      <c r="H31" s="188">
        <v>852</v>
      </c>
      <c r="I31" s="188">
        <v>-32.844999999999999</v>
      </c>
      <c r="J31" s="187">
        <v>14.125696758703482</v>
      </c>
      <c r="K31" s="187">
        <v>49.176653061224499</v>
      </c>
      <c r="L31" s="220">
        <f t="shared" si="0"/>
        <v>3.4813612313264857</v>
      </c>
      <c r="M31" s="189">
        <f t="shared" si="1"/>
        <v>10.067584799999999</v>
      </c>
      <c r="N31" s="189">
        <f t="shared" si="2"/>
        <v>-31.275396499999996</v>
      </c>
    </row>
    <row r="32" spans="1:14" s="188" customFormat="1" x14ac:dyDescent="0.2">
      <c r="A32" s="186" t="s">
        <v>138</v>
      </c>
      <c r="B32" s="186">
        <v>46</v>
      </c>
      <c r="C32" s="186" t="s">
        <v>531</v>
      </c>
      <c r="D32" s="186" t="s">
        <v>532</v>
      </c>
      <c r="E32" s="186">
        <v>0.84199999999999997</v>
      </c>
      <c r="F32" s="188">
        <v>4079</v>
      </c>
      <c r="G32" s="188">
        <v>11.936</v>
      </c>
      <c r="H32" s="188">
        <v>838</v>
      </c>
      <c r="I32" s="188">
        <v>-31.844999999999999</v>
      </c>
      <c r="J32" s="187">
        <v>15.270281472684086</v>
      </c>
      <c r="K32" s="187">
        <v>47.780783847980999</v>
      </c>
      <c r="L32" s="220">
        <f t="shared" si="0"/>
        <v>3.1290047883827565</v>
      </c>
      <c r="M32" s="189">
        <f t="shared" si="1"/>
        <v>10.1814024</v>
      </c>
      <c r="N32" s="189">
        <f t="shared" si="2"/>
        <v>-30.265696500000001</v>
      </c>
    </row>
    <row r="33" spans="1:14" s="188" customFormat="1" x14ac:dyDescent="0.2">
      <c r="A33" s="186" t="s">
        <v>138</v>
      </c>
      <c r="B33" s="186">
        <v>47</v>
      </c>
      <c r="C33" s="186" t="s">
        <v>533</v>
      </c>
      <c r="D33" s="186" t="s">
        <v>534</v>
      </c>
      <c r="E33" s="186">
        <v>0.80800000000000005</v>
      </c>
      <c r="F33" s="188">
        <v>3503</v>
      </c>
      <c r="G33" s="188">
        <v>11.085000000000001</v>
      </c>
      <c r="H33" s="188">
        <v>832</v>
      </c>
      <c r="I33" s="188">
        <v>-31.533000000000001</v>
      </c>
      <c r="J33" s="187">
        <v>13.679681435643564</v>
      </c>
      <c r="K33" s="187">
        <v>49.436693069306934</v>
      </c>
      <c r="L33" s="220">
        <f t="shared" si="0"/>
        <v>3.6138775089086108</v>
      </c>
      <c r="M33" s="189">
        <f t="shared" si="1"/>
        <v>9.3317639999999997</v>
      </c>
      <c r="N33" s="189">
        <f t="shared" si="2"/>
        <v>-29.9506701</v>
      </c>
    </row>
    <row r="34" spans="1:14" s="188" customFormat="1" x14ac:dyDescent="0.2">
      <c r="A34" s="186" t="s">
        <v>138</v>
      </c>
      <c r="B34" s="186">
        <v>48</v>
      </c>
      <c r="C34" s="186" t="s">
        <v>535</v>
      </c>
      <c r="D34" s="186" t="s">
        <v>536</v>
      </c>
      <c r="E34" s="186">
        <v>0.82699999999999996</v>
      </c>
      <c r="F34" s="188">
        <v>3552</v>
      </c>
      <c r="G34" s="188">
        <v>12.24</v>
      </c>
      <c r="H34" s="188">
        <v>844</v>
      </c>
      <c r="I34" s="188">
        <v>-32.914000000000001</v>
      </c>
      <c r="J34" s="187">
        <v>13.54264824667473</v>
      </c>
      <c r="K34" s="187">
        <v>49.035443772672323</v>
      </c>
      <c r="L34" s="220">
        <f t="shared" si="0"/>
        <v>3.6208164665808633</v>
      </c>
      <c r="M34" s="189">
        <f t="shared" si="1"/>
        <v>10.484916</v>
      </c>
      <c r="N34" s="189">
        <f t="shared" si="2"/>
        <v>-31.345065800000004</v>
      </c>
    </row>
    <row r="35" spans="1:14" s="188" customFormat="1" x14ac:dyDescent="0.2">
      <c r="A35" s="186" t="s">
        <v>138</v>
      </c>
      <c r="B35" s="186">
        <v>49</v>
      </c>
      <c r="C35" s="186" t="s">
        <v>537</v>
      </c>
      <c r="D35" s="186" t="s">
        <v>538</v>
      </c>
      <c r="E35" s="186">
        <v>0.80800000000000005</v>
      </c>
      <c r="F35" s="188">
        <v>3639</v>
      </c>
      <c r="G35" s="188">
        <v>12.506</v>
      </c>
      <c r="H35" s="188">
        <v>821</v>
      </c>
      <c r="I35" s="188">
        <v>-32.250999999999998</v>
      </c>
      <c r="J35" s="187">
        <v>14.190238118811878</v>
      </c>
      <c r="K35" s="187">
        <v>48.687004950495052</v>
      </c>
      <c r="L35" s="220">
        <f t="shared" si="0"/>
        <v>3.4310209978753705</v>
      </c>
      <c r="M35" s="189">
        <f t="shared" si="1"/>
        <v>10.7504904</v>
      </c>
      <c r="N35" s="189">
        <f t="shared" si="2"/>
        <v>-30.6756347</v>
      </c>
    </row>
    <row r="36" spans="1:14" s="188" customFormat="1" x14ac:dyDescent="0.2">
      <c r="A36" s="186" t="s">
        <v>138</v>
      </c>
      <c r="B36" s="186">
        <v>50</v>
      </c>
      <c r="C36" s="186" t="s">
        <v>539</v>
      </c>
      <c r="D36" s="186" t="s">
        <v>540</v>
      </c>
      <c r="E36" s="186">
        <v>0.83799999999999997</v>
      </c>
      <c r="F36" s="188">
        <v>3540</v>
      </c>
      <c r="G36" s="188">
        <v>11.715</v>
      </c>
      <c r="H36" s="188">
        <v>877</v>
      </c>
      <c r="I36" s="188">
        <v>-32.679000000000002</v>
      </c>
      <c r="J36" s="187">
        <v>13.30797171837709</v>
      </c>
      <c r="K36" s="187">
        <v>50.318696897374707</v>
      </c>
      <c r="L36" s="220">
        <f t="shared" si="0"/>
        <v>3.7810943667613297</v>
      </c>
      <c r="M36" s="189">
        <f t="shared" si="1"/>
        <v>9.9607559999999999</v>
      </c>
      <c r="N36" s="189">
        <f t="shared" si="2"/>
        <v>-31.107786300000004</v>
      </c>
    </row>
    <row r="37" spans="1:14" s="188" customFormat="1" x14ac:dyDescent="0.2">
      <c r="A37" s="186" t="s">
        <v>138</v>
      </c>
      <c r="B37" s="186">
        <v>51</v>
      </c>
      <c r="C37" s="186" t="s">
        <v>541</v>
      </c>
      <c r="D37" s="186" t="s">
        <v>542</v>
      </c>
      <c r="E37" s="186">
        <v>0.84</v>
      </c>
      <c r="F37" s="188">
        <v>3943</v>
      </c>
      <c r="G37" s="188">
        <v>12.063000000000001</v>
      </c>
      <c r="H37" s="188">
        <v>846</v>
      </c>
      <c r="I37" s="188">
        <v>-29.338999999999999</v>
      </c>
      <c r="J37" s="187">
        <v>14.78761095238095</v>
      </c>
      <c r="K37" s="187">
        <v>48.350104761904767</v>
      </c>
      <c r="L37" s="220">
        <f t="shared" si="0"/>
        <v>3.2696359755204356</v>
      </c>
      <c r="M37" s="189">
        <f t="shared" si="1"/>
        <v>10.308199200000001</v>
      </c>
      <c r="N37" s="189">
        <f t="shared" si="2"/>
        <v>-27.7353883</v>
      </c>
    </row>
    <row r="38" spans="1:14" s="188" customFormat="1" x14ac:dyDescent="0.2">
      <c r="A38" s="186" t="s">
        <v>138</v>
      </c>
      <c r="B38" s="186">
        <v>52</v>
      </c>
      <c r="C38" s="186" t="s">
        <v>543</v>
      </c>
      <c r="D38" s="186" t="s">
        <v>544</v>
      </c>
      <c r="E38" s="186">
        <v>0.81599999999999995</v>
      </c>
      <c r="F38" s="188">
        <v>2699</v>
      </c>
      <c r="G38" s="188">
        <v>12.087999999999999</v>
      </c>
      <c r="H38" s="188">
        <v>932</v>
      </c>
      <c r="I38" s="188">
        <v>-33.478000000000002</v>
      </c>
      <c r="J38" s="187">
        <v>10.408626348039213</v>
      </c>
      <c r="K38" s="187">
        <v>54.979049019607864</v>
      </c>
      <c r="L38" s="220">
        <f t="shared" si="0"/>
        <v>5.2820657771008248</v>
      </c>
      <c r="M38" s="189">
        <f t="shared" si="1"/>
        <v>10.333159199999999</v>
      </c>
      <c r="N38" s="189">
        <f t="shared" si="2"/>
        <v>-31.914536600000002</v>
      </c>
    </row>
    <row r="39" spans="1:14" s="188" customFormat="1" x14ac:dyDescent="0.2">
      <c r="A39" s="186" t="s">
        <v>138</v>
      </c>
      <c r="B39" s="186">
        <v>53</v>
      </c>
      <c r="C39" s="186" t="s">
        <v>545</v>
      </c>
      <c r="D39" s="186" t="s">
        <v>546</v>
      </c>
      <c r="E39" s="186">
        <v>0.80300000000000005</v>
      </c>
      <c r="F39" s="188">
        <v>3527</v>
      </c>
      <c r="G39" s="188">
        <v>12.382</v>
      </c>
      <c r="H39" s="188">
        <v>820</v>
      </c>
      <c r="I39" s="188">
        <v>-29.649000000000001</v>
      </c>
      <c r="J39" s="187">
        <v>13.822464632627643</v>
      </c>
      <c r="K39" s="187">
        <v>48.936737235367374</v>
      </c>
      <c r="L39" s="220">
        <f t="shared" si="0"/>
        <v>3.5403770988752044</v>
      </c>
      <c r="M39" s="189">
        <f t="shared" si="1"/>
        <v>10.626688799999998</v>
      </c>
      <c r="N39" s="189">
        <f t="shared" si="2"/>
        <v>-28.048395299999999</v>
      </c>
    </row>
    <row r="40" spans="1:14" s="188" customFormat="1" x14ac:dyDescent="0.2">
      <c r="A40" s="186" t="s">
        <v>138</v>
      </c>
      <c r="B40" s="186">
        <v>54</v>
      </c>
      <c r="C40" s="186" t="s">
        <v>547</v>
      </c>
      <c r="D40" s="186" t="s">
        <v>548</v>
      </c>
      <c r="E40" s="186">
        <v>0.81699999999999995</v>
      </c>
      <c r="F40" s="188">
        <v>3676</v>
      </c>
      <c r="G40" s="188">
        <v>11.275</v>
      </c>
      <c r="H40" s="188">
        <v>818</v>
      </c>
      <c r="I40" s="188">
        <v>-31.919</v>
      </c>
      <c r="J40" s="187">
        <v>14.158478212974297</v>
      </c>
      <c r="K40" s="187">
        <v>47.965840881272953</v>
      </c>
      <c r="L40" s="220">
        <f t="shared" si="0"/>
        <v>3.3877822291183004</v>
      </c>
      <c r="M40" s="189">
        <f t="shared" si="1"/>
        <v>9.5214599999999994</v>
      </c>
      <c r="N40" s="189">
        <f t="shared" si="2"/>
        <v>-30.340414300000003</v>
      </c>
    </row>
    <row r="41" spans="1:14" s="188" customFormat="1" x14ac:dyDescent="0.2">
      <c r="A41" s="186" t="s">
        <v>138</v>
      </c>
      <c r="B41" s="186">
        <v>55</v>
      </c>
      <c r="C41" s="186" t="s">
        <v>549</v>
      </c>
      <c r="D41" s="186" t="s">
        <v>550</v>
      </c>
      <c r="E41" s="186">
        <v>0.82699999999999996</v>
      </c>
      <c r="F41" s="188">
        <v>3747</v>
      </c>
      <c r="G41" s="188">
        <v>11.866</v>
      </c>
      <c r="H41" s="188">
        <v>825</v>
      </c>
      <c r="I41" s="188">
        <v>-32.186999999999998</v>
      </c>
      <c r="J41" s="187">
        <v>14.231331801692864</v>
      </c>
      <c r="K41" s="187">
        <v>47.773862152357928</v>
      </c>
      <c r="L41" s="220">
        <f t="shared" si="0"/>
        <v>3.3569494983368364</v>
      </c>
      <c r="M41" s="189">
        <f t="shared" si="1"/>
        <v>10.111514399999999</v>
      </c>
      <c r="N41" s="189">
        <f t="shared" si="2"/>
        <v>-30.6110139</v>
      </c>
    </row>
    <row r="42" spans="1:14" s="188" customFormat="1" x14ac:dyDescent="0.2">
      <c r="A42" s="186" t="s">
        <v>138</v>
      </c>
      <c r="B42" s="186">
        <v>56</v>
      </c>
      <c r="C42" s="186" t="s">
        <v>551</v>
      </c>
      <c r="D42" s="186" t="s">
        <v>552</v>
      </c>
      <c r="E42" s="186">
        <v>0.82399999999999995</v>
      </c>
      <c r="F42" s="188">
        <v>3328</v>
      </c>
      <c r="G42" s="188">
        <v>11.862</v>
      </c>
      <c r="H42" s="188">
        <v>851</v>
      </c>
      <c r="I42" s="188">
        <v>-33.380000000000003</v>
      </c>
      <c r="J42" s="187">
        <v>12.680328398058254</v>
      </c>
      <c r="K42" s="187">
        <v>49.522184466019425</v>
      </c>
      <c r="L42" s="220">
        <f t="shared" si="0"/>
        <v>3.9054339060810745</v>
      </c>
      <c r="M42" s="189">
        <f t="shared" si="1"/>
        <v>10.1075208</v>
      </c>
      <c r="N42" s="189">
        <f t="shared" si="2"/>
        <v>-31.815586</v>
      </c>
    </row>
    <row r="43" spans="1:14" s="188" customFormat="1" x14ac:dyDescent="0.2">
      <c r="A43" s="186" t="s">
        <v>138</v>
      </c>
      <c r="B43" s="186">
        <v>57</v>
      </c>
      <c r="C43" s="186" t="s">
        <v>553</v>
      </c>
      <c r="D43" s="186" t="s">
        <v>554</v>
      </c>
      <c r="E43" s="186">
        <v>0.83699999999999997</v>
      </c>
      <c r="F43" s="188">
        <v>3801</v>
      </c>
      <c r="G43" s="188">
        <v>12.087999999999999</v>
      </c>
      <c r="H43" s="188">
        <v>831</v>
      </c>
      <c r="I43" s="188">
        <v>-29.962</v>
      </c>
      <c r="J43" s="187">
        <v>14.243443727598567</v>
      </c>
      <c r="K43" s="187">
        <v>47.475761051373958</v>
      </c>
      <c r="L43" s="220">
        <f t="shared" si="0"/>
        <v>3.3331659084230703</v>
      </c>
      <c r="M43" s="189">
        <f t="shared" si="1"/>
        <v>10.333159199999999</v>
      </c>
      <c r="N43" s="189">
        <f t="shared" si="2"/>
        <v>-28.364431400000001</v>
      </c>
    </row>
    <row r="44" spans="1:14" s="188" customFormat="1" x14ac:dyDescent="0.2">
      <c r="A44" s="186" t="s">
        <v>138</v>
      </c>
      <c r="B44" s="186">
        <v>58</v>
      </c>
      <c r="C44" s="186" t="s">
        <v>555</v>
      </c>
      <c r="D44" s="186" t="s">
        <v>556</v>
      </c>
      <c r="E44" s="186">
        <v>0.83</v>
      </c>
      <c r="F44" s="188">
        <v>3793</v>
      </c>
      <c r="G44" s="188">
        <v>11.284000000000001</v>
      </c>
      <c r="H44" s="188">
        <v>830</v>
      </c>
      <c r="I44" s="188">
        <v>-31.856000000000002</v>
      </c>
      <c r="J44" s="187">
        <v>14.338294096385543</v>
      </c>
      <c r="K44" s="187">
        <v>47.921643373493986</v>
      </c>
      <c r="L44" s="220">
        <f t="shared" si="0"/>
        <v>3.342213728589531</v>
      </c>
      <c r="M44" s="189">
        <f t="shared" si="1"/>
        <v>9.5304456000000002</v>
      </c>
      <c r="N44" s="189">
        <f t="shared" si="2"/>
        <v>-30.2768032</v>
      </c>
    </row>
    <row r="45" spans="1:14" s="188" customFormat="1" x14ac:dyDescent="0.2">
      <c r="A45" s="186" t="s">
        <v>138</v>
      </c>
      <c r="B45" s="186">
        <v>59</v>
      </c>
      <c r="C45" s="186" t="s">
        <v>557</v>
      </c>
      <c r="D45" s="186" t="s">
        <v>558</v>
      </c>
      <c r="E45" s="186">
        <v>0.82</v>
      </c>
      <c r="F45" s="188">
        <v>3233</v>
      </c>
      <c r="G45" s="188">
        <v>11.987</v>
      </c>
      <c r="H45" s="188">
        <v>906</v>
      </c>
      <c r="I45" s="188">
        <v>-33.734000000000002</v>
      </c>
      <c r="J45" s="187">
        <v>12.355732926829269</v>
      </c>
      <c r="K45" s="187">
        <v>53.034619512195135</v>
      </c>
      <c r="L45" s="220">
        <f t="shared" si="0"/>
        <v>4.2923086656426213</v>
      </c>
      <c r="M45" s="189">
        <f t="shared" si="1"/>
        <v>10.2323208</v>
      </c>
      <c r="N45" s="189">
        <f t="shared" si="2"/>
        <v>-32.173019800000006</v>
      </c>
    </row>
    <row r="46" spans="1:14" s="188" customFormat="1" x14ac:dyDescent="0.2">
      <c r="A46" s="186" t="s">
        <v>138</v>
      </c>
      <c r="B46" s="186">
        <v>60</v>
      </c>
      <c r="C46" s="186" t="s">
        <v>557</v>
      </c>
      <c r="D46" s="186" t="s">
        <v>285</v>
      </c>
      <c r="E46" s="186">
        <v>0.83599999999999997</v>
      </c>
      <c r="F46" s="188">
        <v>3739</v>
      </c>
      <c r="G46" s="188">
        <v>12.051</v>
      </c>
      <c r="H46" s="188">
        <v>883</v>
      </c>
      <c r="I46" s="188">
        <v>-32.670999999999999</v>
      </c>
      <c r="J46" s="187">
        <v>14.026221889952154</v>
      </c>
      <c r="K46" s="187">
        <v>50.722339712918675</v>
      </c>
      <c r="L46" s="220">
        <f t="shared" si="0"/>
        <v>3.6162510554074583</v>
      </c>
      <c r="M46" s="189">
        <f t="shared" si="1"/>
        <v>10.296218399999999</v>
      </c>
      <c r="N46" s="189">
        <f t="shared" si="2"/>
        <v>-31.099708699999997</v>
      </c>
    </row>
    <row r="47" spans="1:14" s="188" customFormat="1" x14ac:dyDescent="0.2">
      <c r="A47" s="186" t="s">
        <v>138</v>
      </c>
      <c r="B47" s="186">
        <v>61</v>
      </c>
      <c r="C47" s="186" t="s">
        <v>559</v>
      </c>
      <c r="D47" s="186" t="s">
        <v>560</v>
      </c>
      <c r="E47" s="186">
        <v>0.84499999999999997</v>
      </c>
      <c r="F47" s="188">
        <v>3927</v>
      </c>
      <c r="G47" s="188">
        <v>11.57</v>
      </c>
      <c r="H47" s="188">
        <v>830</v>
      </c>
      <c r="I47" s="188">
        <v>-30.568000000000001</v>
      </c>
      <c r="J47" s="187">
        <v>14.582917396449705</v>
      </c>
      <c r="K47" s="187">
        <v>47.077055621301781</v>
      </c>
      <c r="L47" s="220">
        <f t="shared" si="0"/>
        <v>3.2282330305706153</v>
      </c>
      <c r="M47" s="189">
        <f t="shared" si="1"/>
        <v>9.815987999999999</v>
      </c>
      <c r="N47" s="189">
        <f t="shared" si="2"/>
        <v>-28.9763096</v>
      </c>
    </row>
    <row r="48" spans="1:14" s="188" customFormat="1" x14ac:dyDescent="0.2">
      <c r="A48" s="186" t="s">
        <v>138</v>
      </c>
      <c r="B48" s="186">
        <v>62</v>
      </c>
      <c r="C48" s="186" t="s">
        <v>561</v>
      </c>
      <c r="D48" s="186" t="s">
        <v>562</v>
      </c>
      <c r="E48" s="186">
        <v>0.85</v>
      </c>
      <c r="F48" s="188">
        <v>3312</v>
      </c>
      <c r="G48" s="188">
        <v>11.1</v>
      </c>
      <c r="H48" s="188">
        <v>903</v>
      </c>
      <c r="I48" s="188">
        <v>-32.515999999999998</v>
      </c>
      <c r="J48" s="187">
        <v>12.207841176470586</v>
      </c>
      <c r="K48" s="187">
        <v>51.017454117647063</v>
      </c>
      <c r="L48" s="220">
        <f t="shared" si="0"/>
        <v>4.179072563294663</v>
      </c>
      <c r="M48" s="189">
        <f t="shared" si="1"/>
        <v>9.3467399999999987</v>
      </c>
      <c r="N48" s="189">
        <f t="shared" si="2"/>
        <v>-30.943205199999998</v>
      </c>
    </row>
    <row r="49" spans="1:14" s="188" customFormat="1" x14ac:dyDescent="0.2">
      <c r="A49" s="186" t="s">
        <v>138</v>
      </c>
      <c r="B49" s="186">
        <v>63</v>
      </c>
      <c r="C49" s="186" t="s">
        <v>563</v>
      </c>
      <c r="D49" s="186" t="s">
        <v>564</v>
      </c>
      <c r="E49" s="186">
        <v>0.81</v>
      </c>
      <c r="F49" s="188">
        <v>3642</v>
      </c>
      <c r="G49" s="188">
        <v>13.238</v>
      </c>
      <c r="H49" s="188">
        <v>822</v>
      </c>
      <c r="I49" s="188">
        <v>-32.603000000000002</v>
      </c>
      <c r="J49" s="187">
        <v>14.126566666666665</v>
      </c>
      <c r="K49" s="187">
        <v>48.573145679012349</v>
      </c>
      <c r="L49" s="220">
        <f t="shared" si="0"/>
        <v>3.4384254026582788</v>
      </c>
      <c r="M49" s="189">
        <f t="shared" si="1"/>
        <v>11.4813192</v>
      </c>
      <c r="N49" s="189">
        <f t="shared" si="2"/>
        <v>-31.031049100000001</v>
      </c>
    </row>
    <row r="50" spans="1:14" s="188" customFormat="1" x14ac:dyDescent="0.2">
      <c r="A50" s="186" t="s">
        <v>138</v>
      </c>
      <c r="B50" s="186">
        <v>70</v>
      </c>
      <c r="C50" s="186" t="s">
        <v>565</v>
      </c>
      <c r="D50" s="186" t="s">
        <v>566</v>
      </c>
      <c r="E50" s="186">
        <v>0.80800000000000005</v>
      </c>
      <c r="F50" s="188">
        <v>3525</v>
      </c>
      <c r="G50" s="188">
        <v>12.036</v>
      </c>
      <c r="H50" s="188">
        <v>817</v>
      </c>
      <c r="I50" s="188">
        <v>-29.733000000000001</v>
      </c>
      <c r="J50" s="187">
        <v>13.684680569306929</v>
      </c>
      <c r="K50" s="187">
        <v>48.364193069306936</v>
      </c>
      <c r="L50" s="220">
        <f t="shared" si="0"/>
        <v>3.5341850198375786</v>
      </c>
      <c r="M50" s="189">
        <f t="shared" si="1"/>
        <v>10.281242399999998</v>
      </c>
      <c r="N50" s="189">
        <f t="shared" si="2"/>
        <v>-28.133210099999999</v>
      </c>
    </row>
    <row r="51" spans="1:14" s="188" customFormat="1" x14ac:dyDescent="0.2">
      <c r="A51" s="186" t="s">
        <v>138</v>
      </c>
      <c r="B51" s="186">
        <v>71</v>
      </c>
      <c r="C51" s="186" t="s">
        <v>567</v>
      </c>
      <c r="D51" s="186" t="s">
        <v>568</v>
      </c>
      <c r="E51" s="186">
        <v>0.80100000000000005</v>
      </c>
      <c r="F51" s="188">
        <v>3042</v>
      </c>
      <c r="G51" s="188">
        <v>12.167999999999999</v>
      </c>
      <c r="H51" s="188">
        <v>875</v>
      </c>
      <c r="I51" s="188">
        <v>-32.421999999999997</v>
      </c>
      <c r="J51" s="187">
        <v>11.899386891385767</v>
      </c>
      <c r="K51" s="187">
        <v>52.41166042446941</v>
      </c>
      <c r="L51" s="220">
        <f t="shared" si="0"/>
        <v>4.4045681431210033</v>
      </c>
      <c r="M51" s="189">
        <f t="shared" si="1"/>
        <v>10.413031199999999</v>
      </c>
      <c r="N51" s="189">
        <f t="shared" si="2"/>
        <v>-30.848293399999999</v>
      </c>
    </row>
    <row r="52" spans="1:14" s="188" customFormat="1" x14ac:dyDescent="0.2">
      <c r="A52" s="186" t="s">
        <v>138</v>
      </c>
      <c r="B52" s="186">
        <v>72</v>
      </c>
      <c r="C52" s="186" t="s">
        <v>569</v>
      </c>
      <c r="D52" s="186" t="s">
        <v>570</v>
      </c>
      <c r="E52" s="186">
        <v>0.81499999999999995</v>
      </c>
      <c r="F52" s="188">
        <v>3420</v>
      </c>
      <c r="G52" s="188">
        <v>11.486000000000001</v>
      </c>
      <c r="H52" s="188">
        <v>845</v>
      </c>
      <c r="I52" s="188">
        <v>-32.886000000000003</v>
      </c>
      <c r="J52" s="187">
        <v>13.162493987730063</v>
      </c>
      <c r="K52" s="187">
        <v>49.664795092024548</v>
      </c>
      <c r="L52" s="220">
        <f t="shared" si="0"/>
        <v>3.773205529158953</v>
      </c>
      <c r="M52" s="189">
        <f t="shared" si="1"/>
        <v>9.7321223999999997</v>
      </c>
      <c r="N52" s="189">
        <f t="shared" si="2"/>
        <v>-31.3167942</v>
      </c>
    </row>
    <row r="53" spans="1:14" s="188" customFormat="1" x14ac:dyDescent="0.2">
      <c r="A53" s="186" t="s">
        <v>138</v>
      </c>
      <c r="B53" s="186">
        <v>73</v>
      </c>
      <c r="C53" s="186" t="s">
        <v>571</v>
      </c>
      <c r="D53" s="186" t="s">
        <v>572</v>
      </c>
      <c r="E53" s="186">
        <v>0.80500000000000005</v>
      </c>
      <c r="F53" s="188">
        <v>3737</v>
      </c>
      <c r="G53" s="188">
        <v>10.734</v>
      </c>
      <c r="H53" s="188">
        <v>798</v>
      </c>
      <c r="I53" s="188">
        <v>-30.795999999999999</v>
      </c>
      <c r="J53" s="187">
        <v>14.552927453416148</v>
      </c>
      <c r="K53" s="187">
        <v>47.399721739130435</v>
      </c>
      <c r="L53" s="220">
        <f t="shared" si="0"/>
        <v>3.2570575158061303</v>
      </c>
      <c r="M53" s="189">
        <f t="shared" si="1"/>
        <v>8.9813255999999999</v>
      </c>
      <c r="N53" s="189">
        <f t="shared" si="2"/>
        <v>-29.206521200000001</v>
      </c>
    </row>
    <row r="54" spans="1:14" s="188" customFormat="1" x14ac:dyDescent="0.2">
      <c r="A54" s="186" t="s">
        <v>138</v>
      </c>
      <c r="B54" s="186">
        <v>74</v>
      </c>
      <c r="C54" s="186" t="s">
        <v>573</v>
      </c>
      <c r="D54" s="186" t="s">
        <v>574</v>
      </c>
      <c r="E54" s="186">
        <v>0.84799999999999998</v>
      </c>
      <c r="F54" s="188">
        <v>3610</v>
      </c>
      <c r="G54" s="188">
        <v>10.47</v>
      </c>
      <c r="H54" s="188">
        <v>840</v>
      </c>
      <c r="I54" s="188">
        <v>-32.021000000000001</v>
      </c>
      <c r="J54" s="187">
        <v>13.353556249999999</v>
      </c>
      <c r="K54" s="187">
        <v>47.422476415094351</v>
      </c>
      <c r="L54" s="220">
        <f t="shared" si="0"/>
        <v>3.5512994087319889</v>
      </c>
      <c r="M54" s="189">
        <f t="shared" si="1"/>
        <v>8.7177480000000003</v>
      </c>
      <c r="N54" s="189">
        <f t="shared" si="2"/>
        <v>-30.443403700000001</v>
      </c>
    </row>
    <row r="55" spans="1:14" s="188" customFormat="1" x14ac:dyDescent="0.2">
      <c r="A55" s="186" t="s">
        <v>138</v>
      </c>
      <c r="B55" s="186">
        <v>75</v>
      </c>
      <c r="C55" s="186" t="s">
        <v>575</v>
      </c>
      <c r="D55" s="186" t="s">
        <v>576</v>
      </c>
      <c r="E55" s="186">
        <v>0.83</v>
      </c>
      <c r="F55" s="188">
        <v>3535</v>
      </c>
      <c r="G55" s="188">
        <v>12.036</v>
      </c>
      <c r="H55" s="188">
        <v>851</v>
      </c>
      <c r="I55" s="188">
        <v>-32.26</v>
      </c>
      <c r="J55" s="187">
        <v>13.352723734939758</v>
      </c>
      <c r="K55" s="187">
        <v>49.186934939759041</v>
      </c>
      <c r="L55" s="220">
        <f t="shared" si="0"/>
        <v>3.6836630425485959</v>
      </c>
      <c r="M55" s="189">
        <f t="shared" si="1"/>
        <v>10.281242399999998</v>
      </c>
      <c r="N55" s="189">
        <f t="shared" si="2"/>
        <v>-30.684721999999997</v>
      </c>
    </row>
    <row r="56" spans="1:14" s="188" customFormat="1" x14ac:dyDescent="0.2">
      <c r="A56" s="186" t="s">
        <v>138</v>
      </c>
      <c r="B56" s="186">
        <v>76</v>
      </c>
      <c r="C56" s="186" t="s">
        <v>577</v>
      </c>
      <c r="D56" s="186" t="s">
        <v>578</v>
      </c>
      <c r="E56" s="186">
        <v>0.84499999999999997</v>
      </c>
      <c r="F56" s="188">
        <v>3770</v>
      </c>
      <c r="G56" s="188">
        <v>11.855</v>
      </c>
      <c r="H56" s="188">
        <v>867</v>
      </c>
      <c r="I56" s="188">
        <v>-32.323999999999998</v>
      </c>
      <c r="J56" s="187">
        <v>13.980453372781065</v>
      </c>
      <c r="K56" s="187">
        <v>49.247947928994087</v>
      </c>
      <c r="L56" s="220">
        <f t="shared" si="0"/>
        <v>3.5226288172368063</v>
      </c>
      <c r="M56" s="189">
        <f t="shared" si="1"/>
        <v>10.100531999999999</v>
      </c>
      <c r="N56" s="189">
        <f t="shared" si="2"/>
        <v>-30.749342799999997</v>
      </c>
    </row>
    <row r="57" spans="1:14" s="188" customFormat="1" x14ac:dyDescent="0.2">
      <c r="A57" s="186" t="s">
        <v>138</v>
      </c>
      <c r="B57" s="186">
        <v>77</v>
      </c>
      <c r="C57" s="186" t="s">
        <v>579</v>
      </c>
      <c r="D57" s="186" t="s">
        <v>580</v>
      </c>
      <c r="E57" s="186">
        <v>0.82599999999999996</v>
      </c>
      <c r="F57" s="188">
        <v>3642</v>
      </c>
      <c r="G57" s="188">
        <v>12.351000000000001</v>
      </c>
      <c r="H57" s="188">
        <v>845</v>
      </c>
      <c r="I57" s="188">
        <v>-32.25</v>
      </c>
      <c r="J57" s="187">
        <v>13.826742372881354</v>
      </c>
      <c r="K57" s="187">
        <v>48.953539951573852</v>
      </c>
      <c r="L57" s="220">
        <f t="shared" si="0"/>
        <v>3.5404970043838624</v>
      </c>
      <c r="M57" s="189">
        <f t="shared" si="1"/>
        <v>10.5957384</v>
      </c>
      <c r="N57" s="189">
        <f t="shared" si="2"/>
        <v>-30.674625000000002</v>
      </c>
    </row>
    <row r="58" spans="1:14" s="188" customFormat="1" x14ac:dyDescent="0.2">
      <c r="A58" s="186" t="s">
        <v>138</v>
      </c>
      <c r="B58" s="186">
        <v>78</v>
      </c>
      <c r="C58" s="186" t="s">
        <v>581</v>
      </c>
      <c r="D58" s="186" t="s">
        <v>582</v>
      </c>
      <c r="E58" s="186">
        <v>0.84499999999999997</v>
      </c>
      <c r="F58" s="188">
        <v>3824</v>
      </c>
      <c r="G58" s="188">
        <v>10.523</v>
      </c>
      <c r="H58" s="188">
        <v>812</v>
      </c>
      <c r="I58" s="188">
        <v>-30.995000000000001</v>
      </c>
      <c r="J58" s="187">
        <v>14.174130059171597</v>
      </c>
      <c r="K58" s="187">
        <v>45.972317159763321</v>
      </c>
      <c r="L58" s="220">
        <f t="shared" si="0"/>
        <v>3.2433960297984004</v>
      </c>
      <c r="M58" s="189">
        <f t="shared" si="1"/>
        <v>8.7706631999999995</v>
      </c>
      <c r="N58" s="189">
        <f t="shared" si="2"/>
        <v>-29.407451500000001</v>
      </c>
    </row>
    <row r="59" spans="1:14" s="188" customFormat="1" x14ac:dyDescent="0.2">
      <c r="A59" s="186" t="s">
        <v>138</v>
      </c>
      <c r="B59" s="186">
        <v>79</v>
      </c>
      <c r="C59" s="186" t="s">
        <v>583</v>
      </c>
      <c r="D59" s="186" t="s">
        <v>584</v>
      </c>
      <c r="E59" s="186">
        <v>0.84799999999999998</v>
      </c>
      <c r="F59" s="188">
        <v>3465</v>
      </c>
      <c r="G59" s="188">
        <v>11.878</v>
      </c>
      <c r="H59" s="188">
        <v>908</v>
      </c>
      <c r="I59" s="188">
        <v>-33.069000000000003</v>
      </c>
      <c r="J59" s="187">
        <v>12.787027830188681</v>
      </c>
      <c r="K59" s="187">
        <v>51.449410377358497</v>
      </c>
      <c r="L59" s="220">
        <f t="shared" si="0"/>
        <v>4.0235628686044178</v>
      </c>
      <c r="M59" s="189">
        <f t="shared" si="1"/>
        <v>10.123495199999999</v>
      </c>
      <c r="N59" s="189">
        <f t="shared" si="2"/>
        <v>-31.501569300000003</v>
      </c>
    </row>
    <row r="60" spans="1:14" s="188" customFormat="1" x14ac:dyDescent="0.2">
      <c r="A60" s="186" t="s">
        <v>138</v>
      </c>
      <c r="B60" s="186">
        <v>80</v>
      </c>
      <c r="C60" s="186" t="s">
        <v>585</v>
      </c>
      <c r="D60" s="186" t="s">
        <v>586</v>
      </c>
      <c r="E60" s="186">
        <v>0.83299999999999996</v>
      </c>
      <c r="F60" s="188">
        <v>3778</v>
      </c>
      <c r="G60" s="188">
        <v>11.932</v>
      </c>
      <c r="H60" s="188">
        <v>824</v>
      </c>
      <c r="I60" s="188">
        <v>-31.12</v>
      </c>
      <c r="J60" s="187">
        <v>14.230187034813923</v>
      </c>
      <c r="K60" s="187">
        <v>47.40297238895559</v>
      </c>
      <c r="L60" s="220">
        <f t="shared" si="0"/>
        <v>3.331155962531271</v>
      </c>
      <c r="M60" s="189">
        <f t="shared" si="1"/>
        <v>10.1774088</v>
      </c>
      <c r="N60" s="189">
        <f t="shared" si="2"/>
        <v>-29.533664000000002</v>
      </c>
    </row>
    <row r="61" spans="1:14" s="188" customFormat="1" x14ac:dyDescent="0.2">
      <c r="A61" s="186" t="s">
        <v>138</v>
      </c>
      <c r="B61" s="186">
        <v>81</v>
      </c>
      <c r="C61" s="186" t="s">
        <v>587</v>
      </c>
      <c r="D61" s="186" t="s">
        <v>588</v>
      </c>
      <c r="E61" s="186">
        <v>0.84299999999999997</v>
      </c>
      <c r="F61" s="188">
        <v>3974</v>
      </c>
      <c r="G61" s="188">
        <v>12.231999999999999</v>
      </c>
      <c r="H61" s="188">
        <v>845</v>
      </c>
      <c r="I61" s="188">
        <v>-31.869</v>
      </c>
      <c r="J61" s="187">
        <v>14.775946263345197</v>
      </c>
      <c r="K61" s="187">
        <v>48.009086595492292</v>
      </c>
      <c r="L61" s="220">
        <f t="shared" si="0"/>
        <v>3.2491378717712855</v>
      </c>
      <c r="M61" s="189">
        <f t="shared" si="1"/>
        <v>10.4769288</v>
      </c>
      <c r="N61" s="189">
        <f t="shared" si="2"/>
        <v>-30.289929300000001</v>
      </c>
    </row>
    <row r="62" spans="1:14" s="188" customFormat="1" x14ac:dyDescent="0.2">
      <c r="A62" s="186" t="s">
        <v>138</v>
      </c>
      <c r="B62" s="186">
        <v>82</v>
      </c>
      <c r="C62" s="186" t="s">
        <v>589</v>
      </c>
      <c r="D62" s="186" t="s">
        <v>590</v>
      </c>
      <c r="E62" s="186">
        <v>0.81799999999999995</v>
      </c>
      <c r="F62" s="188">
        <v>3464</v>
      </c>
      <c r="G62" s="188">
        <v>12.680999999999999</v>
      </c>
      <c r="H62" s="188">
        <v>841</v>
      </c>
      <c r="I62" s="188">
        <v>-32.939</v>
      </c>
      <c r="J62" s="187">
        <v>13.271759535452322</v>
      </c>
      <c r="K62" s="187">
        <v>49.222523227383881</v>
      </c>
      <c r="L62" s="220">
        <f t="shared" si="0"/>
        <v>3.7088166867322845</v>
      </c>
      <c r="M62" s="189">
        <f t="shared" si="1"/>
        <v>10.925210399999999</v>
      </c>
      <c r="N62" s="189">
        <f t="shared" si="2"/>
        <v>-31.370308300000001</v>
      </c>
    </row>
    <row r="63" spans="1:14" s="188" customFormat="1" x14ac:dyDescent="0.2">
      <c r="A63" s="186" t="s">
        <v>164</v>
      </c>
      <c r="B63" s="186">
        <v>83</v>
      </c>
      <c r="C63" s="186" t="s">
        <v>591</v>
      </c>
      <c r="D63" s="186" t="s">
        <v>592</v>
      </c>
      <c r="E63" s="186">
        <v>0.80300000000000005</v>
      </c>
      <c r="F63" s="188">
        <v>3549</v>
      </c>
      <c r="G63" s="188">
        <v>12.029</v>
      </c>
      <c r="H63" s="188">
        <v>819</v>
      </c>
      <c r="I63" s="188">
        <v>-31.108000000000001</v>
      </c>
      <c r="J63" s="187">
        <v>13.907492278953921</v>
      </c>
      <c r="K63" s="187">
        <v>48.808518057285177</v>
      </c>
      <c r="L63" s="220">
        <f t="shared" si="0"/>
        <v>3.5095125043604485</v>
      </c>
      <c r="M63" s="189">
        <f t="shared" si="1"/>
        <v>10.2742536</v>
      </c>
      <c r="N63" s="189">
        <f t="shared" si="2"/>
        <v>-29.521547600000002</v>
      </c>
    </row>
    <row r="64" spans="1:14" s="188" customFormat="1" x14ac:dyDescent="0.2">
      <c r="A64" s="186" t="s">
        <v>164</v>
      </c>
      <c r="B64" s="186">
        <v>84</v>
      </c>
      <c r="C64" s="186" t="s">
        <v>593</v>
      </c>
      <c r="D64" s="186" t="s">
        <v>594</v>
      </c>
      <c r="E64" s="186">
        <v>0.84299999999999997</v>
      </c>
      <c r="F64" s="188">
        <v>3949</v>
      </c>
      <c r="G64" s="188">
        <v>11.651</v>
      </c>
      <c r="H64" s="188">
        <v>859</v>
      </c>
      <c r="I64" s="188">
        <v>-31.100999999999999</v>
      </c>
      <c r="J64" s="187">
        <v>14.654456583629891</v>
      </c>
      <c r="K64" s="187">
        <v>48.807036773428244</v>
      </c>
      <c r="L64" s="220">
        <f t="shared" si="0"/>
        <v>3.3305251883545997</v>
      </c>
      <c r="M64" s="189">
        <f t="shared" si="1"/>
        <v>9.8968583999999993</v>
      </c>
      <c r="N64" s="189">
        <f t="shared" si="2"/>
        <v>-29.514479699999999</v>
      </c>
    </row>
    <row r="65" spans="1:14" s="188" customFormat="1" x14ac:dyDescent="0.2">
      <c r="A65" s="186" t="s">
        <v>164</v>
      </c>
      <c r="B65" s="186">
        <v>85</v>
      </c>
      <c r="C65" s="186" t="s">
        <v>595</v>
      </c>
      <c r="D65" s="186" t="s">
        <v>596</v>
      </c>
      <c r="E65" s="186">
        <v>0.83099999999999996</v>
      </c>
      <c r="F65" s="188">
        <v>3664</v>
      </c>
      <c r="G65" s="188">
        <v>9.2720000000000002</v>
      </c>
      <c r="H65" s="188">
        <v>829</v>
      </c>
      <c r="I65" s="188">
        <v>-30.327999999999999</v>
      </c>
      <c r="J65" s="187">
        <v>13.819910108303249</v>
      </c>
      <c r="K65" s="187">
        <v>47.804091456077025</v>
      </c>
      <c r="L65" s="220">
        <f t="shared" si="0"/>
        <v>3.4590739796024774</v>
      </c>
      <c r="M65" s="189">
        <f t="shared" si="1"/>
        <v>7.5216647999999999</v>
      </c>
      <c r="N65" s="189">
        <f t="shared" si="2"/>
        <v>-28.7339816</v>
      </c>
    </row>
    <row r="66" spans="1:14" s="188" customFormat="1" x14ac:dyDescent="0.2">
      <c r="A66" s="186" t="s">
        <v>164</v>
      </c>
      <c r="B66" s="186">
        <v>86</v>
      </c>
      <c r="C66" s="186" t="s">
        <v>597</v>
      </c>
      <c r="D66" s="186" t="s">
        <v>598</v>
      </c>
      <c r="E66" s="186">
        <v>0.81399999999999995</v>
      </c>
      <c r="F66" s="188">
        <v>2726</v>
      </c>
      <c r="G66" s="188">
        <v>11.121</v>
      </c>
      <c r="H66" s="188">
        <v>940</v>
      </c>
      <c r="I66" s="188">
        <v>-34.145000000000003</v>
      </c>
      <c r="J66" s="187">
        <v>10.478700859950861</v>
      </c>
      <c r="K66" s="187">
        <v>55.594781326781337</v>
      </c>
      <c r="L66" s="220">
        <f t="shared" ref="L66:L73" si="3">K66/J66</f>
        <v>5.3055032364996864</v>
      </c>
      <c r="M66" s="189">
        <f t="shared" ref="M66:M73" si="4">0.9984*G66 - 1.7355</f>
        <v>9.3677063999999994</v>
      </c>
      <c r="N66" s="189">
        <f t="shared" ref="N66:N73" si="5">1.0097*I66 + 1.8882</f>
        <v>-32.588006500000006</v>
      </c>
    </row>
    <row r="67" spans="1:14" s="188" customFormat="1" x14ac:dyDescent="0.2">
      <c r="A67" s="186" t="s">
        <v>164</v>
      </c>
      <c r="B67" s="186">
        <v>87</v>
      </c>
      <c r="C67" s="186" t="s">
        <v>599</v>
      </c>
      <c r="D67" s="186" t="s">
        <v>600</v>
      </c>
      <c r="E67" s="186">
        <v>0.80200000000000005</v>
      </c>
      <c r="F67" s="188">
        <v>3589</v>
      </c>
      <c r="G67" s="188">
        <v>12.201000000000001</v>
      </c>
      <c r="H67" s="188">
        <v>801</v>
      </c>
      <c r="I67" s="188">
        <v>-32.235999999999997</v>
      </c>
      <c r="J67" s="187">
        <v>14.060494763092269</v>
      </c>
      <c r="K67" s="187">
        <v>47.904394014962598</v>
      </c>
      <c r="L67" s="220">
        <f t="shared" si="3"/>
        <v>3.4070205083186687</v>
      </c>
      <c r="M67" s="189">
        <f t="shared" si="4"/>
        <v>10.4459784</v>
      </c>
      <c r="N67" s="189">
        <f t="shared" si="5"/>
        <v>-30.660489199999997</v>
      </c>
    </row>
    <row r="68" spans="1:14" s="188" customFormat="1" x14ac:dyDescent="0.2">
      <c r="A68" s="186" t="s">
        <v>164</v>
      </c>
      <c r="B68" s="186">
        <v>88</v>
      </c>
      <c r="C68" s="186" t="s">
        <v>601</v>
      </c>
      <c r="D68" s="186" t="s">
        <v>602</v>
      </c>
      <c r="E68" s="186">
        <v>0.82499999999999996</v>
      </c>
      <c r="F68" s="188">
        <v>3726</v>
      </c>
      <c r="G68" s="188">
        <v>11.63</v>
      </c>
      <c r="H68" s="188">
        <v>830</v>
      </c>
      <c r="I68" s="188">
        <v>-32.44</v>
      </c>
      <c r="J68" s="187">
        <v>14.156853818181819</v>
      </c>
      <c r="K68" s="187">
        <v>48.151757575757586</v>
      </c>
      <c r="L68" s="220">
        <f t="shared" si="3"/>
        <v>3.4013035801722906</v>
      </c>
      <c r="M68" s="189">
        <f t="shared" si="4"/>
        <v>9.8758920000000003</v>
      </c>
      <c r="N68" s="189">
        <f t="shared" si="5"/>
        <v>-30.866468000000001</v>
      </c>
    </row>
    <row r="69" spans="1:14" s="188" customFormat="1" x14ac:dyDescent="0.2">
      <c r="A69" s="186" t="s">
        <v>164</v>
      </c>
      <c r="B69" s="186">
        <v>89</v>
      </c>
      <c r="C69" s="186" t="s">
        <v>603</v>
      </c>
      <c r="D69" s="186" t="s">
        <v>604</v>
      </c>
      <c r="E69" s="186">
        <v>0.83099999999999996</v>
      </c>
      <c r="F69" s="188">
        <v>3450</v>
      </c>
      <c r="G69" s="188">
        <v>11.06</v>
      </c>
      <c r="H69" s="188">
        <v>887</v>
      </c>
      <c r="I69" s="188">
        <v>-31.805</v>
      </c>
      <c r="J69" s="187">
        <v>13.008161492178097</v>
      </c>
      <c r="K69" s="187">
        <v>51.310430806257521</v>
      </c>
      <c r="L69" s="220">
        <f t="shared" si="3"/>
        <v>3.9444798434514254</v>
      </c>
      <c r="M69" s="189">
        <f t="shared" si="4"/>
        <v>9.3068039999999996</v>
      </c>
      <c r="N69" s="189">
        <f t="shared" si="5"/>
        <v>-30.225308500000001</v>
      </c>
    </row>
    <row r="70" spans="1:14" s="188" customFormat="1" x14ac:dyDescent="0.2">
      <c r="A70" s="186" t="s">
        <v>164</v>
      </c>
      <c r="B70" s="186">
        <v>90</v>
      </c>
      <c r="C70" s="186" t="s">
        <v>605</v>
      </c>
      <c r="D70" s="186" t="s">
        <v>606</v>
      </c>
      <c r="E70" s="186">
        <v>0.81</v>
      </c>
      <c r="F70" s="188">
        <v>3555</v>
      </c>
      <c r="G70" s="188">
        <v>13.058999999999999</v>
      </c>
      <c r="H70" s="188">
        <v>819</v>
      </c>
      <c r="I70" s="188">
        <v>-32.344000000000001</v>
      </c>
      <c r="J70" s="187">
        <v>13.762209259259258</v>
      </c>
      <c r="K70" s="187">
        <v>48.456627160493831</v>
      </c>
      <c r="L70" s="220">
        <f t="shared" si="3"/>
        <v>3.5209918878316762</v>
      </c>
      <c r="M70" s="189">
        <f t="shared" si="4"/>
        <v>11.302605599999998</v>
      </c>
      <c r="N70" s="189">
        <f t="shared" si="5"/>
        <v>-30.769536800000001</v>
      </c>
    </row>
    <row r="71" spans="1:14" s="188" customFormat="1" x14ac:dyDescent="0.2">
      <c r="A71" s="186" t="s">
        <v>164</v>
      </c>
      <c r="B71" s="186">
        <v>91</v>
      </c>
      <c r="C71" s="186" t="s">
        <v>607</v>
      </c>
      <c r="D71" s="186" t="s">
        <v>608</v>
      </c>
      <c r="E71" s="186">
        <v>0.83699999999999997</v>
      </c>
      <c r="F71" s="188">
        <v>3640</v>
      </c>
      <c r="G71" s="188">
        <v>13.358000000000001</v>
      </c>
      <c r="H71" s="188">
        <v>848</v>
      </c>
      <c r="I71" s="188">
        <v>-32.148000000000003</v>
      </c>
      <c r="J71" s="187">
        <v>13.60143990442055</v>
      </c>
      <c r="K71" s="187">
        <v>48.474198327359623</v>
      </c>
      <c r="L71" s="220">
        <f t="shared" si="3"/>
        <v>3.5639019594980685</v>
      </c>
      <c r="M71" s="189">
        <f t="shared" si="4"/>
        <v>11.601127200000001</v>
      </c>
      <c r="N71" s="189">
        <f t="shared" si="5"/>
        <v>-30.571635600000004</v>
      </c>
    </row>
    <row r="72" spans="1:14" s="188" customFormat="1" x14ac:dyDescent="0.2">
      <c r="A72" s="186" t="s">
        <v>164</v>
      </c>
      <c r="B72" s="186">
        <v>92</v>
      </c>
      <c r="C72" s="186" t="s">
        <v>609</v>
      </c>
      <c r="D72" s="186" t="s">
        <v>610</v>
      </c>
      <c r="E72" s="186">
        <v>0.83599999999999997</v>
      </c>
      <c r="F72" s="188">
        <v>3737</v>
      </c>
      <c r="G72" s="188">
        <v>12.013999999999999</v>
      </c>
      <c r="H72" s="188">
        <v>844</v>
      </c>
      <c r="I72" s="188">
        <v>-32.393999999999998</v>
      </c>
      <c r="J72" s="187">
        <v>13.988503468899522</v>
      </c>
      <c r="K72" s="187">
        <v>48.349497607655515</v>
      </c>
      <c r="L72" s="220">
        <f t="shared" si="3"/>
        <v>3.4563738512236419</v>
      </c>
      <c r="M72" s="189">
        <f t="shared" si="4"/>
        <v>10.259277599999999</v>
      </c>
      <c r="N72" s="189">
        <f t="shared" si="5"/>
        <v>-30.820021799999996</v>
      </c>
    </row>
    <row r="73" spans="1:14" s="188" customFormat="1" x14ac:dyDescent="0.2">
      <c r="A73" s="186" t="s">
        <v>164</v>
      </c>
      <c r="B73" s="186">
        <v>93</v>
      </c>
      <c r="C73" s="186" t="s">
        <v>609</v>
      </c>
      <c r="D73" s="186" t="s">
        <v>338</v>
      </c>
      <c r="E73" s="186">
        <v>0.83199999999999996</v>
      </c>
      <c r="F73" s="188">
        <v>3676</v>
      </c>
      <c r="G73" s="188">
        <v>12.002000000000001</v>
      </c>
      <c r="H73" s="188">
        <v>842</v>
      </c>
      <c r="I73" s="188">
        <v>-32.393000000000001</v>
      </c>
      <c r="J73" s="187">
        <v>13.837284134615386</v>
      </c>
      <c r="K73" s="187">
        <v>48.501509615384627</v>
      </c>
      <c r="L73" s="220">
        <f t="shared" si="3"/>
        <v>3.505132159139027</v>
      </c>
      <c r="M73" s="189">
        <f t="shared" si="4"/>
        <v>10.247296800000001</v>
      </c>
      <c r="N73" s="189">
        <f t="shared" si="5"/>
        <v>-30.819012099999998</v>
      </c>
    </row>
    <row r="74" spans="1:14" s="182" customFormat="1" x14ac:dyDescent="0.2">
      <c r="B74" s="183"/>
      <c r="C74" s="183"/>
      <c r="D74" s="183"/>
      <c r="E74" s="183"/>
      <c r="F74" s="183"/>
      <c r="G74" s="184"/>
      <c r="H74" s="183"/>
      <c r="I74" s="184"/>
      <c r="J74" s="185"/>
      <c r="K74" s="185"/>
      <c r="L74" s="185"/>
      <c r="M74" s="185"/>
      <c r="N74" s="185"/>
    </row>
    <row r="75" spans="1:14" x14ac:dyDescent="0.2">
      <c r="B75" s="191"/>
      <c r="C75" s="191"/>
      <c r="D75" s="191"/>
      <c r="E75" s="191"/>
      <c r="F75" s="191"/>
      <c r="G75" s="191"/>
      <c r="H75" s="191"/>
      <c r="I75" s="191"/>
      <c r="J75" s="192"/>
      <c r="K75" s="192"/>
    </row>
    <row r="76" spans="1:14" x14ac:dyDescent="0.2">
      <c r="C76" s="185" t="s">
        <v>696</v>
      </c>
      <c r="D76" s="185"/>
      <c r="E76" s="191"/>
      <c r="F76" s="191"/>
      <c r="G76" s="191"/>
      <c r="H76" s="191"/>
      <c r="I76" s="191"/>
      <c r="J76" s="192"/>
      <c r="K76" s="192"/>
    </row>
    <row r="77" spans="1:14" s="188" customFormat="1" x14ac:dyDescent="0.2">
      <c r="A77" s="186" t="s">
        <v>138</v>
      </c>
      <c r="B77" s="186">
        <v>8</v>
      </c>
      <c r="C77" s="186" t="s">
        <v>165</v>
      </c>
      <c r="D77" s="186" t="s">
        <v>697</v>
      </c>
      <c r="E77" s="186">
        <v>0.81100000000000005</v>
      </c>
      <c r="F77" s="186">
        <v>3340</v>
      </c>
      <c r="G77" s="186">
        <v>8.5090000000000003</v>
      </c>
      <c r="H77" s="186">
        <v>844</v>
      </c>
      <c r="I77" s="186">
        <v>-19.515000000000001</v>
      </c>
      <c r="J77" s="187">
        <v>13.100969790382244</v>
      </c>
      <c r="K77" s="187">
        <v>50.337163995067812</v>
      </c>
      <c r="L77" s="220">
        <v>3.8422471618873288</v>
      </c>
      <c r="M77" s="189">
        <f t="shared" ref="M77:M84" si="6">0.9984*G77 - 1.7355</f>
        <v>6.7598856000000005</v>
      </c>
      <c r="N77" s="189">
        <f t="shared" ref="N77:N84" si="7">1.0097*I77 + 1.8882</f>
        <v>-17.816095499999999</v>
      </c>
    </row>
    <row r="78" spans="1:14" s="188" customFormat="1" x14ac:dyDescent="0.2">
      <c r="A78" s="186" t="s">
        <v>138</v>
      </c>
      <c r="B78" s="186">
        <v>9</v>
      </c>
      <c r="C78" s="186" t="s">
        <v>166</v>
      </c>
      <c r="D78" s="186" t="s">
        <v>697</v>
      </c>
      <c r="E78" s="186">
        <v>0.71899999999999997</v>
      </c>
      <c r="F78" s="186">
        <v>2940</v>
      </c>
      <c r="G78" s="186">
        <v>8.452</v>
      </c>
      <c r="H78" s="186">
        <v>747</v>
      </c>
      <c r="I78" s="186">
        <v>-19.55</v>
      </c>
      <c r="J78" s="187">
        <v>13.037742420027815</v>
      </c>
      <c r="K78" s="187">
        <v>50.159905424200282</v>
      </c>
      <c r="L78" s="220">
        <v>3.8472845841123213</v>
      </c>
      <c r="M78" s="189">
        <f t="shared" si="6"/>
        <v>6.7029768000000001</v>
      </c>
      <c r="N78" s="189">
        <f t="shared" si="7"/>
        <v>-17.851434999999999</v>
      </c>
    </row>
    <row r="79" spans="1:14" s="188" customFormat="1" x14ac:dyDescent="0.2">
      <c r="A79" s="186" t="s">
        <v>138</v>
      </c>
      <c r="B79" s="186">
        <v>38</v>
      </c>
      <c r="C79" s="186" t="s">
        <v>167</v>
      </c>
      <c r="D79" s="186" t="s">
        <v>697</v>
      </c>
      <c r="E79" s="186">
        <v>0.75</v>
      </c>
      <c r="F79" s="186">
        <v>3087</v>
      </c>
      <c r="G79" s="186">
        <v>8.4610000000000003</v>
      </c>
      <c r="H79" s="186">
        <v>778</v>
      </c>
      <c r="I79" s="186">
        <v>-19.317</v>
      </c>
      <c r="J79" s="187">
        <v>13.007366533333334</v>
      </c>
      <c r="K79" s="187">
        <v>49.745429333333341</v>
      </c>
      <c r="L79" s="220">
        <v>3.8244043639312535</v>
      </c>
      <c r="M79" s="189">
        <f t="shared" si="6"/>
        <v>6.7119623999999991</v>
      </c>
      <c r="N79" s="189">
        <f t="shared" si="7"/>
        <v>-17.616174900000001</v>
      </c>
    </row>
    <row r="80" spans="1:14" s="188" customFormat="1" x14ac:dyDescent="0.2">
      <c r="A80" s="186" t="s">
        <v>138</v>
      </c>
      <c r="B80" s="186">
        <v>39</v>
      </c>
      <c r="C80" s="186" t="s">
        <v>168</v>
      </c>
      <c r="D80" s="186" t="s">
        <v>697</v>
      </c>
      <c r="E80" s="186">
        <v>0.79</v>
      </c>
      <c r="F80" s="186">
        <v>3251</v>
      </c>
      <c r="G80" s="186">
        <v>8.4390000000000001</v>
      </c>
      <c r="H80" s="186">
        <v>817</v>
      </c>
      <c r="I80" s="186">
        <v>-19.309999999999999</v>
      </c>
      <c r="J80" s="187">
        <v>12.998451392405061</v>
      </c>
      <c r="K80" s="187">
        <v>49.713787341772154</v>
      </c>
      <c r="L80" s="220">
        <v>3.8245930873595992</v>
      </c>
      <c r="M80" s="189">
        <f t="shared" si="6"/>
        <v>6.6899975999999999</v>
      </c>
      <c r="N80" s="189">
        <f t="shared" si="7"/>
        <v>-17.609106999999998</v>
      </c>
    </row>
    <row r="81" spans="1:14" s="188" customFormat="1" x14ac:dyDescent="0.2">
      <c r="A81" s="186" t="s">
        <v>138</v>
      </c>
      <c r="B81" s="186">
        <v>68</v>
      </c>
      <c r="C81" s="186" t="s">
        <v>169</v>
      </c>
      <c r="D81" s="186" t="s">
        <v>697</v>
      </c>
      <c r="E81" s="186">
        <v>0.77100000000000002</v>
      </c>
      <c r="F81" s="188">
        <v>3149</v>
      </c>
      <c r="G81" s="188">
        <v>8.5039999999999996</v>
      </c>
      <c r="H81" s="188">
        <v>798</v>
      </c>
      <c r="I81" s="188">
        <v>-19.47</v>
      </c>
      <c r="J81" s="187">
        <v>12.820391569390399</v>
      </c>
      <c r="K81" s="187">
        <v>49.492207522697804</v>
      </c>
      <c r="L81" s="220">
        <v>3.8604286971128081</v>
      </c>
      <c r="M81" s="189">
        <f t="shared" si="6"/>
        <v>6.7548935999999991</v>
      </c>
      <c r="N81" s="189">
        <f t="shared" si="7"/>
        <v>-17.770658999999998</v>
      </c>
    </row>
    <row r="82" spans="1:14" s="188" customFormat="1" x14ac:dyDescent="0.2">
      <c r="A82" s="186" t="s">
        <v>138</v>
      </c>
      <c r="B82" s="186">
        <v>69</v>
      </c>
      <c r="C82" s="186" t="s">
        <v>170</v>
      </c>
      <c r="D82" s="186" t="s">
        <v>697</v>
      </c>
      <c r="E82" s="186">
        <v>0.76500000000000001</v>
      </c>
      <c r="F82" s="188">
        <v>3126</v>
      </c>
      <c r="G82" s="188">
        <v>8.4770000000000003</v>
      </c>
      <c r="H82" s="188">
        <v>790</v>
      </c>
      <c r="I82" s="188">
        <v>-19.398</v>
      </c>
      <c r="J82" s="187">
        <v>12.833566013071895</v>
      </c>
      <c r="K82" s="187">
        <v>49.416052287581707</v>
      </c>
      <c r="L82" s="220">
        <v>3.8505316633933204</v>
      </c>
      <c r="M82" s="189">
        <f t="shared" si="6"/>
        <v>6.7279368000000002</v>
      </c>
      <c r="N82" s="189">
        <f t="shared" si="7"/>
        <v>-17.697960599999998</v>
      </c>
    </row>
    <row r="83" spans="1:14" s="188" customFormat="1" x14ac:dyDescent="0.2">
      <c r="A83" s="186" t="s">
        <v>164</v>
      </c>
      <c r="B83" s="186">
        <v>98</v>
      </c>
      <c r="C83" s="186" t="s">
        <v>171</v>
      </c>
      <c r="D83" s="186" t="s">
        <v>697</v>
      </c>
      <c r="E83" s="186">
        <v>0.73</v>
      </c>
      <c r="F83" s="188">
        <v>2946</v>
      </c>
      <c r="G83" s="188">
        <v>8.5079999999999991</v>
      </c>
      <c r="H83" s="188">
        <v>751</v>
      </c>
      <c r="I83" s="188">
        <v>-19.579000000000001</v>
      </c>
      <c r="J83" s="187">
        <v>12.699381232876714</v>
      </c>
      <c r="K83" s="187">
        <v>49.239523287671233</v>
      </c>
      <c r="L83" s="220">
        <v>3.8773167278574014</v>
      </c>
      <c r="M83" s="189">
        <f t="shared" si="6"/>
        <v>6.7588871999999984</v>
      </c>
      <c r="N83" s="189">
        <f t="shared" si="7"/>
        <v>-17.8807163</v>
      </c>
    </row>
    <row r="84" spans="1:14" s="188" customFormat="1" x14ac:dyDescent="0.2">
      <c r="A84" s="186" t="s">
        <v>164</v>
      </c>
      <c r="B84" s="186">
        <v>99</v>
      </c>
      <c r="C84" s="186" t="s">
        <v>172</v>
      </c>
      <c r="D84" s="186" t="s">
        <v>697</v>
      </c>
      <c r="E84" s="186">
        <v>0.72299999999999998</v>
      </c>
      <c r="F84" s="188">
        <v>2929</v>
      </c>
      <c r="G84" s="188">
        <v>8.43</v>
      </c>
      <c r="H84" s="188">
        <v>745</v>
      </c>
      <c r="I84" s="188">
        <v>-19.498000000000001</v>
      </c>
      <c r="J84" s="187">
        <v>12.74736307053942</v>
      </c>
      <c r="K84" s="187">
        <v>49.303275242047036</v>
      </c>
      <c r="L84" s="220">
        <v>3.8677234632151034</v>
      </c>
      <c r="M84" s="189">
        <f t="shared" si="6"/>
        <v>6.6810119999999991</v>
      </c>
      <c r="N84" s="189">
        <f t="shared" si="7"/>
        <v>-17.798930600000002</v>
      </c>
    </row>
    <row r="85" spans="1:14" x14ac:dyDescent="0.2">
      <c r="B85" s="191"/>
      <c r="C85" s="191"/>
      <c r="D85" s="191"/>
      <c r="E85" s="191"/>
      <c r="F85" s="193" t="s">
        <v>0</v>
      </c>
      <c r="G85" s="194">
        <f>AVERAGE(G77:G84)</f>
        <v>8.4725000000000001</v>
      </c>
      <c r="H85" s="195"/>
      <c r="I85" s="194">
        <f>AVERAGE(I77:I84)</f>
        <v>-19.454624999999997</v>
      </c>
      <c r="J85" s="194">
        <f>AVERAGE(J77:J84)</f>
        <v>12.90565400275336</v>
      </c>
      <c r="K85" s="194">
        <f>AVERAGE(K77:K84)</f>
        <v>49.675918054296424</v>
      </c>
      <c r="M85" s="196">
        <f>AVERAGE(M77:M84)</f>
        <v>6.7234439999999989</v>
      </c>
      <c r="N85" s="196">
        <f>AVERAGE(N77:N84)</f>
        <v>-17.7551348625</v>
      </c>
    </row>
    <row r="86" spans="1:14" x14ac:dyDescent="0.2">
      <c r="B86" s="191"/>
      <c r="C86" s="191"/>
      <c r="D86" s="191"/>
      <c r="E86" s="191"/>
      <c r="F86" s="193" t="s">
        <v>698</v>
      </c>
      <c r="G86" s="194">
        <f>STDEV(G77:G84)</f>
        <v>3.181643780006975E-2</v>
      </c>
      <c r="H86" s="195"/>
      <c r="I86" s="194">
        <f>STDEV(I77:I84)</f>
        <v>0.10239410906604286</v>
      </c>
      <c r="J86" s="194">
        <f>STDEV(J77:J84)</f>
        <v>0.14862379971465059</v>
      </c>
      <c r="K86" s="194">
        <f>STDEV(K77:K84)</f>
        <v>0.39791217682330404</v>
      </c>
      <c r="M86" s="196">
        <f>STDEV(M77:M84)</f>
        <v>3.1765531499589682E-2</v>
      </c>
      <c r="N86" s="196">
        <f>STDEV(N77:N84)</f>
        <v>0.10338733192398308</v>
      </c>
    </row>
    <row r="88" spans="1:14" x14ac:dyDescent="0.2">
      <c r="C88" s="191"/>
      <c r="D88" s="191"/>
      <c r="E88" s="191"/>
    </row>
    <row r="89" spans="1:14" x14ac:dyDescent="0.2">
      <c r="B89" s="191"/>
      <c r="C89" s="185" t="s">
        <v>699</v>
      </c>
      <c r="D89" s="185"/>
      <c r="E89" s="191"/>
      <c r="F89" s="191"/>
      <c r="G89" s="191"/>
      <c r="H89" s="191"/>
      <c r="I89" s="191"/>
      <c r="M89" s="197"/>
      <c r="N89" s="197"/>
    </row>
    <row r="90" spans="1:14" s="188" customFormat="1" x14ac:dyDescent="0.2">
      <c r="A90" s="186" t="s">
        <v>138</v>
      </c>
      <c r="B90" s="186">
        <v>3</v>
      </c>
      <c r="C90" s="186" t="s">
        <v>147</v>
      </c>
      <c r="D90" s="186" t="s">
        <v>700</v>
      </c>
      <c r="E90" s="186">
        <v>0.42599999999999999</v>
      </c>
      <c r="F90" s="186">
        <v>1249</v>
      </c>
      <c r="G90" s="186">
        <v>-2.831</v>
      </c>
      <c r="H90" s="186">
        <v>357</v>
      </c>
      <c r="I90" s="186">
        <v>-29.73</v>
      </c>
      <c r="J90" s="187">
        <v>9.5228265258215963</v>
      </c>
      <c r="K90" s="187">
        <v>41.042544600938967</v>
      </c>
      <c r="L90" s="220">
        <v>4.3099120297581983</v>
      </c>
      <c r="M90" s="189">
        <f t="shared" ref="M90:M98" si="8">0.9984*G90 - 1.7355</f>
        <v>-4.5619703999999999</v>
      </c>
      <c r="N90" s="189">
        <f t="shared" ref="N90:N98" si="9">1.0097*I90 + 1.8882</f>
        <v>-28.130181</v>
      </c>
    </row>
    <row r="91" spans="1:14" s="188" customFormat="1" x14ac:dyDescent="0.2">
      <c r="A91" s="186" t="s">
        <v>138</v>
      </c>
      <c r="B91" s="186">
        <v>4</v>
      </c>
      <c r="C91" s="186" t="s">
        <v>148</v>
      </c>
      <c r="D91" s="186" t="s">
        <v>700</v>
      </c>
      <c r="E91" s="186">
        <v>0.749</v>
      </c>
      <c r="F91" s="186">
        <v>2223</v>
      </c>
      <c r="G91" s="186">
        <v>-2.847</v>
      </c>
      <c r="H91" s="186">
        <v>628</v>
      </c>
      <c r="I91" s="186">
        <v>-29.876999999999999</v>
      </c>
      <c r="J91" s="187">
        <v>9.5195062750333772</v>
      </c>
      <c r="K91" s="187">
        <v>40.627006675567429</v>
      </c>
      <c r="L91" s="220">
        <v>4.2677640522302172</v>
      </c>
      <c r="M91" s="189">
        <f t="shared" si="8"/>
        <v>-4.5779448</v>
      </c>
      <c r="N91" s="189">
        <f t="shared" si="9"/>
        <v>-28.2786069</v>
      </c>
    </row>
    <row r="92" spans="1:14" s="188" customFormat="1" x14ac:dyDescent="0.2">
      <c r="A92" s="186" t="s">
        <v>138</v>
      </c>
      <c r="B92" s="186">
        <v>5</v>
      </c>
      <c r="C92" s="186" t="s">
        <v>149</v>
      </c>
      <c r="D92" s="186" t="s">
        <v>700</v>
      </c>
      <c r="E92" s="186">
        <v>1.5780000000000001</v>
      </c>
      <c r="F92" s="186">
        <v>4785</v>
      </c>
      <c r="G92" s="186">
        <v>-2.8929999999999998</v>
      </c>
      <c r="H92" s="186">
        <v>1297</v>
      </c>
      <c r="I92" s="186">
        <v>-30.114999999999998</v>
      </c>
      <c r="J92" s="187">
        <v>9.5211252851711023</v>
      </c>
      <c r="K92" s="187">
        <v>40.833713561470212</v>
      </c>
      <c r="L92" s="220">
        <v>4.2887486865725446</v>
      </c>
      <c r="M92" s="189">
        <f t="shared" si="8"/>
        <v>-4.6238712</v>
      </c>
      <c r="N92" s="189">
        <f t="shared" si="9"/>
        <v>-28.518915499999999</v>
      </c>
    </row>
    <row r="93" spans="1:14" s="188" customFormat="1" x14ac:dyDescent="0.2">
      <c r="A93" s="186" t="s">
        <v>138</v>
      </c>
      <c r="B93" s="186">
        <v>34</v>
      </c>
      <c r="C93" s="186" t="s">
        <v>150</v>
      </c>
      <c r="D93" s="186" t="s">
        <v>700</v>
      </c>
      <c r="E93" s="186">
        <v>0.80100000000000005</v>
      </c>
      <c r="F93" s="186">
        <v>2382</v>
      </c>
      <c r="G93" s="186">
        <v>-2.9430000000000001</v>
      </c>
      <c r="H93" s="186">
        <v>674</v>
      </c>
      <c r="I93" s="186">
        <v>-29.867000000000001</v>
      </c>
      <c r="J93" s="187">
        <v>9.4866408239700366</v>
      </c>
      <c r="K93" s="187">
        <v>40.348244694132326</v>
      </c>
      <c r="L93" s="220">
        <v>4.2531645756192029</v>
      </c>
      <c r="M93" s="189">
        <f t="shared" si="8"/>
        <v>-4.6737912000000001</v>
      </c>
      <c r="N93" s="189">
        <f t="shared" si="9"/>
        <v>-28.268509900000002</v>
      </c>
    </row>
    <row r="94" spans="1:14" s="188" customFormat="1" x14ac:dyDescent="0.2">
      <c r="A94" s="186" t="s">
        <v>138</v>
      </c>
      <c r="B94" s="186">
        <v>35</v>
      </c>
      <c r="C94" s="186" t="s">
        <v>151</v>
      </c>
      <c r="D94" s="186" t="s">
        <v>700</v>
      </c>
      <c r="E94" s="186">
        <v>0.78600000000000003</v>
      </c>
      <c r="F94" s="186">
        <v>2342</v>
      </c>
      <c r="G94" s="186">
        <v>-2.875</v>
      </c>
      <c r="H94" s="186">
        <v>663</v>
      </c>
      <c r="I94" s="186">
        <v>-29.855</v>
      </c>
      <c r="J94" s="187">
        <v>9.4861587786259545</v>
      </c>
      <c r="K94" s="187">
        <v>40.504768447837151</v>
      </c>
      <c r="L94" s="220">
        <v>4.269880927894838</v>
      </c>
      <c r="M94" s="189">
        <f t="shared" si="8"/>
        <v>-4.6059000000000001</v>
      </c>
      <c r="N94" s="189">
        <f t="shared" si="9"/>
        <v>-28.256393500000001</v>
      </c>
    </row>
    <row r="95" spans="1:14" s="188" customFormat="1" x14ac:dyDescent="0.2">
      <c r="A95" s="186" t="s">
        <v>138</v>
      </c>
      <c r="B95" s="186">
        <v>64</v>
      </c>
      <c r="C95" s="186" t="s">
        <v>152</v>
      </c>
      <c r="D95" s="186" t="s">
        <v>700</v>
      </c>
      <c r="E95" s="186">
        <v>0.81299999999999994</v>
      </c>
      <c r="F95" s="188">
        <v>2426</v>
      </c>
      <c r="G95" s="188">
        <v>-2.8969999999999998</v>
      </c>
      <c r="H95" s="188">
        <v>689</v>
      </c>
      <c r="I95" s="188">
        <v>-29.809000000000001</v>
      </c>
      <c r="J95" s="187">
        <v>9.3887677736777366</v>
      </c>
      <c r="K95" s="187">
        <v>40.331030750307512</v>
      </c>
      <c r="L95" s="220">
        <v>4.2956681560895795</v>
      </c>
      <c r="M95" s="189">
        <f t="shared" si="8"/>
        <v>-4.6278647999999993</v>
      </c>
      <c r="N95" s="189">
        <f t="shared" si="9"/>
        <v>-28.2099473</v>
      </c>
    </row>
    <row r="96" spans="1:14" s="188" customFormat="1" x14ac:dyDescent="0.2">
      <c r="A96" s="186" t="s">
        <v>138</v>
      </c>
      <c r="B96" s="186">
        <v>65</v>
      </c>
      <c r="C96" s="186" t="s">
        <v>153</v>
      </c>
      <c r="D96" s="186" t="s">
        <v>700</v>
      </c>
      <c r="E96" s="186">
        <v>0.77700000000000002</v>
      </c>
      <c r="F96" s="188">
        <v>2310</v>
      </c>
      <c r="G96" s="188">
        <v>-2.8580000000000001</v>
      </c>
      <c r="H96" s="188">
        <v>654</v>
      </c>
      <c r="I96" s="188">
        <v>-29.890999999999998</v>
      </c>
      <c r="J96" s="187">
        <v>9.395136936936936</v>
      </c>
      <c r="K96" s="187">
        <v>40.174460746460745</v>
      </c>
      <c r="L96" s="220">
        <v>4.2760910262537042</v>
      </c>
      <c r="M96" s="189">
        <f t="shared" si="8"/>
        <v>-4.5889272000000005</v>
      </c>
      <c r="N96" s="189">
        <f t="shared" si="9"/>
        <v>-28.292742699999998</v>
      </c>
    </row>
    <row r="97" spans="1:14" s="188" customFormat="1" x14ac:dyDescent="0.2">
      <c r="A97" s="186" t="s">
        <v>164</v>
      </c>
      <c r="B97" s="186">
        <v>94</v>
      </c>
      <c r="C97" s="186" t="s">
        <v>154</v>
      </c>
      <c r="D97" s="186" t="s">
        <v>700</v>
      </c>
      <c r="E97" s="186">
        <v>0.755</v>
      </c>
      <c r="F97" s="188">
        <v>2214</v>
      </c>
      <c r="G97" s="188">
        <v>-2.8879999999999999</v>
      </c>
      <c r="H97" s="188">
        <v>632</v>
      </c>
      <c r="I97" s="188">
        <v>-29.902000000000001</v>
      </c>
      <c r="J97" s="187">
        <v>9.2757589403973491</v>
      </c>
      <c r="K97" s="187">
        <v>40.026855629139071</v>
      </c>
      <c r="L97" s="220">
        <v>4.3152108508141573</v>
      </c>
      <c r="M97" s="189">
        <f t="shared" si="8"/>
        <v>-4.6188792000000003</v>
      </c>
      <c r="N97" s="189">
        <f t="shared" si="9"/>
        <v>-28.303849400000001</v>
      </c>
    </row>
    <row r="98" spans="1:14" s="188" customFormat="1" x14ac:dyDescent="0.2">
      <c r="A98" s="186" t="s">
        <v>164</v>
      </c>
      <c r="B98" s="186">
        <v>95</v>
      </c>
      <c r="C98" s="186" t="s">
        <v>155</v>
      </c>
      <c r="D98" s="186" t="s">
        <v>700</v>
      </c>
      <c r="E98" s="186">
        <v>0.75600000000000001</v>
      </c>
      <c r="F98" s="188">
        <v>2218</v>
      </c>
      <c r="G98" s="188">
        <v>-2.9340000000000002</v>
      </c>
      <c r="H98" s="188">
        <v>635</v>
      </c>
      <c r="I98" s="188">
        <v>-29.847999999999999</v>
      </c>
      <c r="J98" s="187">
        <v>9.2588358465608458</v>
      </c>
      <c r="K98" s="187">
        <v>40.026116402116408</v>
      </c>
      <c r="L98" s="220">
        <v>4.3230182568777193</v>
      </c>
      <c r="M98" s="189">
        <f t="shared" si="8"/>
        <v>-4.6648056000000002</v>
      </c>
      <c r="N98" s="189">
        <f t="shared" si="9"/>
        <v>-28.249325599999999</v>
      </c>
    </row>
    <row r="99" spans="1:14" x14ac:dyDescent="0.2">
      <c r="B99" s="191"/>
      <c r="C99" s="191"/>
      <c r="D99" s="191"/>
      <c r="E99" s="191"/>
      <c r="F99" s="193" t="s">
        <v>0</v>
      </c>
      <c r="G99" s="194">
        <f>AVERAGE(G90:G98)</f>
        <v>-2.8851111111111107</v>
      </c>
      <c r="I99" s="194">
        <f>AVERAGE(I90:I98)</f>
        <v>-29.877111111111113</v>
      </c>
      <c r="J99" s="194">
        <f>AVERAGE(J90:J98)</f>
        <v>9.4283063540216592</v>
      </c>
      <c r="K99" s="194">
        <f>AVERAGE(K90:K98)</f>
        <v>40.434971278663312</v>
      </c>
      <c r="M99" s="196">
        <f>AVERAGE(M90:M98)</f>
        <v>-4.6159949333333339</v>
      </c>
      <c r="N99" s="196">
        <f>AVERAGE(N90:N98)</f>
        <v>-28.278719088888888</v>
      </c>
    </row>
    <row r="100" spans="1:14" x14ac:dyDescent="0.2">
      <c r="B100" s="191"/>
      <c r="C100" s="191"/>
      <c r="D100" s="191"/>
      <c r="E100" s="191"/>
      <c r="F100" s="193" t="s">
        <v>698</v>
      </c>
      <c r="G100" s="194">
        <f>STDEV(G90:G98)</f>
        <v>3.7367915530721177E-2</v>
      </c>
      <c r="I100" s="194">
        <f>STDEV(I90:I98)</f>
        <v>0.10315212606200122</v>
      </c>
      <c r="J100" s="194">
        <f>STDEV(J90:J98)</f>
        <v>0.1044456388115112</v>
      </c>
      <c r="K100" s="194">
        <f>STDEV(K90:K98)</f>
        <v>0.35174592273373861</v>
      </c>
      <c r="M100" s="196">
        <f>STDEV(M90:M98)</f>
        <v>3.7308126865872003E-2</v>
      </c>
      <c r="N100" s="196">
        <f>STDEV(N90:N98)</f>
        <v>0.10415270168480274</v>
      </c>
    </row>
    <row r="101" spans="1:14" x14ac:dyDescent="0.2">
      <c r="B101" s="191"/>
      <c r="C101" s="191"/>
      <c r="D101" s="191"/>
      <c r="E101" s="191"/>
    </row>
    <row r="102" spans="1:14" s="188" customFormat="1" x14ac:dyDescent="0.2">
      <c r="A102" s="186" t="s">
        <v>138</v>
      </c>
      <c r="B102" s="186">
        <v>6</v>
      </c>
      <c r="C102" s="186" t="s">
        <v>156</v>
      </c>
      <c r="D102" s="186" t="s">
        <v>701</v>
      </c>
      <c r="E102" s="186">
        <v>0.8</v>
      </c>
      <c r="F102" s="186">
        <v>2580</v>
      </c>
      <c r="G102" s="186">
        <v>29.724</v>
      </c>
      <c r="H102" s="186">
        <v>728</v>
      </c>
      <c r="I102" s="186">
        <v>22.143999999999998</v>
      </c>
      <c r="J102" s="187">
        <v>10.326555624999999</v>
      </c>
      <c r="K102" s="187">
        <v>44.130980000000001</v>
      </c>
      <c r="L102" s="220">
        <v>4.2735430479027707</v>
      </c>
      <c r="M102" s="189">
        <f t="shared" ref="M102:M108" si="10">0.9984*G102 - 1.7355</f>
        <v>27.940941600000002</v>
      </c>
      <c r="N102" s="189">
        <f t="shared" ref="N102:N108" si="11">1.0097*I102 + 1.8882</f>
        <v>24.246996800000002</v>
      </c>
    </row>
    <row r="103" spans="1:14" s="188" customFormat="1" x14ac:dyDescent="0.2">
      <c r="A103" s="186" t="s">
        <v>138</v>
      </c>
      <c r="B103" s="186">
        <v>7</v>
      </c>
      <c r="C103" s="186" t="s">
        <v>157</v>
      </c>
      <c r="D103" s="186" t="s">
        <v>701</v>
      </c>
      <c r="E103" s="186">
        <v>0.82899999999999996</v>
      </c>
      <c r="F103" s="186">
        <v>2680</v>
      </c>
      <c r="G103" s="186">
        <v>29.762</v>
      </c>
      <c r="H103" s="186">
        <v>755</v>
      </c>
      <c r="I103" s="186">
        <v>22.231999999999999</v>
      </c>
      <c r="J103" s="187">
        <v>10.340966827503015</v>
      </c>
      <c r="K103" s="187">
        <v>44.125177322074798</v>
      </c>
      <c r="L103" s="220">
        <v>4.2670262904933329</v>
      </c>
      <c r="M103" s="189">
        <f t="shared" si="10"/>
        <v>27.978880799999999</v>
      </c>
      <c r="N103" s="189">
        <f t="shared" si="11"/>
        <v>24.335850400000002</v>
      </c>
    </row>
    <row r="104" spans="1:14" s="188" customFormat="1" x14ac:dyDescent="0.2">
      <c r="A104" s="186" t="s">
        <v>138</v>
      </c>
      <c r="B104" s="186">
        <v>36</v>
      </c>
      <c r="C104" s="186" t="s">
        <v>158</v>
      </c>
      <c r="D104" s="186" t="s">
        <v>701</v>
      </c>
      <c r="E104" s="186">
        <v>0.77900000000000003</v>
      </c>
      <c r="F104" s="186">
        <v>2511</v>
      </c>
      <c r="G104" s="186">
        <v>29.645</v>
      </c>
      <c r="H104" s="186">
        <v>706</v>
      </c>
      <c r="I104" s="186">
        <v>22.271999999999998</v>
      </c>
      <c r="J104" s="187">
        <v>10.277261617458279</v>
      </c>
      <c r="K104" s="187">
        <v>43.659717586649556</v>
      </c>
      <c r="L104" s="220">
        <v>4.2481858701041082</v>
      </c>
      <c r="M104" s="189">
        <f t="shared" si="10"/>
        <v>27.862068000000001</v>
      </c>
      <c r="N104" s="189">
        <f t="shared" si="11"/>
        <v>24.376238400000002</v>
      </c>
    </row>
    <row r="105" spans="1:14" s="188" customFormat="1" x14ac:dyDescent="0.2">
      <c r="A105" s="186" t="s">
        <v>138</v>
      </c>
      <c r="B105" s="186">
        <v>37</v>
      </c>
      <c r="C105" s="186" t="s">
        <v>159</v>
      </c>
      <c r="D105" s="186" t="s">
        <v>701</v>
      </c>
      <c r="E105" s="186">
        <v>0.72599999999999998</v>
      </c>
      <c r="F105" s="186">
        <v>2350</v>
      </c>
      <c r="G105" s="186">
        <v>29.79</v>
      </c>
      <c r="H105" s="186">
        <v>660</v>
      </c>
      <c r="I105" s="186">
        <v>22.207000000000001</v>
      </c>
      <c r="J105" s="187">
        <v>10.346057438016528</v>
      </c>
      <c r="K105" s="187">
        <v>43.752997245179074</v>
      </c>
      <c r="L105" s="220">
        <v>4.2289536383597621</v>
      </c>
      <c r="M105" s="189">
        <f t="shared" si="10"/>
        <v>28.006836</v>
      </c>
      <c r="N105" s="189">
        <f t="shared" si="11"/>
        <v>24.310607900000004</v>
      </c>
    </row>
    <row r="106" spans="1:14" s="188" customFormat="1" x14ac:dyDescent="0.2">
      <c r="A106" s="186" t="s">
        <v>138</v>
      </c>
      <c r="B106" s="186">
        <v>66</v>
      </c>
      <c r="C106" s="186" t="s">
        <v>160</v>
      </c>
      <c r="D106" s="186" t="s">
        <v>701</v>
      </c>
      <c r="E106" s="186">
        <v>0.76600000000000001</v>
      </c>
      <c r="F106" s="188">
        <v>2463</v>
      </c>
      <c r="G106" s="188">
        <v>29.66</v>
      </c>
      <c r="H106" s="188">
        <v>699</v>
      </c>
      <c r="I106" s="188">
        <v>22.280999999999999</v>
      </c>
      <c r="J106" s="187">
        <v>10.166754960835506</v>
      </c>
      <c r="K106" s="187">
        <v>43.623326370757177</v>
      </c>
      <c r="L106" s="220">
        <v>4.2907817232542209</v>
      </c>
      <c r="M106" s="189">
        <f t="shared" si="10"/>
        <v>27.877043999999998</v>
      </c>
      <c r="N106" s="189">
        <f t="shared" si="11"/>
        <v>24.385325699999999</v>
      </c>
    </row>
    <row r="107" spans="1:14" s="188" customFormat="1" x14ac:dyDescent="0.2">
      <c r="A107" s="186" t="s">
        <v>138</v>
      </c>
      <c r="B107" s="186">
        <v>67</v>
      </c>
      <c r="C107" s="186" t="s">
        <v>161</v>
      </c>
      <c r="D107" s="186" t="s">
        <v>701</v>
      </c>
      <c r="E107" s="186">
        <v>0.75700000000000001</v>
      </c>
      <c r="F107" s="188">
        <v>2434</v>
      </c>
      <c r="G107" s="188">
        <v>29.59</v>
      </c>
      <c r="H107" s="188">
        <v>691</v>
      </c>
      <c r="I107" s="188">
        <v>22.318999999999999</v>
      </c>
      <c r="J107" s="187">
        <v>10.146311756935271</v>
      </c>
      <c r="K107" s="187">
        <v>43.609257595772796</v>
      </c>
      <c r="L107" s="220">
        <v>4.2980403757025032</v>
      </c>
      <c r="M107" s="189">
        <f t="shared" si="10"/>
        <v>27.807155999999999</v>
      </c>
      <c r="N107" s="189">
        <f t="shared" si="11"/>
        <v>24.423694300000001</v>
      </c>
    </row>
    <row r="108" spans="1:14" s="188" customFormat="1" x14ac:dyDescent="0.2">
      <c r="A108" s="186" t="s">
        <v>164</v>
      </c>
      <c r="B108" s="186">
        <v>96</v>
      </c>
      <c r="C108" s="186" t="s">
        <v>162</v>
      </c>
      <c r="D108" s="186" t="s">
        <v>701</v>
      </c>
      <c r="E108" s="186">
        <v>0.76</v>
      </c>
      <c r="F108" s="188">
        <v>2426</v>
      </c>
      <c r="G108" s="188">
        <v>29.631</v>
      </c>
      <c r="H108" s="188">
        <v>691</v>
      </c>
      <c r="I108" s="188">
        <v>22.346</v>
      </c>
      <c r="J108" s="187">
        <v>10.084486710526315</v>
      </c>
      <c r="K108" s="187">
        <v>43.518400000000007</v>
      </c>
      <c r="L108" s="220">
        <v>4.3153807674291391</v>
      </c>
      <c r="M108" s="189">
        <f t="shared" si="10"/>
        <v>27.848090399999997</v>
      </c>
      <c r="N108" s="189">
        <f t="shared" si="11"/>
        <v>24.450956200000004</v>
      </c>
    </row>
    <row r="109" spans="1:14" s="188" customFormat="1" x14ac:dyDescent="0.2">
      <c r="A109" s="186" t="s">
        <v>164</v>
      </c>
      <c r="B109" s="186">
        <v>97</v>
      </c>
      <c r="C109" s="186" t="s">
        <v>163</v>
      </c>
      <c r="D109" s="186" t="s">
        <v>701</v>
      </c>
      <c r="E109" s="186">
        <v>0.70599999999999996</v>
      </c>
      <c r="F109" s="188">
        <v>2249</v>
      </c>
      <c r="G109" s="188">
        <v>29.565000000000001</v>
      </c>
      <c r="H109" s="188">
        <v>641</v>
      </c>
      <c r="I109" s="188">
        <v>22.26</v>
      </c>
      <c r="J109" s="187">
        <v>10.079373654390935</v>
      </c>
      <c r="K109" s="187">
        <v>43.429586402266303</v>
      </c>
      <c r="L109" s="220">
        <v>4.3087584498216138</v>
      </c>
      <c r="M109" s="189">
        <f>0.9984*G109 - 1.7355</f>
        <v>27.782195999999999</v>
      </c>
      <c r="N109" s="189">
        <f>1.0097*I109 + 1.8882</f>
        <v>24.364122000000005</v>
      </c>
    </row>
    <row r="110" spans="1:14" x14ac:dyDescent="0.2">
      <c r="B110" s="191"/>
      <c r="C110" s="191"/>
      <c r="D110" s="191"/>
      <c r="E110" s="191"/>
      <c r="F110" s="193" t="s">
        <v>0</v>
      </c>
      <c r="G110" s="194">
        <f>AVERAGE(G102:G109)</f>
        <v>29.670874999999999</v>
      </c>
      <c r="I110" s="194">
        <f>AVERAGE(I102:I109)</f>
        <v>22.257624999999997</v>
      </c>
      <c r="J110" s="194">
        <f>AVERAGE(J102:J109)</f>
        <v>10.220971073833232</v>
      </c>
      <c r="K110" s="194">
        <f>AVERAGE(K102:K109)</f>
        <v>43.731180315337461</v>
      </c>
      <c r="M110" s="196">
        <f>AVERAGE(M102:M109)</f>
        <v>27.887901599999996</v>
      </c>
      <c r="N110" s="196">
        <f>AVERAGE(N102:N109)</f>
        <v>24.361723962500005</v>
      </c>
    </row>
    <row r="111" spans="1:14" x14ac:dyDescent="0.2">
      <c r="B111" s="191"/>
      <c r="C111" s="191"/>
      <c r="D111" s="191"/>
      <c r="E111" s="191"/>
      <c r="F111" s="193" t="s">
        <v>698</v>
      </c>
      <c r="G111" s="194">
        <f>STDEV(G102:G109)</f>
        <v>8.0573724004789252E-2</v>
      </c>
      <c r="I111" s="194">
        <f>STDEV(I102:I109)</f>
        <v>6.3769534822112284E-2</v>
      </c>
      <c r="J111" s="194">
        <f>STDEV(J102:J109)</f>
        <v>0.11436377628198489</v>
      </c>
      <c r="K111" s="194">
        <f>STDEV(K102:K109)</f>
        <v>0.26278407842010665</v>
      </c>
      <c r="M111" s="196">
        <f>STDEV(M102:M109)</f>
        <v>8.0444806046382419E-2</v>
      </c>
      <c r="N111" s="196">
        <f>STDEV(N102:N109)</f>
        <v>6.4388099309886565E-2</v>
      </c>
    </row>
    <row r="112" spans="1:14" x14ac:dyDescent="0.2">
      <c r="B112" s="191"/>
      <c r="C112" s="191"/>
      <c r="D112" s="191"/>
      <c r="E112" s="191"/>
    </row>
    <row r="113" spans="2:6" x14ac:dyDescent="0.2">
      <c r="B113" s="191"/>
      <c r="C113" s="191"/>
      <c r="D113" s="191"/>
    </row>
    <row r="114" spans="2:6" x14ac:dyDescent="0.2">
      <c r="C114" s="185" t="s">
        <v>702</v>
      </c>
      <c r="D114" s="191"/>
    </row>
    <row r="115" spans="2:6" x14ac:dyDescent="0.2">
      <c r="B115" s="191"/>
      <c r="C115" s="191"/>
      <c r="D115" s="191"/>
    </row>
    <row r="116" spans="2:6" x14ac:dyDescent="0.2">
      <c r="B116" s="191"/>
      <c r="C116" s="191"/>
      <c r="D116" s="185" t="s">
        <v>703</v>
      </c>
      <c r="E116" s="182" t="s">
        <v>92</v>
      </c>
    </row>
    <row r="117" spans="2:6" x14ac:dyDescent="0.2">
      <c r="B117" s="191"/>
      <c r="C117" s="191" t="s">
        <v>704</v>
      </c>
      <c r="D117" s="198">
        <f>G99</f>
        <v>-2.8851111111111107</v>
      </c>
      <c r="E117" s="199">
        <v>-4.6159999999999997</v>
      </c>
    </row>
    <row r="118" spans="2:6" x14ac:dyDescent="0.2">
      <c r="B118" s="191"/>
      <c r="C118" s="191" t="s">
        <v>705</v>
      </c>
      <c r="D118" s="198">
        <f>G110</f>
        <v>29.670874999999999</v>
      </c>
      <c r="E118" s="199">
        <v>27.888000000000002</v>
      </c>
    </row>
    <row r="119" spans="2:6" x14ac:dyDescent="0.2">
      <c r="B119" s="191"/>
      <c r="C119" s="191"/>
      <c r="D119" s="191"/>
    </row>
    <row r="120" spans="2:6" x14ac:dyDescent="0.2">
      <c r="B120" s="191"/>
      <c r="C120" s="191"/>
      <c r="D120" s="191"/>
    </row>
    <row r="121" spans="2:6" x14ac:dyDescent="0.2">
      <c r="B121" s="191"/>
      <c r="C121" s="336" t="s">
        <v>706</v>
      </c>
      <c r="D121" s="336"/>
      <c r="E121" s="336"/>
    </row>
    <row r="122" spans="2:6" x14ac:dyDescent="0.2">
      <c r="B122" s="191"/>
      <c r="C122" s="200" t="s">
        <v>707</v>
      </c>
      <c r="D122" s="200" t="s">
        <v>708</v>
      </c>
      <c r="E122" s="201" t="s">
        <v>92</v>
      </c>
      <c r="F122" s="201" t="s">
        <v>709</v>
      </c>
    </row>
    <row r="123" spans="2:6" x14ac:dyDescent="0.2">
      <c r="B123" s="191"/>
      <c r="C123" s="202" t="s">
        <v>710</v>
      </c>
      <c r="D123" s="203">
        <f>M85</f>
        <v>6.7234439999999989</v>
      </c>
      <c r="E123" s="204">
        <v>6.81</v>
      </c>
      <c r="F123" s="205">
        <f>ABS(E123-D123)</f>
        <v>8.6556000000000743E-2</v>
      </c>
    </row>
    <row r="124" spans="2:6" x14ac:dyDescent="0.2">
      <c r="B124" s="191"/>
      <c r="C124" s="337" t="s">
        <v>711</v>
      </c>
      <c r="D124" s="338"/>
      <c r="E124" s="339"/>
    </row>
    <row r="125" spans="2:6" x14ac:dyDescent="0.2">
      <c r="B125" s="191"/>
      <c r="C125" s="202" t="s">
        <v>710</v>
      </c>
      <c r="D125" s="203">
        <f>J85</f>
        <v>12.90565400275336</v>
      </c>
      <c r="E125" s="204">
        <v>12.88</v>
      </c>
    </row>
    <row r="126" spans="2:6" x14ac:dyDescent="0.2">
      <c r="B126" s="191"/>
      <c r="C126" s="191"/>
      <c r="D126" s="191"/>
    </row>
    <row r="127" spans="2:6" x14ac:dyDescent="0.2">
      <c r="B127" s="191"/>
      <c r="C127" s="191"/>
      <c r="D127" s="191"/>
    </row>
    <row r="128" spans="2:6" x14ac:dyDescent="0.2">
      <c r="B128" s="191"/>
      <c r="C128" s="191"/>
      <c r="D128" s="191"/>
    </row>
    <row r="129" spans="2:13" x14ac:dyDescent="0.2">
      <c r="B129" s="191"/>
      <c r="C129" s="191"/>
      <c r="D129" s="191"/>
    </row>
    <row r="130" spans="2:13" x14ac:dyDescent="0.2">
      <c r="B130" s="191"/>
      <c r="C130" s="191"/>
      <c r="D130" s="191"/>
    </row>
    <row r="131" spans="2:13" x14ac:dyDescent="0.2">
      <c r="B131" s="191"/>
      <c r="C131" s="191"/>
      <c r="D131" s="191"/>
    </row>
    <row r="132" spans="2:13" x14ac:dyDescent="0.2">
      <c r="C132" s="191"/>
      <c r="D132" s="191"/>
    </row>
    <row r="133" spans="2:13" x14ac:dyDescent="0.2">
      <c r="B133" s="191"/>
      <c r="C133" s="191"/>
      <c r="D133" s="191"/>
    </row>
    <row r="134" spans="2:13" x14ac:dyDescent="0.2">
      <c r="B134" s="191"/>
      <c r="C134" s="185" t="s">
        <v>712</v>
      </c>
      <c r="D134" s="191"/>
    </row>
    <row r="135" spans="2:13" x14ac:dyDescent="0.2">
      <c r="B135" s="191"/>
      <c r="C135" s="191"/>
      <c r="D135" s="191"/>
    </row>
    <row r="136" spans="2:13" x14ac:dyDescent="0.2">
      <c r="B136" s="191"/>
      <c r="C136" s="191"/>
      <c r="D136" s="185" t="s">
        <v>703</v>
      </c>
      <c r="E136" s="182" t="s">
        <v>92</v>
      </c>
    </row>
    <row r="137" spans="2:13" x14ac:dyDescent="0.2">
      <c r="B137" s="191"/>
      <c r="C137" s="191" t="s">
        <v>704</v>
      </c>
      <c r="D137" s="198">
        <f>I99</f>
        <v>-29.877111111111113</v>
      </c>
      <c r="E137" s="199">
        <v>-28.279</v>
      </c>
    </row>
    <row r="138" spans="2:13" x14ac:dyDescent="0.2">
      <c r="B138" s="191"/>
      <c r="C138" s="191" t="s">
        <v>705</v>
      </c>
      <c r="D138" s="198">
        <f>I110</f>
        <v>22.257624999999997</v>
      </c>
      <c r="E138" s="199">
        <v>24.361999999999998</v>
      </c>
    </row>
    <row r="139" spans="2:13" x14ac:dyDescent="0.2">
      <c r="B139" s="191"/>
      <c r="C139" s="191"/>
      <c r="D139" s="191"/>
    </row>
    <row r="140" spans="2:13" x14ac:dyDescent="0.2">
      <c r="B140" s="191"/>
      <c r="C140" s="191"/>
      <c r="D140" s="191"/>
    </row>
    <row r="141" spans="2:13" x14ac:dyDescent="0.2">
      <c r="B141" s="191"/>
      <c r="C141" s="337" t="s">
        <v>706</v>
      </c>
      <c r="D141" s="338"/>
      <c r="E141" s="339"/>
    </row>
    <row r="142" spans="2:13" x14ac:dyDescent="0.2">
      <c r="B142" s="191"/>
      <c r="C142" s="200" t="s">
        <v>707</v>
      </c>
      <c r="D142" s="200" t="s">
        <v>708</v>
      </c>
      <c r="E142" s="201" t="s">
        <v>92</v>
      </c>
      <c r="F142" s="201" t="s">
        <v>709</v>
      </c>
      <c r="M142" s="206"/>
    </row>
    <row r="143" spans="2:13" x14ac:dyDescent="0.2">
      <c r="B143" s="191"/>
      <c r="C143" s="202" t="s">
        <v>710</v>
      </c>
      <c r="D143" s="203">
        <f>N85</f>
        <v>-17.7551348625</v>
      </c>
      <c r="E143" s="204">
        <v>-17.75</v>
      </c>
      <c r="F143" s="205">
        <f>ABS(E143-D143)</f>
        <v>5.1348625000002812E-3</v>
      </c>
    </row>
    <row r="144" spans="2:13" x14ac:dyDescent="0.2">
      <c r="B144" s="191"/>
      <c r="C144" s="337" t="s">
        <v>711</v>
      </c>
      <c r="D144" s="338"/>
      <c r="E144" s="339"/>
    </row>
    <row r="145" spans="2:9" x14ac:dyDescent="0.2">
      <c r="B145" s="191"/>
      <c r="C145" s="202" t="s">
        <v>710</v>
      </c>
      <c r="D145" s="203">
        <f>K85</f>
        <v>49.675918054296424</v>
      </c>
      <c r="E145" s="204">
        <v>49.64</v>
      </c>
    </row>
    <row r="146" spans="2:9" x14ac:dyDescent="0.2">
      <c r="B146" s="191"/>
      <c r="C146" s="191"/>
      <c r="D146" s="191"/>
    </row>
    <row r="147" spans="2:9" x14ac:dyDescent="0.2">
      <c r="B147" s="191"/>
      <c r="C147" s="191"/>
      <c r="D147" s="191"/>
    </row>
    <row r="148" spans="2:9" x14ac:dyDescent="0.2">
      <c r="B148" s="191"/>
      <c r="C148" s="191"/>
      <c r="D148" s="191"/>
    </row>
    <row r="149" spans="2:9" x14ac:dyDescent="0.2">
      <c r="B149" s="191"/>
      <c r="C149" s="191"/>
      <c r="D149" s="191"/>
    </row>
    <row r="150" spans="2:9" x14ac:dyDescent="0.2">
      <c r="B150" s="191"/>
      <c r="C150" s="191"/>
      <c r="D150" s="191"/>
    </row>
    <row r="151" spans="2:9" x14ac:dyDescent="0.2">
      <c r="B151" s="191"/>
      <c r="C151" s="191"/>
      <c r="D151" s="191"/>
    </row>
    <row r="152" spans="2:9" ht="13.5" thickBot="1" x14ac:dyDescent="0.25">
      <c r="B152" s="191"/>
      <c r="C152" s="191"/>
      <c r="D152" s="191"/>
    </row>
    <row r="153" spans="2:9" x14ac:dyDescent="0.2">
      <c r="B153" s="191"/>
      <c r="C153" s="191"/>
      <c r="D153" s="191"/>
      <c r="G153" s="207" t="s">
        <v>713</v>
      </c>
      <c r="H153" s="208"/>
      <c r="I153" s="209">
        <v>44336</v>
      </c>
    </row>
    <row r="154" spans="2:9" x14ac:dyDescent="0.2">
      <c r="B154" s="191"/>
      <c r="C154" s="191"/>
      <c r="D154" s="191"/>
      <c r="G154" s="210" t="s">
        <v>714</v>
      </c>
      <c r="H154" s="211"/>
      <c r="I154" s="212" t="s">
        <v>718</v>
      </c>
    </row>
    <row r="155" spans="2:9" ht="13.5" thickBot="1" x14ac:dyDescent="0.25">
      <c r="B155" s="191"/>
      <c r="C155" s="191"/>
      <c r="D155" s="191"/>
      <c r="G155" s="213" t="s">
        <v>716</v>
      </c>
      <c r="H155" s="214" t="s">
        <v>717</v>
      </c>
      <c r="I155" s="215"/>
    </row>
    <row r="156" spans="2:9" x14ac:dyDescent="0.2">
      <c r="B156" s="191"/>
      <c r="C156" s="191"/>
      <c r="D156" s="191"/>
    </row>
    <row r="157" spans="2:9" x14ac:dyDescent="0.2">
      <c r="B157" s="191"/>
      <c r="C157" s="191"/>
      <c r="D157" s="191"/>
    </row>
    <row r="158" spans="2:9" x14ac:dyDescent="0.2">
      <c r="B158" s="191"/>
      <c r="C158" s="191"/>
      <c r="D158" s="191"/>
    </row>
    <row r="159" spans="2:9" x14ac:dyDescent="0.2">
      <c r="B159" s="191"/>
      <c r="C159" s="191"/>
      <c r="D159" s="191"/>
    </row>
    <row r="160" spans="2:9" x14ac:dyDescent="0.2">
      <c r="B160" s="191"/>
      <c r="C160" s="191"/>
      <c r="D160" s="191"/>
    </row>
    <row r="161" spans="2:4" x14ac:dyDescent="0.2">
      <c r="B161" s="191"/>
      <c r="C161" s="191"/>
      <c r="D161" s="191"/>
    </row>
    <row r="162" spans="2:4" x14ac:dyDescent="0.2">
      <c r="B162" s="191"/>
      <c r="C162" s="191"/>
      <c r="D162" s="191"/>
    </row>
    <row r="163" spans="2:4" x14ac:dyDescent="0.2">
      <c r="B163" s="191"/>
      <c r="C163" s="191"/>
      <c r="D163" s="191"/>
    </row>
    <row r="164" spans="2:4" x14ac:dyDescent="0.2">
      <c r="B164" s="191"/>
      <c r="C164" s="191"/>
      <c r="D164" s="191"/>
    </row>
    <row r="165" spans="2:4" x14ac:dyDescent="0.2">
      <c r="B165" s="191"/>
      <c r="C165" s="191"/>
      <c r="D165" s="191"/>
    </row>
    <row r="166" spans="2:4" x14ac:dyDescent="0.2">
      <c r="B166" s="191"/>
      <c r="C166" s="191"/>
      <c r="D166" s="191"/>
    </row>
    <row r="167" spans="2:4" x14ac:dyDescent="0.2">
      <c r="B167" s="191"/>
      <c r="C167" s="191"/>
      <c r="D167" s="191"/>
    </row>
    <row r="168" spans="2:4" x14ac:dyDescent="0.2">
      <c r="B168" s="191"/>
      <c r="C168" s="191"/>
      <c r="D168" s="191"/>
    </row>
    <row r="169" spans="2:4" x14ac:dyDescent="0.2">
      <c r="B169" s="191"/>
      <c r="C169" s="191"/>
      <c r="D169" s="191"/>
    </row>
    <row r="170" spans="2:4" x14ac:dyDescent="0.2">
      <c r="B170" s="191"/>
      <c r="C170" s="191"/>
      <c r="D170" s="191"/>
    </row>
    <row r="171" spans="2:4" x14ac:dyDescent="0.2">
      <c r="B171" s="191"/>
      <c r="C171" s="191"/>
      <c r="D171" s="191"/>
    </row>
    <row r="172" spans="2:4" x14ac:dyDescent="0.2">
      <c r="B172" s="191"/>
      <c r="C172" s="191"/>
      <c r="D172" s="191"/>
    </row>
    <row r="173" spans="2:4" x14ac:dyDescent="0.2">
      <c r="B173" s="191"/>
      <c r="C173" s="191"/>
      <c r="D173" s="191"/>
    </row>
    <row r="174" spans="2:4" x14ac:dyDescent="0.2">
      <c r="B174" s="191"/>
      <c r="C174" s="191"/>
      <c r="D174" s="191"/>
    </row>
    <row r="175" spans="2:4" x14ac:dyDescent="0.2">
      <c r="B175" s="191"/>
      <c r="C175" s="191"/>
      <c r="D175" s="191"/>
    </row>
    <row r="176" spans="2:4" x14ac:dyDescent="0.2">
      <c r="B176" s="191"/>
      <c r="C176" s="191"/>
      <c r="D176" s="191"/>
    </row>
    <row r="177" spans="2:4" x14ac:dyDescent="0.2">
      <c r="B177" s="191"/>
      <c r="C177" s="191"/>
      <c r="D177" s="191"/>
    </row>
    <row r="178" spans="2:4" x14ac:dyDescent="0.2">
      <c r="B178" s="191"/>
      <c r="C178" s="191"/>
      <c r="D178" s="191"/>
    </row>
    <row r="179" spans="2:4" x14ac:dyDescent="0.2">
      <c r="B179" s="191"/>
      <c r="C179" s="191"/>
      <c r="D179" s="191"/>
    </row>
    <row r="180" spans="2:4" x14ac:dyDescent="0.2">
      <c r="B180" s="191"/>
      <c r="C180" s="191"/>
      <c r="D180" s="191"/>
    </row>
    <row r="181" spans="2:4" x14ac:dyDescent="0.2">
      <c r="B181" s="191"/>
      <c r="C181" s="191"/>
      <c r="D181" s="191"/>
    </row>
    <row r="182" spans="2:4" x14ac:dyDescent="0.2">
      <c r="B182" s="191"/>
      <c r="C182" s="191"/>
      <c r="D182" s="191"/>
    </row>
    <row r="183" spans="2:4" x14ac:dyDescent="0.2">
      <c r="B183" s="191"/>
      <c r="C183" s="191"/>
      <c r="D183" s="191"/>
    </row>
    <row r="184" spans="2:4" x14ac:dyDescent="0.2">
      <c r="B184" s="191"/>
      <c r="C184" s="191"/>
      <c r="D184" s="191"/>
    </row>
    <row r="185" spans="2:4" x14ac:dyDescent="0.2">
      <c r="B185" s="191"/>
      <c r="C185" s="191"/>
      <c r="D185" s="191"/>
    </row>
    <row r="186" spans="2:4" x14ac:dyDescent="0.2">
      <c r="B186" s="191"/>
      <c r="C186" s="191"/>
      <c r="D186" s="191"/>
    </row>
    <row r="187" spans="2:4" x14ac:dyDescent="0.2">
      <c r="B187" s="191"/>
      <c r="C187" s="191"/>
      <c r="D187" s="191"/>
    </row>
    <row r="188" spans="2:4" x14ac:dyDescent="0.2">
      <c r="B188" s="191"/>
      <c r="C188" s="191"/>
      <c r="D188" s="191"/>
    </row>
    <row r="189" spans="2:4" x14ac:dyDescent="0.2">
      <c r="B189" s="191"/>
      <c r="C189" s="191"/>
      <c r="D189" s="191"/>
    </row>
    <row r="190" spans="2:4" x14ac:dyDescent="0.2">
      <c r="B190" s="191"/>
      <c r="C190" s="191"/>
      <c r="D190" s="191"/>
    </row>
    <row r="191" spans="2:4" x14ac:dyDescent="0.2">
      <c r="B191" s="191"/>
      <c r="C191" s="191"/>
      <c r="D191" s="191"/>
    </row>
    <row r="192" spans="2:4" x14ac:dyDescent="0.2">
      <c r="B192" s="191"/>
      <c r="C192" s="191"/>
      <c r="D192" s="191"/>
    </row>
    <row r="193" spans="2:8" x14ac:dyDescent="0.2">
      <c r="B193" s="191"/>
      <c r="C193" s="191"/>
      <c r="D193" s="191"/>
      <c r="G193" s="191"/>
      <c r="H193" s="191"/>
    </row>
    <row r="194" spans="2:8" x14ac:dyDescent="0.2">
      <c r="B194" s="191"/>
      <c r="C194" s="191"/>
      <c r="D194" s="191"/>
      <c r="G194" s="191"/>
      <c r="H194" s="191"/>
    </row>
    <row r="195" spans="2:8" x14ac:dyDescent="0.2">
      <c r="B195" s="191"/>
      <c r="C195" s="191"/>
      <c r="D195" s="191"/>
      <c r="G195" s="191"/>
      <c r="H195" s="191"/>
    </row>
    <row r="196" spans="2:8" x14ac:dyDescent="0.2">
      <c r="B196" s="191"/>
      <c r="C196" s="191"/>
      <c r="D196" s="191"/>
      <c r="G196" s="191"/>
      <c r="H196" s="191"/>
    </row>
    <row r="197" spans="2:8" x14ac:dyDescent="0.2">
      <c r="B197" s="191"/>
      <c r="C197" s="191"/>
      <c r="D197" s="191"/>
      <c r="G197" s="191"/>
      <c r="H197" s="191"/>
    </row>
    <row r="198" spans="2:8" x14ac:dyDescent="0.2">
      <c r="B198" s="191"/>
      <c r="C198" s="191"/>
      <c r="D198" s="191"/>
      <c r="G198" s="191"/>
      <c r="H198" s="191"/>
    </row>
    <row r="199" spans="2:8" x14ac:dyDescent="0.2">
      <c r="B199" s="191"/>
      <c r="C199" s="191"/>
      <c r="D199" s="191"/>
      <c r="G199" s="191"/>
      <c r="H199" s="191"/>
    </row>
    <row r="200" spans="2:8" x14ac:dyDescent="0.2">
      <c r="B200" s="191"/>
      <c r="C200" s="191"/>
      <c r="D200" s="191"/>
      <c r="G200" s="191"/>
      <c r="H200" s="191"/>
    </row>
    <row r="201" spans="2:8" x14ac:dyDescent="0.2">
      <c r="B201" s="191"/>
      <c r="C201" s="191"/>
      <c r="D201" s="191"/>
      <c r="G201" s="191"/>
      <c r="H201" s="191"/>
    </row>
    <row r="202" spans="2:8" x14ac:dyDescent="0.2">
      <c r="B202" s="191"/>
      <c r="C202" s="191"/>
      <c r="D202" s="191"/>
      <c r="G202" s="191"/>
      <c r="H202" s="191"/>
    </row>
    <row r="203" spans="2:8" x14ac:dyDescent="0.2">
      <c r="B203" s="191"/>
      <c r="C203" s="191"/>
      <c r="D203" s="191"/>
      <c r="G203" s="191"/>
      <c r="H203" s="191"/>
    </row>
    <row r="204" spans="2:8" x14ac:dyDescent="0.2">
      <c r="B204" s="191"/>
      <c r="C204" s="191"/>
      <c r="D204" s="191"/>
      <c r="G204" s="191"/>
      <c r="H204" s="191"/>
    </row>
    <row r="205" spans="2:8" x14ac:dyDescent="0.2">
      <c r="B205" s="191"/>
      <c r="C205" s="191"/>
      <c r="D205" s="191"/>
      <c r="G205" s="191"/>
      <c r="H205" s="191"/>
    </row>
    <row r="206" spans="2:8" x14ac:dyDescent="0.2">
      <c r="B206" s="191"/>
      <c r="C206" s="191"/>
      <c r="D206" s="191"/>
      <c r="G206" s="191"/>
      <c r="H206" s="191"/>
    </row>
    <row r="207" spans="2:8" x14ac:dyDescent="0.2">
      <c r="B207" s="191"/>
      <c r="C207" s="191"/>
      <c r="D207" s="191"/>
      <c r="G207" s="191"/>
      <c r="H207" s="191"/>
    </row>
    <row r="208" spans="2:8" x14ac:dyDescent="0.2">
      <c r="B208" s="191"/>
      <c r="C208" s="191"/>
      <c r="D208" s="191"/>
      <c r="G208" s="191"/>
      <c r="H208" s="191"/>
    </row>
    <row r="209" spans="2:8" x14ac:dyDescent="0.2">
      <c r="B209" s="191"/>
      <c r="C209" s="191"/>
      <c r="D209" s="191"/>
      <c r="G209" s="191"/>
      <c r="H209" s="191"/>
    </row>
    <row r="210" spans="2:8" x14ac:dyDescent="0.2">
      <c r="B210" s="191"/>
      <c r="C210" s="191"/>
      <c r="D210" s="191"/>
      <c r="G210" s="191"/>
      <c r="H210" s="191"/>
    </row>
    <row r="211" spans="2:8" x14ac:dyDescent="0.2">
      <c r="B211" s="191"/>
      <c r="C211" s="191"/>
      <c r="D211" s="191"/>
      <c r="G211" s="191"/>
      <c r="H211" s="191"/>
    </row>
    <row r="212" spans="2:8" x14ac:dyDescent="0.2">
      <c r="B212" s="191"/>
      <c r="C212" s="191"/>
      <c r="D212" s="191"/>
      <c r="G212" s="191"/>
      <c r="H212" s="191"/>
    </row>
    <row r="213" spans="2:8" x14ac:dyDescent="0.2">
      <c r="B213" s="191"/>
      <c r="C213" s="191"/>
      <c r="D213" s="191"/>
      <c r="G213" s="191"/>
      <c r="H213" s="191"/>
    </row>
    <row r="214" spans="2:8" x14ac:dyDescent="0.2">
      <c r="B214" s="191"/>
      <c r="C214" s="191"/>
      <c r="D214" s="191"/>
      <c r="G214" s="191"/>
      <c r="H214" s="191"/>
    </row>
    <row r="215" spans="2:8" x14ac:dyDescent="0.2">
      <c r="B215" s="191"/>
      <c r="C215" s="191"/>
      <c r="D215" s="191"/>
      <c r="G215" s="191"/>
      <c r="H215" s="191"/>
    </row>
    <row r="216" spans="2:8" x14ac:dyDescent="0.2">
      <c r="B216" s="191"/>
      <c r="C216" s="191"/>
      <c r="D216" s="191"/>
      <c r="G216" s="191"/>
      <c r="H216" s="191"/>
    </row>
    <row r="217" spans="2:8" x14ac:dyDescent="0.2">
      <c r="B217" s="191"/>
      <c r="C217" s="191"/>
      <c r="D217" s="191"/>
      <c r="G217" s="191"/>
      <c r="H217" s="191"/>
    </row>
    <row r="218" spans="2:8" x14ac:dyDescent="0.2">
      <c r="B218" s="191"/>
      <c r="C218" s="191"/>
      <c r="D218" s="191"/>
      <c r="G218" s="191"/>
      <c r="H218" s="191"/>
    </row>
    <row r="219" spans="2:8" x14ac:dyDescent="0.2">
      <c r="B219" s="191"/>
      <c r="C219" s="191"/>
      <c r="D219" s="191"/>
      <c r="G219" s="191"/>
      <c r="H219" s="191"/>
    </row>
    <row r="220" spans="2:8" x14ac:dyDescent="0.2">
      <c r="B220" s="191"/>
      <c r="C220" s="191"/>
      <c r="D220" s="191"/>
      <c r="G220" s="191"/>
      <c r="H220" s="191"/>
    </row>
    <row r="221" spans="2:8" x14ac:dyDescent="0.2">
      <c r="B221" s="191"/>
      <c r="C221" s="191"/>
      <c r="D221" s="191"/>
      <c r="G221" s="191"/>
      <c r="H221" s="191"/>
    </row>
    <row r="222" spans="2:8" x14ac:dyDescent="0.2">
      <c r="B222" s="191"/>
      <c r="C222" s="191"/>
      <c r="D222" s="191"/>
      <c r="G222" s="191"/>
      <c r="H222" s="191"/>
    </row>
    <row r="223" spans="2:8" x14ac:dyDescent="0.2">
      <c r="B223" s="191"/>
      <c r="C223" s="191"/>
      <c r="D223" s="191"/>
      <c r="G223" s="191"/>
      <c r="H223" s="191"/>
    </row>
    <row r="224" spans="2:8" x14ac:dyDescent="0.2">
      <c r="B224" s="191"/>
      <c r="C224" s="191"/>
      <c r="D224" s="191"/>
      <c r="G224" s="191"/>
      <c r="H224" s="191"/>
    </row>
    <row r="225" spans="2:8" x14ac:dyDescent="0.2">
      <c r="B225" s="191"/>
      <c r="C225" s="191"/>
      <c r="D225" s="191"/>
      <c r="G225" s="191"/>
      <c r="H225" s="191"/>
    </row>
    <row r="226" spans="2:8" x14ac:dyDescent="0.2">
      <c r="B226" s="191"/>
      <c r="C226" s="191"/>
      <c r="D226" s="191"/>
      <c r="G226" s="191"/>
      <c r="H226" s="191"/>
    </row>
    <row r="227" spans="2:8" x14ac:dyDescent="0.2">
      <c r="B227" s="191"/>
      <c r="C227" s="191"/>
      <c r="D227" s="191"/>
      <c r="G227" s="191"/>
      <c r="H227" s="191"/>
    </row>
    <row r="228" spans="2:8" x14ac:dyDescent="0.2">
      <c r="B228" s="191"/>
      <c r="C228" s="191"/>
      <c r="D228" s="191"/>
      <c r="G228" s="191"/>
      <c r="H228" s="191"/>
    </row>
    <row r="229" spans="2:8" x14ac:dyDescent="0.2">
      <c r="B229" s="191"/>
      <c r="C229" s="191"/>
      <c r="D229" s="191"/>
      <c r="G229" s="191"/>
      <c r="H229" s="191"/>
    </row>
    <row r="230" spans="2:8" x14ac:dyDescent="0.2">
      <c r="B230" s="191"/>
      <c r="C230" s="191"/>
      <c r="D230" s="191"/>
      <c r="G230" s="191"/>
      <c r="H230" s="191"/>
    </row>
    <row r="231" spans="2:8" x14ac:dyDescent="0.2">
      <c r="B231" s="191"/>
      <c r="C231" s="191"/>
      <c r="D231" s="191"/>
      <c r="G231" s="191"/>
      <c r="H231" s="191"/>
    </row>
    <row r="232" spans="2:8" x14ac:dyDescent="0.2">
      <c r="B232" s="191"/>
      <c r="C232" s="191"/>
      <c r="D232" s="191"/>
      <c r="G232" s="191"/>
      <c r="H232" s="191"/>
    </row>
    <row r="233" spans="2:8" x14ac:dyDescent="0.2">
      <c r="B233" s="191"/>
      <c r="C233" s="191"/>
      <c r="D233" s="191"/>
      <c r="G233" s="191"/>
      <c r="H233" s="191"/>
    </row>
    <row r="234" spans="2:8" x14ac:dyDescent="0.2">
      <c r="B234" s="191"/>
      <c r="C234" s="191"/>
      <c r="D234" s="191"/>
      <c r="G234" s="191"/>
      <c r="H234" s="191"/>
    </row>
    <row r="235" spans="2:8" x14ac:dyDescent="0.2">
      <c r="B235" s="191"/>
      <c r="C235" s="191"/>
      <c r="D235" s="191"/>
      <c r="G235" s="191"/>
      <c r="H235" s="191"/>
    </row>
    <row r="236" spans="2:8" x14ac:dyDescent="0.2">
      <c r="B236" s="191"/>
      <c r="C236" s="191"/>
      <c r="D236" s="191"/>
      <c r="G236" s="191"/>
      <c r="H236" s="191"/>
    </row>
    <row r="237" spans="2:8" x14ac:dyDescent="0.2">
      <c r="B237" s="191"/>
      <c r="C237" s="191"/>
      <c r="D237" s="191"/>
      <c r="G237" s="191"/>
      <c r="H237" s="191"/>
    </row>
    <row r="238" spans="2:8" x14ac:dyDescent="0.2">
      <c r="B238" s="191"/>
      <c r="C238" s="191"/>
      <c r="D238" s="191"/>
      <c r="G238" s="191"/>
      <c r="H238" s="191"/>
    </row>
    <row r="239" spans="2:8" x14ac:dyDescent="0.2">
      <c r="B239" s="191"/>
      <c r="C239" s="191"/>
      <c r="D239" s="191"/>
      <c r="G239" s="191"/>
      <c r="H239" s="191"/>
    </row>
    <row r="240" spans="2:8" x14ac:dyDescent="0.2">
      <c r="B240" s="191"/>
      <c r="C240" s="191"/>
      <c r="D240" s="191"/>
      <c r="G240" s="191"/>
      <c r="H240" s="191"/>
    </row>
    <row r="241" spans="2:8" x14ac:dyDescent="0.2">
      <c r="B241" s="191"/>
      <c r="C241" s="191"/>
      <c r="D241" s="191"/>
      <c r="G241" s="191"/>
      <c r="H241" s="191"/>
    </row>
    <row r="242" spans="2:8" x14ac:dyDescent="0.2">
      <c r="B242" s="191"/>
      <c r="C242" s="191"/>
      <c r="D242" s="191"/>
      <c r="G242" s="191"/>
      <c r="H242" s="191"/>
    </row>
    <row r="243" spans="2:8" x14ac:dyDescent="0.2">
      <c r="B243" s="191"/>
      <c r="C243" s="191"/>
      <c r="D243" s="191"/>
      <c r="G243" s="191"/>
      <c r="H243" s="191"/>
    </row>
    <row r="244" spans="2:8" x14ac:dyDescent="0.2">
      <c r="B244" s="191"/>
      <c r="C244" s="191"/>
      <c r="D244" s="191"/>
      <c r="G244" s="191"/>
      <c r="H244" s="191"/>
    </row>
    <row r="245" spans="2:8" x14ac:dyDescent="0.2">
      <c r="B245" s="191"/>
      <c r="C245" s="191"/>
      <c r="D245" s="191"/>
      <c r="G245" s="191"/>
      <c r="H245" s="191"/>
    </row>
    <row r="246" spans="2:8" x14ac:dyDescent="0.2">
      <c r="B246" s="191"/>
      <c r="C246" s="191"/>
      <c r="D246" s="191"/>
      <c r="G246" s="191"/>
      <c r="H246" s="191"/>
    </row>
    <row r="247" spans="2:8" x14ac:dyDescent="0.2">
      <c r="B247" s="191"/>
      <c r="C247" s="191"/>
      <c r="D247" s="191"/>
      <c r="G247" s="191"/>
      <c r="H247" s="191"/>
    </row>
    <row r="248" spans="2:8" x14ac:dyDescent="0.2">
      <c r="B248" s="191"/>
      <c r="C248" s="191"/>
      <c r="D248" s="191"/>
      <c r="G248" s="191"/>
      <c r="H248" s="191"/>
    </row>
    <row r="249" spans="2:8" x14ac:dyDescent="0.2">
      <c r="B249" s="191"/>
      <c r="C249" s="191"/>
      <c r="D249" s="191"/>
      <c r="G249" s="191"/>
      <c r="H249" s="191"/>
    </row>
    <row r="250" spans="2:8" x14ac:dyDescent="0.2">
      <c r="B250" s="191"/>
      <c r="C250" s="191"/>
      <c r="D250" s="191"/>
      <c r="G250" s="191"/>
      <c r="H250" s="191"/>
    </row>
    <row r="251" spans="2:8" x14ac:dyDescent="0.2">
      <c r="B251" s="191"/>
      <c r="C251" s="191"/>
      <c r="D251" s="191"/>
      <c r="G251" s="191"/>
      <c r="H251" s="191"/>
    </row>
    <row r="252" spans="2:8" x14ac:dyDescent="0.2">
      <c r="B252" s="191"/>
      <c r="C252" s="191"/>
      <c r="D252" s="191"/>
      <c r="G252" s="191"/>
      <c r="H252" s="191"/>
    </row>
    <row r="253" spans="2:8" x14ac:dyDescent="0.2">
      <c r="B253" s="191"/>
      <c r="C253" s="191"/>
      <c r="D253" s="191"/>
      <c r="G253" s="191"/>
      <c r="H253" s="191"/>
    </row>
    <row r="254" spans="2:8" x14ac:dyDescent="0.2">
      <c r="B254" s="191"/>
      <c r="C254" s="191"/>
      <c r="D254" s="191"/>
      <c r="G254" s="191"/>
      <c r="H254" s="191"/>
    </row>
    <row r="255" spans="2:8" x14ac:dyDescent="0.2">
      <c r="B255" s="191"/>
      <c r="C255" s="191"/>
      <c r="D255" s="191"/>
      <c r="G255" s="191"/>
      <c r="H255" s="191"/>
    </row>
    <row r="256" spans="2:8" x14ac:dyDescent="0.2">
      <c r="B256" s="191"/>
      <c r="C256" s="191"/>
      <c r="D256" s="191"/>
      <c r="G256" s="191"/>
      <c r="H256" s="191"/>
    </row>
    <row r="257" spans="2:8" x14ac:dyDescent="0.2">
      <c r="B257" s="191"/>
      <c r="C257" s="191"/>
      <c r="D257" s="191"/>
      <c r="G257" s="191"/>
      <c r="H257" s="191"/>
    </row>
    <row r="258" spans="2:8" x14ac:dyDescent="0.2">
      <c r="B258" s="191"/>
      <c r="C258" s="191"/>
      <c r="D258" s="191"/>
      <c r="G258" s="191"/>
      <c r="H258" s="191"/>
    </row>
    <row r="259" spans="2:8" x14ac:dyDescent="0.2">
      <c r="B259" s="191"/>
      <c r="C259" s="191"/>
      <c r="D259" s="191"/>
      <c r="G259" s="191"/>
      <c r="H259" s="191"/>
    </row>
    <row r="260" spans="2:8" x14ac:dyDescent="0.2">
      <c r="B260" s="191"/>
      <c r="C260" s="191"/>
      <c r="D260" s="191"/>
      <c r="G260" s="191"/>
      <c r="H260" s="191"/>
    </row>
    <row r="261" spans="2:8" x14ac:dyDescent="0.2">
      <c r="B261" s="191"/>
      <c r="C261" s="191"/>
      <c r="D261" s="191"/>
      <c r="G261" s="191"/>
      <c r="H261" s="191"/>
    </row>
    <row r="262" spans="2:8" x14ac:dyDescent="0.2">
      <c r="B262" s="191"/>
      <c r="C262" s="191"/>
      <c r="D262" s="191"/>
      <c r="G262" s="191"/>
      <c r="H262" s="191"/>
    </row>
    <row r="263" spans="2:8" x14ac:dyDescent="0.2">
      <c r="B263" s="191"/>
      <c r="C263" s="191"/>
      <c r="D263" s="191"/>
      <c r="G263" s="191"/>
      <c r="H263" s="191"/>
    </row>
    <row r="264" spans="2:8" x14ac:dyDescent="0.2">
      <c r="B264" s="191"/>
      <c r="C264" s="191"/>
      <c r="D264" s="191"/>
      <c r="G264" s="191"/>
      <c r="H264" s="191"/>
    </row>
    <row r="265" spans="2:8" x14ac:dyDescent="0.2">
      <c r="B265" s="191"/>
      <c r="C265" s="191"/>
      <c r="D265" s="191"/>
      <c r="G265" s="191"/>
      <c r="H265" s="191"/>
    </row>
    <row r="266" spans="2:8" x14ac:dyDescent="0.2">
      <c r="B266" s="191"/>
      <c r="C266" s="191"/>
      <c r="D266" s="191"/>
      <c r="G266" s="191"/>
      <c r="H266" s="191"/>
    </row>
    <row r="267" spans="2:8" x14ac:dyDescent="0.2">
      <c r="B267" s="191"/>
      <c r="C267" s="191"/>
      <c r="D267" s="191"/>
      <c r="G267" s="191"/>
      <c r="H267" s="191"/>
    </row>
    <row r="268" spans="2:8" x14ac:dyDescent="0.2">
      <c r="B268" s="191"/>
      <c r="C268" s="191"/>
      <c r="D268" s="191"/>
      <c r="G268" s="191"/>
      <c r="H268" s="191"/>
    </row>
    <row r="269" spans="2:8" x14ac:dyDescent="0.2">
      <c r="B269" s="191"/>
      <c r="C269" s="191"/>
      <c r="D269" s="191"/>
      <c r="G269" s="191"/>
      <c r="H269" s="191"/>
    </row>
    <row r="270" spans="2:8" x14ac:dyDescent="0.2">
      <c r="B270" s="191"/>
      <c r="C270" s="191"/>
      <c r="D270" s="191"/>
      <c r="G270" s="191"/>
      <c r="H270" s="191"/>
    </row>
    <row r="271" spans="2:8" x14ac:dyDescent="0.2">
      <c r="B271" s="191"/>
      <c r="C271" s="191"/>
      <c r="D271" s="191"/>
      <c r="G271" s="191"/>
      <c r="H271" s="191"/>
    </row>
    <row r="272" spans="2:8" x14ac:dyDescent="0.2">
      <c r="B272" s="191"/>
      <c r="C272" s="191"/>
      <c r="D272" s="191"/>
      <c r="G272" s="191"/>
      <c r="H272" s="191"/>
    </row>
    <row r="273" spans="2:8" x14ac:dyDescent="0.2">
      <c r="B273" s="191"/>
      <c r="C273" s="191"/>
      <c r="D273" s="191"/>
      <c r="G273" s="191"/>
      <c r="H273" s="191"/>
    </row>
    <row r="274" spans="2:8" x14ac:dyDescent="0.2">
      <c r="B274" s="191"/>
      <c r="C274" s="191"/>
      <c r="D274" s="191"/>
      <c r="G274" s="191"/>
      <c r="H274" s="191"/>
    </row>
    <row r="275" spans="2:8" x14ac:dyDescent="0.2">
      <c r="B275" s="191"/>
      <c r="C275" s="191"/>
      <c r="D275" s="191"/>
      <c r="G275" s="191"/>
      <c r="H275" s="191"/>
    </row>
    <row r="276" spans="2:8" x14ac:dyDescent="0.2">
      <c r="B276" s="191"/>
      <c r="C276" s="191"/>
      <c r="D276" s="191"/>
      <c r="G276" s="191"/>
      <c r="H276" s="191"/>
    </row>
    <row r="277" spans="2:8" x14ac:dyDescent="0.2">
      <c r="B277" s="191"/>
      <c r="C277" s="191"/>
      <c r="D277" s="191"/>
      <c r="G277" s="191"/>
      <c r="H277" s="191"/>
    </row>
    <row r="278" spans="2:8" x14ac:dyDescent="0.2">
      <c r="B278" s="191"/>
      <c r="C278" s="191"/>
      <c r="D278" s="191"/>
      <c r="G278" s="191"/>
      <c r="H278" s="191"/>
    </row>
    <row r="279" spans="2:8" x14ac:dyDescent="0.2">
      <c r="B279" s="191"/>
      <c r="C279" s="191"/>
      <c r="D279" s="191"/>
      <c r="G279" s="191"/>
      <c r="H279" s="191"/>
    </row>
    <row r="280" spans="2:8" x14ac:dyDescent="0.2">
      <c r="B280" s="191"/>
      <c r="C280" s="191"/>
      <c r="D280" s="191"/>
      <c r="G280" s="191"/>
      <c r="H280" s="191"/>
    </row>
    <row r="281" spans="2:8" x14ac:dyDescent="0.2">
      <c r="B281" s="191"/>
      <c r="C281" s="191"/>
      <c r="D281" s="191"/>
      <c r="G281" s="191"/>
      <c r="H281" s="191"/>
    </row>
    <row r="282" spans="2:8" x14ac:dyDescent="0.2">
      <c r="B282" s="191"/>
      <c r="C282" s="191"/>
      <c r="D282" s="191"/>
      <c r="G282" s="191"/>
      <c r="H282" s="191"/>
    </row>
    <row r="283" spans="2:8" x14ac:dyDescent="0.2">
      <c r="B283" s="191"/>
      <c r="C283" s="191"/>
      <c r="D283" s="191"/>
      <c r="G283" s="191"/>
      <c r="H283" s="191"/>
    </row>
    <row r="284" spans="2:8" x14ac:dyDescent="0.2">
      <c r="B284" s="191"/>
      <c r="C284" s="191"/>
      <c r="D284" s="191"/>
      <c r="G284" s="191"/>
      <c r="H284" s="191"/>
    </row>
    <row r="285" spans="2:8" x14ac:dyDescent="0.2">
      <c r="B285" s="191"/>
      <c r="C285" s="191"/>
      <c r="D285" s="191"/>
      <c r="G285" s="191"/>
      <c r="H285" s="191"/>
    </row>
    <row r="286" spans="2:8" x14ac:dyDescent="0.2">
      <c r="B286" s="191"/>
      <c r="C286" s="191"/>
      <c r="D286" s="191"/>
      <c r="G286" s="191"/>
      <c r="H286" s="191"/>
    </row>
    <row r="287" spans="2:8" x14ac:dyDescent="0.2">
      <c r="B287" s="191"/>
      <c r="C287" s="191"/>
      <c r="D287" s="191"/>
      <c r="G287" s="191"/>
      <c r="H287" s="191"/>
    </row>
    <row r="288" spans="2:8" x14ac:dyDescent="0.2">
      <c r="B288" s="191"/>
      <c r="C288" s="191"/>
      <c r="D288" s="191"/>
      <c r="G288" s="191"/>
      <c r="H288" s="191"/>
    </row>
    <row r="289" spans="2:8" x14ac:dyDescent="0.2">
      <c r="B289" s="191"/>
      <c r="C289" s="191"/>
      <c r="D289" s="191"/>
      <c r="G289" s="191"/>
      <c r="H289" s="191"/>
    </row>
    <row r="290" spans="2:8" x14ac:dyDescent="0.2">
      <c r="B290" s="191"/>
      <c r="C290" s="191"/>
      <c r="D290" s="191"/>
      <c r="G290" s="191"/>
      <c r="H290" s="191"/>
    </row>
    <row r="291" spans="2:8" x14ac:dyDescent="0.2">
      <c r="B291" s="191"/>
      <c r="C291" s="191"/>
      <c r="D291" s="191"/>
      <c r="G291" s="191"/>
      <c r="H291" s="191"/>
    </row>
    <row r="292" spans="2:8" x14ac:dyDescent="0.2">
      <c r="B292" s="191"/>
      <c r="C292" s="191"/>
      <c r="D292" s="191"/>
      <c r="G292" s="191"/>
      <c r="H292" s="191"/>
    </row>
    <row r="293" spans="2:8" x14ac:dyDescent="0.2">
      <c r="B293" s="191"/>
      <c r="C293" s="191"/>
      <c r="D293" s="191"/>
      <c r="G293" s="191"/>
      <c r="H293" s="191"/>
    </row>
    <row r="294" spans="2:8" x14ac:dyDescent="0.2">
      <c r="B294" s="191"/>
      <c r="C294" s="191"/>
      <c r="D294" s="191"/>
      <c r="G294" s="191"/>
      <c r="H294" s="191"/>
    </row>
    <row r="295" spans="2:8" x14ac:dyDescent="0.2">
      <c r="B295" s="191"/>
      <c r="C295" s="191"/>
      <c r="D295" s="191"/>
      <c r="G295" s="191"/>
      <c r="H295" s="191"/>
    </row>
    <row r="296" spans="2:8" x14ac:dyDescent="0.2">
      <c r="B296" s="191"/>
      <c r="C296" s="191"/>
      <c r="D296" s="191"/>
      <c r="G296" s="191"/>
      <c r="H296" s="191"/>
    </row>
    <row r="297" spans="2:8" x14ac:dyDescent="0.2">
      <c r="B297" s="191"/>
      <c r="C297" s="191"/>
      <c r="D297" s="191"/>
      <c r="G297" s="191"/>
      <c r="H297" s="191"/>
    </row>
    <row r="298" spans="2:8" x14ac:dyDescent="0.2">
      <c r="B298" s="191"/>
      <c r="C298" s="191"/>
      <c r="D298" s="191"/>
      <c r="G298" s="191"/>
      <c r="H298" s="191"/>
    </row>
    <row r="299" spans="2:8" x14ac:dyDescent="0.2">
      <c r="B299" s="191"/>
      <c r="C299" s="191"/>
      <c r="D299" s="191"/>
      <c r="G299" s="191"/>
      <c r="H299" s="191"/>
    </row>
    <row r="300" spans="2:8" x14ac:dyDescent="0.2">
      <c r="B300" s="191"/>
      <c r="C300" s="191"/>
      <c r="D300" s="191"/>
      <c r="G300" s="191"/>
      <c r="H300" s="191"/>
    </row>
    <row r="301" spans="2:8" x14ac:dyDescent="0.2">
      <c r="B301" s="191"/>
      <c r="C301" s="191"/>
      <c r="D301" s="191"/>
      <c r="G301" s="191"/>
      <c r="H301" s="191"/>
    </row>
    <row r="302" spans="2:8" x14ac:dyDescent="0.2">
      <c r="B302" s="191"/>
      <c r="C302" s="191"/>
      <c r="D302" s="191"/>
      <c r="G302" s="191"/>
      <c r="H302" s="191"/>
    </row>
    <row r="303" spans="2:8" x14ac:dyDescent="0.2">
      <c r="B303" s="191"/>
      <c r="C303" s="191"/>
      <c r="D303" s="191"/>
      <c r="G303" s="191"/>
      <c r="H303" s="191"/>
    </row>
    <row r="304" spans="2:8" x14ac:dyDescent="0.2">
      <c r="B304" s="191"/>
      <c r="C304" s="191"/>
      <c r="D304" s="191"/>
      <c r="G304" s="191"/>
      <c r="H304" s="191"/>
    </row>
    <row r="305" spans="2:8" x14ac:dyDescent="0.2">
      <c r="B305" s="191"/>
      <c r="C305" s="191"/>
      <c r="D305" s="191"/>
      <c r="G305" s="191"/>
      <c r="H305" s="191"/>
    </row>
    <row r="306" spans="2:8" x14ac:dyDescent="0.2">
      <c r="B306" s="191"/>
      <c r="C306" s="191"/>
      <c r="D306" s="191"/>
      <c r="G306" s="191"/>
      <c r="H306" s="191"/>
    </row>
    <row r="307" spans="2:8" x14ac:dyDescent="0.2">
      <c r="B307" s="191"/>
      <c r="C307" s="191"/>
      <c r="D307" s="191"/>
      <c r="G307" s="191"/>
      <c r="H307" s="191"/>
    </row>
    <row r="308" spans="2:8" x14ac:dyDescent="0.2">
      <c r="B308" s="191"/>
      <c r="C308" s="191"/>
      <c r="D308" s="191"/>
      <c r="G308" s="191"/>
      <c r="H308" s="191"/>
    </row>
    <row r="309" spans="2:8" x14ac:dyDescent="0.2">
      <c r="B309" s="191"/>
      <c r="C309" s="191"/>
      <c r="D309" s="191"/>
      <c r="G309" s="191"/>
      <c r="H309" s="191"/>
    </row>
    <row r="310" spans="2:8" x14ac:dyDescent="0.2">
      <c r="B310" s="191"/>
      <c r="C310" s="191"/>
      <c r="D310" s="191"/>
      <c r="G310" s="191"/>
      <c r="H310" s="191"/>
    </row>
    <row r="311" spans="2:8" x14ac:dyDescent="0.2">
      <c r="B311" s="191"/>
      <c r="C311" s="191"/>
      <c r="D311" s="191"/>
      <c r="G311" s="191"/>
      <c r="H311" s="191"/>
    </row>
    <row r="312" spans="2:8" x14ac:dyDescent="0.2">
      <c r="B312" s="191"/>
      <c r="C312" s="191"/>
      <c r="D312" s="191"/>
      <c r="G312" s="191"/>
      <c r="H312" s="191"/>
    </row>
    <row r="313" spans="2:8" x14ac:dyDescent="0.2">
      <c r="B313" s="191"/>
      <c r="C313" s="191"/>
      <c r="D313" s="191"/>
      <c r="G313" s="191"/>
      <c r="H313" s="191"/>
    </row>
    <row r="314" spans="2:8" x14ac:dyDescent="0.2">
      <c r="B314" s="191"/>
      <c r="C314" s="191"/>
      <c r="D314" s="191"/>
      <c r="G314" s="191"/>
      <c r="H314" s="191"/>
    </row>
    <row r="315" spans="2:8" x14ac:dyDescent="0.2">
      <c r="B315" s="191"/>
      <c r="C315" s="191"/>
      <c r="D315" s="191"/>
      <c r="G315" s="191"/>
      <c r="H315" s="191"/>
    </row>
    <row r="316" spans="2:8" x14ac:dyDescent="0.2">
      <c r="B316" s="191"/>
      <c r="C316" s="191"/>
      <c r="D316" s="191"/>
      <c r="G316" s="191"/>
      <c r="H316" s="191"/>
    </row>
    <row r="317" spans="2:8" x14ac:dyDescent="0.2">
      <c r="B317" s="191"/>
      <c r="C317" s="191"/>
      <c r="D317" s="191"/>
      <c r="G317" s="191"/>
      <c r="H317" s="191"/>
    </row>
    <row r="318" spans="2:8" x14ac:dyDescent="0.2">
      <c r="B318" s="191"/>
      <c r="C318" s="191"/>
      <c r="D318" s="191"/>
      <c r="G318" s="191"/>
      <c r="H318" s="191"/>
    </row>
    <row r="319" spans="2:8" x14ac:dyDescent="0.2">
      <c r="B319" s="191"/>
      <c r="C319" s="191"/>
      <c r="D319" s="191"/>
      <c r="G319" s="191"/>
      <c r="H319" s="191"/>
    </row>
    <row r="320" spans="2:8" x14ac:dyDescent="0.2">
      <c r="B320" s="191"/>
      <c r="C320" s="191"/>
      <c r="D320" s="191"/>
      <c r="G320" s="191"/>
      <c r="H320" s="191"/>
    </row>
    <row r="321" spans="2:8" x14ac:dyDescent="0.2">
      <c r="B321" s="191"/>
      <c r="C321" s="191"/>
      <c r="D321" s="191"/>
      <c r="G321" s="191"/>
      <c r="H321" s="191"/>
    </row>
    <row r="322" spans="2:8" x14ac:dyDescent="0.2">
      <c r="B322" s="191"/>
      <c r="C322" s="191"/>
      <c r="D322" s="191"/>
      <c r="G322" s="191"/>
      <c r="H322" s="191"/>
    </row>
    <row r="323" spans="2:8" x14ac:dyDescent="0.2">
      <c r="B323" s="191"/>
      <c r="C323" s="191"/>
      <c r="D323" s="191"/>
      <c r="G323" s="191"/>
      <c r="H323" s="191"/>
    </row>
    <row r="324" spans="2:8" x14ac:dyDescent="0.2">
      <c r="B324" s="191"/>
      <c r="C324" s="191"/>
      <c r="D324" s="191"/>
      <c r="G324" s="191"/>
      <c r="H324" s="191"/>
    </row>
    <row r="325" spans="2:8" x14ac:dyDescent="0.2">
      <c r="B325" s="191"/>
      <c r="C325" s="191"/>
      <c r="D325" s="191"/>
      <c r="G325" s="191"/>
      <c r="H325" s="191"/>
    </row>
    <row r="326" spans="2:8" x14ac:dyDescent="0.2">
      <c r="B326" s="191"/>
      <c r="C326" s="191"/>
      <c r="D326" s="191"/>
      <c r="G326" s="191"/>
      <c r="H326" s="191"/>
    </row>
    <row r="327" spans="2:8" x14ac:dyDescent="0.2">
      <c r="B327" s="191"/>
      <c r="C327" s="191"/>
      <c r="D327" s="191"/>
      <c r="G327" s="191"/>
      <c r="H327" s="191"/>
    </row>
    <row r="328" spans="2:8" x14ac:dyDescent="0.2">
      <c r="B328" s="191"/>
      <c r="C328" s="191"/>
      <c r="D328" s="191"/>
      <c r="G328" s="191"/>
      <c r="H328" s="191"/>
    </row>
    <row r="329" spans="2:8" x14ac:dyDescent="0.2">
      <c r="B329" s="191"/>
      <c r="C329" s="191"/>
      <c r="D329" s="191"/>
      <c r="G329" s="191"/>
      <c r="H329" s="191"/>
    </row>
    <row r="330" spans="2:8" x14ac:dyDescent="0.2">
      <c r="B330" s="191"/>
      <c r="C330" s="191"/>
      <c r="D330" s="191"/>
      <c r="G330" s="191"/>
      <c r="H330" s="191"/>
    </row>
    <row r="331" spans="2:8" x14ac:dyDescent="0.2">
      <c r="B331" s="191"/>
      <c r="C331" s="191"/>
      <c r="D331" s="191"/>
      <c r="G331" s="191"/>
      <c r="H331" s="191"/>
    </row>
    <row r="332" spans="2:8" x14ac:dyDescent="0.2">
      <c r="B332" s="191"/>
      <c r="C332" s="191"/>
      <c r="D332" s="191"/>
      <c r="G332" s="191"/>
      <c r="H332" s="191"/>
    </row>
    <row r="333" spans="2:8" x14ac:dyDescent="0.2">
      <c r="B333" s="191"/>
      <c r="C333" s="191"/>
      <c r="D333" s="191"/>
      <c r="G333" s="191"/>
      <c r="H333" s="191"/>
    </row>
    <row r="334" spans="2:8" x14ac:dyDescent="0.2">
      <c r="B334" s="191"/>
      <c r="C334" s="191"/>
      <c r="D334" s="191"/>
      <c r="G334" s="191"/>
      <c r="H334" s="191"/>
    </row>
    <row r="335" spans="2:8" x14ac:dyDescent="0.2">
      <c r="B335" s="191"/>
      <c r="C335" s="191"/>
      <c r="D335" s="191"/>
      <c r="G335" s="191"/>
      <c r="H335" s="191"/>
    </row>
    <row r="336" spans="2:8" x14ac:dyDescent="0.2">
      <c r="B336" s="191"/>
      <c r="C336" s="191"/>
      <c r="D336" s="191"/>
      <c r="G336" s="191"/>
      <c r="H336" s="191"/>
    </row>
    <row r="337" spans="2:8" x14ac:dyDescent="0.2">
      <c r="B337" s="191"/>
      <c r="C337" s="191"/>
      <c r="D337" s="191"/>
      <c r="G337" s="191"/>
      <c r="H337" s="191"/>
    </row>
    <row r="338" spans="2:8" x14ac:dyDescent="0.2">
      <c r="B338" s="191"/>
      <c r="C338" s="191"/>
      <c r="D338" s="191"/>
      <c r="G338" s="191"/>
      <c r="H338" s="191"/>
    </row>
    <row r="339" spans="2:8" x14ac:dyDescent="0.2">
      <c r="B339" s="191"/>
      <c r="C339" s="191"/>
      <c r="D339" s="191"/>
      <c r="G339" s="191"/>
      <c r="H339" s="191"/>
    </row>
    <row r="340" spans="2:8" x14ac:dyDescent="0.2">
      <c r="B340" s="191"/>
      <c r="C340" s="191"/>
      <c r="D340" s="191"/>
      <c r="G340" s="191"/>
      <c r="H340" s="191"/>
    </row>
    <row r="341" spans="2:8" x14ac:dyDescent="0.2">
      <c r="B341" s="191"/>
      <c r="C341" s="191"/>
      <c r="D341" s="191"/>
      <c r="G341" s="191"/>
      <c r="H341" s="191"/>
    </row>
    <row r="342" spans="2:8" x14ac:dyDescent="0.2">
      <c r="B342" s="191"/>
      <c r="C342" s="191"/>
      <c r="D342" s="191"/>
      <c r="G342" s="191"/>
      <c r="H342" s="191"/>
    </row>
    <row r="343" spans="2:8" x14ac:dyDescent="0.2">
      <c r="B343" s="191"/>
      <c r="C343" s="191"/>
      <c r="D343" s="191"/>
      <c r="G343" s="191"/>
      <c r="H343" s="191"/>
    </row>
    <row r="344" spans="2:8" x14ac:dyDescent="0.2">
      <c r="B344" s="191"/>
      <c r="C344" s="191"/>
      <c r="D344" s="191"/>
      <c r="G344" s="191"/>
      <c r="H344" s="191"/>
    </row>
    <row r="345" spans="2:8" x14ac:dyDescent="0.2">
      <c r="B345" s="191"/>
      <c r="C345" s="191"/>
      <c r="D345" s="191"/>
      <c r="G345" s="191"/>
      <c r="H345" s="191"/>
    </row>
    <row r="346" spans="2:8" x14ac:dyDescent="0.2">
      <c r="B346" s="191"/>
      <c r="C346" s="191"/>
      <c r="D346" s="191"/>
      <c r="G346" s="191"/>
      <c r="H346" s="191"/>
    </row>
    <row r="347" spans="2:8" x14ac:dyDescent="0.2">
      <c r="B347" s="191"/>
      <c r="C347" s="191"/>
      <c r="D347" s="191"/>
      <c r="G347" s="191"/>
      <c r="H347" s="191"/>
    </row>
    <row r="348" spans="2:8" x14ac:dyDescent="0.2">
      <c r="B348" s="191"/>
      <c r="C348" s="191"/>
      <c r="D348" s="191"/>
      <c r="G348" s="191"/>
      <c r="H348" s="191"/>
    </row>
    <row r="349" spans="2:8" x14ac:dyDescent="0.2">
      <c r="B349" s="191"/>
      <c r="C349" s="191"/>
      <c r="D349" s="191"/>
      <c r="G349" s="191"/>
      <c r="H349" s="191"/>
    </row>
    <row r="350" spans="2:8" x14ac:dyDescent="0.2">
      <c r="B350" s="191"/>
      <c r="C350" s="191"/>
      <c r="D350" s="191"/>
      <c r="G350" s="191"/>
      <c r="H350" s="191"/>
    </row>
    <row r="351" spans="2:8" x14ac:dyDescent="0.2">
      <c r="B351" s="191"/>
      <c r="C351" s="191"/>
      <c r="D351" s="191"/>
      <c r="G351" s="191"/>
      <c r="H351" s="191"/>
    </row>
    <row r="352" spans="2:8" x14ac:dyDescent="0.2">
      <c r="B352" s="191"/>
      <c r="C352" s="191"/>
      <c r="D352" s="191"/>
      <c r="G352" s="191"/>
      <c r="H352" s="191"/>
    </row>
    <row r="353" spans="2:8" x14ac:dyDescent="0.2">
      <c r="B353" s="191"/>
      <c r="C353" s="191"/>
      <c r="D353" s="191"/>
      <c r="G353" s="191"/>
      <c r="H353" s="191"/>
    </row>
    <row r="354" spans="2:8" x14ac:dyDescent="0.2">
      <c r="B354" s="191"/>
      <c r="C354" s="191"/>
      <c r="D354" s="191"/>
      <c r="G354" s="191"/>
      <c r="H354" s="191"/>
    </row>
    <row r="355" spans="2:8" x14ac:dyDescent="0.2">
      <c r="B355" s="191"/>
      <c r="C355" s="191"/>
      <c r="D355" s="191"/>
      <c r="G355" s="191"/>
      <c r="H355" s="191"/>
    </row>
    <row r="356" spans="2:8" x14ac:dyDescent="0.2">
      <c r="B356" s="191"/>
      <c r="C356" s="191"/>
      <c r="D356" s="191"/>
      <c r="G356" s="191"/>
      <c r="H356" s="191"/>
    </row>
    <row r="357" spans="2:8" x14ac:dyDescent="0.2">
      <c r="B357" s="191"/>
      <c r="C357" s="191"/>
      <c r="D357" s="191"/>
      <c r="G357" s="191"/>
      <c r="H357" s="191"/>
    </row>
    <row r="358" spans="2:8" x14ac:dyDescent="0.2">
      <c r="B358" s="191"/>
      <c r="C358" s="191"/>
      <c r="D358" s="191"/>
      <c r="G358" s="191"/>
      <c r="H358" s="191"/>
    </row>
    <row r="359" spans="2:8" x14ac:dyDescent="0.2">
      <c r="B359" s="191"/>
      <c r="C359" s="191"/>
      <c r="D359" s="191"/>
      <c r="G359" s="191"/>
      <c r="H359" s="191"/>
    </row>
    <row r="360" spans="2:8" x14ac:dyDescent="0.2">
      <c r="B360" s="191"/>
      <c r="C360" s="191"/>
      <c r="D360" s="191"/>
      <c r="G360" s="191"/>
      <c r="H360" s="191"/>
    </row>
    <row r="361" spans="2:8" x14ac:dyDescent="0.2">
      <c r="B361" s="191"/>
      <c r="C361" s="191"/>
      <c r="D361" s="191"/>
      <c r="G361" s="191"/>
      <c r="H361" s="191"/>
    </row>
    <row r="362" spans="2:8" x14ac:dyDescent="0.2">
      <c r="B362" s="191"/>
      <c r="C362" s="191"/>
      <c r="D362" s="191"/>
      <c r="G362" s="191"/>
      <c r="H362" s="191"/>
    </row>
    <row r="363" spans="2:8" x14ac:dyDescent="0.2">
      <c r="B363" s="191"/>
      <c r="C363" s="191"/>
      <c r="D363" s="191"/>
      <c r="G363" s="191"/>
      <c r="H363" s="191"/>
    </row>
    <row r="364" spans="2:8" x14ac:dyDescent="0.2">
      <c r="B364" s="191"/>
      <c r="C364" s="191"/>
      <c r="D364" s="191"/>
      <c r="G364" s="191"/>
      <c r="H364" s="191"/>
    </row>
    <row r="365" spans="2:8" x14ac:dyDescent="0.2">
      <c r="B365" s="191"/>
      <c r="C365" s="191"/>
      <c r="D365" s="191"/>
      <c r="G365" s="191"/>
      <c r="H365" s="191"/>
    </row>
    <row r="366" spans="2:8" x14ac:dyDescent="0.2">
      <c r="B366" s="191"/>
      <c r="C366" s="191"/>
      <c r="D366" s="191"/>
      <c r="G366" s="191"/>
      <c r="H366" s="191"/>
    </row>
    <row r="367" spans="2:8" x14ac:dyDescent="0.2">
      <c r="B367" s="191"/>
      <c r="C367" s="191"/>
      <c r="D367" s="191"/>
      <c r="G367" s="191"/>
      <c r="H367" s="191"/>
    </row>
    <row r="368" spans="2:8" x14ac:dyDescent="0.2">
      <c r="B368" s="191"/>
      <c r="G368" s="191"/>
      <c r="H368" s="191"/>
    </row>
    <row r="369" spans="2:8" x14ac:dyDescent="0.2">
      <c r="B369" s="191"/>
      <c r="G369" s="191"/>
      <c r="H369" s="191"/>
    </row>
    <row r="370" spans="2:8" x14ac:dyDescent="0.2">
      <c r="B370" s="191"/>
      <c r="G370" s="191"/>
      <c r="H370" s="191"/>
    </row>
    <row r="371" spans="2:8" x14ac:dyDescent="0.2">
      <c r="B371" s="191"/>
      <c r="G371" s="191"/>
      <c r="H371" s="191"/>
    </row>
    <row r="372" spans="2:8" x14ac:dyDescent="0.2">
      <c r="B372" s="191"/>
      <c r="G372" s="191"/>
      <c r="H372" s="191"/>
    </row>
    <row r="373" spans="2:8" x14ac:dyDescent="0.2">
      <c r="B373" s="191"/>
      <c r="G373" s="191"/>
      <c r="H373" s="191"/>
    </row>
    <row r="374" spans="2:8" x14ac:dyDescent="0.2">
      <c r="B374" s="191"/>
      <c r="G374" s="191"/>
      <c r="H374" s="191"/>
    </row>
    <row r="375" spans="2:8" x14ac:dyDescent="0.2">
      <c r="B375" s="191"/>
      <c r="G375" s="191"/>
      <c r="H375" s="191"/>
    </row>
    <row r="376" spans="2:8" x14ac:dyDescent="0.2">
      <c r="B376" s="191"/>
      <c r="G376" s="191"/>
      <c r="H376" s="191"/>
    </row>
    <row r="377" spans="2:8" x14ac:dyDescent="0.2">
      <c r="B377" s="191"/>
      <c r="G377" s="191"/>
      <c r="H377" s="191"/>
    </row>
    <row r="378" spans="2:8" x14ac:dyDescent="0.2">
      <c r="B378" s="191"/>
      <c r="G378" s="191"/>
      <c r="H378" s="191"/>
    </row>
    <row r="379" spans="2:8" x14ac:dyDescent="0.2">
      <c r="B379" s="191"/>
      <c r="G379" s="191"/>
      <c r="H379" s="191"/>
    </row>
    <row r="380" spans="2:8" x14ac:dyDescent="0.2">
      <c r="B380" s="191"/>
      <c r="G380" s="191"/>
      <c r="H380" s="191"/>
    </row>
  </sheetData>
  <mergeCells count="4">
    <mergeCell ref="C121:E121"/>
    <mergeCell ref="C124:E124"/>
    <mergeCell ref="C141:E141"/>
    <mergeCell ref="C144:E144"/>
  </mergeCells>
  <conditionalFormatting sqref="F123">
    <cfRule type="cellIs" dxfId="3" priority="2" stopIfTrue="1" operator="greaterThan">
      <formula>0.4</formula>
    </cfRule>
  </conditionalFormatting>
  <conditionalFormatting sqref="F143">
    <cfRule type="cellIs" dxfId="2" priority="1" stopIfTrue="1" operator="greaterThan">
      <formula>0.3</formula>
    </cfRule>
  </conditionalFormatting>
  <pageMargins left="0.75" right="0.75" top="1" bottom="1" header="0.5" footer="0.5"/>
  <pageSetup orientation="portrait" r:id="rId1"/>
  <headerFooter alignWithMargins="0">
    <oddHeader>&amp;A</oddHead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0"/>
  <sheetViews>
    <sheetView workbookViewId="0">
      <pane ySplit="1" topLeftCell="A2" activePane="bottomLeft" state="frozen"/>
      <selection activeCell="J2" activeCellId="1" sqref="C2:D73 J2:N73"/>
      <selection pane="bottomLeft" activeCell="B43" sqref="B43:B48"/>
    </sheetView>
  </sheetViews>
  <sheetFormatPr defaultColWidth="8.85546875" defaultRowHeight="12.75" x14ac:dyDescent="0.2"/>
  <cols>
    <col min="1" max="1" width="8.85546875" style="190"/>
    <col min="2" max="2" width="4.85546875" style="190" customWidth="1"/>
    <col min="3" max="3" width="21.7109375" style="190" customWidth="1"/>
    <col min="4" max="4" width="11" style="190" bestFit="1" customWidth="1"/>
    <col min="5" max="5" width="8.28515625" style="190" customWidth="1"/>
    <col min="6" max="6" width="9.42578125" style="190" customWidth="1"/>
    <col min="7" max="7" width="11" style="190" customWidth="1"/>
    <col min="8" max="8" width="10" style="190" customWidth="1"/>
    <col min="9" max="9" width="10.42578125" style="190" customWidth="1"/>
    <col min="10" max="10" width="11.7109375" style="190" customWidth="1"/>
    <col min="11" max="11" width="10.7109375" style="190" customWidth="1"/>
    <col min="12" max="12" width="4.85546875" style="190" customWidth="1"/>
    <col min="13" max="13" width="11.28515625" style="190" customWidth="1"/>
    <col min="14" max="14" width="10.85546875" style="190" customWidth="1"/>
    <col min="15" max="15" width="10.42578125" style="190" bestFit="1" customWidth="1"/>
    <col min="16" max="257" width="8.85546875" style="190"/>
    <col min="258" max="258" width="4.85546875" style="190" customWidth="1"/>
    <col min="259" max="259" width="21.7109375" style="190" customWidth="1"/>
    <col min="260" max="260" width="11" style="190" bestFit="1" customWidth="1"/>
    <col min="261" max="261" width="8.28515625" style="190" customWidth="1"/>
    <col min="262" max="262" width="9.42578125" style="190" customWidth="1"/>
    <col min="263" max="263" width="11" style="190" customWidth="1"/>
    <col min="264" max="264" width="10" style="190" customWidth="1"/>
    <col min="265" max="265" width="10.42578125" style="190" customWidth="1"/>
    <col min="266" max="266" width="11.7109375" style="190" customWidth="1"/>
    <col min="267" max="267" width="10.7109375" style="190" customWidth="1"/>
    <col min="268" max="268" width="4.85546875" style="190" customWidth="1"/>
    <col min="269" max="269" width="11.28515625" style="190" customWidth="1"/>
    <col min="270" max="270" width="10.85546875" style="190" customWidth="1"/>
    <col min="271" max="271" width="10.42578125" style="190" bestFit="1" customWidth="1"/>
    <col min="272" max="513" width="8.85546875" style="190"/>
    <col min="514" max="514" width="4.85546875" style="190" customWidth="1"/>
    <col min="515" max="515" width="21.7109375" style="190" customWidth="1"/>
    <col min="516" max="516" width="11" style="190" bestFit="1" customWidth="1"/>
    <col min="517" max="517" width="8.28515625" style="190" customWidth="1"/>
    <col min="518" max="518" width="9.42578125" style="190" customWidth="1"/>
    <col min="519" max="519" width="11" style="190" customWidth="1"/>
    <col min="520" max="520" width="10" style="190" customWidth="1"/>
    <col min="521" max="521" width="10.42578125" style="190" customWidth="1"/>
    <col min="522" max="522" width="11.7109375" style="190" customWidth="1"/>
    <col min="523" max="523" width="10.7109375" style="190" customWidth="1"/>
    <col min="524" max="524" width="4.85546875" style="190" customWidth="1"/>
    <col min="525" max="525" width="11.28515625" style="190" customWidth="1"/>
    <col min="526" max="526" width="10.85546875" style="190" customWidth="1"/>
    <col min="527" max="527" width="10.42578125" style="190" bestFit="1" customWidth="1"/>
    <col min="528" max="769" width="8.85546875" style="190"/>
    <col min="770" max="770" width="4.85546875" style="190" customWidth="1"/>
    <col min="771" max="771" width="21.7109375" style="190" customWidth="1"/>
    <col min="772" max="772" width="11" style="190" bestFit="1" customWidth="1"/>
    <col min="773" max="773" width="8.28515625" style="190" customWidth="1"/>
    <col min="774" max="774" width="9.42578125" style="190" customWidth="1"/>
    <col min="775" max="775" width="11" style="190" customWidth="1"/>
    <col min="776" max="776" width="10" style="190" customWidth="1"/>
    <col min="777" max="777" width="10.42578125" style="190" customWidth="1"/>
    <col min="778" max="778" width="11.7109375" style="190" customWidth="1"/>
    <col min="779" max="779" width="10.7109375" style="190" customWidth="1"/>
    <col min="780" max="780" width="4.85546875" style="190" customWidth="1"/>
    <col min="781" max="781" width="11.28515625" style="190" customWidth="1"/>
    <col min="782" max="782" width="10.85546875" style="190" customWidth="1"/>
    <col min="783" max="783" width="10.42578125" style="190" bestFit="1" customWidth="1"/>
    <col min="784" max="1025" width="8.85546875" style="190"/>
    <col min="1026" max="1026" width="4.85546875" style="190" customWidth="1"/>
    <col min="1027" max="1027" width="21.7109375" style="190" customWidth="1"/>
    <col min="1028" max="1028" width="11" style="190" bestFit="1" customWidth="1"/>
    <col min="1029" max="1029" width="8.28515625" style="190" customWidth="1"/>
    <col min="1030" max="1030" width="9.42578125" style="190" customWidth="1"/>
    <col min="1031" max="1031" width="11" style="190" customWidth="1"/>
    <col min="1032" max="1032" width="10" style="190" customWidth="1"/>
    <col min="1033" max="1033" width="10.42578125" style="190" customWidth="1"/>
    <col min="1034" max="1034" width="11.7109375" style="190" customWidth="1"/>
    <col min="1035" max="1035" width="10.7109375" style="190" customWidth="1"/>
    <col min="1036" max="1036" width="4.85546875" style="190" customWidth="1"/>
    <col min="1037" max="1037" width="11.28515625" style="190" customWidth="1"/>
    <col min="1038" max="1038" width="10.85546875" style="190" customWidth="1"/>
    <col min="1039" max="1039" width="10.42578125" style="190" bestFit="1" customWidth="1"/>
    <col min="1040" max="1281" width="8.85546875" style="190"/>
    <col min="1282" max="1282" width="4.85546875" style="190" customWidth="1"/>
    <col min="1283" max="1283" width="21.7109375" style="190" customWidth="1"/>
    <col min="1284" max="1284" width="11" style="190" bestFit="1" customWidth="1"/>
    <col min="1285" max="1285" width="8.28515625" style="190" customWidth="1"/>
    <col min="1286" max="1286" width="9.42578125" style="190" customWidth="1"/>
    <col min="1287" max="1287" width="11" style="190" customWidth="1"/>
    <col min="1288" max="1288" width="10" style="190" customWidth="1"/>
    <col min="1289" max="1289" width="10.42578125" style="190" customWidth="1"/>
    <col min="1290" max="1290" width="11.7109375" style="190" customWidth="1"/>
    <col min="1291" max="1291" width="10.7109375" style="190" customWidth="1"/>
    <col min="1292" max="1292" width="4.85546875" style="190" customWidth="1"/>
    <col min="1293" max="1293" width="11.28515625" style="190" customWidth="1"/>
    <col min="1294" max="1294" width="10.85546875" style="190" customWidth="1"/>
    <col min="1295" max="1295" width="10.42578125" style="190" bestFit="1" customWidth="1"/>
    <col min="1296" max="1537" width="8.85546875" style="190"/>
    <col min="1538" max="1538" width="4.85546875" style="190" customWidth="1"/>
    <col min="1539" max="1539" width="21.7109375" style="190" customWidth="1"/>
    <col min="1540" max="1540" width="11" style="190" bestFit="1" customWidth="1"/>
    <col min="1541" max="1541" width="8.28515625" style="190" customWidth="1"/>
    <col min="1542" max="1542" width="9.42578125" style="190" customWidth="1"/>
    <col min="1543" max="1543" width="11" style="190" customWidth="1"/>
    <col min="1544" max="1544" width="10" style="190" customWidth="1"/>
    <col min="1545" max="1545" width="10.42578125" style="190" customWidth="1"/>
    <col min="1546" max="1546" width="11.7109375" style="190" customWidth="1"/>
    <col min="1547" max="1547" width="10.7109375" style="190" customWidth="1"/>
    <col min="1548" max="1548" width="4.85546875" style="190" customWidth="1"/>
    <col min="1549" max="1549" width="11.28515625" style="190" customWidth="1"/>
    <col min="1550" max="1550" width="10.85546875" style="190" customWidth="1"/>
    <col min="1551" max="1551" width="10.42578125" style="190" bestFit="1" customWidth="1"/>
    <col min="1552" max="1793" width="8.85546875" style="190"/>
    <col min="1794" max="1794" width="4.85546875" style="190" customWidth="1"/>
    <col min="1795" max="1795" width="21.7109375" style="190" customWidth="1"/>
    <col min="1796" max="1796" width="11" style="190" bestFit="1" customWidth="1"/>
    <col min="1797" max="1797" width="8.28515625" style="190" customWidth="1"/>
    <col min="1798" max="1798" width="9.42578125" style="190" customWidth="1"/>
    <col min="1799" max="1799" width="11" style="190" customWidth="1"/>
    <col min="1800" max="1800" width="10" style="190" customWidth="1"/>
    <col min="1801" max="1801" width="10.42578125" style="190" customWidth="1"/>
    <col min="1802" max="1802" width="11.7109375" style="190" customWidth="1"/>
    <col min="1803" max="1803" width="10.7109375" style="190" customWidth="1"/>
    <col min="1804" max="1804" width="4.85546875" style="190" customWidth="1"/>
    <col min="1805" max="1805" width="11.28515625" style="190" customWidth="1"/>
    <col min="1806" max="1806" width="10.85546875" style="190" customWidth="1"/>
    <col min="1807" max="1807" width="10.42578125" style="190" bestFit="1" customWidth="1"/>
    <col min="1808" max="2049" width="8.85546875" style="190"/>
    <col min="2050" max="2050" width="4.85546875" style="190" customWidth="1"/>
    <col min="2051" max="2051" width="21.7109375" style="190" customWidth="1"/>
    <col min="2052" max="2052" width="11" style="190" bestFit="1" customWidth="1"/>
    <col min="2053" max="2053" width="8.28515625" style="190" customWidth="1"/>
    <col min="2054" max="2054" width="9.42578125" style="190" customWidth="1"/>
    <col min="2055" max="2055" width="11" style="190" customWidth="1"/>
    <col min="2056" max="2056" width="10" style="190" customWidth="1"/>
    <col min="2057" max="2057" width="10.42578125" style="190" customWidth="1"/>
    <col min="2058" max="2058" width="11.7109375" style="190" customWidth="1"/>
    <col min="2059" max="2059" width="10.7109375" style="190" customWidth="1"/>
    <col min="2060" max="2060" width="4.85546875" style="190" customWidth="1"/>
    <col min="2061" max="2061" width="11.28515625" style="190" customWidth="1"/>
    <col min="2062" max="2062" width="10.85546875" style="190" customWidth="1"/>
    <col min="2063" max="2063" width="10.42578125" style="190" bestFit="1" customWidth="1"/>
    <col min="2064" max="2305" width="8.85546875" style="190"/>
    <col min="2306" max="2306" width="4.85546875" style="190" customWidth="1"/>
    <col min="2307" max="2307" width="21.7109375" style="190" customWidth="1"/>
    <col min="2308" max="2308" width="11" style="190" bestFit="1" customWidth="1"/>
    <col min="2309" max="2309" width="8.28515625" style="190" customWidth="1"/>
    <col min="2310" max="2310" width="9.42578125" style="190" customWidth="1"/>
    <col min="2311" max="2311" width="11" style="190" customWidth="1"/>
    <col min="2312" max="2312" width="10" style="190" customWidth="1"/>
    <col min="2313" max="2313" width="10.42578125" style="190" customWidth="1"/>
    <col min="2314" max="2314" width="11.7109375" style="190" customWidth="1"/>
    <col min="2315" max="2315" width="10.7109375" style="190" customWidth="1"/>
    <col min="2316" max="2316" width="4.85546875" style="190" customWidth="1"/>
    <col min="2317" max="2317" width="11.28515625" style="190" customWidth="1"/>
    <col min="2318" max="2318" width="10.85546875" style="190" customWidth="1"/>
    <col min="2319" max="2319" width="10.42578125" style="190" bestFit="1" customWidth="1"/>
    <col min="2320" max="2561" width="8.85546875" style="190"/>
    <col min="2562" max="2562" width="4.85546875" style="190" customWidth="1"/>
    <col min="2563" max="2563" width="21.7109375" style="190" customWidth="1"/>
    <col min="2564" max="2564" width="11" style="190" bestFit="1" customWidth="1"/>
    <col min="2565" max="2565" width="8.28515625" style="190" customWidth="1"/>
    <col min="2566" max="2566" width="9.42578125" style="190" customWidth="1"/>
    <col min="2567" max="2567" width="11" style="190" customWidth="1"/>
    <col min="2568" max="2568" width="10" style="190" customWidth="1"/>
    <col min="2569" max="2569" width="10.42578125" style="190" customWidth="1"/>
    <col min="2570" max="2570" width="11.7109375" style="190" customWidth="1"/>
    <col min="2571" max="2571" width="10.7109375" style="190" customWidth="1"/>
    <col min="2572" max="2572" width="4.85546875" style="190" customWidth="1"/>
    <col min="2573" max="2573" width="11.28515625" style="190" customWidth="1"/>
    <col min="2574" max="2574" width="10.85546875" style="190" customWidth="1"/>
    <col min="2575" max="2575" width="10.42578125" style="190" bestFit="1" customWidth="1"/>
    <col min="2576" max="2817" width="8.85546875" style="190"/>
    <col min="2818" max="2818" width="4.85546875" style="190" customWidth="1"/>
    <col min="2819" max="2819" width="21.7109375" style="190" customWidth="1"/>
    <col min="2820" max="2820" width="11" style="190" bestFit="1" customWidth="1"/>
    <col min="2821" max="2821" width="8.28515625" style="190" customWidth="1"/>
    <col min="2822" max="2822" width="9.42578125" style="190" customWidth="1"/>
    <col min="2823" max="2823" width="11" style="190" customWidth="1"/>
    <col min="2824" max="2824" width="10" style="190" customWidth="1"/>
    <col min="2825" max="2825" width="10.42578125" style="190" customWidth="1"/>
    <col min="2826" max="2826" width="11.7109375" style="190" customWidth="1"/>
    <col min="2827" max="2827" width="10.7109375" style="190" customWidth="1"/>
    <col min="2828" max="2828" width="4.85546875" style="190" customWidth="1"/>
    <col min="2829" max="2829" width="11.28515625" style="190" customWidth="1"/>
    <col min="2830" max="2830" width="10.85546875" style="190" customWidth="1"/>
    <col min="2831" max="2831" width="10.42578125" style="190" bestFit="1" customWidth="1"/>
    <col min="2832" max="3073" width="8.85546875" style="190"/>
    <col min="3074" max="3074" width="4.85546875" style="190" customWidth="1"/>
    <col min="3075" max="3075" width="21.7109375" style="190" customWidth="1"/>
    <col min="3076" max="3076" width="11" style="190" bestFit="1" customWidth="1"/>
    <col min="3077" max="3077" width="8.28515625" style="190" customWidth="1"/>
    <col min="3078" max="3078" width="9.42578125" style="190" customWidth="1"/>
    <col min="3079" max="3079" width="11" style="190" customWidth="1"/>
    <col min="3080" max="3080" width="10" style="190" customWidth="1"/>
    <col min="3081" max="3081" width="10.42578125" style="190" customWidth="1"/>
    <col min="3082" max="3082" width="11.7109375" style="190" customWidth="1"/>
    <col min="3083" max="3083" width="10.7109375" style="190" customWidth="1"/>
    <col min="3084" max="3084" width="4.85546875" style="190" customWidth="1"/>
    <col min="3085" max="3085" width="11.28515625" style="190" customWidth="1"/>
    <col min="3086" max="3086" width="10.85546875" style="190" customWidth="1"/>
    <col min="3087" max="3087" width="10.42578125" style="190" bestFit="1" customWidth="1"/>
    <col min="3088" max="3329" width="8.85546875" style="190"/>
    <col min="3330" max="3330" width="4.85546875" style="190" customWidth="1"/>
    <col min="3331" max="3331" width="21.7109375" style="190" customWidth="1"/>
    <col min="3332" max="3332" width="11" style="190" bestFit="1" customWidth="1"/>
    <col min="3333" max="3333" width="8.28515625" style="190" customWidth="1"/>
    <col min="3334" max="3334" width="9.42578125" style="190" customWidth="1"/>
    <col min="3335" max="3335" width="11" style="190" customWidth="1"/>
    <col min="3336" max="3336" width="10" style="190" customWidth="1"/>
    <col min="3337" max="3337" width="10.42578125" style="190" customWidth="1"/>
    <col min="3338" max="3338" width="11.7109375" style="190" customWidth="1"/>
    <col min="3339" max="3339" width="10.7109375" style="190" customWidth="1"/>
    <col min="3340" max="3340" width="4.85546875" style="190" customWidth="1"/>
    <col min="3341" max="3341" width="11.28515625" style="190" customWidth="1"/>
    <col min="3342" max="3342" width="10.85546875" style="190" customWidth="1"/>
    <col min="3343" max="3343" width="10.42578125" style="190" bestFit="1" customWidth="1"/>
    <col min="3344" max="3585" width="8.85546875" style="190"/>
    <col min="3586" max="3586" width="4.85546875" style="190" customWidth="1"/>
    <col min="3587" max="3587" width="21.7109375" style="190" customWidth="1"/>
    <col min="3588" max="3588" width="11" style="190" bestFit="1" customWidth="1"/>
    <col min="3589" max="3589" width="8.28515625" style="190" customWidth="1"/>
    <col min="3590" max="3590" width="9.42578125" style="190" customWidth="1"/>
    <col min="3591" max="3591" width="11" style="190" customWidth="1"/>
    <col min="3592" max="3592" width="10" style="190" customWidth="1"/>
    <col min="3593" max="3593" width="10.42578125" style="190" customWidth="1"/>
    <col min="3594" max="3594" width="11.7109375" style="190" customWidth="1"/>
    <col min="3595" max="3595" width="10.7109375" style="190" customWidth="1"/>
    <col min="3596" max="3596" width="4.85546875" style="190" customWidth="1"/>
    <col min="3597" max="3597" width="11.28515625" style="190" customWidth="1"/>
    <col min="3598" max="3598" width="10.85546875" style="190" customWidth="1"/>
    <col min="3599" max="3599" width="10.42578125" style="190" bestFit="1" customWidth="1"/>
    <col min="3600" max="3841" width="8.85546875" style="190"/>
    <col min="3842" max="3842" width="4.85546875" style="190" customWidth="1"/>
    <col min="3843" max="3843" width="21.7109375" style="190" customWidth="1"/>
    <col min="3844" max="3844" width="11" style="190" bestFit="1" customWidth="1"/>
    <col min="3845" max="3845" width="8.28515625" style="190" customWidth="1"/>
    <col min="3846" max="3846" width="9.42578125" style="190" customWidth="1"/>
    <col min="3847" max="3847" width="11" style="190" customWidth="1"/>
    <col min="3848" max="3848" width="10" style="190" customWidth="1"/>
    <col min="3849" max="3849" width="10.42578125" style="190" customWidth="1"/>
    <col min="3850" max="3850" width="11.7109375" style="190" customWidth="1"/>
    <col min="3851" max="3851" width="10.7109375" style="190" customWidth="1"/>
    <col min="3852" max="3852" width="4.85546875" style="190" customWidth="1"/>
    <col min="3853" max="3853" width="11.28515625" style="190" customWidth="1"/>
    <col min="3854" max="3854" width="10.85546875" style="190" customWidth="1"/>
    <col min="3855" max="3855" width="10.42578125" style="190" bestFit="1" customWidth="1"/>
    <col min="3856" max="4097" width="8.85546875" style="190"/>
    <col min="4098" max="4098" width="4.85546875" style="190" customWidth="1"/>
    <col min="4099" max="4099" width="21.7109375" style="190" customWidth="1"/>
    <col min="4100" max="4100" width="11" style="190" bestFit="1" customWidth="1"/>
    <col min="4101" max="4101" width="8.28515625" style="190" customWidth="1"/>
    <col min="4102" max="4102" width="9.42578125" style="190" customWidth="1"/>
    <col min="4103" max="4103" width="11" style="190" customWidth="1"/>
    <col min="4104" max="4104" width="10" style="190" customWidth="1"/>
    <col min="4105" max="4105" width="10.42578125" style="190" customWidth="1"/>
    <col min="4106" max="4106" width="11.7109375" style="190" customWidth="1"/>
    <col min="4107" max="4107" width="10.7109375" style="190" customWidth="1"/>
    <col min="4108" max="4108" width="4.85546875" style="190" customWidth="1"/>
    <col min="4109" max="4109" width="11.28515625" style="190" customWidth="1"/>
    <col min="4110" max="4110" width="10.85546875" style="190" customWidth="1"/>
    <col min="4111" max="4111" width="10.42578125" style="190" bestFit="1" customWidth="1"/>
    <col min="4112" max="4353" width="8.85546875" style="190"/>
    <col min="4354" max="4354" width="4.85546875" style="190" customWidth="1"/>
    <col min="4355" max="4355" width="21.7109375" style="190" customWidth="1"/>
    <col min="4356" max="4356" width="11" style="190" bestFit="1" customWidth="1"/>
    <col min="4357" max="4357" width="8.28515625" style="190" customWidth="1"/>
    <col min="4358" max="4358" width="9.42578125" style="190" customWidth="1"/>
    <col min="4359" max="4359" width="11" style="190" customWidth="1"/>
    <col min="4360" max="4360" width="10" style="190" customWidth="1"/>
    <col min="4361" max="4361" width="10.42578125" style="190" customWidth="1"/>
    <col min="4362" max="4362" width="11.7109375" style="190" customWidth="1"/>
    <col min="4363" max="4363" width="10.7109375" style="190" customWidth="1"/>
    <col min="4364" max="4364" width="4.85546875" style="190" customWidth="1"/>
    <col min="4365" max="4365" width="11.28515625" style="190" customWidth="1"/>
    <col min="4366" max="4366" width="10.85546875" style="190" customWidth="1"/>
    <col min="4367" max="4367" width="10.42578125" style="190" bestFit="1" customWidth="1"/>
    <col min="4368" max="4609" width="8.85546875" style="190"/>
    <col min="4610" max="4610" width="4.85546875" style="190" customWidth="1"/>
    <col min="4611" max="4611" width="21.7109375" style="190" customWidth="1"/>
    <col min="4612" max="4612" width="11" style="190" bestFit="1" customWidth="1"/>
    <col min="4613" max="4613" width="8.28515625" style="190" customWidth="1"/>
    <col min="4614" max="4614" width="9.42578125" style="190" customWidth="1"/>
    <col min="4615" max="4615" width="11" style="190" customWidth="1"/>
    <col min="4616" max="4616" width="10" style="190" customWidth="1"/>
    <col min="4617" max="4617" width="10.42578125" style="190" customWidth="1"/>
    <col min="4618" max="4618" width="11.7109375" style="190" customWidth="1"/>
    <col min="4619" max="4619" width="10.7109375" style="190" customWidth="1"/>
    <col min="4620" max="4620" width="4.85546875" style="190" customWidth="1"/>
    <col min="4621" max="4621" width="11.28515625" style="190" customWidth="1"/>
    <col min="4622" max="4622" width="10.85546875" style="190" customWidth="1"/>
    <col min="4623" max="4623" width="10.42578125" style="190" bestFit="1" customWidth="1"/>
    <col min="4624" max="4865" width="8.85546875" style="190"/>
    <col min="4866" max="4866" width="4.85546875" style="190" customWidth="1"/>
    <col min="4867" max="4867" width="21.7109375" style="190" customWidth="1"/>
    <col min="4868" max="4868" width="11" style="190" bestFit="1" customWidth="1"/>
    <col min="4869" max="4869" width="8.28515625" style="190" customWidth="1"/>
    <col min="4870" max="4870" width="9.42578125" style="190" customWidth="1"/>
    <col min="4871" max="4871" width="11" style="190" customWidth="1"/>
    <col min="4872" max="4872" width="10" style="190" customWidth="1"/>
    <col min="4873" max="4873" width="10.42578125" style="190" customWidth="1"/>
    <col min="4874" max="4874" width="11.7109375" style="190" customWidth="1"/>
    <col min="4875" max="4875" width="10.7109375" style="190" customWidth="1"/>
    <col min="4876" max="4876" width="4.85546875" style="190" customWidth="1"/>
    <col min="4877" max="4877" width="11.28515625" style="190" customWidth="1"/>
    <col min="4878" max="4878" width="10.85546875" style="190" customWidth="1"/>
    <col min="4879" max="4879" width="10.42578125" style="190" bestFit="1" customWidth="1"/>
    <col min="4880" max="5121" width="8.85546875" style="190"/>
    <col min="5122" max="5122" width="4.85546875" style="190" customWidth="1"/>
    <col min="5123" max="5123" width="21.7109375" style="190" customWidth="1"/>
    <col min="5124" max="5124" width="11" style="190" bestFit="1" customWidth="1"/>
    <col min="5125" max="5125" width="8.28515625" style="190" customWidth="1"/>
    <col min="5126" max="5126" width="9.42578125" style="190" customWidth="1"/>
    <col min="5127" max="5127" width="11" style="190" customWidth="1"/>
    <col min="5128" max="5128" width="10" style="190" customWidth="1"/>
    <col min="5129" max="5129" width="10.42578125" style="190" customWidth="1"/>
    <col min="5130" max="5130" width="11.7109375" style="190" customWidth="1"/>
    <col min="5131" max="5131" width="10.7109375" style="190" customWidth="1"/>
    <col min="5132" max="5132" width="4.85546875" style="190" customWidth="1"/>
    <col min="5133" max="5133" width="11.28515625" style="190" customWidth="1"/>
    <col min="5134" max="5134" width="10.85546875" style="190" customWidth="1"/>
    <col min="5135" max="5135" width="10.42578125" style="190" bestFit="1" customWidth="1"/>
    <col min="5136" max="5377" width="8.85546875" style="190"/>
    <col min="5378" max="5378" width="4.85546875" style="190" customWidth="1"/>
    <col min="5379" max="5379" width="21.7109375" style="190" customWidth="1"/>
    <col min="5380" max="5380" width="11" style="190" bestFit="1" customWidth="1"/>
    <col min="5381" max="5381" width="8.28515625" style="190" customWidth="1"/>
    <col min="5382" max="5382" width="9.42578125" style="190" customWidth="1"/>
    <col min="5383" max="5383" width="11" style="190" customWidth="1"/>
    <col min="5384" max="5384" width="10" style="190" customWidth="1"/>
    <col min="5385" max="5385" width="10.42578125" style="190" customWidth="1"/>
    <col min="5386" max="5386" width="11.7109375" style="190" customWidth="1"/>
    <col min="5387" max="5387" width="10.7109375" style="190" customWidth="1"/>
    <col min="5388" max="5388" width="4.85546875" style="190" customWidth="1"/>
    <col min="5389" max="5389" width="11.28515625" style="190" customWidth="1"/>
    <col min="5390" max="5390" width="10.85546875" style="190" customWidth="1"/>
    <col min="5391" max="5391" width="10.42578125" style="190" bestFit="1" customWidth="1"/>
    <col min="5392" max="5633" width="8.85546875" style="190"/>
    <col min="5634" max="5634" width="4.85546875" style="190" customWidth="1"/>
    <col min="5635" max="5635" width="21.7109375" style="190" customWidth="1"/>
    <col min="5636" max="5636" width="11" style="190" bestFit="1" customWidth="1"/>
    <col min="5637" max="5637" width="8.28515625" style="190" customWidth="1"/>
    <col min="5638" max="5638" width="9.42578125" style="190" customWidth="1"/>
    <col min="5639" max="5639" width="11" style="190" customWidth="1"/>
    <col min="5640" max="5640" width="10" style="190" customWidth="1"/>
    <col min="5641" max="5641" width="10.42578125" style="190" customWidth="1"/>
    <col min="5642" max="5642" width="11.7109375" style="190" customWidth="1"/>
    <col min="5643" max="5643" width="10.7109375" style="190" customWidth="1"/>
    <col min="5644" max="5644" width="4.85546875" style="190" customWidth="1"/>
    <col min="5645" max="5645" width="11.28515625" style="190" customWidth="1"/>
    <col min="5646" max="5646" width="10.85546875" style="190" customWidth="1"/>
    <col min="5647" max="5647" width="10.42578125" style="190" bestFit="1" customWidth="1"/>
    <col min="5648" max="5889" width="8.85546875" style="190"/>
    <col min="5890" max="5890" width="4.85546875" style="190" customWidth="1"/>
    <col min="5891" max="5891" width="21.7109375" style="190" customWidth="1"/>
    <col min="5892" max="5892" width="11" style="190" bestFit="1" customWidth="1"/>
    <col min="5893" max="5893" width="8.28515625" style="190" customWidth="1"/>
    <col min="5894" max="5894" width="9.42578125" style="190" customWidth="1"/>
    <col min="5895" max="5895" width="11" style="190" customWidth="1"/>
    <col min="5896" max="5896" width="10" style="190" customWidth="1"/>
    <col min="5897" max="5897" width="10.42578125" style="190" customWidth="1"/>
    <col min="5898" max="5898" width="11.7109375" style="190" customWidth="1"/>
    <col min="5899" max="5899" width="10.7109375" style="190" customWidth="1"/>
    <col min="5900" max="5900" width="4.85546875" style="190" customWidth="1"/>
    <col min="5901" max="5901" width="11.28515625" style="190" customWidth="1"/>
    <col min="5902" max="5902" width="10.85546875" style="190" customWidth="1"/>
    <col min="5903" max="5903" width="10.42578125" style="190" bestFit="1" customWidth="1"/>
    <col min="5904" max="6145" width="8.85546875" style="190"/>
    <col min="6146" max="6146" width="4.85546875" style="190" customWidth="1"/>
    <col min="6147" max="6147" width="21.7109375" style="190" customWidth="1"/>
    <col min="6148" max="6148" width="11" style="190" bestFit="1" customWidth="1"/>
    <col min="6149" max="6149" width="8.28515625" style="190" customWidth="1"/>
    <col min="6150" max="6150" width="9.42578125" style="190" customWidth="1"/>
    <col min="6151" max="6151" width="11" style="190" customWidth="1"/>
    <col min="6152" max="6152" width="10" style="190" customWidth="1"/>
    <col min="6153" max="6153" width="10.42578125" style="190" customWidth="1"/>
    <col min="6154" max="6154" width="11.7109375" style="190" customWidth="1"/>
    <col min="6155" max="6155" width="10.7109375" style="190" customWidth="1"/>
    <col min="6156" max="6156" width="4.85546875" style="190" customWidth="1"/>
    <col min="6157" max="6157" width="11.28515625" style="190" customWidth="1"/>
    <col min="6158" max="6158" width="10.85546875" style="190" customWidth="1"/>
    <col min="6159" max="6159" width="10.42578125" style="190" bestFit="1" customWidth="1"/>
    <col min="6160" max="6401" width="8.85546875" style="190"/>
    <col min="6402" max="6402" width="4.85546875" style="190" customWidth="1"/>
    <col min="6403" max="6403" width="21.7109375" style="190" customWidth="1"/>
    <col min="6404" max="6404" width="11" style="190" bestFit="1" customWidth="1"/>
    <col min="6405" max="6405" width="8.28515625" style="190" customWidth="1"/>
    <col min="6406" max="6406" width="9.42578125" style="190" customWidth="1"/>
    <col min="6407" max="6407" width="11" style="190" customWidth="1"/>
    <col min="6408" max="6408" width="10" style="190" customWidth="1"/>
    <col min="6409" max="6409" width="10.42578125" style="190" customWidth="1"/>
    <col min="6410" max="6410" width="11.7109375" style="190" customWidth="1"/>
    <col min="6411" max="6411" width="10.7109375" style="190" customWidth="1"/>
    <col min="6412" max="6412" width="4.85546875" style="190" customWidth="1"/>
    <col min="6413" max="6413" width="11.28515625" style="190" customWidth="1"/>
    <col min="6414" max="6414" width="10.85546875" style="190" customWidth="1"/>
    <col min="6415" max="6415" width="10.42578125" style="190" bestFit="1" customWidth="1"/>
    <col min="6416" max="6657" width="8.85546875" style="190"/>
    <col min="6658" max="6658" width="4.85546875" style="190" customWidth="1"/>
    <col min="6659" max="6659" width="21.7109375" style="190" customWidth="1"/>
    <col min="6660" max="6660" width="11" style="190" bestFit="1" customWidth="1"/>
    <col min="6661" max="6661" width="8.28515625" style="190" customWidth="1"/>
    <col min="6662" max="6662" width="9.42578125" style="190" customWidth="1"/>
    <col min="6663" max="6663" width="11" style="190" customWidth="1"/>
    <col min="6664" max="6664" width="10" style="190" customWidth="1"/>
    <col min="6665" max="6665" width="10.42578125" style="190" customWidth="1"/>
    <col min="6666" max="6666" width="11.7109375" style="190" customWidth="1"/>
    <col min="6667" max="6667" width="10.7109375" style="190" customWidth="1"/>
    <col min="6668" max="6668" width="4.85546875" style="190" customWidth="1"/>
    <col min="6669" max="6669" width="11.28515625" style="190" customWidth="1"/>
    <col min="6670" max="6670" width="10.85546875" style="190" customWidth="1"/>
    <col min="6671" max="6671" width="10.42578125" style="190" bestFit="1" customWidth="1"/>
    <col min="6672" max="6913" width="8.85546875" style="190"/>
    <col min="6914" max="6914" width="4.85546875" style="190" customWidth="1"/>
    <col min="6915" max="6915" width="21.7109375" style="190" customWidth="1"/>
    <col min="6916" max="6916" width="11" style="190" bestFit="1" customWidth="1"/>
    <col min="6917" max="6917" width="8.28515625" style="190" customWidth="1"/>
    <col min="6918" max="6918" width="9.42578125" style="190" customWidth="1"/>
    <col min="6919" max="6919" width="11" style="190" customWidth="1"/>
    <col min="6920" max="6920" width="10" style="190" customWidth="1"/>
    <col min="6921" max="6921" width="10.42578125" style="190" customWidth="1"/>
    <col min="6922" max="6922" width="11.7109375" style="190" customWidth="1"/>
    <col min="6923" max="6923" width="10.7109375" style="190" customWidth="1"/>
    <col min="6924" max="6924" width="4.85546875" style="190" customWidth="1"/>
    <col min="6925" max="6925" width="11.28515625" style="190" customWidth="1"/>
    <col min="6926" max="6926" width="10.85546875" style="190" customWidth="1"/>
    <col min="6927" max="6927" width="10.42578125" style="190" bestFit="1" customWidth="1"/>
    <col min="6928" max="7169" width="8.85546875" style="190"/>
    <col min="7170" max="7170" width="4.85546875" style="190" customWidth="1"/>
    <col min="7171" max="7171" width="21.7109375" style="190" customWidth="1"/>
    <col min="7172" max="7172" width="11" style="190" bestFit="1" customWidth="1"/>
    <col min="7173" max="7173" width="8.28515625" style="190" customWidth="1"/>
    <col min="7174" max="7174" width="9.42578125" style="190" customWidth="1"/>
    <col min="7175" max="7175" width="11" style="190" customWidth="1"/>
    <col min="7176" max="7176" width="10" style="190" customWidth="1"/>
    <col min="7177" max="7177" width="10.42578125" style="190" customWidth="1"/>
    <col min="7178" max="7178" width="11.7109375" style="190" customWidth="1"/>
    <col min="7179" max="7179" width="10.7109375" style="190" customWidth="1"/>
    <col min="7180" max="7180" width="4.85546875" style="190" customWidth="1"/>
    <col min="7181" max="7181" width="11.28515625" style="190" customWidth="1"/>
    <col min="7182" max="7182" width="10.85546875" style="190" customWidth="1"/>
    <col min="7183" max="7183" width="10.42578125" style="190" bestFit="1" customWidth="1"/>
    <col min="7184" max="7425" width="8.85546875" style="190"/>
    <col min="7426" max="7426" width="4.85546875" style="190" customWidth="1"/>
    <col min="7427" max="7427" width="21.7109375" style="190" customWidth="1"/>
    <col min="7428" max="7428" width="11" style="190" bestFit="1" customWidth="1"/>
    <col min="7429" max="7429" width="8.28515625" style="190" customWidth="1"/>
    <col min="7430" max="7430" width="9.42578125" style="190" customWidth="1"/>
    <col min="7431" max="7431" width="11" style="190" customWidth="1"/>
    <col min="7432" max="7432" width="10" style="190" customWidth="1"/>
    <col min="7433" max="7433" width="10.42578125" style="190" customWidth="1"/>
    <col min="7434" max="7434" width="11.7109375" style="190" customWidth="1"/>
    <col min="7435" max="7435" width="10.7109375" style="190" customWidth="1"/>
    <col min="7436" max="7436" width="4.85546875" style="190" customWidth="1"/>
    <col min="7437" max="7437" width="11.28515625" style="190" customWidth="1"/>
    <col min="7438" max="7438" width="10.85546875" style="190" customWidth="1"/>
    <col min="7439" max="7439" width="10.42578125" style="190" bestFit="1" customWidth="1"/>
    <col min="7440" max="7681" width="8.85546875" style="190"/>
    <col min="7682" max="7682" width="4.85546875" style="190" customWidth="1"/>
    <col min="7683" max="7683" width="21.7109375" style="190" customWidth="1"/>
    <col min="7684" max="7684" width="11" style="190" bestFit="1" customWidth="1"/>
    <col min="7685" max="7685" width="8.28515625" style="190" customWidth="1"/>
    <col min="7686" max="7686" width="9.42578125" style="190" customWidth="1"/>
    <col min="7687" max="7687" width="11" style="190" customWidth="1"/>
    <col min="7688" max="7688" width="10" style="190" customWidth="1"/>
    <col min="7689" max="7689" width="10.42578125" style="190" customWidth="1"/>
    <col min="7690" max="7690" width="11.7109375" style="190" customWidth="1"/>
    <col min="7691" max="7691" width="10.7109375" style="190" customWidth="1"/>
    <col min="7692" max="7692" width="4.85546875" style="190" customWidth="1"/>
    <col min="7693" max="7693" width="11.28515625" style="190" customWidth="1"/>
    <col min="7694" max="7694" width="10.85546875" style="190" customWidth="1"/>
    <col min="7695" max="7695" width="10.42578125" style="190" bestFit="1" customWidth="1"/>
    <col min="7696" max="7937" width="8.85546875" style="190"/>
    <col min="7938" max="7938" width="4.85546875" style="190" customWidth="1"/>
    <col min="7939" max="7939" width="21.7109375" style="190" customWidth="1"/>
    <col min="7940" max="7940" width="11" style="190" bestFit="1" customWidth="1"/>
    <col min="7941" max="7941" width="8.28515625" style="190" customWidth="1"/>
    <col min="7942" max="7942" width="9.42578125" style="190" customWidth="1"/>
    <col min="7943" max="7943" width="11" style="190" customWidth="1"/>
    <col min="7944" max="7944" width="10" style="190" customWidth="1"/>
    <col min="7945" max="7945" width="10.42578125" style="190" customWidth="1"/>
    <col min="7946" max="7946" width="11.7109375" style="190" customWidth="1"/>
    <col min="7947" max="7947" width="10.7109375" style="190" customWidth="1"/>
    <col min="7948" max="7948" width="4.85546875" style="190" customWidth="1"/>
    <col min="7949" max="7949" width="11.28515625" style="190" customWidth="1"/>
    <col min="7950" max="7950" width="10.85546875" style="190" customWidth="1"/>
    <col min="7951" max="7951" width="10.42578125" style="190" bestFit="1" customWidth="1"/>
    <col min="7952" max="8193" width="8.85546875" style="190"/>
    <col min="8194" max="8194" width="4.85546875" style="190" customWidth="1"/>
    <col min="8195" max="8195" width="21.7109375" style="190" customWidth="1"/>
    <col min="8196" max="8196" width="11" style="190" bestFit="1" customWidth="1"/>
    <col min="8197" max="8197" width="8.28515625" style="190" customWidth="1"/>
    <col min="8198" max="8198" width="9.42578125" style="190" customWidth="1"/>
    <col min="8199" max="8199" width="11" style="190" customWidth="1"/>
    <col min="8200" max="8200" width="10" style="190" customWidth="1"/>
    <col min="8201" max="8201" width="10.42578125" style="190" customWidth="1"/>
    <col min="8202" max="8202" width="11.7109375" style="190" customWidth="1"/>
    <col min="8203" max="8203" width="10.7109375" style="190" customWidth="1"/>
    <col min="8204" max="8204" width="4.85546875" style="190" customWidth="1"/>
    <col min="8205" max="8205" width="11.28515625" style="190" customWidth="1"/>
    <col min="8206" max="8206" width="10.85546875" style="190" customWidth="1"/>
    <col min="8207" max="8207" width="10.42578125" style="190" bestFit="1" customWidth="1"/>
    <col min="8208" max="8449" width="8.85546875" style="190"/>
    <col min="8450" max="8450" width="4.85546875" style="190" customWidth="1"/>
    <col min="8451" max="8451" width="21.7109375" style="190" customWidth="1"/>
    <col min="8452" max="8452" width="11" style="190" bestFit="1" customWidth="1"/>
    <col min="8453" max="8453" width="8.28515625" style="190" customWidth="1"/>
    <col min="8454" max="8454" width="9.42578125" style="190" customWidth="1"/>
    <col min="8455" max="8455" width="11" style="190" customWidth="1"/>
    <col min="8456" max="8456" width="10" style="190" customWidth="1"/>
    <col min="8457" max="8457" width="10.42578125" style="190" customWidth="1"/>
    <col min="8458" max="8458" width="11.7109375" style="190" customWidth="1"/>
    <col min="8459" max="8459" width="10.7109375" style="190" customWidth="1"/>
    <col min="8460" max="8460" width="4.85546875" style="190" customWidth="1"/>
    <col min="8461" max="8461" width="11.28515625" style="190" customWidth="1"/>
    <col min="8462" max="8462" width="10.85546875" style="190" customWidth="1"/>
    <col min="8463" max="8463" width="10.42578125" style="190" bestFit="1" customWidth="1"/>
    <col min="8464" max="8705" width="8.85546875" style="190"/>
    <col min="8706" max="8706" width="4.85546875" style="190" customWidth="1"/>
    <col min="8707" max="8707" width="21.7109375" style="190" customWidth="1"/>
    <col min="8708" max="8708" width="11" style="190" bestFit="1" customWidth="1"/>
    <col min="8709" max="8709" width="8.28515625" style="190" customWidth="1"/>
    <col min="8710" max="8710" width="9.42578125" style="190" customWidth="1"/>
    <col min="8711" max="8711" width="11" style="190" customWidth="1"/>
    <col min="8712" max="8712" width="10" style="190" customWidth="1"/>
    <col min="8713" max="8713" width="10.42578125" style="190" customWidth="1"/>
    <col min="8714" max="8714" width="11.7109375" style="190" customWidth="1"/>
    <col min="8715" max="8715" width="10.7109375" style="190" customWidth="1"/>
    <col min="8716" max="8716" width="4.85546875" style="190" customWidth="1"/>
    <col min="8717" max="8717" width="11.28515625" style="190" customWidth="1"/>
    <col min="8718" max="8718" width="10.85546875" style="190" customWidth="1"/>
    <col min="8719" max="8719" width="10.42578125" style="190" bestFit="1" customWidth="1"/>
    <col min="8720" max="8961" width="8.85546875" style="190"/>
    <col min="8962" max="8962" width="4.85546875" style="190" customWidth="1"/>
    <col min="8963" max="8963" width="21.7109375" style="190" customWidth="1"/>
    <col min="8964" max="8964" width="11" style="190" bestFit="1" customWidth="1"/>
    <col min="8965" max="8965" width="8.28515625" style="190" customWidth="1"/>
    <col min="8966" max="8966" width="9.42578125" style="190" customWidth="1"/>
    <col min="8967" max="8967" width="11" style="190" customWidth="1"/>
    <col min="8968" max="8968" width="10" style="190" customWidth="1"/>
    <col min="8969" max="8969" width="10.42578125" style="190" customWidth="1"/>
    <col min="8970" max="8970" width="11.7109375" style="190" customWidth="1"/>
    <col min="8971" max="8971" width="10.7109375" style="190" customWidth="1"/>
    <col min="8972" max="8972" width="4.85546875" style="190" customWidth="1"/>
    <col min="8973" max="8973" width="11.28515625" style="190" customWidth="1"/>
    <col min="8974" max="8974" width="10.85546875" style="190" customWidth="1"/>
    <col min="8975" max="8975" width="10.42578125" style="190" bestFit="1" customWidth="1"/>
    <col min="8976" max="9217" width="8.85546875" style="190"/>
    <col min="9218" max="9218" width="4.85546875" style="190" customWidth="1"/>
    <col min="9219" max="9219" width="21.7109375" style="190" customWidth="1"/>
    <col min="9220" max="9220" width="11" style="190" bestFit="1" customWidth="1"/>
    <col min="9221" max="9221" width="8.28515625" style="190" customWidth="1"/>
    <col min="9222" max="9222" width="9.42578125" style="190" customWidth="1"/>
    <col min="9223" max="9223" width="11" style="190" customWidth="1"/>
    <col min="9224" max="9224" width="10" style="190" customWidth="1"/>
    <col min="9225" max="9225" width="10.42578125" style="190" customWidth="1"/>
    <col min="9226" max="9226" width="11.7109375" style="190" customWidth="1"/>
    <col min="9227" max="9227" width="10.7109375" style="190" customWidth="1"/>
    <col min="9228" max="9228" width="4.85546875" style="190" customWidth="1"/>
    <col min="9229" max="9229" width="11.28515625" style="190" customWidth="1"/>
    <col min="9230" max="9230" width="10.85546875" style="190" customWidth="1"/>
    <col min="9231" max="9231" width="10.42578125" style="190" bestFit="1" customWidth="1"/>
    <col min="9232" max="9473" width="8.85546875" style="190"/>
    <col min="9474" max="9474" width="4.85546875" style="190" customWidth="1"/>
    <col min="9475" max="9475" width="21.7109375" style="190" customWidth="1"/>
    <col min="9476" max="9476" width="11" style="190" bestFit="1" customWidth="1"/>
    <col min="9477" max="9477" width="8.28515625" style="190" customWidth="1"/>
    <col min="9478" max="9478" width="9.42578125" style="190" customWidth="1"/>
    <col min="9479" max="9479" width="11" style="190" customWidth="1"/>
    <col min="9480" max="9480" width="10" style="190" customWidth="1"/>
    <col min="9481" max="9481" width="10.42578125" style="190" customWidth="1"/>
    <col min="9482" max="9482" width="11.7109375" style="190" customWidth="1"/>
    <col min="9483" max="9483" width="10.7109375" style="190" customWidth="1"/>
    <col min="9484" max="9484" width="4.85546875" style="190" customWidth="1"/>
    <col min="9485" max="9485" width="11.28515625" style="190" customWidth="1"/>
    <col min="9486" max="9486" width="10.85546875" style="190" customWidth="1"/>
    <col min="9487" max="9487" width="10.42578125" style="190" bestFit="1" customWidth="1"/>
    <col min="9488" max="9729" width="8.85546875" style="190"/>
    <col min="9730" max="9730" width="4.85546875" style="190" customWidth="1"/>
    <col min="9731" max="9731" width="21.7109375" style="190" customWidth="1"/>
    <col min="9732" max="9732" width="11" style="190" bestFit="1" customWidth="1"/>
    <col min="9733" max="9733" width="8.28515625" style="190" customWidth="1"/>
    <col min="9734" max="9734" width="9.42578125" style="190" customWidth="1"/>
    <col min="9735" max="9735" width="11" style="190" customWidth="1"/>
    <col min="9736" max="9736" width="10" style="190" customWidth="1"/>
    <col min="9737" max="9737" width="10.42578125" style="190" customWidth="1"/>
    <col min="9738" max="9738" width="11.7109375" style="190" customWidth="1"/>
    <col min="9739" max="9739" width="10.7109375" style="190" customWidth="1"/>
    <col min="9740" max="9740" width="4.85546875" style="190" customWidth="1"/>
    <col min="9741" max="9741" width="11.28515625" style="190" customWidth="1"/>
    <col min="9742" max="9742" width="10.85546875" style="190" customWidth="1"/>
    <col min="9743" max="9743" width="10.42578125" style="190" bestFit="1" customWidth="1"/>
    <col min="9744" max="9985" width="8.85546875" style="190"/>
    <col min="9986" max="9986" width="4.85546875" style="190" customWidth="1"/>
    <col min="9987" max="9987" width="21.7109375" style="190" customWidth="1"/>
    <col min="9988" max="9988" width="11" style="190" bestFit="1" customWidth="1"/>
    <col min="9989" max="9989" width="8.28515625" style="190" customWidth="1"/>
    <col min="9990" max="9990" width="9.42578125" style="190" customWidth="1"/>
    <col min="9991" max="9991" width="11" style="190" customWidth="1"/>
    <col min="9992" max="9992" width="10" style="190" customWidth="1"/>
    <col min="9993" max="9993" width="10.42578125" style="190" customWidth="1"/>
    <col min="9994" max="9994" width="11.7109375" style="190" customWidth="1"/>
    <col min="9995" max="9995" width="10.7109375" style="190" customWidth="1"/>
    <col min="9996" max="9996" width="4.85546875" style="190" customWidth="1"/>
    <col min="9997" max="9997" width="11.28515625" style="190" customWidth="1"/>
    <col min="9998" max="9998" width="10.85546875" style="190" customWidth="1"/>
    <col min="9999" max="9999" width="10.42578125" style="190" bestFit="1" customWidth="1"/>
    <col min="10000" max="10241" width="8.85546875" style="190"/>
    <col min="10242" max="10242" width="4.85546875" style="190" customWidth="1"/>
    <col min="10243" max="10243" width="21.7109375" style="190" customWidth="1"/>
    <col min="10244" max="10244" width="11" style="190" bestFit="1" customWidth="1"/>
    <col min="10245" max="10245" width="8.28515625" style="190" customWidth="1"/>
    <col min="10246" max="10246" width="9.42578125" style="190" customWidth="1"/>
    <col min="10247" max="10247" width="11" style="190" customWidth="1"/>
    <col min="10248" max="10248" width="10" style="190" customWidth="1"/>
    <col min="10249" max="10249" width="10.42578125" style="190" customWidth="1"/>
    <col min="10250" max="10250" width="11.7109375" style="190" customWidth="1"/>
    <col min="10251" max="10251" width="10.7109375" style="190" customWidth="1"/>
    <col min="10252" max="10252" width="4.85546875" style="190" customWidth="1"/>
    <col min="10253" max="10253" width="11.28515625" style="190" customWidth="1"/>
    <col min="10254" max="10254" width="10.85546875" style="190" customWidth="1"/>
    <col min="10255" max="10255" width="10.42578125" style="190" bestFit="1" customWidth="1"/>
    <col min="10256" max="10497" width="8.85546875" style="190"/>
    <col min="10498" max="10498" width="4.85546875" style="190" customWidth="1"/>
    <col min="10499" max="10499" width="21.7109375" style="190" customWidth="1"/>
    <col min="10500" max="10500" width="11" style="190" bestFit="1" customWidth="1"/>
    <col min="10501" max="10501" width="8.28515625" style="190" customWidth="1"/>
    <col min="10502" max="10502" width="9.42578125" style="190" customWidth="1"/>
    <col min="10503" max="10503" width="11" style="190" customWidth="1"/>
    <col min="10504" max="10504" width="10" style="190" customWidth="1"/>
    <col min="10505" max="10505" width="10.42578125" style="190" customWidth="1"/>
    <col min="10506" max="10506" width="11.7109375" style="190" customWidth="1"/>
    <col min="10507" max="10507" width="10.7109375" style="190" customWidth="1"/>
    <col min="10508" max="10508" width="4.85546875" style="190" customWidth="1"/>
    <col min="10509" max="10509" width="11.28515625" style="190" customWidth="1"/>
    <col min="10510" max="10510" width="10.85546875" style="190" customWidth="1"/>
    <col min="10511" max="10511" width="10.42578125" style="190" bestFit="1" customWidth="1"/>
    <col min="10512" max="10753" width="8.85546875" style="190"/>
    <col min="10754" max="10754" width="4.85546875" style="190" customWidth="1"/>
    <col min="10755" max="10755" width="21.7109375" style="190" customWidth="1"/>
    <col min="10756" max="10756" width="11" style="190" bestFit="1" customWidth="1"/>
    <col min="10757" max="10757" width="8.28515625" style="190" customWidth="1"/>
    <col min="10758" max="10758" width="9.42578125" style="190" customWidth="1"/>
    <col min="10759" max="10759" width="11" style="190" customWidth="1"/>
    <col min="10760" max="10760" width="10" style="190" customWidth="1"/>
    <col min="10761" max="10761" width="10.42578125" style="190" customWidth="1"/>
    <col min="10762" max="10762" width="11.7109375" style="190" customWidth="1"/>
    <col min="10763" max="10763" width="10.7109375" style="190" customWidth="1"/>
    <col min="10764" max="10764" width="4.85546875" style="190" customWidth="1"/>
    <col min="10765" max="10765" width="11.28515625" style="190" customWidth="1"/>
    <col min="10766" max="10766" width="10.85546875" style="190" customWidth="1"/>
    <col min="10767" max="10767" width="10.42578125" style="190" bestFit="1" customWidth="1"/>
    <col min="10768" max="11009" width="8.85546875" style="190"/>
    <col min="11010" max="11010" width="4.85546875" style="190" customWidth="1"/>
    <col min="11011" max="11011" width="21.7109375" style="190" customWidth="1"/>
    <col min="11012" max="11012" width="11" style="190" bestFit="1" customWidth="1"/>
    <col min="11013" max="11013" width="8.28515625" style="190" customWidth="1"/>
    <col min="11014" max="11014" width="9.42578125" style="190" customWidth="1"/>
    <col min="11015" max="11015" width="11" style="190" customWidth="1"/>
    <col min="11016" max="11016" width="10" style="190" customWidth="1"/>
    <col min="11017" max="11017" width="10.42578125" style="190" customWidth="1"/>
    <col min="11018" max="11018" width="11.7109375" style="190" customWidth="1"/>
    <col min="11019" max="11019" width="10.7109375" style="190" customWidth="1"/>
    <col min="11020" max="11020" width="4.85546875" style="190" customWidth="1"/>
    <col min="11021" max="11021" width="11.28515625" style="190" customWidth="1"/>
    <col min="11022" max="11022" width="10.85546875" style="190" customWidth="1"/>
    <col min="11023" max="11023" width="10.42578125" style="190" bestFit="1" customWidth="1"/>
    <col min="11024" max="11265" width="8.85546875" style="190"/>
    <col min="11266" max="11266" width="4.85546875" style="190" customWidth="1"/>
    <col min="11267" max="11267" width="21.7109375" style="190" customWidth="1"/>
    <col min="11268" max="11268" width="11" style="190" bestFit="1" customWidth="1"/>
    <col min="11269" max="11269" width="8.28515625" style="190" customWidth="1"/>
    <col min="11270" max="11270" width="9.42578125" style="190" customWidth="1"/>
    <col min="11271" max="11271" width="11" style="190" customWidth="1"/>
    <col min="11272" max="11272" width="10" style="190" customWidth="1"/>
    <col min="11273" max="11273" width="10.42578125" style="190" customWidth="1"/>
    <col min="11274" max="11274" width="11.7109375" style="190" customWidth="1"/>
    <col min="11275" max="11275" width="10.7109375" style="190" customWidth="1"/>
    <col min="11276" max="11276" width="4.85546875" style="190" customWidth="1"/>
    <col min="11277" max="11277" width="11.28515625" style="190" customWidth="1"/>
    <col min="11278" max="11278" width="10.85546875" style="190" customWidth="1"/>
    <col min="11279" max="11279" width="10.42578125" style="190" bestFit="1" customWidth="1"/>
    <col min="11280" max="11521" width="8.85546875" style="190"/>
    <col min="11522" max="11522" width="4.85546875" style="190" customWidth="1"/>
    <col min="11523" max="11523" width="21.7109375" style="190" customWidth="1"/>
    <col min="11524" max="11524" width="11" style="190" bestFit="1" customWidth="1"/>
    <col min="11525" max="11525" width="8.28515625" style="190" customWidth="1"/>
    <col min="11526" max="11526" width="9.42578125" style="190" customWidth="1"/>
    <col min="11527" max="11527" width="11" style="190" customWidth="1"/>
    <col min="11528" max="11528" width="10" style="190" customWidth="1"/>
    <col min="11529" max="11529" width="10.42578125" style="190" customWidth="1"/>
    <col min="11530" max="11530" width="11.7109375" style="190" customWidth="1"/>
    <col min="11531" max="11531" width="10.7109375" style="190" customWidth="1"/>
    <col min="11532" max="11532" width="4.85546875" style="190" customWidth="1"/>
    <col min="11533" max="11533" width="11.28515625" style="190" customWidth="1"/>
    <col min="11534" max="11534" width="10.85546875" style="190" customWidth="1"/>
    <col min="11535" max="11535" width="10.42578125" style="190" bestFit="1" customWidth="1"/>
    <col min="11536" max="11777" width="8.85546875" style="190"/>
    <col min="11778" max="11778" width="4.85546875" style="190" customWidth="1"/>
    <col min="11779" max="11779" width="21.7109375" style="190" customWidth="1"/>
    <col min="11780" max="11780" width="11" style="190" bestFit="1" customWidth="1"/>
    <col min="11781" max="11781" width="8.28515625" style="190" customWidth="1"/>
    <col min="11782" max="11782" width="9.42578125" style="190" customWidth="1"/>
    <col min="11783" max="11783" width="11" style="190" customWidth="1"/>
    <col min="11784" max="11784" width="10" style="190" customWidth="1"/>
    <col min="11785" max="11785" width="10.42578125" style="190" customWidth="1"/>
    <col min="11786" max="11786" width="11.7109375" style="190" customWidth="1"/>
    <col min="11787" max="11787" width="10.7109375" style="190" customWidth="1"/>
    <col min="11788" max="11788" width="4.85546875" style="190" customWidth="1"/>
    <col min="11789" max="11789" width="11.28515625" style="190" customWidth="1"/>
    <col min="11790" max="11790" width="10.85546875" style="190" customWidth="1"/>
    <col min="11791" max="11791" width="10.42578125" style="190" bestFit="1" customWidth="1"/>
    <col min="11792" max="12033" width="8.85546875" style="190"/>
    <col min="12034" max="12034" width="4.85546875" style="190" customWidth="1"/>
    <col min="12035" max="12035" width="21.7109375" style="190" customWidth="1"/>
    <col min="12036" max="12036" width="11" style="190" bestFit="1" customWidth="1"/>
    <col min="12037" max="12037" width="8.28515625" style="190" customWidth="1"/>
    <col min="12038" max="12038" width="9.42578125" style="190" customWidth="1"/>
    <col min="12039" max="12039" width="11" style="190" customWidth="1"/>
    <col min="12040" max="12040" width="10" style="190" customWidth="1"/>
    <col min="12041" max="12041" width="10.42578125" style="190" customWidth="1"/>
    <col min="12042" max="12042" width="11.7109375" style="190" customWidth="1"/>
    <col min="12043" max="12043" width="10.7109375" style="190" customWidth="1"/>
    <col min="12044" max="12044" width="4.85546875" style="190" customWidth="1"/>
    <col min="12045" max="12045" width="11.28515625" style="190" customWidth="1"/>
    <col min="12046" max="12046" width="10.85546875" style="190" customWidth="1"/>
    <col min="12047" max="12047" width="10.42578125" style="190" bestFit="1" customWidth="1"/>
    <col min="12048" max="12289" width="8.85546875" style="190"/>
    <col min="12290" max="12290" width="4.85546875" style="190" customWidth="1"/>
    <col min="12291" max="12291" width="21.7109375" style="190" customWidth="1"/>
    <col min="12292" max="12292" width="11" style="190" bestFit="1" customWidth="1"/>
    <col min="12293" max="12293" width="8.28515625" style="190" customWidth="1"/>
    <col min="12294" max="12294" width="9.42578125" style="190" customWidth="1"/>
    <col min="12295" max="12295" width="11" style="190" customWidth="1"/>
    <col min="12296" max="12296" width="10" style="190" customWidth="1"/>
    <col min="12297" max="12297" width="10.42578125" style="190" customWidth="1"/>
    <col min="12298" max="12298" width="11.7109375" style="190" customWidth="1"/>
    <col min="12299" max="12299" width="10.7109375" style="190" customWidth="1"/>
    <col min="12300" max="12300" width="4.85546875" style="190" customWidth="1"/>
    <col min="12301" max="12301" width="11.28515625" style="190" customWidth="1"/>
    <col min="12302" max="12302" width="10.85546875" style="190" customWidth="1"/>
    <col min="12303" max="12303" width="10.42578125" style="190" bestFit="1" customWidth="1"/>
    <col min="12304" max="12545" width="8.85546875" style="190"/>
    <col min="12546" max="12546" width="4.85546875" style="190" customWidth="1"/>
    <col min="12547" max="12547" width="21.7109375" style="190" customWidth="1"/>
    <col min="12548" max="12548" width="11" style="190" bestFit="1" customWidth="1"/>
    <col min="12549" max="12549" width="8.28515625" style="190" customWidth="1"/>
    <col min="12550" max="12550" width="9.42578125" style="190" customWidth="1"/>
    <col min="12551" max="12551" width="11" style="190" customWidth="1"/>
    <col min="12552" max="12552" width="10" style="190" customWidth="1"/>
    <col min="12553" max="12553" width="10.42578125" style="190" customWidth="1"/>
    <col min="12554" max="12554" width="11.7109375" style="190" customWidth="1"/>
    <col min="12555" max="12555" width="10.7109375" style="190" customWidth="1"/>
    <col min="12556" max="12556" width="4.85546875" style="190" customWidth="1"/>
    <col min="12557" max="12557" width="11.28515625" style="190" customWidth="1"/>
    <col min="12558" max="12558" width="10.85546875" style="190" customWidth="1"/>
    <col min="12559" max="12559" width="10.42578125" style="190" bestFit="1" customWidth="1"/>
    <col min="12560" max="12801" width="8.85546875" style="190"/>
    <col min="12802" max="12802" width="4.85546875" style="190" customWidth="1"/>
    <col min="12803" max="12803" width="21.7109375" style="190" customWidth="1"/>
    <col min="12804" max="12804" width="11" style="190" bestFit="1" customWidth="1"/>
    <col min="12805" max="12805" width="8.28515625" style="190" customWidth="1"/>
    <col min="12806" max="12806" width="9.42578125" style="190" customWidth="1"/>
    <col min="12807" max="12807" width="11" style="190" customWidth="1"/>
    <col min="12808" max="12808" width="10" style="190" customWidth="1"/>
    <col min="12809" max="12809" width="10.42578125" style="190" customWidth="1"/>
    <col min="12810" max="12810" width="11.7109375" style="190" customWidth="1"/>
    <col min="12811" max="12811" width="10.7109375" style="190" customWidth="1"/>
    <col min="12812" max="12812" width="4.85546875" style="190" customWidth="1"/>
    <col min="12813" max="12813" width="11.28515625" style="190" customWidth="1"/>
    <col min="12814" max="12814" width="10.85546875" style="190" customWidth="1"/>
    <col min="12815" max="12815" width="10.42578125" style="190" bestFit="1" customWidth="1"/>
    <col min="12816" max="13057" width="8.85546875" style="190"/>
    <col min="13058" max="13058" width="4.85546875" style="190" customWidth="1"/>
    <col min="13059" max="13059" width="21.7109375" style="190" customWidth="1"/>
    <col min="13060" max="13060" width="11" style="190" bestFit="1" customWidth="1"/>
    <col min="13061" max="13061" width="8.28515625" style="190" customWidth="1"/>
    <col min="13062" max="13062" width="9.42578125" style="190" customWidth="1"/>
    <col min="13063" max="13063" width="11" style="190" customWidth="1"/>
    <col min="13064" max="13064" width="10" style="190" customWidth="1"/>
    <col min="13065" max="13065" width="10.42578125" style="190" customWidth="1"/>
    <col min="13066" max="13066" width="11.7109375" style="190" customWidth="1"/>
    <col min="13067" max="13067" width="10.7109375" style="190" customWidth="1"/>
    <col min="13068" max="13068" width="4.85546875" style="190" customWidth="1"/>
    <col min="13069" max="13069" width="11.28515625" style="190" customWidth="1"/>
    <col min="13070" max="13070" width="10.85546875" style="190" customWidth="1"/>
    <col min="13071" max="13071" width="10.42578125" style="190" bestFit="1" customWidth="1"/>
    <col min="13072" max="13313" width="8.85546875" style="190"/>
    <col min="13314" max="13314" width="4.85546875" style="190" customWidth="1"/>
    <col min="13315" max="13315" width="21.7109375" style="190" customWidth="1"/>
    <col min="13316" max="13316" width="11" style="190" bestFit="1" customWidth="1"/>
    <col min="13317" max="13317" width="8.28515625" style="190" customWidth="1"/>
    <col min="13318" max="13318" width="9.42578125" style="190" customWidth="1"/>
    <col min="13319" max="13319" width="11" style="190" customWidth="1"/>
    <col min="13320" max="13320" width="10" style="190" customWidth="1"/>
    <col min="13321" max="13321" width="10.42578125" style="190" customWidth="1"/>
    <col min="13322" max="13322" width="11.7109375" style="190" customWidth="1"/>
    <col min="13323" max="13323" width="10.7109375" style="190" customWidth="1"/>
    <col min="13324" max="13324" width="4.85546875" style="190" customWidth="1"/>
    <col min="13325" max="13325" width="11.28515625" style="190" customWidth="1"/>
    <col min="13326" max="13326" width="10.85546875" style="190" customWidth="1"/>
    <col min="13327" max="13327" width="10.42578125" style="190" bestFit="1" customWidth="1"/>
    <col min="13328" max="13569" width="8.85546875" style="190"/>
    <col min="13570" max="13570" width="4.85546875" style="190" customWidth="1"/>
    <col min="13571" max="13571" width="21.7109375" style="190" customWidth="1"/>
    <col min="13572" max="13572" width="11" style="190" bestFit="1" customWidth="1"/>
    <col min="13573" max="13573" width="8.28515625" style="190" customWidth="1"/>
    <col min="13574" max="13574" width="9.42578125" style="190" customWidth="1"/>
    <col min="13575" max="13575" width="11" style="190" customWidth="1"/>
    <col min="13576" max="13576" width="10" style="190" customWidth="1"/>
    <col min="13577" max="13577" width="10.42578125" style="190" customWidth="1"/>
    <col min="13578" max="13578" width="11.7109375" style="190" customWidth="1"/>
    <col min="13579" max="13579" width="10.7109375" style="190" customWidth="1"/>
    <col min="13580" max="13580" width="4.85546875" style="190" customWidth="1"/>
    <col min="13581" max="13581" width="11.28515625" style="190" customWidth="1"/>
    <col min="13582" max="13582" width="10.85546875" style="190" customWidth="1"/>
    <col min="13583" max="13583" width="10.42578125" style="190" bestFit="1" customWidth="1"/>
    <col min="13584" max="13825" width="8.85546875" style="190"/>
    <col min="13826" max="13826" width="4.85546875" style="190" customWidth="1"/>
    <col min="13827" max="13827" width="21.7109375" style="190" customWidth="1"/>
    <col min="13828" max="13828" width="11" style="190" bestFit="1" customWidth="1"/>
    <col min="13829" max="13829" width="8.28515625" style="190" customWidth="1"/>
    <col min="13830" max="13830" width="9.42578125" style="190" customWidth="1"/>
    <col min="13831" max="13831" width="11" style="190" customWidth="1"/>
    <col min="13832" max="13832" width="10" style="190" customWidth="1"/>
    <col min="13833" max="13833" width="10.42578125" style="190" customWidth="1"/>
    <col min="13834" max="13834" width="11.7109375" style="190" customWidth="1"/>
    <col min="13835" max="13835" width="10.7109375" style="190" customWidth="1"/>
    <col min="13836" max="13836" width="4.85546875" style="190" customWidth="1"/>
    <col min="13837" max="13837" width="11.28515625" style="190" customWidth="1"/>
    <col min="13838" max="13838" width="10.85546875" style="190" customWidth="1"/>
    <col min="13839" max="13839" width="10.42578125" style="190" bestFit="1" customWidth="1"/>
    <col min="13840" max="14081" width="8.85546875" style="190"/>
    <col min="14082" max="14082" width="4.85546875" style="190" customWidth="1"/>
    <col min="14083" max="14083" width="21.7109375" style="190" customWidth="1"/>
    <col min="14084" max="14084" width="11" style="190" bestFit="1" customWidth="1"/>
    <col min="14085" max="14085" width="8.28515625" style="190" customWidth="1"/>
    <col min="14086" max="14086" width="9.42578125" style="190" customWidth="1"/>
    <col min="14087" max="14087" width="11" style="190" customWidth="1"/>
    <col min="14088" max="14088" width="10" style="190" customWidth="1"/>
    <col min="14089" max="14089" width="10.42578125" style="190" customWidth="1"/>
    <col min="14090" max="14090" width="11.7109375" style="190" customWidth="1"/>
    <col min="14091" max="14091" width="10.7109375" style="190" customWidth="1"/>
    <col min="14092" max="14092" width="4.85546875" style="190" customWidth="1"/>
    <col min="14093" max="14093" width="11.28515625" style="190" customWidth="1"/>
    <col min="14094" max="14094" width="10.85546875" style="190" customWidth="1"/>
    <col min="14095" max="14095" width="10.42578125" style="190" bestFit="1" customWidth="1"/>
    <col min="14096" max="14337" width="8.85546875" style="190"/>
    <col min="14338" max="14338" width="4.85546875" style="190" customWidth="1"/>
    <col min="14339" max="14339" width="21.7109375" style="190" customWidth="1"/>
    <col min="14340" max="14340" width="11" style="190" bestFit="1" customWidth="1"/>
    <col min="14341" max="14341" width="8.28515625" style="190" customWidth="1"/>
    <col min="14342" max="14342" width="9.42578125" style="190" customWidth="1"/>
    <col min="14343" max="14343" width="11" style="190" customWidth="1"/>
    <col min="14344" max="14344" width="10" style="190" customWidth="1"/>
    <col min="14345" max="14345" width="10.42578125" style="190" customWidth="1"/>
    <col min="14346" max="14346" width="11.7109375" style="190" customWidth="1"/>
    <col min="14347" max="14347" width="10.7109375" style="190" customWidth="1"/>
    <col min="14348" max="14348" width="4.85546875" style="190" customWidth="1"/>
    <col min="14349" max="14349" width="11.28515625" style="190" customWidth="1"/>
    <col min="14350" max="14350" width="10.85546875" style="190" customWidth="1"/>
    <col min="14351" max="14351" width="10.42578125" style="190" bestFit="1" customWidth="1"/>
    <col min="14352" max="14593" width="8.85546875" style="190"/>
    <col min="14594" max="14594" width="4.85546875" style="190" customWidth="1"/>
    <col min="14595" max="14595" width="21.7109375" style="190" customWidth="1"/>
    <col min="14596" max="14596" width="11" style="190" bestFit="1" customWidth="1"/>
    <col min="14597" max="14597" width="8.28515625" style="190" customWidth="1"/>
    <col min="14598" max="14598" width="9.42578125" style="190" customWidth="1"/>
    <col min="14599" max="14599" width="11" style="190" customWidth="1"/>
    <col min="14600" max="14600" width="10" style="190" customWidth="1"/>
    <col min="14601" max="14601" width="10.42578125" style="190" customWidth="1"/>
    <col min="14602" max="14602" width="11.7109375" style="190" customWidth="1"/>
    <col min="14603" max="14603" width="10.7109375" style="190" customWidth="1"/>
    <col min="14604" max="14604" width="4.85546875" style="190" customWidth="1"/>
    <col min="14605" max="14605" width="11.28515625" style="190" customWidth="1"/>
    <col min="14606" max="14606" width="10.85546875" style="190" customWidth="1"/>
    <col min="14607" max="14607" width="10.42578125" style="190" bestFit="1" customWidth="1"/>
    <col min="14608" max="14849" width="8.85546875" style="190"/>
    <col min="14850" max="14850" width="4.85546875" style="190" customWidth="1"/>
    <col min="14851" max="14851" width="21.7109375" style="190" customWidth="1"/>
    <col min="14852" max="14852" width="11" style="190" bestFit="1" customWidth="1"/>
    <col min="14853" max="14853" width="8.28515625" style="190" customWidth="1"/>
    <col min="14854" max="14854" width="9.42578125" style="190" customWidth="1"/>
    <col min="14855" max="14855" width="11" style="190" customWidth="1"/>
    <col min="14856" max="14856" width="10" style="190" customWidth="1"/>
    <col min="14857" max="14857" width="10.42578125" style="190" customWidth="1"/>
    <col min="14858" max="14858" width="11.7109375" style="190" customWidth="1"/>
    <col min="14859" max="14859" width="10.7109375" style="190" customWidth="1"/>
    <col min="14860" max="14860" width="4.85546875" style="190" customWidth="1"/>
    <col min="14861" max="14861" width="11.28515625" style="190" customWidth="1"/>
    <col min="14862" max="14862" width="10.85546875" style="190" customWidth="1"/>
    <col min="14863" max="14863" width="10.42578125" style="190" bestFit="1" customWidth="1"/>
    <col min="14864" max="15105" width="8.85546875" style="190"/>
    <col min="15106" max="15106" width="4.85546875" style="190" customWidth="1"/>
    <col min="15107" max="15107" width="21.7109375" style="190" customWidth="1"/>
    <col min="15108" max="15108" width="11" style="190" bestFit="1" customWidth="1"/>
    <col min="15109" max="15109" width="8.28515625" style="190" customWidth="1"/>
    <col min="15110" max="15110" width="9.42578125" style="190" customWidth="1"/>
    <col min="15111" max="15111" width="11" style="190" customWidth="1"/>
    <col min="15112" max="15112" width="10" style="190" customWidth="1"/>
    <col min="15113" max="15113" width="10.42578125" style="190" customWidth="1"/>
    <col min="15114" max="15114" width="11.7109375" style="190" customWidth="1"/>
    <col min="15115" max="15115" width="10.7109375" style="190" customWidth="1"/>
    <col min="15116" max="15116" width="4.85546875" style="190" customWidth="1"/>
    <col min="15117" max="15117" width="11.28515625" style="190" customWidth="1"/>
    <col min="15118" max="15118" width="10.85546875" style="190" customWidth="1"/>
    <col min="15119" max="15119" width="10.42578125" style="190" bestFit="1" customWidth="1"/>
    <col min="15120" max="15361" width="8.85546875" style="190"/>
    <col min="15362" max="15362" width="4.85546875" style="190" customWidth="1"/>
    <col min="15363" max="15363" width="21.7109375" style="190" customWidth="1"/>
    <col min="15364" max="15364" width="11" style="190" bestFit="1" customWidth="1"/>
    <col min="15365" max="15365" width="8.28515625" style="190" customWidth="1"/>
    <col min="15366" max="15366" width="9.42578125" style="190" customWidth="1"/>
    <col min="15367" max="15367" width="11" style="190" customWidth="1"/>
    <col min="15368" max="15368" width="10" style="190" customWidth="1"/>
    <col min="15369" max="15369" width="10.42578125" style="190" customWidth="1"/>
    <col min="15370" max="15370" width="11.7109375" style="190" customWidth="1"/>
    <col min="15371" max="15371" width="10.7109375" style="190" customWidth="1"/>
    <col min="15372" max="15372" width="4.85546875" style="190" customWidth="1"/>
    <col min="15373" max="15373" width="11.28515625" style="190" customWidth="1"/>
    <col min="15374" max="15374" width="10.85546875" style="190" customWidth="1"/>
    <col min="15375" max="15375" width="10.42578125" style="190" bestFit="1" customWidth="1"/>
    <col min="15376" max="15617" width="8.85546875" style="190"/>
    <col min="15618" max="15618" width="4.85546875" style="190" customWidth="1"/>
    <col min="15619" max="15619" width="21.7109375" style="190" customWidth="1"/>
    <col min="15620" max="15620" width="11" style="190" bestFit="1" customWidth="1"/>
    <col min="15621" max="15621" width="8.28515625" style="190" customWidth="1"/>
    <col min="15622" max="15622" width="9.42578125" style="190" customWidth="1"/>
    <col min="15623" max="15623" width="11" style="190" customWidth="1"/>
    <col min="15624" max="15624" width="10" style="190" customWidth="1"/>
    <col min="15625" max="15625" width="10.42578125" style="190" customWidth="1"/>
    <col min="15626" max="15626" width="11.7109375" style="190" customWidth="1"/>
    <col min="15627" max="15627" width="10.7109375" style="190" customWidth="1"/>
    <col min="15628" max="15628" width="4.85546875" style="190" customWidth="1"/>
    <col min="15629" max="15629" width="11.28515625" style="190" customWidth="1"/>
    <col min="15630" max="15630" width="10.85546875" style="190" customWidth="1"/>
    <col min="15631" max="15631" width="10.42578125" style="190" bestFit="1" customWidth="1"/>
    <col min="15632" max="15873" width="8.85546875" style="190"/>
    <col min="15874" max="15874" width="4.85546875" style="190" customWidth="1"/>
    <col min="15875" max="15875" width="21.7109375" style="190" customWidth="1"/>
    <col min="15876" max="15876" width="11" style="190" bestFit="1" customWidth="1"/>
    <col min="15877" max="15877" width="8.28515625" style="190" customWidth="1"/>
    <col min="15878" max="15878" width="9.42578125" style="190" customWidth="1"/>
    <col min="15879" max="15879" width="11" style="190" customWidth="1"/>
    <col min="15880" max="15880" width="10" style="190" customWidth="1"/>
    <col min="15881" max="15881" width="10.42578125" style="190" customWidth="1"/>
    <col min="15882" max="15882" width="11.7109375" style="190" customWidth="1"/>
    <col min="15883" max="15883" width="10.7109375" style="190" customWidth="1"/>
    <col min="15884" max="15884" width="4.85546875" style="190" customWidth="1"/>
    <col min="15885" max="15885" width="11.28515625" style="190" customWidth="1"/>
    <col min="15886" max="15886" width="10.85546875" style="190" customWidth="1"/>
    <col min="15887" max="15887" width="10.42578125" style="190" bestFit="1" customWidth="1"/>
    <col min="15888" max="16129" width="8.85546875" style="190"/>
    <col min="16130" max="16130" width="4.85546875" style="190" customWidth="1"/>
    <col min="16131" max="16131" width="21.7109375" style="190" customWidth="1"/>
    <col min="16132" max="16132" width="11" style="190" bestFit="1" customWidth="1"/>
    <col min="16133" max="16133" width="8.28515625" style="190" customWidth="1"/>
    <col min="16134" max="16134" width="9.42578125" style="190" customWidth="1"/>
    <col min="16135" max="16135" width="11" style="190" customWidth="1"/>
    <col min="16136" max="16136" width="10" style="190" customWidth="1"/>
    <col min="16137" max="16137" width="10.42578125" style="190" customWidth="1"/>
    <col min="16138" max="16138" width="11.7109375" style="190" customWidth="1"/>
    <col min="16139" max="16139" width="10.7109375" style="190" customWidth="1"/>
    <col min="16140" max="16140" width="4.85546875" style="190" customWidth="1"/>
    <col min="16141" max="16141" width="11.28515625" style="190" customWidth="1"/>
    <col min="16142" max="16142" width="10.85546875" style="190" customWidth="1"/>
    <col min="16143" max="16143" width="10.42578125" style="190" bestFit="1" customWidth="1"/>
    <col min="16144" max="16384" width="8.85546875" style="190"/>
  </cols>
  <sheetData>
    <row r="1" spans="1:14" s="182" customFormat="1" ht="15.75" x14ac:dyDescent="0.2">
      <c r="A1" s="182" t="s">
        <v>684</v>
      </c>
      <c r="B1" s="183" t="s">
        <v>33</v>
      </c>
      <c r="C1" s="183" t="s">
        <v>28</v>
      </c>
      <c r="D1" s="183" t="s">
        <v>685</v>
      </c>
      <c r="E1" s="183" t="s">
        <v>686</v>
      </c>
      <c r="F1" s="183" t="s">
        <v>687</v>
      </c>
      <c r="G1" s="184" t="s">
        <v>688</v>
      </c>
      <c r="H1" s="183" t="s">
        <v>689</v>
      </c>
      <c r="I1" s="184" t="s">
        <v>690</v>
      </c>
      <c r="J1" s="185" t="s">
        <v>691</v>
      </c>
      <c r="K1" s="185" t="s">
        <v>692</v>
      </c>
      <c r="L1" s="185" t="s">
        <v>693</v>
      </c>
      <c r="M1" s="185" t="s">
        <v>694</v>
      </c>
      <c r="N1" s="185" t="s">
        <v>695</v>
      </c>
    </row>
    <row r="2" spans="1:14" s="188" customFormat="1" x14ac:dyDescent="0.2">
      <c r="A2" s="186" t="s">
        <v>164</v>
      </c>
      <c r="B2" s="186">
        <v>10</v>
      </c>
      <c r="C2" s="186" t="s">
        <v>611</v>
      </c>
      <c r="D2" s="186" t="s">
        <v>612</v>
      </c>
      <c r="E2" s="186">
        <v>0.84399999999999997</v>
      </c>
      <c r="F2" s="186">
        <v>3445</v>
      </c>
      <c r="G2" s="186">
        <v>11.884</v>
      </c>
      <c r="H2" s="186">
        <v>836</v>
      </c>
      <c r="I2" s="186">
        <v>-31.834</v>
      </c>
      <c r="J2" s="187">
        <v>13.37575165876777</v>
      </c>
      <c r="K2" s="187">
        <v>49.778012322274883</v>
      </c>
      <c r="L2" s="220">
        <f t="shared" ref="L2:L39" si="0">K2/J2</f>
        <v>3.7215114030354717</v>
      </c>
      <c r="M2" s="189">
        <f t="shared" ref="M2:M39" si="1">1.0004*G2 - 1.812</f>
        <v>10.0767536</v>
      </c>
      <c r="N2" s="189">
        <f t="shared" ref="N2:N39" si="2">1.0084*I2 + 1.8778</f>
        <v>-30.223605599999999</v>
      </c>
    </row>
    <row r="3" spans="1:14" s="188" customFormat="1" x14ac:dyDescent="0.2">
      <c r="A3" s="186" t="s">
        <v>164</v>
      </c>
      <c r="B3" s="186">
        <v>11</v>
      </c>
      <c r="C3" s="186" t="s">
        <v>613</v>
      </c>
      <c r="D3" s="186" t="s">
        <v>614</v>
      </c>
      <c r="E3" s="186">
        <v>0.80700000000000005</v>
      </c>
      <c r="F3" s="186">
        <v>2736</v>
      </c>
      <c r="G3" s="186">
        <v>11.555999999999999</v>
      </c>
      <c r="H3" s="186">
        <v>880</v>
      </c>
      <c r="I3" s="186">
        <v>-34.433</v>
      </c>
      <c r="J3" s="187">
        <v>11.142155638166045</v>
      </c>
      <c r="K3" s="187">
        <v>54.892881040892192</v>
      </c>
      <c r="L3" s="220">
        <f t="shared" si="0"/>
        <v>4.9265943524306524</v>
      </c>
      <c r="M3" s="189">
        <f t="shared" si="1"/>
        <v>9.7486223999999986</v>
      </c>
      <c r="N3" s="189">
        <f t="shared" si="2"/>
        <v>-32.844437199999994</v>
      </c>
    </row>
    <row r="4" spans="1:14" s="188" customFormat="1" x14ac:dyDescent="0.2">
      <c r="A4" s="186" t="s">
        <v>164</v>
      </c>
      <c r="B4" s="186">
        <v>12</v>
      </c>
      <c r="C4" s="186" t="s">
        <v>613</v>
      </c>
      <c r="D4" s="186" t="s">
        <v>203</v>
      </c>
      <c r="E4" s="186">
        <v>0.81499999999999995</v>
      </c>
      <c r="F4" s="186">
        <v>2690</v>
      </c>
      <c r="G4" s="186">
        <v>11.582000000000001</v>
      </c>
      <c r="H4" s="186">
        <v>867</v>
      </c>
      <c r="I4" s="186">
        <v>-34.481999999999999</v>
      </c>
      <c r="J4" s="187">
        <v>10.807232392638035</v>
      </c>
      <c r="K4" s="187">
        <v>53.451035582822094</v>
      </c>
      <c r="L4" s="220">
        <f t="shared" si="0"/>
        <v>4.945857888577776</v>
      </c>
      <c r="M4" s="189">
        <f t="shared" si="1"/>
        <v>9.7746328000000009</v>
      </c>
      <c r="N4" s="189">
        <f t="shared" si="2"/>
        <v>-32.893848800000001</v>
      </c>
    </row>
    <row r="5" spans="1:14" s="188" customFormat="1" x14ac:dyDescent="0.2">
      <c r="A5" s="186" t="s">
        <v>164</v>
      </c>
      <c r="B5" s="186">
        <v>13</v>
      </c>
      <c r="C5" s="186" t="s">
        <v>615</v>
      </c>
      <c r="D5" s="186" t="s">
        <v>616</v>
      </c>
      <c r="E5" s="186">
        <v>0.83899999999999997</v>
      </c>
      <c r="F5" s="186">
        <v>3641</v>
      </c>
      <c r="G5" s="186">
        <v>11.888</v>
      </c>
      <c r="H5" s="186">
        <v>837</v>
      </c>
      <c r="I5" s="186">
        <v>-31.448</v>
      </c>
      <c r="J5" s="187">
        <v>14.228198331346842</v>
      </c>
      <c r="K5" s="187">
        <v>50.02816162097735</v>
      </c>
      <c r="L5" s="220">
        <f t="shared" si="0"/>
        <v>3.5161276541076778</v>
      </c>
      <c r="M5" s="189">
        <f t="shared" si="1"/>
        <v>10.0807552</v>
      </c>
      <c r="N5" s="189">
        <f t="shared" si="2"/>
        <v>-29.834363199999999</v>
      </c>
    </row>
    <row r="6" spans="1:14" s="188" customFormat="1" x14ac:dyDescent="0.2">
      <c r="A6" s="186" t="s">
        <v>164</v>
      </c>
      <c r="B6" s="186">
        <v>14</v>
      </c>
      <c r="C6" s="186" t="s">
        <v>617</v>
      </c>
      <c r="D6" s="186" t="s">
        <v>618</v>
      </c>
      <c r="E6" s="186">
        <v>0.82799999999999996</v>
      </c>
      <c r="F6" s="186">
        <v>3312</v>
      </c>
      <c r="G6" s="186">
        <v>12.12</v>
      </c>
      <c r="H6" s="186">
        <v>833</v>
      </c>
      <c r="I6" s="186">
        <v>-32.786000000000001</v>
      </c>
      <c r="J6" s="187">
        <v>13.108192512077297</v>
      </c>
      <c r="K6" s="187">
        <v>50.527869323671503</v>
      </c>
      <c r="L6" s="220">
        <f t="shared" si="0"/>
        <v>3.8546786124110861</v>
      </c>
      <c r="M6" s="189">
        <f t="shared" si="1"/>
        <v>10.312847999999999</v>
      </c>
      <c r="N6" s="189">
        <f t="shared" si="2"/>
        <v>-31.183602399999998</v>
      </c>
    </row>
    <row r="7" spans="1:14" s="188" customFormat="1" x14ac:dyDescent="0.2">
      <c r="A7" s="186" t="s">
        <v>164</v>
      </c>
      <c r="B7" s="186">
        <v>15</v>
      </c>
      <c r="C7" s="186" t="s">
        <v>619</v>
      </c>
      <c r="D7" s="186" t="s">
        <v>620</v>
      </c>
      <c r="E7" s="186">
        <v>0.83099999999999996</v>
      </c>
      <c r="F7" s="186">
        <v>3319</v>
      </c>
      <c r="G7" s="186">
        <v>12.522</v>
      </c>
      <c r="H7" s="186">
        <v>849</v>
      </c>
      <c r="I7" s="186">
        <v>-33.494</v>
      </c>
      <c r="J7" s="187">
        <v>13.050917689530683</v>
      </c>
      <c r="K7" s="187">
        <v>51.179873886883279</v>
      </c>
      <c r="L7" s="220">
        <f t="shared" si="0"/>
        <v>3.9215536489008174</v>
      </c>
      <c r="M7" s="189">
        <f t="shared" si="1"/>
        <v>10.7150088</v>
      </c>
      <c r="N7" s="189">
        <f t="shared" si="2"/>
        <v>-31.897549599999998</v>
      </c>
    </row>
    <row r="8" spans="1:14" s="188" customFormat="1" x14ac:dyDescent="0.2">
      <c r="A8" s="186" t="s">
        <v>164</v>
      </c>
      <c r="B8" s="186">
        <v>16</v>
      </c>
      <c r="C8" s="186" t="s">
        <v>621</v>
      </c>
      <c r="D8" s="186" t="s">
        <v>622</v>
      </c>
      <c r="E8" s="186">
        <v>0.80500000000000005</v>
      </c>
      <c r="F8" s="186">
        <v>3182</v>
      </c>
      <c r="G8" s="186">
        <v>11.818</v>
      </c>
      <c r="H8" s="186">
        <v>874</v>
      </c>
      <c r="I8" s="186">
        <v>-32.491999999999997</v>
      </c>
      <c r="J8" s="187">
        <v>12.924089440993786</v>
      </c>
      <c r="K8" s="187">
        <v>54.328712795031066</v>
      </c>
      <c r="L8" s="220">
        <f t="shared" si="0"/>
        <v>4.2036781812037285</v>
      </c>
      <c r="M8" s="189">
        <f t="shared" si="1"/>
        <v>10.0107272</v>
      </c>
      <c r="N8" s="189">
        <f t="shared" si="2"/>
        <v>-30.887132799999996</v>
      </c>
    </row>
    <row r="9" spans="1:14" s="188" customFormat="1" x14ac:dyDescent="0.2">
      <c r="A9" s="186" t="s">
        <v>164</v>
      </c>
      <c r="B9" s="186">
        <v>17</v>
      </c>
      <c r="C9" s="186" t="s">
        <v>623</v>
      </c>
      <c r="D9" s="186" t="s">
        <v>624</v>
      </c>
      <c r="E9" s="186">
        <v>0.82499999999999996</v>
      </c>
      <c r="F9" s="186">
        <v>3319</v>
      </c>
      <c r="G9" s="186">
        <v>11.895</v>
      </c>
      <c r="H9" s="186">
        <v>845</v>
      </c>
      <c r="I9" s="186">
        <v>-31.71</v>
      </c>
      <c r="J9" s="187">
        <v>13.166530666666665</v>
      </c>
      <c r="K9" s="187">
        <v>51.414518303030313</v>
      </c>
      <c r="L9" s="220">
        <f t="shared" si="0"/>
        <v>3.9049404588556498</v>
      </c>
      <c r="M9" s="189">
        <f t="shared" si="1"/>
        <v>10.087757999999999</v>
      </c>
      <c r="N9" s="189">
        <f t="shared" si="2"/>
        <v>-30.098564</v>
      </c>
    </row>
    <row r="10" spans="1:14" s="188" customFormat="1" x14ac:dyDescent="0.2">
      <c r="A10" s="186" t="s">
        <v>164</v>
      </c>
      <c r="B10" s="186">
        <v>18</v>
      </c>
      <c r="C10" s="186" t="s">
        <v>625</v>
      </c>
      <c r="D10" s="186" t="s">
        <v>626</v>
      </c>
      <c r="E10" s="186">
        <v>0.82199999999999995</v>
      </c>
      <c r="F10" s="186">
        <v>3437</v>
      </c>
      <c r="G10" s="186">
        <v>11.733000000000001</v>
      </c>
      <c r="H10" s="186">
        <v>814</v>
      </c>
      <c r="I10" s="186">
        <v>-32.307000000000002</v>
      </c>
      <c r="J10" s="187">
        <v>13.630687834549876</v>
      </c>
      <c r="K10" s="187">
        <v>49.470630656934304</v>
      </c>
      <c r="L10" s="220">
        <f t="shared" si="0"/>
        <v>3.6293568789346398</v>
      </c>
      <c r="M10" s="189">
        <f t="shared" si="1"/>
        <v>9.9256932000000013</v>
      </c>
      <c r="N10" s="189">
        <f t="shared" si="2"/>
        <v>-30.700578800000002</v>
      </c>
    </row>
    <row r="11" spans="1:14" s="188" customFormat="1" x14ac:dyDescent="0.2">
      <c r="A11" s="186" t="s">
        <v>164</v>
      </c>
      <c r="B11" s="186">
        <v>19</v>
      </c>
      <c r="C11" s="186" t="s">
        <v>627</v>
      </c>
      <c r="D11" s="186" t="s">
        <v>628</v>
      </c>
      <c r="E11" s="186">
        <v>0.80200000000000005</v>
      </c>
      <c r="F11" s="186">
        <v>3635</v>
      </c>
      <c r="G11" s="186">
        <v>10.58</v>
      </c>
      <c r="H11" s="186">
        <v>755</v>
      </c>
      <c r="I11" s="186">
        <v>-31.062999999999999</v>
      </c>
      <c r="J11" s="187">
        <v>14.728590024937654</v>
      </c>
      <c r="K11" s="187">
        <v>46.768337157107226</v>
      </c>
      <c r="L11" s="220">
        <f t="shared" si="0"/>
        <v>3.1753438094156738</v>
      </c>
      <c r="M11" s="189">
        <f t="shared" si="1"/>
        <v>8.7722320000000007</v>
      </c>
      <c r="N11" s="189">
        <f t="shared" si="2"/>
        <v>-29.446129199999998</v>
      </c>
    </row>
    <row r="12" spans="1:14" s="188" customFormat="1" x14ac:dyDescent="0.2">
      <c r="A12" s="186" t="s">
        <v>164</v>
      </c>
      <c r="B12" s="186">
        <v>20</v>
      </c>
      <c r="C12" s="186" t="s">
        <v>629</v>
      </c>
      <c r="D12" s="186" t="s">
        <v>630</v>
      </c>
      <c r="E12" s="186">
        <v>0.82699999999999996</v>
      </c>
      <c r="F12" s="186">
        <v>2421</v>
      </c>
      <c r="G12" s="186">
        <v>5.7409999999999997</v>
      </c>
      <c r="H12" s="186">
        <v>713</v>
      </c>
      <c r="I12" s="186">
        <v>-35.04</v>
      </c>
      <c r="J12" s="187">
        <v>9.6422544135429256</v>
      </c>
      <c r="K12" s="187">
        <v>43.027892865779933</v>
      </c>
      <c r="L12" s="220">
        <f t="shared" si="0"/>
        <v>4.462430778153454</v>
      </c>
      <c r="M12" s="189">
        <f t="shared" si="1"/>
        <v>3.931296399999999</v>
      </c>
      <c r="N12" s="189">
        <f t="shared" si="2"/>
        <v>-33.456536</v>
      </c>
    </row>
    <row r="13" spans="1:14" s="188" customFormat="1" x14ac:dyDescent="0.2">
      <c r="A13" s="186" t="s">
        <v>164</v>
      </c>
      <c r="B13" s="186">
        <v>21</v>
      </c>
      <c r="C13" s="186" t="s">
        <v>631</v>
      </c>
      <c r="D13" s="186" t="s">
        <v>632</v>
      </c>
      <c r="E13" s="186">
        <v>0.84399999999999997</v>
      </c>
      <c r="F13" s="186">
        <v>2514</v>
      </c>
      <c r="G13" s="186">
        <v>5.7220000000000004</v>
      </c>
      <c r="H13" s="186">
        <v>733</v>
      </c>
      <c r="I13" s="186">
        <v>-34.857999999999997</v>
      </c>
      <c r="J13" s="187">
        <v>9.7709485781990519</v>
      </c>
      <c r="K13" s="187">
        <v>43.329476066350715</v>
      </c>
      <c r="L13" s="220">
        <f t="shared" si="0"/>
        <v>4.4345209392491816</v>
      </c>
      <c r="M13" s="189">
        <f t="shared" si="1"/>
        <v>3.9122887999999998</v>
      </c>
      <c r="N13" s="189">
        <f t="shared" si="2"/>
        <v>-33.273007199999995</v>
      </c>
    </row>
    <row r="14" spans="1:14" s="188" customFormat="1" x14ac:dyDescent="0.2">
      <c r="A14" s="186" t="s">
        <v>164</v>
      </c>
      <c r="B14" s="186">
        <v>22</v>
      </c>
      <c r="C14" s="186" t="s">
        <v>633</v>
      </c>
      <c r="D14" s="186" t="s">
        <v>634</v>
      </c>
      <c r="E14" s="186">
        <v>0.81200000000000006</v>
      </c>
      <c r="F14" s="186">
        <v>2470</v>
      </c>
      <c r="G14" s="186">
        <v>5.6150000000000002</v>
      </c>
      <c r="H14" s="186">
        <v>714</v>
      </c>
      <c r="I14" s="186">
        <v>-35.110999999999997</v>
      </c>
      <c r="J14" s="187">
        <v>9.9807177339901454</v>
      </c>
      <c r="K14" s="187">
        <v>43.831479064039399</v>
      </c>
      <c r="L14" s="220">
        <f t="shared" si="0"/>
        <v>4.3916159370751195</v>
      </c>
      <c r="M14" s="189">
        <f t="shared" si="1"/>
        <v>3.8052459999999995</v>
      </c>
      <c r="N14" s="189">
        <f t="shared" si="2"/>
        <v>-33.528132399999997</v>
      </c>
    </row>
    <row r="15" spans="1:14" s="188" customFormat="1" x14ac:dyDescent="0.2">
      <c r="A15" s="186" t="s">
        <v>164</v>
      </c>
      <c r="B15" s="186">
        <v>23</v>
      </c>
      <c r="C15" s="186" t="s">
        <v>635</v>
      </c>
      <c r="D15" s="186" t="s">
        <v>636</v>
      </c>
      <c r="E15" s="186">
        <v>0.83</v>
      </c>
      <c r="F15" s="186">
        <v>2824</v>
      </c>
      <c r="G15" s="186">
        <v>8.532</v>
      </c>
      <c r="H15" s="186">
        <v>822</v>
      </c>
      <c r="I15" s="186">
        <v>-35.118000000000002</v>
      </c>
      <c r="J15" s="187">
        <v>11.125430602409638</v>
      </c>
      <c r="K15" s="187">
        <v>49.549328192771092</v>
      </c>
      <c r="L15" s="220">
        <f t="shared" si="0"/>
        <v>4.4536998129348166</v>
      </c>
      <c r="M15" s="189">
        <f t="shared" si="1"/>
        <v>6.7234127999999993</v>
      </c>
      <c r="N15" s="189">
        <f t="shared" si="2"/>
        <v>-33.5351912</v>
      </c>
    </row>
    <row r="16" spans="1:14" s="188" customFormat="1" x14ac:dyDescent="0.2">
      <c r="A16" s="186" t="s">
        <v>164</v>
      </c>
      <c r="B16" s="186">
        <v>24</v>
      </c>
      <c r="C16" s="186" t="s">
        <v>637</v>
      </c>
      <c r="D16" s="186" t="s">
        <v>638</v>
      </c>
      <c r="E16" s="186">
        <v>0.82099999999999995</v>
      </c>
      <c r="F16" s="186">
        <v>2407</v>
      </c>
      <c r="G16" s="186">
        <v>8.5359999999999996</v>
      </c>
      <c r="H16" s="186">
        <v>860</v>
      </c>
      <c r="I16" s="186">
        <v>-36.131999999999998</v>
      </c>
      <c r="J16" s="187">
        <v>9.5900455542021916</v>
      </c>
      <c r="K16" s="187">
        <v>52.39295176613885</v>
      </c>
      <c r="L16" s="220">
        <f t="shared" si="0"/>
        <v>5.4632641179875492</v>
      </c>
      <c r="M16" s="189">
        <f t="shared" si="1"/>
        <v>6.7274143999999998</v>
      </c>
      <c r="N16" s="189">
        <f t="shared" si="2"/>
        <v>-34.557708799999993</v>
      </c>
    </row>
    <row r="17" spans="1:14" s="188" customFormat="1" x14ac:dyDescent="0.2">
      <c r="A17" s="186" t="s">
        <v>164</v>
      </c>
      <c r="B17" s="186">
        <v>25</v>
      </c>
      <c r="C17" s="186" t="s">
        <v>639</v>
      </c>
      <c r="D17" s="186" t="s">
        <v>640</v>
      </c>
      <c r="E17" s="186">
        <v>0.81799999999999995</v>
      </c>
      <c r="F17" s="186">
        <v>2046</v>
      </c>
      <c r="G17" s="186">
        <v>7.9619999999999997</v>
      </c>
      <c r="H17" s="186">
        <v>875</v>
      </c>
      <c r="I17" s="186">
        <v>-37.045999999999999</v>
      </c>
      <c r="J17" s="187">
        <v>8.2042948655256716</v>
      </c>
      <c r="K17" s="187">
        <v>53.582368459657701</v>
      </c>
      <c r="L17" s="220">
        <f t="shared" si="0"/>
        <v>6.5310144671676831</v>
      </c>
      <c r="M17" s="189">
        <f t="shared" si="1"/>
        <v>6.1531847999999991</v>
      </c>
      <c r="N17" s="189">
        <f t="shared" si="2"/>
        <v>-35.479386399999996</v>
      </c>
    </row>
    <row r="18" spans="1:14" s="188" customFormat="1" x14ac:dyDescent="0.2">
      <c r="A18" s="186" t="s">
        <v>164</v>
      </c>
      <c r="B18" s="186">
        <v>26</v>
      </c>
      <c r="C18" s="186" t="s">
        <v>641</v>
      </c>
      <c r="D18" s="186" t="s">
        <v>642</v>
      </c>
      <c r="E18" s="186">
        <v>0.84299999999999997</v>
      </c>
      <c r="F18" s="186">
        <v>2515</v>
      </c>
      <c r="G18" s="186">
        <v>5.2320000000000002</v>
      </c>
      <c r="H18" s="186">
        <v>770</v>
      </c>
      <c r="I18" s="186">
        <v>-34.656999999999996</v>
      </c>
      <c r="J18" s="187">
        <v>9.7747852906287047</v>
      </c>
      <c r="K18" s="187">
        <v>45.593943772241992</v>
      </c>
      <c r="L18" s="220">
        <f t="shared" si="0"/>
        <v>4.6644445291247347</v>
      </c>
      <c r="M18" s="189">
        <f t="shared" si="1"/>
        <v>3.4220927999999997</v>
      </c>
      <c r="N18" s="189">
        <f t="shared" si="2"/>
        <v>-33.070318799999995</v>
      </c>
    </row>
    <row r="19" spans="1:14" s="188" customFormat="1" x14ac:dyDescent="0.2">
      <c r="A19" s="186" t="s">
        <v>164</v>
      </c>
      <c r="B19" s="186">
        <v>27</v>
      </c>
      <c r="C19" s="186" t="s">
        <v>643</v>
      </c>
      <c r="D19" s="186" t="s">
        <v>644</v>
      </c>
      <c r="E19" s="186">
        <v>0.82</v>
      </c>
      <c r="F19" s="186">
        <v>2457</v>
      </c>
      <c r="G19" s="186">
        <v>5.3460000000000001</v>
      </c>
      <c r="H19" s="186">
        <v>745</v>
      </c>
      <c r="I19" s="186">
        <v>-34.753</v>
      </c>
      <c r="J19" s="187">
        <v>9.8236402439024371</v>
      </c>
      <c r="K19" s="187">
        <v>45.365408292682929</v>
      </c>
      <c r="L19" s="220">
        <f t="shared" si="0"/>
        <v>4.6179834731673299</v>
      </c>
      <c r="M19" s="189">
        <f t="shared" si="1"/>
        <v>3.5361383999999996</v>
      </c>
      <c r="N19" s="189">
        <f t="shared" si="2"/>
        <v>-33.167125200000001</v>
      </c>
    </row>
    <row r="20" spans="1:14" s="188" customFormat="1" x14ac:dyDescent="0.2">
      <c r="A20" s="186" t="s">
        <v>164</v>
      </c>
      <c r="B20" s="186">
        <v>28</v>
      </c>
      <c r="C20" s="186" t="s">
        <v>645</v>
      </c>
      <c r="D20" s="186" t="s">
        <v>646</v>
      </c>
      <c r="E20" s="186">
        <v>0.84099999999999997</v>
      </c>
      <c r="F20" s="186">
        <v>2457</v>
      </c>
      <c r="G20" s="186">
        <v>5.173</v>
      </c>
      <c r="H20" s="186">
        <v>753</v>
      </c>
      <c r="I20" s="186">
        <v>-34.909999999999997</v>
      </c>
      <c r="J20" s="187">
        <v>9.594996432818073</v>
      </c>
      <c r="K20" s="187">
        <v>44.69231391200951</v>
      </c>
      <c r="L20" s="220">
        <f t="shared" si="0"/>
        <v>4.657877074257887</v>
      </c>
      <c r="M20" s="189">
        <f t="shared" si="1"/>
        <v>3.3630692</v>
      </c>
      <c r="N20" s="189">
        <f t="shared" si="2"/>
        <v>-33.325443999999997</v>
      </c>
    </row>
    <row r="21" spans="1:14" s="188" customFormat="1" x14ac:dyDescent="0.2">
      <c r="A21" s="186" t="s">
        <v>164</v>
      </c>
      <c r="B21" s="186">
        <v>29</v>
      </c>
      <c r="C21" s="186" t="s">
        <v>647</v>
      </c>
      <c r="D21" s="186" t="s">
        <v>648</v>
      </c>
      <c r="E21" s="186">
        <v>0.83399999999999996</v>
      </c>
      <c r="F21" s="186">
        <v>2864</v>
      </c>
      <c r="G21" s="186">
        <v>8.2669999999999995</v>
      </c>
      <c r="H21" s="186">
        <v>826</v>
      </c>
      <c r="I21" s="186">
        <v>-34.75</v>
      </c>
      <c r="J21" s="187">
        <v>11.172361151079135</v>
      </c>
      <c r="K21" s="187">
        <v>49.326566187050361</v>
      </c>
      <c r="L21" s="220">
        <f t="shared" si="0"/>
        <v>4.4150529615027638</v>
      </c>
      <c r="M21" s="189">
        <f t="shared" si="1"/>
        <v>6.4583067999999981</v>
      </c>
      <c r="N21" s="189">
        <f t="shared" si="2"/>
        <v>-33.164099999999998</v>
      </c>
    </row>
    <row r="22" spans="1:14" s="188" customFormat="1" x14ac:dyDescent="0.2">
      <c r="A22" s="186" t="s">
        <v>164</v>
      </c>
      <c r="B22" s="186">
        <v>30</v>
      </c>
      <c r="C22" s="186" t="s">
        <v>649</v>
      </c>
      <c r="D22" s="186" t="s">
        <v>650</v>
      </c>
      <c r="E22" s="186">
        <v>0.85</v>
      </c>
      <c r="F22" s="186">
        <v>2741</v>
      </c>
      <c r="G22" s="186">
        <v>7.8120000000000003</v>
      </c>
      <c r="H22" s="186">
        <v>830</v>
      </c>
      <c r="I22" s="186">
        <v>-34.941000000000003</v>
      </c>
      <c r="J22" s="187">
        <v>10.512107529411763</v>
      </c>
      <c r="K22" s="187">
        <v>48.679723764705884</v>
      </c>
      <c r="L22" s="220">
        <f t="shared" si="0"/>
        <v>4.6308243735621213</v>
      </c>
      <c r="M22" s="189">
        <f t="shared" si="1"/>
        <v>6.0031247999999993</v>
      </c>
      <c r="N22" s="189">
        <f t="shared" si="2"/>
        <v>-33.356704399999998</v>
      </c>
    </row>
    <row r="23" spans="1:14" s="188" customFormat="1" x14ac:dyDescent="0.2">
      <c r="A23" s="186" t="s">
        <v>164</v>
      </c>
      <c r="B23" s="186">
        <v>31</v>
      </c>
      <c r="C23" s="186" t="s">
        <v>651</v>
      </c>
      <c r="D23" s="186" t="s">
        <v>652</v>
      </c>
      <c r="E23" s="186">
        <v>0.81</v>
      </c>
      <c r="F23" s="186">
        <v>2672</v>
      </c>
      <c r="G23" s="186">
        <v>7.8239999999999998</v>
      </c>
      <c r="H23" s="186">
        <v>781</v>
      </c>
      <c r="I23" s="186">
        <v>-34.542000000000002</v>
      </c>
      <c r="J23" s="187">
        <v>10.762612345679008</v>
      </c>
      <c r="K23" s="187">
        <v>47.959411604938268</v>
      </c>
      <c r="L23" s="220">
        <f t="shared" si="0"/>
        <v>4.4561125184624064</v>
      </c>
      <c r="M23" s="189">
        <f t="shared" si="1"/>
        <v>6.015129599999999</v>
      </c>
      <c r="N23" s="189">
        <f t="shared" si="2"/>
        <v>-32.954352800000002</v>
      </c>
    </row>
    <row r="24" spans="1:14" s="188" customFormat="1" x14ac:dyDescent="0.2">
      <c r="A24" s="186" t="s">
        <v>164</v>
      </c>
      <c r="B24" s="186">
        <v>32</v>
      </c>
      <c r="C24" s="186" t="s">
        <v>653</v>
      </c>
      <c r="D24" s="186" t="s">
        <v>654</v>
      </c>
      <c r="E24" s="186">
        <v>0.84899999999999998</v>
      </c>
      <c r="F24" s="186">
        <v>2429</v>
      </c>
      <c r="G24" s="186">
        <v>5.923</v>
      </c>
      <c r="H24" s="186">
        <v>780</v>
      </c>
      <c r="I24" s="186">
        <v>-35.540999999999997</v>
      </c>
      <c r="J24" s="187">
        <v>9.3856398115429904</v>
      </c>
      <c r="K24" s="187">
        <v>46.03831849234394</v>
      </c>
      <c r="L24" s="220">
        <f t="shared" si="0"/>
        <v>4.9051870108762765</v>
      </c>
      <c r="M24" s="189">
        <f t="shared" si="1"/>
        <v>4.1133691999999993</v>
      </c>
      <c r="N24" s="189">
        <f t="shared" si="2"/>
        <v>-33.961744399999994</v>
      </c>
    </row>
    <row r="25" spans="1:14" s="188" customFormat="1" x14ac:dyDescent="0.2">
      <c r="A25" s="186" t="s">
        <v>164</v>
      </c>
      <c r="B25" s="186">
        <v>33</v>
      </c>
      <c r="C25" s="186" t="s">
        <v>653</v>
      </c>
      <c r="D25" s="186" t="s">
        <v>244</v>
      </c>
      <c r="E25" s="186">
        <v>0.84299999999999997</v>
      </c>
      <c r="F25" s="186">
        <v>2416</v>
      </c>
      <c r="G25" s="186">
        <v>5.851</v>
      </c>
      <c r="H25" s="186">
        <v>782</v>
      </c>
      <c r="I25" s="186">
        <v>-35.578000000000003</v>
      </c>
      <c r="J25" s="187">
        <v>9.4198431791221804</v>
      </c>
      <c r="K25" s="187">
        <v>46.439622064056941</v>
      </c>
      <c r="L25" s="220">
        <f t="shared" si="0"/>
        <v>4.9299782577043469</v>
      </c>
      <c r="M25" s="189">
        <f t="shared" si="1"/>
        <v>4.0413403999999993</v>
      </c>
      <c r="N25" s="189">
        <f t="shared" si="2"/>
        <v>-33.999055200000001</v>
      </c>
    </row>
    <row r="26" spans="1:14" s="188" customFormat="1" x14ac:dyDescent="0.2">
      <c r="A26" s="186" t="s">
        <v>164</v>
      </c>
      <c r="B26" s="186">
        <v>40</v>
      </c>
      <c r="C26" s="186" t="s">
        <v>655</v>
      </c>
      <c r="D26" s="186" t="s">
        <v>656</v>
      </c>
      <c r="E26" s="186">
        <v>0.84</v>
      </c>
      <c r="F26" s="186">
        <v>2527</v>
      </c>
      <c r="G26" s="186">
        <v>5.9279999999999999</v>
      </c>
      <c r="H26" s="186">
        <v>789</v>
      </c>
      <c r="I26" s="186">
        <v>-35.398000000000003</v>
      </c>
      <c r="J26" s="187">
        <v>9.8525738095238093</v>
      </c>
      <c r="K26" s="187">
        <v>46.947490714285713</v>
      </c>
      <c r="L26" s="220">
        <f t="shared" si="0"/>
        <v>4.7649976160447318</v>
      </c>
      <c r="M26" s="189">
        <f t="shared" si="1"/>
        <v>4.1183711999999995</v>
      </c>
      <c r="N26" s="189">
        <f t="shared" si="2"/>
        <v>-33.817543200000003</v>
      </c>
    </row>
    <row r="27" spans="1:14" s="188" customFormat="1" x14ac:dyDescent="0.2">
      <c r="A27" s="186" t="s">
        <v>164</v>
      </c>
      <c r="B27" s="186">
        <v>41</v>
      </c>
      <c r="C27" s="186" t="s">
        <v>657</v>
      </c>
      <c r="D27" s="186" t="s">
        <v>658</v>
      </c>
      <c r="E27" s="186">
        <v>0.81399999999999995</v>
      </c>
      <c r="F27" s="186">
        <v>2384</v>
      </c>
      <c r="G27" s="186">
        <v>5.8920000000000003</v>
      </c>
      <c r="H27" s="186">
        <v>748</v>
      </c>
      <c r="I27" s="186">
        <v>-35.264000000000003</v>
      </c>
      <c r="J27" s="187">
        <v>9.5949990171990169</v>
      </c>
      <c r="K27" s="187">
        <v>45.826157248157251</v>
      </c>
      <c r="L27" s="220">
        <f t="shared" si="0"/>
        <v>4.7760460596206373</v>
      </c>
      <c r="M27" s="189">
        <f t="shared" si="1"/>
        <v>4.0823567999999995</v>
      </c>
      <c r="N27" s="189">
        <f t="shared" si="2"/>
        <v>-33.682417600000001</v>
      </c>
    </row>
    <row r="28" spans="1:14" s="188" customFormat="1" x14ac:dyDescent="0.2">
      <c r="A28" s="186" t="s">
        <v>164</v>
      </c>
      <c r="B28" s="186">
        <v>42</v>
      </c>
      <c r="C28" s="186" t="s">
        <v>659</v>
      </c>
      <c r="D28" s="186" t="s">
        <v>660</v>
      </c>
      <c r="E28" s="186">
        <v>0.82699999999999996</v>
      </c>
      <c r="F28" s="188">
        <v>2830</v>
      </c>
      <c r="G28" s="188">
        <v>8.8569999999999993</v>
      </c>
      <c r="H28" s="188">
        <v>800</v>
      </c>
      <c r="I28" s="188">
        <v>-34.734999999999999</v>
      </c>
      <c r="J28" s="187">
        <v>11.134334220072549</v>
      </c>
      <c r="K28" s="187">
        <v>48.118644498186221</v>
      </c>
      <c r="L28" s="220">
        <f t="shared" si="0"/>
        <v>4.3216454210113238</v>
      </c>
      <c r="M28" s="189">
        <f t="shared" si="1"/>
        <v>7.048542799999999</v>
      </c>
      <c r="N28" s="189">
        <f t="shared" si="2"/>
        <v>-33.148973999999995</v>
      </c>
    </row>
    <row r="29" spans="1:14" s="188" customFormat="1" x14ac:dyDescent="0.2">
      <c r="A29" s="186" t="s">
        <v>164</v>
      </c>
      <c r="B29" s="186">
        <v>43</v>
      </c>
      <c r="C29" s="186" t="s">
        <v>661</v>
      </c>
      <c r="D29" s="186" t="s">
        <v>662</v>
      </c>
      <c r="E29" s="186">
        <v>0.84199999999999997</v>
      </c>
      <c r="F29" s="188">
        <v>2717</v>
      </c>
      <c r="G29" s="188">
        <v>8.1449999999999996</v>
      </c>
      <c r="H29" s="188">
        <v>782</v>
      </c>
      <c r="I29" s="188">
        <v>-34.36</v>
      </c>
      <c r="J29" s="187">
        <v>10.55019643705463</v>
      </c>
      <c r="K29" s="187">
        <v>46.40631662707839</v>
      </c>
      <c r="L29" s="220">
        <f t="shared" si="0"/>
        <v>4.3986210971474531</v>
      </c>
      <c r="M29" s="189">
        <f t="shared" si="1"/>
        <v>6.3362579999999982</v>
      </c>
      <c r="N29" s="189">
        <f t="shared" si="2"/>
        <v>-32.770823999999998</v>
      </c>
    </row>
    <row r="30" spans="1:14" s="188" customFormat="1" x14ac:dyDescent="0.2">
      <c r="A30" s="186" t="s">
        <v>164</v>
      </c>
      <c r="B30" s="186">
        <v>44</v>
      </c>
      <c r="C30" s="186" t="s">
        <v>663</v>
      </c>
      <c r="D30" s="186" t="s">
        <v>664</v>
      </c>
      <c r="E30" s="186">
        <v>0.81100000000000005</v>
      </c>
      <c r="F30" s="188">
        <v>2829</v>
      </c>
      <c r="G30" s="188">
        <v>8.5069999999999997</v>
      </c>
      <c r="H30" s="188">
        <v>787</v>
      </c>
      <c r="I30" s="188">
        <v>-34.481999999999999</v>
      </c>
      <c r="J30" s="187">
        <v>11.34709198520345</v>
      </c>
      <c r="K30" s="187">
        <v>48.265451541307023</v>
      </c>
      <c r="L30" s="220">
        <f t="shared" si="0"/>
        <v>4.2535525052802008</v>
      </c>
      <c r="M30" s="189">
        <f t="shared" si="1"/>
        <v>6.6984027999999993</v>
      </c>
      <c r="N30" s="189">
        <f t="shared" si="2"/>
        <v>-32.893848800000001</v>
      </c>
    </row>
    <row r="31" spans="1:14" s="188" customFormat="1" x14ac:dyDescent="0.2">
      <c r="A31" s="186" t="s">
        <v>164</v>
      </c>
      <c r="B31" s="186">
        <v>45</v>
      </c>
      <c r="C31" s="186" t="s">
        <v>665</v>
      </c>
      <c r="D31" s="186" t="s">
        <v>666</v>
      </c>
      <c r="E31" s="186">
        <v>0.83599999999999997</v>
      </c>
      <c r="F31" s="188">
        <v>2905</v>
      </c>
      <c r="G31" s="188">
        <v>8.5459999999999994</v>
      </c>
      <c r="H31" s="188">
        <v>759</v>
      </c>
      <c r="I31" s="188">
        <v>-34.030999999999999</v>
      </c>
      <c r="J31" s="187">
        <v>11.339509808612439</v>
      </c>
      <c r="K31" s="187">
        <v>45.282048803827749</v>
      </c>
      <c r="L31" s="220">
        <f t="shared" si="0"/>
        <v>3.9932986141460636</v>
      </c>
      <c r="M31" s="189">
        <f t="shared" si="1"/>
        <v>6.7374183999999984</v>
      </c>
      <c r="N31" s="189">
        <f t="shared" si="2"/>
        <v>-32.439060399999995</v>
      </c>
    </row>
    <row r="32" spans="1:14" s="188" customFormat="1" x14ac:dyDescent="0.2">
      <c r="A32" s="186" t="s">
        <v>164</v>
      </c>
      <c r="B32" s="186">
        <v>46</v>
      </c>
      <c r="C32" s="186" t="s">
        <v>667</v>
      </c>
      <c r="D32" s="186" t="s">
        <v>668</v>
      </c>
      <c r="E32" s="186">
        <v>0.84299999999999997</v>
      </c>
      <c r="F32" s="188">
        <v>2628</v>
      </c>
      <c r="G32" s="188">
        <v>8.3870000000000005</v>
      </c>
      <c r="H32" s="188">
        <v>842</v>
      </c>
      <c r="I32" s="188">
        <v>-35.024000000000001</v>
      </c>
      <c r="J32" s="187">
        <v>10.141912218268088</v>
      </c>
      <c r="K32" s="187">
        <v>49.74239549228944</v>
      </c>
      <c r="L32" s="220">
        <f t="shared" si="0"/>
        <v>4.9046367609740402</v>
      </c>
      <c r="M32" s="189">
        <f t="shared" si="1"/>
        <v>6.5783548000000005</v>
      </c>
      <c r="N32" s="189">
        <f t="shared" si="2"/>
        <v>-33.440401600000001</v>
      </c>
    </row>
    <row r="33" spans="1:14" s="188" customFormat="1" x14ac:dyDescent="0.2">
      <c r="A33" s="186" t="s">
        <v>164</v>
      </c>
      <c r="B33" s="186">
        <v>47</v>
      </c>
      <c r="C33" s="186" t="s">
        <v>669</v>
      </c>
      <c r="D33" s="186" t="s">
        <v>670</v>
      </c>
      <c r="E33" s="186">
        <v>0.81499999999999995</v>
      </c>
      <c r="F33" s="188">
        <v>2754</v>
      </c>
      <c r="G33" s="188">
        <v>8.2029999999999994</v>
      </c>
      <c r="H33" s="188">
        <v>749</v>
      </c>
      <c r="I33" s="188">
        <v>-34.167000000000002</v>
      </c>
      <c r="J33" s="187">
        <v>11.00086699386503</v>
      </c>
      <c r="K33" s="187">
        <v>45.624140122699394</v>
      </c>
      <c r="L33" s="220">
        <f t="shared" si="0"/>
        <v>4.1473222199798521</v>
      </c>
      <c r="M33" s="189">
        <f t="shared" si="1"/>
        <v>6.3942811999999991</v>
      </c>
      <c r="N33" s="189">
        <f t="shared" si="2"/>
        <v>-32.576202799999997</v>
      </c>
    </row>
    <row r="34" spans="1:14" s="188" customFormat="1" x14ac:dyDescent="0.2">
      <c r="A34" s="186" t="s">
        <v>164</v>
      </c>
      <c r="B34" s="186">
        <v>48</v>
      </c>
      <c r="C34" s="186" t="s">
        <v>671</v>
      </c>
      <c r="D34" s="186" t="s">
        <v>672</v>
      </c>
      <c r="E34" s="186">
        <v>0.81699999999999995</v>
      </c>
      <c r="F34" s="188">
        <v>2626</v>
      </c>
      <c r="G34" s="188">
        <v>8.4239999999999995</v>
      </c>
      <c r="H34" s="188">
        <v>760</v>
      </c>
      <c r="I34" s="188">
        <v>-34.536999999999999</v>
      </c>
      <c r="J34" s="187">
        <v>10.508751529987759</v>
      </c>
      <c r="K34" s="187">
        <v>46.341631578947371</v>
      </c>
      <c r="L34" s="220">
        <f t="shared" si="0"/>
        <v>4.4098132348744716</v>
      </c>
      <c r="M34" s="189">
        <f t="shared" si="1"/>
        <v>6.6153695999999984</v>
      </c>
      <c r="N34" s="189">
        <f t="shared" si="2"/>
        <v>-32.949310799999999</v>
      </c>
    </row>
    <row r="35" spans="1:14" s="188" customFormat="1" x14ac:dyDescent="0.2">
      <c r="A35" s="186" t="s">
        <v>164</v>
      </c>
      <c r="B35" s="186">
        <v>49</v>
      </c>
      <c r="C35" s="186" t="s">
        <v>673</v>
      </c>
      <c r="D35" s="186" t="s">
        <v>674</v>
      </c>
      <c r="E35" s="186">
        <v>0.83499999999999996</v>
      </c>
      <c r="F35" s="188">
        <v>2846</v>
      </c>
      <c r="G35" s="188">
        <v>8.9120000000000008</v>
      </c>
      <c r="H35" s="188">
        <v>761</v>
      </c>
      <c r="I35" s="188">
        <v>-34.07</v>
      </c>
      <c r="J35" s="187">
        <v>11.115366467065869</v>
      </c>
      <c r="K35" s="187">
        <v>45.306545149700597</v>
      </c>
      <c r="L35" s="220">
        <f t="shared" si="0"/>
        <v>4.0760280179642336</v>
      </c>
      <c r="M35" s="189">
        <f t="shared" si="1"/>
        <v>7.1035648</v>
      </c>
      <c r="N35" s="189">
        <f t="shared" si="2"/>
        <v>-32.478387999999995</v>
      </c>
    </row>
    <row r="36" spans="1:14" s="188" customFormat="1" x14ac:dyDescent="0.2">
      <c r="A36" s="186" t="s">
        <v>164</v>
      </c>
      <c r="B36" s="186">
        <v>50</v>
      </c>
      <c r="C36" s="186" t="s">
        <v>675</v>
      </c>
      <c r="D36" s="186" t="s">
        <v>676</v>
      </c>
      <c r="E36" s="186">
        <v>0.83899999999999997</v>
      </c>
      <c r="F36" s="188">
        <v>2824</v>
      </c>
      <c r="G36" s="188">
        <v>8.8450000000000006</v>
      </c>
      <c r="H36" s="188">
        <v>813</v>
      </c>
      <c r="I36" s="188">
        <v>-34.686</v>
      </c>
      <c r="J36" s="187">
        <v>10.953617878426698</v>
      </c>
      <c r="K36" s="187">
        <v>48.233624553039334</v>
      </c>
      <c r="L36" s="220">
        <f t="shared" si="0"/>
        <v>4.4034423227449011</v>
      </c>
      <c r="M36" s="189">
        <f t="shared" si="1"/>
        <v>7.0365379999999993</v>
      </c>
      <c r="N36" s="189">
        <f t="shared" si="2"/>
        <v>-33.099562399999996</v>
      </c>
    </row>
    <row r="37" spans="1:14" s="188" customFormat="1" x14ac:dyDescent="0.2">
      <c r="A37" s="186" t="s">
        <v>164</v>
      </c>
      <c r="B37" s="186">
        <v>51</v>
      </c>
      <c r="C37" s="186" t="s">
        <v>677</v>
      </c>
      <c r="D37" s="186" t="s">
        <v>678</v>
      </c>
      <c r="E37" s="186">
        <v>0.81899999999999995</v>
      </c>
      <c r="F37" s="188">
        <v>2830</v>
      </c>
      <c r="G37" s="188">
        <v>8.8989999999999991</v>
      </c>
      <c r="H37" s="188">
        <v>795</v>
      </c>
      <c r="I37" s="188">
        <v>-34.758000000000003</v>
      </c>
      <c r="J37" s="187">
        <v>11.237067887667889</v>
      </c>
      <c r="K37" s="187">
        <v>48.181587057387063</v>
      </c>
      <c r="L37" s="220">
        <f t="shared" si="0"/>
        <v>4.2877365820904139</v>
      </c>
      <c r="M37" s="189">
        <f t="shared" si="1"/>
        <v>7.090559599999998</v>
      </c>
      <c r="N37" s="189">
        <f t="shared" si="2"/>
        <v>-33.172167200000004</v>
      </c>
    </row>
    <row r="38" spans="1:14" s="188" customFormat="1" x14ac:dyDescent="0.2">
      <c r="A38" s="186" t="s">
        <v>164</v>
      </c>
      <c r="B38" s="186">
        <v>52</v>
      </c>
      <c r="C38" s="186" t="s">
        <v>679</v>
      </c>
      <c r="D38" s="186" t="s">
        <v>680</v>
      </c>
      <c r="E38" s="186">
        <v>0.84099999999999997</v>
      </c>
      <c r="F38" s="188">
        <v>2613</v>
      </c>
      <c r="G38" s="188">
        <v>9.1050000000000004</v>
      </c>
      <c r="H38" s="188">
        <v>844</v>
      </c>
      <c r="I38" s="188">
        <v>-35.372999999999998</v>
      </c>
      <c r="J38" s="187">
        <v>10.102899881093935</v>
      </c>
      <c r="K38" s="187">
        <v>49.93660142687277</v>
      </c>
      <c r="L38" s="220">
        <f t="shared" si="0"/>
        <v>4.9427988017897366</v>
      </c>
      <c r="M38" s="189">
        <f t="shared" si="1"/>
        <v>7.2966419999999994</v>
      </c>
      <c r="N38" s="189">
        <f t="shared" si="2"/>
        <v>-33.792333199999995</v>
      </c>
    </row>
    <row r="39" spans="1:14" s="188" customFormat="1" x14ac:dyDescent="0.2">
      <c r="A39" s="186" t="s">
        <v>164</v>
      </c>
      <c r="B39" s="186">
        <v>53</v>
      </c>
      <c r="C39" s="186" t="s">
        <v>681</v>
      </c>
      <c r="D39" s="186" t="s">
        <v>682</v>
      </c>
      <c r="E39" s="186">
        <v>0.84799999999999998</v>
      </c>
      <c r="F39" s="188">
        <v>2728</v>
      </c>
      <c r="G39" s="188">
        <v>9.7010000000000005</v>
      </c>
      <c r="H39" s="188">
        <v>851</v>
      </c>
      <c r="I39" s="188">
        <v>-35.226999999999997</v>
      </c>
      <c r="J39" s="187">
        <v>10.440153773584903</v>
      </c>
      <c r="K39" s="187">
        <v>49.881996698113213</v>
      </c>
      <c r="L39" s="220">
        <f t="shared" si="0"/>
        <v>4.7778986574241724</v>
      </c>
      <c r="M39" s="189">
        <f t="shared" si="1"/>
        <v>7.8928804000000001</v>
      </c>
      <c r="N39" s="189">
        <f t="shared" si="2"/>
        <v>-33.645106799999994</v>
      </c>
    </row>
    <row r="40" spans="1:14" s="182" customFormat="1" x14ac:dyDescent="0.2">
      <c r="B40" s="183"/>
      <c r="C40" s="183"/>
      <c r="D40" s="183"/>
      <c r="E40" s="183"/>
      <c r="F40" s="183"/>
      <c r="G40" s="184"/>
      <c r="H40" s="183"/>
      <c r="I40" s="184"/>
      <c r="J40" s="185"/>
      <c r="K40" s="185"/>
      <c r="L40" s="185"/>
      <c r="M40" s="185"/>
      <c r="N40" s="185"/>
    </row>
    <row r="41" spans="1:14" x14ac:dyDescent="0.2">
      <c r="B41" s="191"/>
      <c r="C41" s="191"/>
      <c r="D41" s="191"/>
      <c r="E41" s="191"/>
      <c r="F41" s="191"/>
      <c r="G41" s="191"/>
      <c r="H41" s="191"/>
      <c r="I41" s="191"/>
      <c r="J41" s="192"/>
      <c r="K41" s="192"/>
    </row>
    <row r="42" spans="1:14" x14ac:dyDescent="0.2">
      <c r="C42" s="185" t="s">
        <v>696</v>
      </c>
      <c r="D42" s="185"/>
      <c r="E42" s="191"/>
      <c r="F42" s="191"/>
      <c r="G42" s="191"/>
      <c r="H42" s="191"/>
      <c r="I42" s="191"/>
      <c r="J42" s="192"/>
      <c r="K42" s="192"/>
    </row>
    <row r="43" spans="1:14" s="188" customFormat="1" x14ac:dyDescent="0.2">
      <c r="A43" s="186" t="s">
        <v>164</v>
      </c>
      <c r="B43" s="186">
        <v>8</v>
      </c>
      <c r="C43" s="186" t="s">
        <v>187</v>
      </c>
      <c r="D43" s="186" t="s">
        <v>697</v>
      </c>
      <c r="E43" s="186">
        <v>0.751</v>
      </c>
      <c r="F43" s="186">
        <v>2961</v>
      </c>
      <c r="G43" s="186">
        <v>8.5139999999999993</v>
      </c>
      <c r="H43" s="186">
        <v>750</v>
      </c>
      <c r="I43" s="186">
        <v>-19.533999999999999</v>
      </c>
      <c r="J43" s="187">
        <v>12.99809720372836</v>
      </c>
      <c r="K43" s="187">
        <v>50.12853741677764</v>
      </c>
      <c r="L43" s="220">
        <v>3.8566058270743526</v>
      </c>
      <c r="M43" s="189">
        <f t="shared" ref="M43:M48" si="3">1.0004*G43 - 1.812</f>
        <v>6.705405599999998</v>
      </c>
      <c r="N43" s="189">
        <f t="shared" ref="N43:N48" si="4">1.0084*I43 + 1.8778</f>
        <v>-17.820285599999998</v>
      </c>
    </row>
    <row r="44" spans="1:14" s="188" customFormat="1" x14ac:dyDescent="0.2">
      <c r="A44" s="186" t="s">
        <v>164</v>
      </c>
      <c r="B44" s="186">
        <v>9</v>
      </c>
      <c r="C44" s="186" t="s">
        <v>188</v>
      </c>
      <c r="D44" s="186" t="s">
        <v>697</v>
      </c>
      <c r="E44" s="186">
        <v>0.80900000000000005</v>
      </c>
      <c r="F44" s="186">
        <v>3194</v>
      </c>
      <c r="G44" s="186">
        <v>8.5839999999999996</v>
      </c>
      <c r="H44" s="186">
        <v>808</v>
      </c>
      <c r="I44" s="186">
        <v>-19.538</v>
      </c>
      <c r="J44" s="187">
        <v>12.992598516687268</v>
      </c>
      <c r="K44" s="187">
        <v>50.145020271940666</v>
      </c>
      <c r="L44" s="220">
        <v>3.8595066419959059</v>
      </c>
      <c r="M44" s="189">
        <f t="shared" si="3"/>
        <v>6.7754335999999986</v>
      </c>
      <c r="N44" s="189">
        <f t="shared" si="4"/>
        <v>-17.824319199999998</v>
      </c>
    </row>
    <row r="45" spans="1:14" s="188" customFormat="1" x14ac:dyDescent="0.2">
      <c r="A45" s="186" t="s">
        <v>164</v>
      </c>
      <c r="B45" s="186">
        <v>38</v>
      </c>
      <c r="C45" s="186" t="s">
        <v>189</v>
      </c>
      <c r="D45" s="186" t="s">
        <v>697</v>
      </c>
      <c r="E45" s="186">
        <v>0.78300000000000003</v>
      </c>
      <c r="F45" s="186">
        <v>3130</v>
      </c>
      <c r="G45" s="186">
        <v>8.5540000000000003</v>
      </c>
      <c r="H45" s="186">
        <v>790</v>
      </c>
      <c r="I45" s="186">
        <v>-19.547000000000001</v>
      </c>
      <c r="J45" s="187">
        <v>12.992307279693485</v>
      </c>
      <c r="K45" s="187">
        <v>50.156755300127706</v>
      </c>
      <c r="L45" s="220">
        <v>3.8604963860823194</v>
      </c>
      <c r="M45" s="189">
        <f t="shared" si="3"/>
        <v>6.7454215999999994</v>
      </c>
      <c r="N45" s="189">
        <f t="shared" si="4"/>
        <v>-17.833394800000001</v>
      </c>
    </row>
    <row r="46" spans="1:14" s="188" customFormat="1" x14ac:dyDescent="0.2">
      <c r="A46" s="186" t="s">
        <v>164</v>
      </c>
      <c r="B46" s="186">
        <v>39</v>
      </c>
      <c r="C46" s="186" t="s">
        <v>190</v>
      </c>
      <c r="D46" s="186" t="s">
        <v>697</v>
      </c>
      <c r="E46" s="186">
        <v>0.72699999999999998</v>
      </c>
      <c r="F46" s="186">
        <v>2885</v>
      </c>
      <c r="G46" s="186">
        <v>8.59</v>
      </c>
      <c r="H46" s="186">
        <v>731</v>
      </c>
      <c r="I46" s="186">
        <v>-19.510000000000002</v>
      </c>
      <c r="J46" s="187">
        <v>12.946441540577712</v>
      </c>
      <c r="K46" s="187">
        <v>49.966091609353512</v>
      </c>
      <c r="L46" s="220">
        <v>3.8594459684343394</v>
      </c>
      <c r="M46" s="189">
        <f t="shared" si="3"/>
        <v>6.7814359999999985</v>
      </c>
      <c r="N46" s="189">
        <f t="shared" si="4"/>
        <v>-17.796084</v>
      </c>
    </row>
    <row r="47" spans="1:14" s="188" customFormat="1" x14ac:dyDescent="0.2">
      <c r="A47" s="186" t="s">
        <v>164</v>
      </c>
      <c r="B47" s="186">
        <v>58</v>
      </c>
      <c r="C47" s="186" t="s">
        <v>191</v>
      </c>
      <c r="D47" s="186" t="s">
        <v>697</v>
      </c>
      <c r="E47" s="186">
        <v>0.72399999999999998</v>
      </c>
      <c r="F47" s="188">
        <v>2878</v>
      </c>
      <c r="G47" s="188">
        <v>8.5500000000000007</v>
      </c>
      <c r="H47" s="188">
        <v>730</v>
      </c>
      <c r="I47" s="188">
        <v>-19.536999999999999</v>
      </c>
      <c r="J47" s="187">
        <v>12.948127348066297</v>
      </c>
      <c r="K47" s="187">
        <v>50.05555994475138</v>
      </c>
      <c r="L47" s="220">
        <v>3.8658532310640883</v>
      </c>
      <c r="M47" s="189">
        <f t="shared" si="3"/>
        <v>6.7414200000000006</v>
      </c>
      <c r="N47" s="189">
        <f t="shared" si="4"/>
        <v>-17.823310799999998</v>
      </c>
    </row>
    <row r="48" spans="1:14" s="188" customFormat="1" x14ac:dyDescent="0.2">
      <c r="A48" s="186" t="s">
        <v>186</v>
      </c>
      <c r="B48" s="186">
        <v>59</v>
      </c>
      <c r="C48" s="186" t="s">
        <v>192</v>
      </c>
      <c r="D48" s="186" t="s">
        <v>697</v>
      </c>
      <c r="E48" s="186">
        <v>0.72299999999999998</v>
      </c>
      <c r="F48" s="188">
        <v>2858</v>
      </c>
      <c r="G48" s="188">
        <v>8.5730000000000004</v>
      </c>
      <c r="H48" s="188">
        <v>726</v>
      </c>
      <c r="I48" s="188">
        <v>-19.47</v>
      </c>
      <c r="J48" s="187">
        <v>12.878947994467497</v>
      </c>
      <c r="K48" s="187">
        <v>49.828000000000003</v>
      </c>
      <c r="L48" s="220">
        <v>3.8689495462987331</v>
      </c>
      <c r="M48" s="189">
        <f t="shared" si="3"/>
        <v>6.7644291999999995</v>
      </c>
      <c r="N48" s="189">
        <f t="shared" si="4"/>
        <v>-17.755747999999997</v>
      </c>
    </row>
    <row r="49" spans="1:14" x14ac:dyDescent="0.2">
      <c r="B49" s="191"/>
      <c r="C49" s="191"/>
      <c r="D49" s="191"/>
      <c r="E49" s="191"/>
      <c r="F49" s="193" t="s">
        <v>0</v>
      </c>
      <c r="G49" s="194">
        <f>AVERAGE(G43:G48)</f>
        <v>8.5608333333333331</v>
      </c>
      <c r="H49" s="195"/>
      <c r="I49" s="194">
        <f>AVERAGE(I43:I48)</f>
        <v>-19.522666666666666</v>
      </c>
      <c r="J49" s="194">
        <f>AVERAGE(J43:J48)</f>
        <v>12.95941998053677</v>
      </c>
      <c r="K49" s="194">
        <f>AVERAGE(K43:K48)</f>
        <v>50.046660757158485</v>
      </c>
      <c r="M49" s="196">
        <f>AVERAGE(M43:M48)</f>
        <v>6.752257666666666</v>
      </c>
      <c r="N49" s="196">
        <f>AVERAGE(N43:N48)</f>
        <v>-17.808857066666665</v>
      </c>
    </row>
    <row r="50" spans="1:14" x14ac:dyDescent="0.2">
      <c r="B50" s="191"/>
      <c r="C50" s="191"/>
      <c r="D50" s="191"/>
      <c r="E50" s="191"/>
      <c r="F50" s="193" t="s">
        <v>698</v>
      </c>
      <c r="G50" s="194">
        <f>STDEV(G43:G48)</f>
        <v>2.7902807505100127E-2</v>
      </c>
      <c r="H50" s="195"/>
      <c r="I50" s="194">
        <f>STDEV(I43:I48)</f>
        <v>2.8619340779736342E-2</v>
      </c>
      <c r="J50" s="194">
        <f>STDEV(J43:J48)</f>
        <v>4.5716564382163587E-2</v>
      </c>
      <c r="K50" s="194">
        <f>STDEV(K43:K48)</f>
        <v>0.1287496017618171</v>
      </c>
      <c r="M50" s="196">
        <f>STDEV(M43:M48)</f>
        <v>2.7913968628102141E-2</v>
      </c>
      <c r="N50" s="196">
        <f>STDEV(N43:N48)</f>
        <v>2.8859743242286528E-2</v>
      </c>
    </row>
    <row r="52" spans="1:14" x14ac:dyDescent="0.2">
      <c r="C52" s="191"/>
      <c r="D52" s="191"/>
      <c r="E52" s="191"/>
    </row>
    <row r="53" spans="1:14" x14ac:dyDescent="0.2">
      <c r="B53" s="191"/>
      <c r="C53" s="185" t="s">
        <v>699</v>
      </c>
      <c r="D53" s="185"/>
      <c r="E53" s="191"/>
      <c r="F53" s="191"/>
      <c r="G53" s="191"/>
      <c r="H53" s="191"/>
      <c r="I53" s="191"/>
      <c r="M53" s="197"/>
      <c r="N53" s="197"/>
    </row>
    <row r="54" spans="1:14" s="188" customFormat="1" x14ac:dyDescent="0.2">
      <c r="A54" s="186" t="s">
        <v>164</v>
      </c>
      <c r="B54" s="186">
        <v>3</v>
      </c>
      <c r="C54" s="186" t="s">
        <v>173</v>
      </c>
      <c r="D54" s="186" t="s">
        <v>700</v>
      </c>
      <c r="E54" s="186">
        <v>0.47099999999999997</v>
      </c>
      <c r="F54" s="186">
        <v>1339</v>
      </c>
      <c r="G54" s="186">
        <v>-2.8149999999999999</v>
      </c>
      <c r="H54" s="186">
        <v>382</v>
      </c>
      <c r="I54" s="186">
        <v>-29.917000000000002</v>
      </c>
      <c r="J54" s="187">
        <v>9.5694518046709138</v>
      </c>
      <c r="K54" s="187">
        <v>40.974384713375798</v>
      </c>
      <c r="L54" s="220">
        <v>4.2817901745819889</v>
      </c>
      <c r="M54" s="189">
        <f t="shared" ref="M54:M60" si="5">1.0004*G54 - 1.812</f>
        <v>-4.628126</v>
      </c>
      <c r="N54" s="189">
        <f t="shared" ref="N54:N60" si="6">1.0084*I54 + 1.8778</f>
        <v>-28.290502799999999</v>
      </c>
    </row>
    <row r="55" spans="1:14" s="188" customFormat="1" x14ac:dyDescent="0.2">
      <c r="A55" s="186" t="s">
        <v>164</v>
      </c>
      <c r="B55" s="186">
        <v>4</v>
      </c>
      <c r="C55" s="186" t="s">
        <v>174</v>
      </c>
      <c r="D55" s="186" t="s">
        <v>700</v>
      </c>
      <c r="E55" s="186">
        <v>0.8</v>
      </c>
      <c r="F55" s="186">
        <v>2291</v>
      </c>
      <c r="G55" s="186">
        <v>-2.7530000000000001</v>
      </c>
      <c r="H55" s="186">
        <v>650</v>
      </c>
      <c r="I55" s="186">
        <v>-29.766999999999999</v>
      </c>
      <c r="J55" s="187">
        <v>9.4851059999999965</v>
      </c>
      <c r="K55" s="187">
        <v>40.673924499999998</v>
      </c>
      <c r="L55" s="220">
        <v>4.2881887139690384</v>
      </c>
      <c r="M55" s="189">
        <f t="shared" si="5"/>
        <v>-4.5661012000000003</v>
      </c>
      <c r="N55" s="189">
        <f t="shared" si="6"/>
        <v>-28.139242799999998</v>
      </c>
    </row>
    <row r="56" spans="1:14" s="188" customFormat="1" x14ac:dyDescent="0.2">
      <c r="A56" s="186" t="s">
        <v>164</v>
      </c>
      <c r="B56" s="186">
        <v>5</v>
      </c>
      <c r="C56" s="186" t="s">
        <v>175</v>
      </c>
      <c r="D56" s="186" t="s">
        <v>700</v>
      </c>
      <c r="E56" s="186">
        <v>1.625</v>
      </c>
      <c r="F56" s="186">
        <v>4769</v>
      </c>
      <c r="G56" s="186">
        <v>-2.8759999999999999</v>
      </c>
      <c r="H56" s="186">
        <v>1284</v>
      </c>
      <c r="I56" s="186">
        <v>-30.027999999999999</v>
      </c>
      <c r="J56" s="187">
        <v>9.5283880615384611</v>
      </c>
      <c r="K56" s="187">
        <v>40.82797772307692</v>
      </c>
      <c r="L56" s="220">
        <v>4.2848777211205231</v>
      </c>
      <c r="M56" s="189">
        <f t="shared" si="5"/>
        <v>-4.6891503999999999</v>
      </c>
      <c r="N56" s="189">
        <f t="shared" si="6"/>
        <v>-28.402435199999996</v>
      </c>
    </row>
    <row r="57" spans="1:14" s="188" customFormat="1" x14ac:dyDescent="0.2">
      <c r="A57" s="186" t="s">
        <v>164</v>
      </c>
      <c r="B57" s="186">
        <v>34</v>
      </c>
      <c r="C57" s="186" t="s">
        <v>176</v>
      </c>
      <c r="D57" s="186" t="s">
        <v>700</v>
      </c>
      <c r="E57" s="186">
        <v>0.73</v>
      </c>
      <c r="F57" s="186">
        <v>2106</v>
      </c>
      <c r="G57" s="186">
        <v>-2.8239999999999998</v>
      </c>
      <c r="H57" s="186">
        <v>598</v>
      </c>
      <c r="I57" s="186">
        <v>-29.87</v>
      </c>
      <c r="J57" s="187">
        <v>9.5072526027397242</v>
      </c>
      <c r="K57" s="187">
        <v>40.556076712328768</v>
      </c>
      <c r="L57" s="220">
        <v>4.265804055804896</v>
      </c>
      <c r="M57" s="189">
        <f t="shared" si="5"/>
        <v>-4.6371295999999997</v>
      </c>
      <c r="N57" s="189">
        <f t="shared" si="6"/>
        <v>-28.243107999999999</v>
      </c>
    </row>
    <row r="58" spans="1:14" s="188" customFormat="1" x14ac:dyDescent="0.2">
      <c r="A58" s="186" t="s">
        <v>164</v>
      </c>
      <c r="B58" s="186">
        <v>35</v>
      </c>
      <c r="C58" s="186" t="s">
        <v>177</v>
      </c>
      <c r="D58" s="186" t="s">
        <v>700</v>
      </c>
      <c r="E58" s="186">
        <v>0.79800000000000004</v>
      </c>
      <c r="F58" s="186">
        <v>2298</v>
      </c>
      <c r="G58" s="186">
        <v>-2.7360000000000002</v>
      </c>
      <c r="H58" s="186">
        <v>651</v>
      </c>
      <c r="I58" s="186">
        <v>-29.902999999999999</v>
      </c>
      <c r="J58" s="187">
        <v>9.4423453634085188</v>
      </c>
      <c r="K58" s="187">
        <v>40.51807669172932</v>
      </c>
      <c r="L58" s="220">
        <v>4.2911030186151775</v>
      </c>
      <c r="M58" s="189">
        <f t="shared" si="5"/>
        <v>-4.5490944000000004</v>
      </c>
      <c r="N58" s="189">
        <f t="shared" si="6"/>
        <v>-28.276385199999996</v>
      </c>
    </row>
    <row r="59" spans="1:14" s="188" customFormat="1" x14ac:dyDescent="0.2">
      <c r="A59" s="186" t="s">
        <v>164</v>
      </c>
      <c r="B59" s="186">
        <v>54</v>
      </c>
      <c r="C59" s="186" t="s">
        <v>178</v>
      </c>
      <c r="D59" s="186" t="s">
        <v>700</v>
      </c>
      <c r="E59" s="186">
        <v>0.85099999999999998</v>
      </c>
      <c r="F59" s="188">
        <v>2452</v>
      </c>
      <c r="G59" s="188">
        <v>-2.819</v>
      </c>
      <c r="H59" s="188">
        <v>696</v>
      </c>
      <c r="I59" s="188">
        <v>-29.885999999999999</v>
      </c>
      <c r="J59" s="187">
        <v>9.4193873090481777</v>
      </c>
      <c r="K59" s="187">
        <v>40.586997414806106</v>
      </c>
      <c r="L59" s="220">
        <v>4.308878707622374</v>
      </c>
      <c r="M59" s="189">
        <f t="shared" si="5"/>
        <v>-4.6321275999999996</v>
      </c>
      <c r="N59" s="189">
        <f t="shared" si="6"/>
        <v>-28.259242399999998</v>
      </c>
    </row>
    <row r="60" spans="1:14" s="188" customFormat="1" x14ac:dyDescent="0.2">
      <c r="A60" s="186" t="s">
        <v>164</v>
      </c>
      <c r="B60" s="186">
        <v>55</v>
      </c>
      <c r="C60" s="186" t="s">
        <v>179</v>
      </c>
      <c r="D60" s="186" t="s">
        <v>700</v>
      </c>
      <c r="E60" s="186">
        <v>0.83</v>
      </c>
      <c r="F60" s="188">
        <v>2390</v>
      </c>
      <c r="G60" s="188">
        <v>-2.798</v>
      </c>
      <c r="H60" s="188">
        <v>678</v>
      </c>
      <c r="I60" s="188">
        <v>-29.966000000000001</v>
      </c>
      <c r="J60" s="187">
        <v>9.4571269879518063</v>
      </c>
      <c r="K60" s="187">
        <v>40.611819518072295</v>
      </c>
      <c r="L60" s="220">
        <v>4.2943083633973567</v>
      </c>
      <c r="M60" s="189">
        <f t="shared" si="5"/>
        <v>-4.6111192000000001</v>
      </c>
      <c r="N60" s="189">
        <f t="shared" si="6"/>
        <v>-28.339914399999998</v>
      </c>
    </row>
    <row r="61" spans="1:14" x14ac:dyDescent="0.2">
      <c r="B61" s="191"/>
      <c r="C61" s="191"/>
      <c r="D61" s="191"/>
      <c r="E61" s="191"/>
      <c r="F61" s="193" t="s">
        <v>0</v>
      </c>
      <c r="G61" s="194">
        <f>AVERAGE(G54:G60)</f>
        <v>-2.8030000000000004</v>
      </c>
      <c r="I61" s="194">
        <f>AVERAGE(I54:I60)</f>
        <v>-29.905285714285714</v>
      </c>
      <c r="J61" s="194">
        <f>AVERAGE(J54:J60)</f>
        <v>9.4870083041939441</v>
      </c>
      <c r="K61" s="194">
        <f>AVERAGE(K54:K60)</f>
        <v>40.678465324769888</v>
      </c>
      <c r="M61" s="196">
        <f>AVERAGE(M54:M60)</f>
        <v>-4.6161212000000003</v>
      </c>
      <c r="N61" s="196">
        <f>AVERAGE(N54:N60)</f>
        <v>-28.278690114285713</v>
      </c>
    </row>
    <row r="62" spans="1:14" x14ac:dyDescent="0.2">
      <c r="B62" s="191"/>
      <c r="C62" s="191"/>
      <c r="D62" s="191"/>
      <c r="E62" s="191"/>
      <c r="F62" s="193" t="s">
        <v>698</v>
      </c>
      <c r="G62" s="194">
        <f>STDEV(G54:G60)</f>
        <v>4.6875722216658408E-2</v>
      </c>
      <c r="I62" s="194">
        <f>STDEV(I54:I60)</f>
        <v>8.1268514374088455E-2</v>
      </c>
      <c r="J62" s="194">
        <f>STDEV(J54:J60)</f>
        <v>5.2254084047904839E-2</v>
      </c>
      <c r="K62" s="194">
        <f>STDEV(K54:K60)</f>
        <v>0.16505271332587829</v>
      </c>
      <c r="M62" s="196">
        <f>STDEV(M54:M60)</f>
        <v>4.6894472505544973E-2</v>
      </c>
      <c r="N62" s="196">
        <f>STDEV(N54:N60)</f>
        <v>8.1951169894830145E-2</v>
      </c>
    </row>
    <row r="63" spans="1:14" x14ac:dyDescent="0.2">
      <c r="B63" s="191"/>
      <c r="C63" s="191"/>
      <c r="D63" s="191"/>
      <c r="E63" s="191"/>
    </row>
    <row r="64" spans="1:14" s="188" customFormat="1" x14ac:dyDescent="0.2">
      <c r="A64" s="186" t="s">
        <v>164</v>
      </c>
      <c r="B64" s="186">
        <v>6</v>
      </c>
      <c r="C64" s="186" t="s">
        <v>180</v>
      </c>
      <c r="D64" s="186" t="s">
        <v>701</v>
      </c>
      <c r="E64" s="186">
        <v>0.71699999999999997</v>
      </c>
      <c r="F64" s="186">
        <v>2213</v>
      </c>
      <c r="G64" s="186">
        <v>29.706</v>
      </c>
      <c r="H64" s="186">
        <v>629</v>
      </c>
      <c r="I64" s="186">
        <v>22.375</v>
      </c>
      <c r="J64" s="187">
        <v>10.250812273361227</v>
      </c>
      <c r="K64" s="187">
        <v>44.036834030683401</v>
      </c>
      <c r="L64" s="220">
        <v>4.2959360542697542</v>
      </c>
      <c r="M64" s="189">
        <f t="shared" ref="M64:M68" si="7">1.0004*G64 - 1.812</f>
        <v>27.905882399999996</v>
      </c>
      <c r="N64" s="189">
        <f t="shared" ref="N64:N68" si="8">1.0084*I64 + 1.8778</f>
        <v>24.440750000000001</v>
      </c>
    </row>
    <row r="65" spans="1:14" s="188" customFormat="1" x14ac:dyDescent="0.2">
      <c r="A65" s="186" t="s">
        <v>164</v>
      </c>
      <c r="B65" s="186">
        <v>7</v>
      </c>
      <c r="C65" s="186" t="s">
        <v>181</v>
      </c>
      <c r="D65" s="186" t="s">
        <v>701</v>
      </c>
      <c r="E65" s="186">
        <v>0.80700000000000005</v>
      </c>
      <c r="F65" s="186">
        <v>2510</v>
      </c>
      <c r="G65" s="186">
        <v>29.771999999999998</v>
      </c>
      <c r="H65" s="186">
        <v>714</v>
      </c>
      <c r="I65" s="186">
        <v>22.314</v>
      </c>
      <c r="J65" s="187">
        <v>10.280593308550182</v>
      </c>
      <c r="K65" s="187">
        <v>44.272258736059477</v>
      </c>
      <c r="L65" s="220">
        <v>4.3063914121803695</v>
      </c>
      <c r="M65" s="189">
        <f t="shared" si="7"/>
        <v>27.971908799999994</v>
      </c>
      <c r="N65" s="189">
        <f t="shared" si="8"/>
        <v>24.3792376</v>
      </c>
    </row>
    <row r="66" spans="1:14" s="188" customFormat="1" x14ac:dyDescent="0.2">
      <c r="A66" s="186" t="s">
        <v>164</v>
      </c>
      <c r="B66" s="186">
        <v>36</v>
      </c>
      <c r="C66" s="186" t="s">
        <v>182</v>
      </c>
      <c r="D66" s="186" t="s">
        <v>701</v>
      </c>
      <c r="E66" s="186">
        <v>0.83499999999999996</v>
      </c>
      <c r="F66" s="186">
        <v>2618</v>
      </c>
      <c r="G66" s="186">
        <v>29.681999999999999</v>
      </c>
      <c r="H66" s="186">
        <v>737</v>
      </c>
      <c r="I66" s="186">
        <v>22.128</v>
      </c>
      <c r="J66" s="187">
        <v>10.242115688622755</v>
      </c>
      <c r="K66" s="187">
        <v>43.930301796407193</v>
      </c>
      <c r="L66" s="220">
        <v>4.2891823459098664</v>
      </c>
      <c r="M66" s="189">
        <f t="shared" si="7"/>
        <v>27.881872799999996</v>
      </c>
      <c r="N66" s="189">
        <f t="shared" si="8"/>
        <v>24.191675199999999</v>
      </c>
    </row>
    <row r="67" spans="1:14" s="188" customFormat="1" x14ac:dyDescent="0.2">
      <c r="A67" s="186" t="s">
        <v>164</v>
      </c>
      <c r="B67" s="186">
        <v>37</v>
      </c>
      <c r="C67" s="186" t="s">
        <v>183</v>
      </c>
      <c r="D67" s="186" t="s">
        <v>701</v>
      </c>
      <c r="E67" s="186">
        <v>0.72199999999999998</v>
      </c>
      <c r="F67" s="186">
        <v>2243</v>
      </c>
      <c r="G67" s="186">
        <v>29.67</v>
      </c>
      <c r="H67" s="186">
        <v>636</v>
      </c>
      <c r="I67" s="186">
        <v>22.192</v>
      </c>
      <c r="J67" s="187">
        <v>10.244306094182825</v>
      </c>
      <c r="K67" s="187">
        <v>43.896437396121883</v>
      </c>
      <c r="L67" s="220">
        <v>4.2849595660801505</v>
      </c>
      <c r="M67" s="189">
        <f t="shared" si="7"/>
        <v>27.869868</v>
      </c>
      <c r="N67" s="189">
        <f t="shared" si="8"/>
        <v>24.2562128</v>
      </c>
    </row>
    <row r="68" spans="1:14" s="188" customFormat="1" x14ac:dyDescent="0.2">
      <c r="A68" s="186" t="s">
        <v>164</v>
      </c>
      <c r="B68" s="186">
        <v>56</v>
      </c>
      <c r="C68" s="186" t="s">
        <v>184</v>
      </c>
      <c r="D68" s="186" t="s">
        <v>701</v>
      </c>
      <c r="E68" s="186">
        <v>0.77900000000000003</v>
      </c>
      <c r="F68" s="188">
        <v>2415</v>
      </c>
      <c r="G68" s="188">
        <v>29.663</v>
      </c>
      <c r="H68" s="188">
        <v>685</v>
      </c>
      <c r="I68" s="188">
        <v>22.381</v>
      </c>
      <c r="J68" s="187">
        <v>10.209671373555839</v>
      </c>
      <c r="K68" s="187">
        <v>43.933080359435166</v>
      </c>
      <c r="L68" s="220">
        <v>4.3030846686433639</v>
      </c>
      <c r="M68" s="189">
        <f t="shared" si="7"/>
        <v>27.862865199999998</v>
      </c>
      <c r="N68" s="189">
        <f t="shared" si="8"/>
        <v>24.446800400000001</v>
      </c>
    </row>
    <row r="69" spans="1:14" s="188" customFormat="1" x14ac:dyDescent="0.2">
      <c r="A69" s="186" t="s">
        <v>164</v>
      </c>
      <c r="B69" s="186">
        <v>57</v>
      </c>
      <c r="C69" s="186" t="s">
        <v>185</v>
      </c>
      <c r="D69" s="186" t="s">
        <v>701</v>
      </c>
      <c r="E69" s="186">
        <v>0.85499999999999998</v>
      </c>
      <c r="F69" s="188">
        <v>2675</v>
      </c>
      <c r="G69" s="188">
        <v>29.64</v>
      </c>
      <c r="H69" s="188">
        <v>758</v>
      </c>
      <c r="I69" s="188">
        <v>22.39</v>
      </c>
      <c r="J69" s="187">
        <v>10.221122807017544</v>
      </c>
      <c r="K69" s="187">
        <v>44.097403976608199</v>
      </c>
      <c r="L69" s="220">
        <v>4.3143404897094211</v>
      </c>
      <c r="M69" s="189">
        <f>1.0004*G69 - 1.812</f>
        <v>27.839855999999997</v>
      </c>
      <c r="N69" s="189">
        <f>1.0084*I69 + 1.8778</f>
        <v>24.455876</v>
      </c>
    </row>
    <row r="70" spans="1:14" x14ac:dyDescent="0.2">
      <c r="B70" s="191"/>
      <c r="C70" s="191"/>
      <c r="D70" s="191"/>
      <c r="E70" s="191"/>
      <c r="F70" s="193" t="s">
        <v>0</v>
      </c>
      <c r="G70" s="194">
        <f>AVERAGE(G64:G69)</f>
        <v>29.688833333333331</v>
      </c>
      <c r="I70" s="194">
        <f>AVERAGE(I64:I69)</f>
        <v>22.29666666666667</v>
      </c>
      <c r="J70" s="194">
        <f>AVERAGE(J64:J69)</f>
        <v>10.241436924215062</v>
      </c>
      <c r="K70" s="194">
        <f>AVERAGE(K64:K69)</f>
        <v>44.027719382552554</v>
      </c>
      <c r="M70" s="196">
        <f>AVERAGE(M64:M69)</f>
        <v>27.888708866666661</v>
      </c>
      <c r="N70" s="196">
        <f>AVERAGE(N64:N69)</f>
        <v>24.36175866666667</v>
      </c>
    </row>
    <row r="71" spans="1:14" x14ac:dyDescent="0.2">
      <c r="B71" s="191"/>
      <c r="C71" s="191"/>
      <c r="D71" s="191"/>
      <c r="E71" s="191"/>
      <c r="F71" s="193" t="s">
        <v>698</v>
      </c>
      <c r="G71" s="194">
        <f>STDEV(G64:G69)</f>
        <v>4.6184052081498755E-2</v>
      </c>
      <c r="I71" s="194">
        <f>STDEV(I64:I69)</f>
        <v>0.11105254011803009</v>
      </c>
      <c r="J71" s="194">
        <f>STDEV(J64:J69)</f>
        <v>2.4704356010369497E-2</v>
      </c>
      <c r="K71" s="194">
        <f>STDEV(K64:K69)</f>
        <v>0.14171817499602402</v>
      </c>
      <c r="M71" s="196">
        <f>STDEV(M64:M69)</f>
        <v>4.6202525702330632E-2</v>
      </c>
      <c r="N71" s="196">
        <f>STDEV(N64:N69)</f>
        <v>0.11198538145502208</v>
      </c>
    </row>
    <row r="72" spans="1:14" x14ac:dyDescent="0.2">
      <c r="B72" s="191"/>
      <c r="C72" s="191"/>
      <c r="D72" s="191"/>
      <c r="E72" s="191"/>
    </row>
    <row r="73" spans="1:14" x14ac:dyDescent="0.2">
      <c r="B73" s="191"/>
      <c r="C73" s="191"/>
      <c r="D73" s="191"/>
    </row>
    <row r="74" spans="1:14" x14ac:dyDescent="0.2">
      <c r="C74" s="185" t="s">
        <v>702</v>
      </c>
      <c r="D74" s="191"/>
    </row>
    <row r="75" spans="1:14" x14ac:dyDescent="0.2">
      <c r="B75" s="191"/>
      <c r="C75" s="191"/>
      <c r="D75" s="191"/>
    </row>
    <row r="76" spans="1:14" x14ac:dyDescent="0.2">
      <c r="B76" s="191"/>
      <c r="C76" s="191"/>
      <c r="D76" s="185" t="s">
        <v>703</v>
      </c>
      <c r="E76" s="182" t="s">
        <v>92</v>
      </c>
    </row>
    <row r="77" spans="1:14" x14ac:dyDescent="0.2">
      <c r="B77" s="191"/>
      <c r="C77" s="191" t="s">
        <v>704</v>
      </c>
      <c r="D77" s="198">
        <f>G61</f>
        <v>-2.8030000000000004</v>
      </c>
      <c r="E77" s="199">
        <v>-4.6159999999999997</v>
      </c>
    </row>
    <row r="78" spans="1:14" x14ac:dyDescent="0.2">
      <c r="B78" s="191"/>
      <c r="C78" s="191" t="s">
        <v>705</v>
      </c>
      <c r="D78" s="198">
        <f>G70</f>
        <v>29.688833333333331</v>
      </c>
      <c r="E78" s="199">
        <v>27.888000000000002</v>
      </c>
    </row>
    <row r="79" spans="1:14" x14ac:dyDescent="0.2">
      <c r="B79" s="191"/>
      <c r="C79" s="191"/>
      <c r="D79" s="191"/>
    </row>
    <row r="80" spans="1:14" x14ac:dyDescent="0.2">
      <c r="B80" s="191"/>
      <c r="C80" s="191"/>
      <c r="D80" s="191"/>
    </row>
    <row r="81" spans="2:6" x14ac:dyDescent="0.2">
      <c r="B81" s="191"/>
      <c r="C81" s="336" t="s">
        <v>706</v>
      </c>
      <c r="D81" s="336"/>
      <c r="E81" s="336"/>
    </row>
    <row r="82" spans="2:6" x14ac:dyDescent="0.2">
      <c r="B82" s="191"/>
      <c r="C82" s="200" t="s">
        <v>707</v>
      </c>
      <c r="D82" s="200" t="s">
        <v>708</v>
      </c>
      <c r="E82" s="201" t="s">
        <v>92</v>
      </c>
      <c r="F82" s="201" t="s">
        <v>709</v>
      </c>
    </row>
    <row r="83" spans="2:6" x14ac:dyDescent="0.2">
      <c r="B83" s="191"/>
      <c r="C83" s="202" t="s">
        <v>710</v>
      </c>
      <c r="D83" s="203">
        <f>M49</f>
        <v>6.752257666666666</v>
      </c>
      <c r="E83" s="204">
        <v>6.81</v>
      </c>
      <c r="F83" s="205">
        <f>ABS(E83-D83)</f>
        <v>5.7742333333333562E-2</v>
      </c>
    </row>
    <row r="84" spans="2:6" x14ac:dyDescent="0.2">
      <c r="B84" s="191"/>
      <c r="C84" s="337" t="s">
        <v>711</v>
      </c>
      <c r="D84" s="338"/>
      <c r="E84" s="339"/>
    </row>
    <row r="85" spans="2:6" x14ac:dyDescent="0.2">
      <c r="B85" s="191"/>
      <c r="C85" s="202" t="s">
        <v>710</v>
      </c>
      <c r="D85" s="203">
        <f>J49</f>
        <v>12.95941998053677</v>
      </c>
      <c r="E85" s="204">
        <v>12.88</v>
      </c>
    </row>
    <row r="86" spans="2:6" x14ac:dyDescent="0.2">
      <c r="B86" s="191"/>
      <c r="C86" s="191"/>
      <c r="D86" s="191"/>
    </row>
    <row r="87" spans="2:6" x14ac:dyDescent="0.2">
      <c r="B87" s="191"/>
      <c r="C87" s="185" t="s">
        <v>712</v>
      </c>
      <c r="D87" s="191"/>
    </row>
    <row r="88" spans="2:6" x14ac:dyDescent="0.2">
      <c r="B88" s="191"/>
      <c r="C88" s="191"/>
      <c r="D88" s="191"/>
    </row>
    <row r="89" spans="2:6" x14ac:dyDescent="0.2">
      <c r="B89" s="191"/>
      <c r="C89" s="191"/>
      <c r="D89" s="185" t="s">
        <v>703</v>
      </c>
      <c r="E89" s="182" t="s">
        <v>92</v>
      </c>
    </row>
    <row r="90" spans="2:6" x14ac:dyDescent="0.2">
      <c r="B90" s="191"/>
      <c r="C90" s="191" t="s">
        <v>704</v>
      </c>
      <c r="D90" s="198">
        <f>I61</f>
        <v>-29.905285714285714</v>
      </c>
      <c r="E90" s="199">
        <v>-28.279</v>
      </c>
    </row>
    <row r="91" spans="2:6" x14ac:dyDescent="0.2">
      <c r="B91" s="191"/>
      <c r="C91" s="191" t="s">
        <v>705</v>
      </c>
      <c r="D91" s="198">
        <f>I70</f>
        <v>22.29666666666667</v>
      </c>
      <c r="E91" s="199">
        <v>24.361999999999998</v>
      </c>
    </row>
    <row r="92" spans="2:6" x14ac:dyDescent="0.2">
      <c r="C92" s="191"/>
      <c r="D92" s="191"/>
    </row>
    <row r="93" spans="2:6" x14ac:dyDescent="0.2">
      <c r="B93" s="191"/>
      <c r="C93" s="191"/>
      <c r="D93" s="191"/>
    </row>
    <row r="94" spans="2:6" x14ac:dyDescent="0.2">
      <c r="B94" s="191"/>
      <c r="C94" s="337" t="s">
        <v>706</v>
      </c>
      <c r="D94" s="338"/>
      <c r="E94" s="339"/>
    </row>
    <row r="95" spans="2:6" x14ac:dyDescent="0.2">
      <c r="B95" s="191"/>
      <c r="C95" s="200" t="s">
        <v>707</v>
      </c>
      <c r="D95" s="200" t="s">
        <v>708</v>
      </c>
      <c r="E95" s="201" t="s">
        <v>92</v>
      </c>
      <c r="F95" s="201" t="s">
        <v>709</v>
      </c>
    </row>
    <row r="96" spans="2:6" x14ac:dyDescent="0.2">
      <c r="B96" s="191"/>
      <c r="C96" s="202" t="s">
        <v>710</v>
      </c>
      <c r="D96" s="203">
        <f>N49</f>
        <v>-17.808857066666665</v>
      </c>
      <c r="E96" s="204">
        <v>-17.75</v>
      </c>
      <c r="F96" s="205">
        <f>ABS(E96-D96)</f>
        <v>5.8857066666664792E-2</v>
      </c>
    </row>
    <row r="97" spans="2:13" x14ac:dyDescent="0.2">
      <c r="B97" s="191"/>
      <c r="C97" s="337" t="s">
        <v>711</v>
      </c>
      <c r="D97" s="338"/>
      <c r="E97" s="339"/>
    </row>
    <row r="98" spans="2:13" x14ac:dyDescent="0.2">
      <c r="B98" s="191"/>
      <c r="C98" s="202" t="s">
        <v>710</v>
      </c>
      <c r="D98" s="203">
        <f>K49</f>
        <v>50.046660757158485</v>
      </c>
      <c r="E98" s="204">
        <v>49.64</v>
      </c>
    </row>
    <row r="99" spans="2:13" x14ac:dyDescent="0.2">
      <c r="B99" s="191"/>
      <c r="C99" s="191"/>
      <c r="D99" s="191"/>
    </row>
    <row r="100" spans="2:13" x14ac:dyDescent="0.2">
      <c r="B100" s="191"/>
      <c r="C100" s="191"/>
      <c r="D100" s="191"/>
    </row>
    <row r="101" spans="2:13" x14ac:dyDescent="0.2">
      <c r="B101" s="191"/>
      <c r="C101" s="191"/>
      <c r="D101" s="191"/>
    </row>
    <row r="102" spans="2:13" x14ac:dyDescent="0.2">
      <c r="B102" s="191"/>
      <c r="C102" s="191"/>
      <c r="D102" s="191"/>
      <c r="M102" s="206"/>
    </row>
    <row r="103" spans="2:13" x14ac:dyDescent="0.2">
      <c r="B103" s="191"/>
      <c r="C103" s="191"/>
      <c r="D103" s="191"/>
    </row>
    <row r="104" spans="2:13" x14ac:dyDescent="0.2">
      <c r="B104" s="191"/>
      <c r="C104" s="191"/>
      <c r="D104" s="191"/>
    </row>
    <row r="105" spans="2:13" x14ac:dyDescent="0.2">
      <c r="B105" s="191"/>
      <c r="C105" s="191"/>
      <c r="D105" s="191"/>
    </row>
    <row r="106" spans="2:13" x14ac:dyDescent="0.2">
      <c r="B106" s="191"/>
      <c r="C106" s="191"/>
      <c r="D106" s="191"/>
    </row>
    <row r="107" spans="2:13" x14ac:dyDescent="0.2">
      <c r="B107" s="191"/>
      <c r="C107" s="191"/>
      <c r="D107" s="191"/>
    </row>
    <row r="108" spans="2:13" x14ac:dyDescent="0.2">
      <c r="B108" s="191"/>
      <c r="C108" s="191"/>
      <c r="D108" s="191"/>
    </row>
    <row r="109" spans="2:13" x14ac:dyDescent="0.2">
      <c r="B109" s="191"/>
      <c r="C109" s="191"/>
      <c r="D109" s="191"/>
    </row>
    <row r="110" spans="2:13" x14ac:dyDescent="0.2">
      <c r="B110" s="191"/>
      <c r="C110" s="191"/>
      <c r="D110" s="191"/>
    </row>
    <row r="111" spans="2:13" x14ac:dyDescent="0.2">
      <c r="B111" s="191"/>
      <c r="C111" s="191"/>
      <c r="D111" s="191"/>
    </row>
    <row r="112" spans="2:13" ht="13.5" thickBot="1" x14ac:dyDescent="0.25">
      <c r="B112" s="191"/>
      <c r="C112" s="191"/>
      <c r="D112" s="191"/>
    </row>
    <row r="113" spans="2:9" x14ac:dyDescent="0.2">
      <c r="B113" s="191"/>
      <c r="C113" s="191"/>
      <c r="D113" s="191"/>
      <c r="G113" s="207" t="s">
        <v>713</v>
      </c>
      <c r="H113" s="208"/>
      <c r="I113" s="209">
        <v>44337</v>
      </c>
    </row>
    <row r="114" spans="2:9" x14ac:dyDescent="0.2">
      <c r="B114" s="191"/>
      <c r="C114" s="191"/>
      <c r="D114" s="191"/>
      <c r="G114" s="210" t="s">
        <v>714</v>
      </c>
      <c r="H114" s="211"/>
      <c r="I114" s="212" t="s">
        <v>718</v>
      </c>
    </row>
    <row r="115" spans="2:9" ht="13.5" thickBot="1" x14ac:dyDescent="0.25">
      <c r="B115" s="191"/>
      <c r="C115" s="191"/>
      <c r="D115" s="191"/>
      <c r="G115" s="213" t="s">
        <v>716</v>
      </c>
      <c r="H115" s="214" t="s">
        <v>717</v>
      </c>
      <c r="I115" s="215"/>
    </row>
    <row r="116" spans="2:9" x14ac:dyDescent="0.2">
      <c r="B116" s="191"/>
      <c r="C116" s="191"/>
      <c r="D116" s="191"/>
    </row>
    <row r="117" spans="2:9" x14ac:dyDescent="0.2">
      <c r="B117" s="191"/>
      <c r="C117" s="191"/>
      <c r="D117" s="191"/>
    </row>
    <row r="118" spans="2:9" x14ac:dyDescent="0.2">
      <c r="B118" s="191"/>
      <c r="C118" s="191"/>
      <c r="D118" s="191"/>
    </row>
    <row r="119" spans="2:9" x14ac:dyDescent="0.2">
      <c r="B119" s="191"/>
      <c r="C119" s="191"/>
      <c r="D119" s="191"/>
    </row>
    <row r="120" spans="2:9" x14ac:dyDescent="0.2">
      <c r="B120" s="191"/>
      <c r="C120" s="191"/>
      <c r="D120" s="191"/>
    </row>
    <row r="121" spans="2:9" x14ac:dyDescent="0.2">
      <c r="B121" s="191"/>
      <c r="C121" s="191"/>
      <c r="D121" s="191"/>
    </row>
    <row r="122" spans="2:9" x14ac:dyDescent="0.2">
      <c r="B122" s="191"/>
      <c r="C122" s="191"/>
      <c r="D122" s="191"/>
    </row>
    <row r="123" spans="2:9" x14ac:dyDescent="0.2">
      <c r="B123" s="191"/>
      <c r="C123" s="191"/>
      <c r="D123" s="191"/>
    </row>
    <row r="124" spans="2:9" x14ac:dyDescent="0.2">
      <c r="B124" s="191"/>
      <c r="C124" s="191"/>
      <c r="D124" s="191"/>
    </row>
    <row r="125" spans="2:9" x14ac:dyDescent="0.2">
      <c r="B125" s="191"/>
      <c r="C125" s="191"/>
      <c r="D125" s="191"/>
    </row>
    <row r="126" spans="2:9" x14ac:dyDescent="0.2">
      <c r="B126" s="191"/>
      <c r="C126" s="191"/>
      <c r="D126" s="191"/>
    </row>
    <row r="127" spans="2:9" x14ac:dyDescent="0.2">
      <c r="B127" s="191"/>
      <c r="C127" s="191"/>
      <c r="D127" s="191"/>
    </row>
    <row r="128" spans="2:9" x14ac:dyDescent="0.2">
      <c r="B128" s="191"/>
      <c r="C128" s="191"/>
      <c r="D128" s="191"/>
    </row>
    <row r="129" spans="2:4" x14ac:dyDescent="0.2">
      <c r="B129" s="191"/>
      <c r="C129" s="191"/>
      <c r="D129" s="191"/>
    </row>
    <row r="130" spans="2:4" x14ac:dyDescent="0.2">
      <c r="B130" s="191"/>
      <c r="C130" s="191"/>
      <c r="D130" s="191"/>
    </row>
    <row r="131" spans="2:4" x14ac:dyDescent="0.2">
      <c r="B131" s="191"/>
      <c r="C131" s="191"/>
      <c r="D131" s="191"/>
    </row>
    <row r="132" spans="2:4" x14ac:dyDescent="0.2">
      <c r="B132" s="191"/>
      <c r="C132" s="191"/>
      <c r="D132" s="191"/>
    </row>
    <row r="133" spans="2:4" x14ac:dyDescent="0.2">
      <c r="B133" s="191"/>
      <c r="C133" s="191"/>
      <c r="D133" s="191"/>
    </row>
    <row r="134" spans="2:4" x14ac:dyDescent="0.2">
      <c r="B134" s="191"/>
      <c r="C134" s="191"/>
      <c r="D134" s="191"/>
    </row>
    <row r="135" spans="2:4" x14ac:dyDescent="0.2">
      <c r="B135" s="191"/>
      <c r="C135" s="191"/>
      <c r="D135" s="191"/>
    </row>
    <row r="136" spans="2:4" x14ac:dyDescent="0.2">
      <c r="B136" s="191"/>
      <c r="C136" s="191"/>
      <c r="D136" s="191"/>
    </row>
    <row r="137" spans="2:4" x14ac:dyDescent="0.2">
      <c r="B137" s="191"/>
      <c r="C137" s="191"/>
      <c r="D137" s="191"/>
    </row>
    <row r="138" spans="2:4" x14ac:dyDescent="0.2">
      <c r="B138" s="191"/>
      <c r="C138" s="191"/>
      <c r="D138" s="191"/>
    </row>
    <row r="139" spans="2:4" x14ac:dyDescent="0.2">
      <c r="B139" s="191"/>
      <c r="C139" s="191"/>
      <c r="D139" s="191"/>
    </row>
    <row r="140" spans="2:4" x14ac:dyDescent="0.2">
      <c r="B140" s="191"/>
      <c r="C140" s="191"/>
      <c r="D140" s="191"/>
    </row>
    <row r="141" spans="2:4" x14ac:dyDescent="0.2">
      <c r="B141" s="191"/>
      <c r="C141" s="191"/>
      <c r="D141" s="191"/>
    </row>
    <row r="142" spans="2:4" x14ac:dyDescent="0.2">
      <c r="B142" s="191"/>
      <c r="C142" s="191"/>
      <c r="D142" s="191"/>
    </row>
    <row r="143" spans="2:4" x14ac:dyDescent="0.2">
      <c r="B143" s="191"/>
      <c r="C143" s="191"/>
      <c r="D143" s="191"/>
    </row>
    <row r="144" spans="2:4" x14ac:dyDescent="0.2">
      <c r="B144" s="191"/>
      <c r="C144" s="191"/>
      <c r="D144" s="191"/>
    </row>
    <row r="145" spans="2:8" x14ac:dyDescent="0.2">
      <c r="B145" s="191"/>
      <c r="C145" s="191"/>
      <c r="D145" s="191"/>
    </row>
    <row r="146" spans="2:8" x14ac:dyDescent="0.2">
      <c r="B146" s="191"/>
      <c r="C146" s="191"/>
      <c r="D146" s="191"/>
    </row>
    <row r="147" spans="2:8" x14ac:dyDescent="0.2">
      <c r="B147" s="191"/>
      <c r="C147" s="191"/>
      <c r="D147" s="191"/>
    </row>
    <row r="148" spans="2:8" x14ac:dyDescent="0.2">
      <c r="B148" s="191"/>
      <c r="C148" s="191"/>
      <c r="D148" s="191"/>
    </row>
    <row r="149" spans="2:8" x14ac:dyDescent="0.2">
      <c r="B149" s="191"/>
      <c r="C149" s="191"/>
      <c r="D149" s="191"/>
    </row>
    <row r="150" spans="2:8" x14ac:dyDescent="0.2">
      <c r="B150" s="191"/>
      <c r="C150" s="191"/>
      <c r="D150" s="191"/>
    </row>
    <row r="151" spans="2:8" x14ac:dyDescent="0.2">
      <c r="B151" s="191"/>
      <c r="C151" s="191"/>
      <c r="D151" s="191"/>
    </row>
    <row r="152" spans="2:8" x14ac:dyDescent="0.2">
      <c r="B152" s="191"/>
      <c r="C152" s="191"/>
      <c r="D152" s="191"/>
    </row>
    <row r="153" spans="2:8" x14ac:dyDescent="0.2">
      <c r="B153" s="191"/>
      <c r="C153" s="191"/>
      <c r="D153" s="191"/>
      <c r="G153" s="191"/>
      <c r="H153" s="191"/>
    </row>
    <row r="154" spans="2:8" x14ac:dyDescent="0.2">
      <c r="B154" s="191"/>
      <c r="C154" s="191"/>
      <c r="D154" s="191"/>
      <c r="G154" s="191"/>
      <c r="H154" s="191"/>
    </row>
    <row r="155" spans="2:8" x14ac:dyDescent="0.2">
      <c r="B155" s="191"/>
      <c r="C155" s="191"/>
      <c r="D155" s="191"/>
      <c r="G155" s="191"/>
      <c r="H155" s="191"/>
    </row>
    <row r="156" spans="2:8" x14ac:dyDescent="0.2">
      <c r="B156" s="191"/>
      <c r="C156" s="191"/>
      <c r="D156" s="191"/>
      <c r="G156" s="191"/>
      <c r="H156" s="191"/>
    </row>
    <row r="157" spans="2:8" x14ac:dyDescent="0.2">
      <c r="B157" s="191"/>
      <c r="C157" s="191"/>
      <c r="D157" s="191"/>
      <c r="G157" s="191"/>
      <c r="H157" s="191"/>
    </row>
    <row r="158" spans="2:8" x14ac:dyDescent="0.2">
      <c r="B158" s="191"/>
      <c r="C158" s="191"/>
      <c r="D158" s="191"/>
      <c r="G158" s="191"/>
      <c r="H158" s="191"/>
    </row>
    <row r="159" spans="2:8" x14ac:dyDescent="0.2">
      <c r="B159" s="191"/>
      <c r="C159" s="191"/>
      <c r="D159" s="191"/>
      <c r="G159" s="191"/>
      <c r="H159" s="191"/>
    </row>
    <row r="160" spans="2:8" x14ac:dyDescent="0.2">
      <c r="B160" s="191"/>
      <c r="C160" s="191"/>
      <c r="D160" s="191"/>
      <c r="G160" s="191"/>
      <c r="H160" s="191"/>
    </row>
    <row r="161" spans="2:8" x14ac:dyDescent="0.2">
      <c r="B161" s="191"/>
      <c r="C161" s="191"/>
      <c r="D161" s="191"/>
      <c r="G161" s="191"/>
      <c r="H161" s="191"/>
    </row>
    <row r="162" spans="2:8" x14ac:dyDescent="0.2">
      <c r="B162" s="191"/>
      <c r="C162" s="191"/>
      <c r="D162" s="191"/>
      <c r="G162" s="191"/>
      <c r="H162" s="191"/>
    </row>
    <row r="163" spans="2:8" x14ac:dyDescent="0.2">
      <c r="B163" s="191"/>
      <c r="C163" s="191"/>
      <c r="D163" s="191"/>
      <c r="G163" s="191"/>
      <c r="H163" s="191"/>
    </row>
    <row r="164" spans="2:8" x14ac:dyDescent="0.2">
      <c r="B164" s="191"/>
      <c r="C164" s="191"/>
      <c r="D164" s="191"/>
      <c r="G164" s="191"/>
      <c r="H164" s="191"/>
    </row>
    <row r="165" spans="2:8" x14ac:dyDescent="0.2">
      <c r="B165" s="191"/>
      <c r="C165" s="191"/>
      <c r="D165" s="191"/>
      <c r="G165" s="191"/>
      <c r="H165" s="191"/>
    </row>
    <row r="166" spans="2:8" x14ac:dyDescent="0.2">
      <c r="B166" s="191"/>
      <c r="C166" s="191"/>
      <c r="D166" s="191"/>
      <c r="G166" s="191"/>
      <c r="H166" s="191"/>
    </row>
    <row r="167" spans="2:8" x14ac:dyDescent="0.2">
      <c r="B167" s="191"/>
      <c r="C167" s="191"/>
      <c r="D167" s="191"/>
      <c r="G167" s="191"/>
      <c r="H167" s="191"/>
    </row>
    <row r="168" spans="2:8" x14ac:dyDescent="0.2">
      <c r="B168" s="191"/>
      <c r="C168" s="191"/>
      <c r="D168" s="191"/>
      <c r="G168" s="191"/>
      <c r="H168" s="191"/>
    </row>
    <row r="169" spans="2:8" x14ac:dyDescent="0.2">
      <c r="B169" s="191"/>
      <c r="C169" s="191"/>
      <c r="D169" s="191"/>
      <c r="G169" s="191"/>
      <c r="H169" s="191"/>
    </row>
    <row r="170" spans="2:8" x14ac:dyDescent="0.2">
      <c r="B170" s="191"/>
      <c r="C170" s="191"/>
      <c r="D170" s="191"/>
      <c r="G170" s="191"/>
      <c r="H170" s="191"/>
    </row>
    <row r="171" spans="2:8" x14ac:dyDescent="0.2">
      <c r="B171" s="191"/>
      <c r="C171" s="191"/>
      <c r="D171" s="191"/>
      <c r="G171" s="191"/>
      <c r="H171" s="191"/>
    </row>
    <row r="172" spans="2:8" x14ac:dyDescent="0.2">
      <c r="B172" s="191"/>
      <c r="C172" s="191"/>
      <c r="D172" s="191"/>
      <c r="G172" s="191"/>
      <c r="H172" s="191"/>
    </row>
    <row r="173" spans="2:8" x14ac:dyDescent="0.2">
      <c r="B173" s="191"/>
      <c r="C173" s="191"/>
      <c r="D173" s="191"/>
      <c r="G173" s="191"/>
      <c r="H173" s="191"/>
    </row>
    <row r="174" spans="2:8" x14ac:dyDescent="0.2">
      <c r="B174" s="191"/>
      <c r="C174" s="191"/>
      <c r="D174" s="191"/>
      <c r="G174" s="191"/>
      <c r="H174" s="191"/>
    </row>
    <row r="175" spans="2:8" x14ac:dyDescent="0.2">
      <c r="B175" s="191"/>
      <c r="C175" s="191"/>
      <c r="D175" s="191"/>
      <c r="G175" s="191"/>
      <c r="H175" s="191"/>
    </row>
    <row r="176" spans="2:8" x14ac:dyDescent="0.2">
      <c r="B176" s="191"/>
      <c r="C176" s="191"/>
      <c r="D176" s="191"/>
      <c r="G176" s="191"/>
      <c r="H176" s="191"/>
    </row>
    <row r="177" spans="2:8" x14ac:dyDescent="0.2">
      <c r="B177" s="191"/>
      <c r="C177" s="191"/>
      <c r="D177" s="191"/>
      <c r="G177" s="191"/>
      <c r="H177" s="191"/>
    </row>
    <row r="178" spans="2:8" x14ac:dyDescent="0.2">
      <c r="B178" s="191"/>
      <c r="C178" s="191"/>
      <c r="D178" s="191"/>
      <c r="G178" s="191"/>
      <c r="H178" s="191"/>
    </row>
    <row r="179" spans="2:8" x14ac:dyDescent="0.2">
      <c r="B179" s="191"/>
      <c r="C179" s="191"/>
      <c r="D179" s="191"/>
      <c r="G179" s="191"/>
      <c r="H179" s="191"/>
    </row>
    <row r="180" spans="2:8" x14ac:dyDescent="0.2">
      <c r="B180" s="191"/>
      <c r="C180" s="191"/>
      <c r="D180" s="191"/>
      <c r="G180" s="191"/>
      <c r="H180" s="191"/>
    </row>
    <row r="181" spans="2:8" x14ac:dyDescent="0.2">
      <c r="B181" s="191"/>
      <c r="C181" s="191"/>
      <c r="D181" s="191"/>
      <c r="G181" s="191"/>
      <c r="H181" s="191"/>
    </row>
    <row r="182" spans="2:8" x14ac:dyDescent="0.2">
      <c r="B182" s="191"/>
      <c r="C182" s="191"/>
      <c r="D182" s="191"/>
      <c r="G182" s="191"/>
      <c r="H182" s="191"/>
    </row>
    <row r="183" spans="2:8" x14ac:dyDescent="0.2">
      <c r="B183" s="191"/>
      <c r="C183" s="191"/>
      <c r="D183" s="191"/>
      <c r="G183" s="191"/>
      <c r="H183" s="191"/>
    </row>
    <row r="184" spans="2:8" x14ac:dyDescent="0.2">
      <c r="B184" s="191"/>
      <c r="C184" s="191"/>
      <c r="D184" s="191"/>
      <c r="G184" s="191"/>
      <c r="H184" s="191"/>
    </row>
    <row r="185" spans="2:8" x14ac:dyDescent="0.2">
      <c r="B185" s="191"/>
      <c r="C185" s="191"/>
      <c r="D185" s="191"/>
      <c r="G185" s="191"/>
      <c r="H185" s="191"/>
    </row>
    <row r="186" spans="2:8" x14ac:dyDescent="0.2">
      <c r="B186" s="191"/>
      <c r="C186" s="191"/>
      <c r="D186" s="191"/>
      <c r="G186" s="191"/>
      <c r="H186" s="191"/>
    </row>
    <row r="187" spans="2:8" x14ac:dyDescent="0.2">
      <c r="B187" s="191"/>
      <c r="C187" s="191"/>
      <c r="D187" s="191"/>
      <c r="G187" s="191"/>
      <c r="H187" s="191"/>
    </row>
    <row r="188" spans="2:8" x14ac:dyDescent="0.2">
      <c r="B188" s="191"/>
      <c r="C188" s="191"/>
      <c r="D188" s="191"/>
      <c r="G188" s="191"/>
      <c r="H188" s="191"/>
    </row>
    <row r="189" spans="2:8" x14ac:dyDescent="0.2">
      <c r="B189" s="191"/>
      <c r="C189" s="191"/>
      <c r="D189" s="191"/>
      <c r="G189" s="191"/>
      <c r="H189" s="191"/>
    </row>
    <row r="190" spans="2:8" x14ac:dyDescent="0.2">
      <c r="B190" s="191"/>
      <c r="C190" s="191"/>
      <c r="D190" s="191"/>
      <c r="G190" s="191"/>
      <c r="H190" s="191"/>
    </row>
    <row r="191" spans="2:8" x14ac:dyDescent="0.2">
      <c r="B191" s="191"/>
      <c r="C191" s="191"/>
      <c r="D191" s="191"/>
      <c r="G191" s="191"/>
      <c r="H191" s="191"/>
    </row>
    <row r="192" spans="2:8" x14ac:dyDescent="0.2">
      <c r="B192" s="191"/>
      <c r="C192" s="191"/>
      <c r="D192" s="191"/>
      <c r="G192" s="191"/>
      <c r="H192" s="191"/>
    </row>
    <row r="193" spans="2:8" x14ac:dyDescent="0.2">
      <c r="B193" s="191"/>
      <c r="C193" s="191"/>
      <c r="D193" s="191"/>
      <c r="G193" s="191"/>
      <c r="H193" s="191"/>
    </row>
    <row r="194" spans="2:8" x14ac:dyDescent="0.2">
      <c r="B194" s="191"/>
      <c r="C194" s="191"/>
      <c r="D194" s="191"/>
      <c r="G194" s="191"/>
      <c r="H194" s="191"/>
    </row>
    <row r="195" spans="2:8" x14ac:dyDescent="0.2">
      <c r="B195" s="191"/>
      <c r="C195" s="191"/>
      <c r="D195" s="191"/>
      <c r="G195" s="191"/>
      <c r="H195" s="191"/>
    </row>
    <row r="196" spans="2:8" x14ac:dyDescent="0.2">
      <c r="B196" s="191"/>
      <c r="C196" s="191"/>
      <c r="D196" s="191"/>
      <c r="G196" s="191"/>
      <c r="H196" s="191"/>
    </row>
    <row r="197" spans="2:8" x14ac:dyDescent="0.2">
      <c r="B197" s="191"/>
      <c r="C197" s="191"/>
      <c r="D197" s="191"/>
      <c r="G197" s="191"/>
      <c r="H197" s="191"/>
    </row>
    <row r="198" spans="2:8" x14ac:dyDescent="0.2">
      <c r="B198" s="191"/>
      <c r="C198" s="191"/>
      <c r="D198" s="191"/>
      <c r="G198" s="191"/>
      <c r="H198" s="191"/>
    </row>
    <row r="199" spans="2:8" x14ac:dyDescent="0.2">
      <c r="B199" s="191"/>
      <c r="C199" s="191"/>
      <c r="D199" s="191"/>
      <c r="G199" s="191"/>
      <c r="H199" s="191"/>
    </row>
    <row r="200" spans="2:8" x14ac:dyDescent="0.2">
      <c r="B200" s="191"/>
      <c r="C200" s="191"/>
      <c r="D200" s="191"/>
      <c r="G200" s="191"/>
      <c r="H200" s="191"/>
    </row>
    <row r="201" spans="2:8" x14ac:dyDescent="0.2">
      <c r="B201" s="191"/>
      <c r="C201" s="191"/>
      <c r="D201" s="191"/>
      <c r="G201" s="191"/>
      <c r="H201" s="191"/>
    </row>
    <row r="202" spans="2:8" x14ac:dyDescent="0.2">
      <c r="B202" s="191"/>
      <c r="C202" s="191"/>
      <c r="D202" s="191"/>
      <c r="G202" s="191"/>
      <c r="H202" s="191"/>
    </row>
    <row r="203" spans="2:8" x14ac:dyDescent="0.2">
      <c r="B203" s="191"/>
      <c r="C203" s="191"/>
      <c r="D203" s="191"/>
      <c r="G203" s="191"/>
      <c r="H203" s="191"/>
    </row>
    <row r="204" spans="2:8" x14ac:dyDescent="0.2">
      <c r="B204" s="191"/>
      <c r="C204" s="191"/>
      <c r="D204" s="191"/>
      <c r="G204" s="191"/>
      <c r="H204" s="191"/>
    </row>
    <row r="205" spans="2:8" x14ac:dyDescent="0.2">
      <c r="B205" s="191"/>
      <c r="C205" s="191"/>
      <c r="D205" s="191"/>
      <c r="G205" s="191"/>
      <c r="H205" s="191"/>
    </row>
    <row r="206" spans="2:8" x14ac:dyDescent="0.2">
      <c r="B206" s="191"/>
      <c r="C206" s="191"/>
      <c r="D206" s="191"/>
      <c r="G206" s="191"/>
      <c r="H206" s="191"/>
    </row>
    <row r="207" spans="2:8" x14ac:dyDescent="0.2">
      <c r="B207" s="191"/>
      <c r="C207" s="191"/>
      <c r="D207" s="191"/>
      <c r="G207" s="191"/>
      <c r="H207" s="191"/>
    </row>
    <row r="208" spans="2:8" x14ac:dyDescent="0.2">
      <c r="B208" s="191"/>
      <c r="C208" s="191"/>
      <c r="D208" s="191"/>
      <c r="G208" s="191"/>
      <c r="H208" s="191"/>
    </row>
    <row r="209" spans="2:8" x14ac:dyDescent="0.2">
      <c r="B209" s="191"/>
      <c r="C209" s="191"/>
      <c r="D209" s="191"/>
      <c r="G209" s="191"/>
      <c r="H209" s="191"/>
    </row>
    <row r="210" spans="2:8" x14ac:dyDescent="0.2">
      <c r="B210" s="191"/>
      <c r="C210" s="191"/>
      <c r="D210" s="191"/>
      <c r="G210" s="191"/>
      <c r="H210" s="191"/>
    </row>
    <row r="211" spans="2:8" x14ac:dyDescent="0.2">
      <c r="B211" s="191"/>
      <c r="C211" s="191"/>
      <c r="D211" s="191"/>
      <c r="G211" s="191"/>
      <c r="H211" s="191"/>
    </row>
    <row r="212" spans="2:8" x14ac:dyDescent="0.2">
      <c r="B212" s="191"/>
      <c r="C212" s="191"/>
      <c r="D212" s="191"/>
      <c r="G212" s="191"/>
      <c r="H212" s="191"/>
    </row>
    <row r="213" spans="2:8" x14ac:dyDescent="0.2">
      <c r="B213" s="191"/>
      <c r="C213" s="191"/>
      <c r="D213" s="191"/>
      <c r="G213" s="191"/>
      <c r="H213" s="191"/>
    </row>
    <row r="214" spans="2:8" x14ac:dyDescent="0.2">
      <c r="B214" s="191"/>
      <c r="C214" s="191"/>
      <c r="D214" s="191"/>
      <c r="G214" s="191"/>
      <c r="H214" s="191"/>
    </row>
    <row r="215" spans="2:8" x14ac:dyDescent="0.2">
      <c r="B215" s="191"/>
      <c r="C215" s="191"/>
      <c r="D215" s="191"/>
      <c r="G215" s="191"/>
      <c r="H215" s="191"/>
    </row>
    <row r="216" spans="2:8" x14ac:dyDescent="0.2">
      <c r="B216" s="191"/>
      <c r="C216" s="191"/>
      <c r="D216" s="191"/>
      <c r="G216" s="191"/>
      <c r="H216" s="191"/>
    </row>
    <row r="217" spans="2:8" x14ac:dyDescent="0.2">
      <c r="B217" s="191"/>
      <c r="C217" s="191"/>
      <c r="D217" s="191"/>
      <c r="G217" s="191"/>
      <c r="H217" s="191"/>
    </row>
    <row r="218" spans="2:8" x14ac:dyDescent="0.2">
      <c r="B218" s="191"/>
      <c r="C218" s="191"/>
      <c r="D218" s="191"/>
      <c r="G218" s="191"/>
      <c r="H218" s="191"/>
    </row>
    <row r="219" spans="2:8" x14ac:dyDescent="0.2">
      <c r="B219" s="191"/>
      <c r="C219" s="191"/>
      <c r="D219" s="191"/>
      <c r="G219" s="191"/>
      <c r="H219" s="191"/>
    </row>
    <row r="220" spans="2:8" x14ac:dyDescent="0.2">
      <c r="B220" s="191"/>
      <c r="C220" s="191"/>
      <c r="D220" s="191"/>
      <c r="G220" s="191"/>
      <c r="H220" s="191"/>
    </row>
    <row r="221" spans="2:8" x14ac:dyDescent="0.2">
      <c r="B221" s="191"/>
      <c r="C221" s="191"/>
      <c r="D221" s="191"/>
      <c r="G221" s="191"/>
      <c r="H221" s="191"/>
    </row>
    <row r="222" spans="2:8" x14ac:dyDescent="0.2">
      <c r="B222" s="191"/>
      <c r="C222" s="191"/>
      <c r="D222" s="191"/>
      <c r="G222" s="191"/>
      <c r="H222" s="191"/>
    </row>
    <row r="223" spans="2:8" x14ac:dyDescent="0.2">
      <c r="B223" s="191"/>
      <c r="C223" s="191"/>
      <c r="D223" s="191"/>
      <c r="G223" s="191"/>
      <c r="H223" s="191"/>
    </row>
    <row r="224" spans="2:8" x14ac:dyDescent="0.2">
      <c r="B224" s="191"/>
      <c r="C224" s="191"/>
      <c r="D224" s="191"/>
      <c r="G224" s="191"/>
      <c r="H224" s="191"/>
    </row>
    <row r="225" spans="2:8" x14ac:dyDescent="0.2">
      <c r="B225" s="191"/>
      <c r="C225" s="191"/>
      <c r="D225" s="191"/>
      <c r="G225" s="191"/>
      <c r="H225" s="191"/>
    </row>
    <row r="226" spans="2:8" x14ac:dyDescent="0.2">
      <c r="B226" s="191"/>
      <c r="C226" s="191"/>
      <c r="D226" s="191"/>
      <c r="G226" s="191"/>
      <c r="H226" s="191"/>
    </row>
    <row r="227" spans="2:8" x14ac:dyDescent="0.2">
      <c r="B227" s="191"/>
      <c r="C227" s="191"/>
      <c r="D227" s="191"/>
      <c r="G227" s="191"/>
      <c r="H227" s="191"/>
    </row>
    <row r="228" spans="2:8" x14ac:dyDescent="0.2">
      <c r="B228" s="191"/>
      <c r="C228" s="191"/>
      <c r="D228" s="191"/>
      <c r="G228" s="191"/>
      <c r="H228" s="191"/>
    </row>
    <row r="229" spans="2:8" x14ac:dyDescent="0.2">
      <c r="B229" s="191"/>
      <c r="C229" s="191"/>
      <c r="D229" s="191"/>
      <c r="G229" s="191"/>
      <c r="H229" s="191"/>
    </row>
    <row r="230" spans="2:8" x14ac:dyDescent="0.2">
      <c r="B230" s="191"/>
      <c r="C230" s="191"/>
      <c r="D230" s="191"/>
      <c r="G230" s="191"/>
      <c r="H230" s="191"/>
    </row>
    <row r="231" spans="2:8" x14ac:dyDescent="0.2">
      <c r="B231" s="191"/>
      <c r="C231" s="191"/>
      <c r="D231" s="191"/>
      <c r="G231" s="191"/>
      <c r="H231" s="191"/>
    </row>
    <row r="232" spans="2:8" x14ac:dyDescent="0.2">
      <c r="B232" s="191"/>
      <c r="C232" s="191"/>
      <c r="D232" s="191"/>
      <c r="G232" s="191"/>
      <c r="H232" s="191"/>
    </row>
    <row r="233" spans="2:8" x14ac:dyDescent="0.2">
      <c r="B233" s="191"/>
      <c r="C233" s="191"/>
      <c r="D233" s="191"/>
      <c r="G233" s="191"/>
      <c r="H233" s="191"/>
    </row>
    <row r="234" spans="2:8" x14ac:dyDescent="0.2">
      <c r="B234" s="191"/>
      <c r="C234" s="191"/>
      <c r="D234" s="191"/>
      <c r="G234" s="191"/>
      <c r="H234" s="191"/>
    </row>
    <row r="235" spans="2:8" x14ac:dyDescent="0.2">
      <c r="B235" s="191"/>
      <c r="C235" s="191"/>
      <c r="D235" s="191"/>
      <c r="G235" s="191"/>
      <c r="H235" s="191"/>
    </row>
    <row r="236" spans="2:8" x14ac:dyDescent="0.2">
      <c r="B236" s="191"/>
      <c r="C236" s="191"/>
      <c r="D236" s="191"/>
      <c r="G236" s="191"/>
      <c r="H236" s="191"/>
    </row>
    <row r="237" spans="2:8" x14ac:dyDescent="0.2">
      <c r="B237" s="191"/>
      <c r="C237" s="191"/>
      <c r="D237" s="191"/>
      <c r="G237" s="191"/>
      <c r="H237" s="191"/>
    </row>
    <row r="238" spans="2:8" x14ac:dyDescent="0.2">
      <c r="B238" s="191"/>
      <c r="C238" s="191"/>
      <c r="D238" s="191"/>
      <c r="G238" s="191"/>
      <c r="H238" s="191"/>
    </row>
    <row r="239" spans="2:8" x14ac:dyDescent="0.2">
      <c r="B239" s="191"/>
      <c r="C239" s="191"/>
      <c r="D239" s="191"/>
      <c r="G239" s="191"/>
      <c r="H239" s="191"/>
    </row>
    <row r="240" spans="2:8" x14ac:dyDescent="0.2">
      <c r="B240" s="191"/>
      <c r="C240" s="191"/>
      <c r="D240" s="191"/>
      <c r="G240" s="191"/>
      <c r="H240" s="191"/>
    </row>
    <row r="241" spans="2:8" x14ac:dyDescent="0.2">
      <c r="B241" s="191"/>
      <c r="C241" s="191"/>
      <c r="D241" s="191"/>
      <c r="G241" s="191"/>
      <c r="H241" s="191"/>
    </row>
    <row r="242" spans="2:8" x14ac:dyDescent="0.2">
      <c r="B242" s="191"/>
      <c r="C242" s="191"/>
      <c r="D242" s="191"/>
      <c r="G242" s="191"/>
      <c r="H242" s="191"/>
    </row>
    <row r="243" spans="2:8" x14ac:dyDescent="0.2">
      <c r="B243" s="191"/>
      <c r="C243" s="191"/>
      <c r="D243" s="191"/>
      <c r="G243" s="191"/>
      <c r="H243" s="191"/>
    </row>
    <row r="244" spans="2:8" x14ac:dyDescent="0.2">
      <c r="B244" s="191"/>
      <c r="C244" s="191"/>
      <c r="D244" s="191"/>
      <c r="G244" s="191"/>
      <c r="H244" s="191"/>
    </row>
    <row r="245" spans="2:8" x14ac:dyDescent="0.2">
      <c r="B245" s="191"/>
      <c r="C245" s="191"/>
      <c r="D245" s="191"/>
      <c r="G245" s="191"/>
      <c r="H245" s="191"/>
    </row>
    <row r="246" spans="2:8" x14ac:dyDescent="0.2">
      <c r="B246" s="191"/>
      <c r="C246" s="191"/>
      <c r="D246" s="191"/>
      <c r="G246" s="191"/>
      <c r="H246" s="191"/>
    </row>
    <row r="247" spans="2:8" x14ac:dyDescent="0.2">
      <c r="B247" s="191"/>
      <c r="C247" s="191"/>
      <c r="D247" s="191"/>
      <c r="G247" s="191"/>
      <c r="H247" s="191"/>
    </row>
    <row r="248" spans="2:8" x14ac:dyDescent="0.2">
      <c r="B248" s="191"/>
      <c r="C248" s="191"/>
      <c r="D248" s="191"/>
      <c r="G248" s="191"/>
      <c r="H248" s="191"/>
    </row>
    <row r="249" spans="2:8" x14ac:dyDescent="0.2">
      <c r="B249" s="191"/>
      <c r="C249" s="191"/>
      <c r="D249" s="191"/>
      <c r="G249" s="191"/>
      <c r="H249" s="191"/>
    </row>
    <row r="250" spans="2:8" x14ac:dyDescent="0.2">
      <c r="B250" s="191"/>
      <c r="C250" s="191"/>
      <c r="D250" s="191"/>
      <c r="G250" s="191"/>
      <c r="H250" s="191"/>
    </row>
    <row r="251" spans="2:8" x14ac:dyDescent="0.2">
      <c r="B251" s="191"/>
      <c r="C251" s="191"/>
      <c r="D251" s="191"/>
      <c r="G251" s="191"/>
      <c r="H251" s="191"/>
    </row>
    <row r="252" spans="2:8" x14ac:dyDescent="0.2">
      <c r="B252" s="191"/>
      <c r="C252" s="191"/>
      <c r="D252" s="191"/>
      <c r="G252" s="191"/>
      <c r="H252" s="191"/>
    </row>
    <row r="253" spans="2:8" x14ac:dyDescent="0.2">
      <c r="B253" s="191"/>
      <c r="C253" s="191"/>
      <c r="D253" s="191"/>
      <c r="G253" s="191"/>
      <c r="H253" s="191"/>
    </row>
    <row r="254" spans="2:8" x14ac:dyDescent="0.2">
      <c r="B254" s="191"/>
      <c r="C254" s="191"/>
      <c r="D254" s="191"/>
      <c r="G254" s="191"/>
      <c r="H254" s="191"/>
    </row>
    <row r="255" spans="2:8" x14ac:dyDescent="0.2">
      <c r="B255" s="191"/>
      <c r="C255" s="191"/>
      <c r="D255" s="191"/>
      <c r="G255" s="191"/>
      <c r="H255" s="191"/>
    </row>
    <row r="256" spans="2:8" x14ac:dyDescent="0.2">
      <c r="B256" s="191"/>
      <c r="C256" s="191"/>
      <c r="D256" s="191"/>
      <c r="G256" s="191"/>
      <c r="H256" s="191"/>
    </row>
    <row r="257" spans="2:8" x14ac:dyDescent="0.2">
      <c r="B257" s="191"/>
      <c r="C257" s="191"/>
      <c r="D257" s="191"/>
      <c r="G257" s="191"/>
      <c r="H257" s="191"/>
    </row>
    <row r="258" spans="2:8" x14ac:dyDescent="0.2">
      <c r="B258" s="191"/>
      <c r="C258" s="191"/>
      <c r="D258" s="191"/>
      <c r="G258" s="191"/>
      <c r="H258" s="191"/>
    </row>
    <row r="259" spans="2:8" x14ac:dyDescent="0.2">
      <c r="B259" s="191"/>
      <c r="C259" s="191"/>
      <c r="D259" s="191"/>
      <c r="G259" s="191"/>
      <c r="H259" s="191"/>
    </row>
    <row r="260" spans="2:8" x14ac:dyDescent="0.2">
      <c r="B260" s="191"/>
      <c r="C260" s="191"/>
      <c r="D260" s="191"/>
      <c r="G260" s="191"/>
      <c r="H260" s="191"/>
    </row>
    <row r="261" spans="2:8" x14ac:dyDescent="0.2">
      <c r="B261" s="191"/>
      <c r="C261" s="191"/>
      <c r="D261" s="191"/>
      <c r="G261" s="191"/>
      <c r="H261" s="191"/>
    </row>
    <row r="262" spans="2:8" x14ac:dyDescent="0.2">
      <c r="B262" s="191"/>
      <c r="C262" s="191"/>
      <c r="D262" s="191"/>
      <c r="G262" s="191"/>
      <c r="H262" s="191"/>
    </row>
    <row r="263" spans="2:8" x14ac:dyDescent="0.2">
      <c r="B263" s="191"/>
      <c r="C263" s="191"/>
      <c r="D263" s="191"/>
      <c r="G263" s="191"/>
      <c r="H263" s="191"/>
    </row>
    <row r="264" spans="2:8" x14ac:dyDescent="0.2">
      <c r="B264" s="191"/>
      <c r="C264" s="191"/>
      <c r="D264" s="191"/>
      <c r="G264" s="191"/>
      <c r="H264" s="191"/>
    </row>
    <row r="265" spans="2:8" x14ac:dyDescent="0.2">
      <c r="B265" s="191"/>
      <c r="C265" s="191"/>
      <c r="D265" s="191"/>
      <c r="G265" s="191"/>
      <c r="H265" s="191"/>
    </row>
    <row r="266" spans="2:8" x14ac:dyDescent="0.2">
      <c r="B266" s="191"/>
      <c r="C266" s="191"/>
      <c r="D266" s="191"/>
      <c r="G266" s="191"/>
      <c r="H266" s="191"/>
    </row>
    <row r="267" spans="2:8" x14ac:dyDescent="0.2">
      <c r="B267" s="191"/>
      <c r="C267" s="191"/>
      <c r="D267" s="191"/>
      <c r="G267" s="191"/>
      <c r="H267" s="191"/>
    </row>
    <row r="268" spans="2:8" x14ac:dyDescent="0.2">
      <c r="B268" s="191"/>
      <c r="C268" s="191"/>
      <c r="D268" s="191"/>
      <c r="G268" s="191"/>
      <c r="H268" s="191"/>
    </row>
    <row r="269" spans="2:8" x14ac:dyDescent="0.2">
      <c r="B269" s="191"/>
      <c r="C269" s="191"/>
      <c r="D269" s="191"/>
      <c r="G269" s="191"/>
      <c r="H269" s="191"/>
    </row>
    <row r="270" spans="2:8" x14ac:dyDescent="0.2">
      <c r="B270" s="191"/>
      <c r="C270" s="191"/>
      <c r="D270" s="191"/>
      <c r="G270" s="191"/>
      <c r="H270" s="191"/>
    </row>
    <row r="271" spans="2:8" x14ac:dyDescent="0.2">
      <c r="B271" s="191"/>
      <c r="C271" s="191"/>
      <c r="D271" s="191"/>
      <c r="G271" s="191"/>
      <c r="H271" s="191"/>
    </row>
    <row r="272" spans="2:8" x14ac:dyDescent="0.2">
      <c r="B272" s="191"/>
      <c r="C272" s="191"/>
      <c r="D272" s="191"/>
      <c r="G272" s="191"/>
      <c r="H272" s="191"/>
    </row>
    <row r="273" spans="2:8" x14ac:dyDescent="0.2">
      <c r="B273" s="191"/>
      <c r="C273" s="191"/>
      <c r="D273" s="191"/>
      <c r="G273" s="191"/>
      <c r="H273" s="191"/>
    </row>
    <row r="274" spans="2:8" x14ac:dyDescent="0.2">
      <c r="B274" s="191"/>
      <c r="C274" s="191"/>
      <c r="D274" s="191"/>
      <c r="G274" s="191"/>
      <c r="H274" s="191"/>
    </row>
    <row r="275" spans="2:8" x14ac:dyDescent="0.2">
      <c r="B275" s="191"/>
      <c r="C275" s="191"/>
      <c r="D275" s="191"/>
      <c r="G275" s="191"/>
      <c r="H275" s="191"/>
    </row>
    <row r="276" spans="2:8" x14ac:dyDescent="0.2">
      <c r="B276" s="191"/>
      <c r="C276" s="191"/>
      <c r="D276" s="191"/>
      <c r="G276" s="191"/>
      <c r="H276" s="191"/>
    </row>
    <row r="277" spans="2:8" x14ac:dyDescent="0.2">
      <c r="B277" s="191"/>
      <c r="C277" s="191"/>
      <c r="D277" s="191"/>
      <c r="G277" s="191"/>
      <c r="H277" s="191"/>
    </row>
    <row r="278" spans="2:8" x14ac:dyDescent="0.2">
      <c r="B278" s="191"/>
      <c r="C278" s="191"/>
      <c r="D278" s="191"/>
      <c r="G278" s="191"/>
      <c r="H278" s="191"/>
    </row>
    <row r="279" spans="2:8" x14ac:dyDescent="0.2">
      <c r="B279" s="191"/>
      <c r="C279" s="191"/>
      <c r="D279" s="191"/>
      <c r="G279" s="191"/>
      <c r="H279" s="191"/>
    </row>
    <row r="280" spans="2:8" x14ac:dyDescent="0.2">
      <c r="B280" s="191"/>
      <c r="C280" s="191"/>
      <c r="D280" s="191"/>
      <c r="G280" s="191"/>
      <c r="H280" s="191"/>
    </row>
    <row r="281" spans="2:8" x14ac:dyDescent="0.2">
      <c r="B281" s="191"/>
      <c r="C281" s="191"/>
      <c r="D281" s="191"/>
      <c r="G281" s="191"/>
      <c r="H281" s="191"/>
    </row>
    <row r="282" spans="2:8" x14ac:dyDescent="0.2">
      <c r="B282" s="191"/>
      <c r="C282" s="191"/>
      <c r="D282" s="191"/>
      <c r="G282" s="191"/>
      <c r="H282" s="191"/>
    </row>
    <row r="283" spans="2:8" x14ac:dyDescent="0.2">
      <c r="B283" s="191"/>
      <c r="C283" s="191"/>
      <c r="D283" s="191"/>
      <c r="G283" s="191"/>
      <c r="H283" s="191"/>
    </row>
    <row r="284" spans="2:8" x14ac:dyDescent="0.2">
      <c r="B284" s="191"/>
      <c r="C284" s="191"/>
      <c r="D284" s="191"/>
      <c r="G284" s="191"/>
      <c r="H284" s="191"/>
    </row>
    <row r="285" spans="2:8" x14ac:dyDescent="0.2">
      <c r="B285" s="191"/>
      <c r="C285" s="191"/>
      <c r="D285" s="191"/>
      <c r="G285" s="191"/>
      <c r="H285" s="191"/>
    </row>
    <row r="286" spans="2:8" x14ac:dyDescent="0.2">
      <c r="B286" s="191"/>
      <c r="C286" s="191"/>
      <c r="D286" s="191"/>
      <c r="G286" s="191"/>
      <c r="H286" s="191"/>
    </row>
    <row r="287" spans="2:8" x14ac:dyDescent="0.2">
      <c r="B287" s="191"/>
      <c r="C287" s="191"/>
      <c r="D287" s="191"/>
      <c r="G287" s="191"/>
      <c r="H287" s="191"/>
    </row>
    <row r="288" spans="2:8" x14ac:dyDescent="0.2">
      <c r="B288" s="191"/>
      <c r="C288" s="191"/>
      <c r="D288" s="191"/>
      <c r="G288" s="191"/>
      <c r="H288" s="191"/>
    </row>
    <row r="289" spans="2:8" x14ac:dyDescent="0.2">
      <c r="B289" s="191"/>
      <c r="C289" s="191"/>
      <c r="D289" s="191"/>
      <c r="G289" s="191"/>
      <c r="H289" s="191"/>
    </row>
    <row r="290" spans="2:8" x14ac:dyDescent="0.2">
      <c r="B290" s="191"/>
      <c r="C290" s="191"/>
      <c r="D290" s="191"/>
      <c r="G290" s="191"/>
      <c r="H290" s="191"/>
    </row>
    <row r="291" spans="2:8" x14ac:dyDescent="0.2">
      <c r="B291" s="191"/>
      <c r="C291" s="191"/>
      <c r="D291" s="191"/>
      <c r="G291" s="191"/>
      <c r="H291" s="191"/>
    </row>
    <row r="292" spans="2:8" x14ac:dyDescent="0.2">
      <c r="B292" s="191"/>
      <c r="C292" s="191"/>
      <c r="D292" s="191"/>
      <c r="G292" s="191"/>
      <c r="H292" s="191"/>
    </row>
    <row r="293" spans="2:8" x14ac:dyDescent="0.2">
      <c r="B293" s="191"/>
      <c r="C293" s="191"/>
      <c r="D293" s="191"/>
      <c r="G293" s="191"/>
      <c r="H293" s="191"/>
    </row>
    <row r="294" spans="2:8" x14ac:dyDescent="0.2">
      <c r="B294" s="191"/>
      <c r="C294" s="191"/>
      <c r="D294" s="191"/>
      <c r="G294" s="191"/>
      <c r="H294" s="191"/>
    </row>
    <row r="295" spans="2:8" x14ac:dyDescent="0.2">
      <c r="B295" s="191"/>
      <c r="C295" s="191"/>
      <c r="D295" s="191"/>
      <c r="G295" s="191"/>
      <c r="H295" s="191"/>
    </row>
    <row r="296" spans="2:8" x14ac:dyDescent="0.2">
      <c r="B296" s="191"/>
      <c r="C296" s="191"/>
      <c r="D296" s="191"/>
      <c r="G296" s="191"/>
      <c r="H296" s="191"/>
    </row>
    <row r="297" spans="2:8" x14ac:dyDescent="0.2">
      <c r="B297" s="191"/>
      <c r="C297" s="191"/>
      <c r="D297" s="191"/>
      <c r="G297" s="191"/>
      <c r="H297" s="191"/>
    </row>
    <row r="298" spans="2:8" x14ac:dyDescent="0.2">
      <c r="B298" s="191"/>
      <c r="C298" s="191"/>
      <c r="D298" s="191"/>
      <c r="G298" s="191"/>
      <c r="H298" s="191"/>
    </row>
    <row r="299" spans="2:8" x14ac:dyDescent="0.2">
      <c r="B299" s="191"/>
      <c r="C299" s="191"/>
      <c r="D299" s="191"/>
      <c r="G299" s="191"/>
      <c r="H299" s="191"/>
    </row>
    <row r="300" spans="2:8" x14ac:dyDescent="0.2">
      <c r="B300" s="191"/>
      <c r="C300" s="191"/>
      <c r="D300" s="191"/>
      <c r="G300" s="191"/>
      <c r="H300" s="191"/>
    </row>
    <row r="301" spans="2:8" x14ac:dyDescent="0.2">
      <c r="B301" s="191"/>
      <c r="C301" s="191"/>
      <c r="D301" s="191"/>
      <c r="G301" s="191"/>
      <c r="H301" s="191"/>
    </row>
    <row r="302" spans="2:8" x14ac:dyDescent="0.2">
      <c r="B302" s="191"/>
      <c r="C302" s="191"/>
      <c r="D302" s="191"/>
      <c r="G302" s="191"/>
      <c r="H302" s="191"/>
    </row>
    <row r="303" spans="2:8" x14ac:dyDescent="0.2">
      <c r="B303" s="191"/>
      <c r="C303" s="191"/>
      <c r="D303" s="191"/>
      <c r="G303" s="191"/>
      <c r="H303" s="191"/>
    </row>
    <row r="304" spans="2:8" x14ac:dyDescent="0.2">
      <c r="B304" s="191"/>
      <c r="C304" s="191"/>
      <c r="D304" s="191"/>
      <c r="G304" s="191"/>
      <c r="H304" s="191"/>
    </row>
    <row r="305" spans="2:8" x14ac:dyDescent="0.2">
      <c r="B305" s="191"/>
      <c r="C305" s="191"/>
      <c r="D305" s="191"/>
      <c r="G305" s="191"/>
      <c r="H305" s="191"/>
    </row>
    <row r="306" spans="2:8" x14ac:dyDescent="0.2">
      <c r="B306" s="191"/>
      <c r="C306" s="191"/>
      <c r="D306" s="191"/>
      <c r="G306" s="191"/>
      <c r="H306" s="191"/>
    </row>
    <row r="307" spans="2:8" x14ac:dyDescent="0.2">
      <c r="B307" s="191"/>
      <c r="C307" s="191"/>
      <c r="D307" s="191"/>
      <c r="G307" s="191"/>
      <c r="H307" s="191"/>
    </row>
    <row r="308" spans="2:8" x14ac:dyDescent="0.2">
      <c r="B308" s="191"/>
      <c r="C308" s="191"/>
      <c r="D308" s="191"/>
      <c r="G308" s="191"/>
      <c r="H308" s="191"/>
    </row>
    <row r="309" spans="2:8" x14ac:dyDescent="0.2">
      <c r="B309" s="191"/>
      <c r="C309" s="191"/>
      <c r="D309" s="191"/>
      <c r="G309" s="191"/>
      <c r="H309" s="191"/>
    </row>
    <row r="310" spans="2:8" x14ac:dyDescent="0.2">
      <c r="B310" s="191"/>
      <c r="C310" s="191"/>
      <c r="D310" s="191"/>
      <c r="G310" s="191"/>
      <c r="H310" s="191"/>
    </row>
    <row r="311" spans="2:8" x14ac:dyDescent="0.2">
      <c r="B311" s="191"/>
      <c r="C311" s="191"/>
      <c r="D311" s="191"/>
      <c r="G311" s="191"/>
      <c r="H311" s="191"/>
    </row>
    <row r="312" spans="2:8" x14ac:dyDescent="0.2">
      <c r="B312" s="191"/>
      <c r="C312" s="191"/>
      <c r="D312" s="191"/>
      <c r="G312" s="191"/>
      <c r="H312" s="191"/>
    </row>
    <row r="313" spans="2:8" x14ac:dyDescent="0.2">
      <c r="B313" s="191"/>
      <c r="C313" s="191"/>
      <c r="D313" s="191"/>
      <c r="G313" s="191"/>
      <c r="H313" s="191"/>
    </row>
    <row r="314" spans="2:8" x14ac:dyDescent="0.2">
      <c r="B314" s="191"/>
      <c r="C314" s="191"/>
      <c r="D314" s="191"/>
      <c r="G314" s="191"/>
      <c r="H314" s="191"/>
    </row>
    <row r="315" spans="2:8" x14ac:dyDescent="0.2">
      <c r="B315" s="191"/>
      <c r="C315" s="191"/>
      <c r="D315" s="191"/>
      <c r="G315" s="191"/>
      <c r="H315" s="191"/>
    </row>
    <row r="316" spans="2:8" x14ac:dyDescent="0.2">
      <c r="B316" s="191"/>
      <c r="C316" s="191"/>
      <c r="D316" s="191"/>
      <c r="G316" s="191"/>
      <c r="H316" s="191"/>
    </row>
    <row r="317" spans="2:8" x14ac:dyDescent="0.2">
      <c r="B317" s="191"/>
      <c r="C317" s="191"/>
      <c r="D317" s="191"/>
      <c r="G317" s="191"/>
      <c r="H317" s="191"/>
    </row>
    <row r="318" spans="2:8" x14ac:dyDescent="0.2">
      <c r="B318" s="191"/>
      <c r="C318" s="191"/>
      <c r="D318" s="191"/>
      <c r="G318" s="191"/>
      <c r="H318" s="191"/>
    </row>
    <row r="319" spans="2:8" x14ac:dyDescent="0.2">
      <c r="B319" s="191"/>
      <c r="C319" s="191"/>
      <c r="D319" s="191"/>
      <c r="G319" s="191"/>
      <c r="H319" s="191"/>
    </row>
    <row r="320" spans="2:8" x14ac:dyDescent="0.2">
      <c r="B320" s="191"/>
      <c r="C320" s="191"/>
      <c r="D320" s="191"/>
      <c r="G320" s="191"/>
      <c r="H320" s="191"/>
    </row>
    <row r="321" spans="2:8" x14ac:dyDescent="0.2">
      <c r="B321" s="191"/>
      <c r="G321" s="191"/>
      <c r="H321" s="191"/>
    </row>
    <row r="322" spans="2:8" x14ac:dyDescent="0.2">
      <c r="B322" s="191"/>
      <c r="G322" s="191"/>
      <c r="H322" s="191"/>
    </row>
    <row r="323" spans="2:8" x14ac:dyDescent="0.2">
      <c r="B323" s="191"/>
      <c r="G323" s="191"/>
      <c r="H323" s="191"/>
    </row>
    <row r="324" spans="2:8" x14ac:dyDescent="0.2">
      <c r="B324" s="191"/>
      <c r="G324" s="191"/>
      <c r="H324" s="191"/>
    </row>
    <row r="325" spans="2:8" x14ac:dyDescent="0.2">
      <c r="B325" s="191"/>
      <c r="G325" s="191"/>
      <c r="H325" s="191"/>
    </row>
    <row r="326" spans="2:8" x14ac:dyDescent="0.2">
      <c r="B326" s="191"/>
      <c r="G326" s="191"/>
      <c r="H326" s="191"/>
    </row>
    <row r="327" spans="2:8" x14ac:dyDescent="0.2">
      <c r="B327" s="191"/>
      <c r="G327" s="191"/>
      <c r="H327" s="191"/>
    </row>
    <row r="328" spans="2:8" x14ac:dyDescent="0.2">
      <c r="B328" s="191"/>
      <c r="G328" s="191"/>
      <c r="H328" s="191"/>
    </row>
    <row r="329" spans="2:8" x14ac:dyDescent="0.2">
      <c r="B329" s="191"/>
      <c r="G329" s="191"/>
      <c r="H329" s="191"/>
    </row>
    <row r="330" spans="2:8" x14ac:dyDescent="0.2">
      <c r="B330" s="191"/>
      <c r="G330" s="191"/>
      <c r="H330" s="191"/>
    </row>
    <row r="331" spans="2:8" x14ac:dyDescent="0.2">
      <c r="B331" s="191"/>
      <c r="G331" s="191"/>
      <c r="H331" s="191"/>
    </row>
    <row r="332" spans="2:8" x14ac:dyDescent="0.2">
      <c r="B332" s="191"/>
      <c r="G332" s="191"/>
      <c r="H332" s="191"/>
    </row>
    <row r="333" spans="2:8" x14ac:dyDescent="0.2">
      <c r="B333" s="191"/>
      <c r="G333" s="191"/>
      <c r="H333" s="191"/>
    </row>
    <row r="334" spans="2:8" x14ac:dyDescent="0.2">
      <c r="B334" s="191"/>
      <c r="G334" s="191"/>
      <c r="H334" s="191"/>
    </row>
    <row r="335" spans="2:8" x14ac:dyDescent="0.2">
      <c r="B335" s="191"/>
      <c r="G335" s="191"/>
      <c r="H335" s="191"/>
    </row>
    <row r="336" spans="2:8" x14ac:dyDescent="0.2">
      <c r="B336" s="191"/>
      <c r="G336" s="191"/>
      <c r="H336" s="191"/>
    </row>
    <row r="337" spans="2:8" x14ac:dyDescent="0.2">
      <c r="B337" s="191"/>
      <c r="G337" s="191"/>
      <c r="H337" s="191"/>
    </row>
    <row r="338" spans="2:8" x14ac:dyDescent="0.2">
      <c r="B338" s="191"/>
      <c r="G338" s="191"/>
      <c r="H338" s="191"/>
    </row>
    <row r="339" spans="2:8" x14ac:dyDescent="0.2">
      <c r="B339" s="191"/>
      <c r="G339" s="191"/>
      <c r="H339" s="191"/>
    </row>
    <row r="340" spans="2:8" x14ac:dyDescent="0.2">
      <c r="B340" s="191"/>
      <c r="G340" s="191"/>
      <c r="H340" s="191"/>
    </row>
  </sheetData>
  <mergeCells count="4">
    <mergeCell ref="C81:E81"/>
    <mergeCell ref="C84:E84"/>
    <mergeCell ref="C94:E94"/>
    <mergeCell ref="C97:E97"/>
  </mergeCells>
  <conditionalFormatting sqref="F83">
    <cfRule type="cellIs" dxfId="1" priority="2" stopIfTrue="1" operator="greaterThan">
      <formula>0.4</formula>
    </cfRule>
  </conditionalFormatting>
  <conditionalFormatting sqref="F96">
    <cfRule type="cellIs" dxfId="0" priority="1" stopIfTrue="1" operator="greaterThan">
      <formula>0.3</formula>
    </cfRule>
  </conditionalFormatting>
  <pageMargins left="0.75" right="0.75" top="1" bottom="1" header="0.5" footer="0.5"/>
  <pageSetup orientation="portrait" r:id="rId1"/>
  <headerFooter alignWithMargins="0">
    <oddHeader>&amp;A</oddHead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5"/>
  <sheetViews>
    <sheetView workbookViewId="0">
      <selection activeCell="J2" activeCellId="1" sqref="C2:D73 J2:N73"/>
    </sheetView>
  </sheetViews>
  <sheetFormatPr defaultColWidth="9.140625" defaultRowHeight="12.75" x14ac:dyDescent="0.2"/>
  <cols>
    <col min="1" max="16384" width="9.140625" style="188"/>
  </cols>
  <sheetData>
    <row r="1" spans="1:32" x14ac:dyDescent="0.2">
      <c r="A1" s="186" t="s">
        <v>684</v>
      </c>
      <c r="B1" s="186" t="s">
        <v>719</v>
      </c>
      <c r="C1" s="186" t="s">
        <v>28</v>
      </c>
      <c r="D1" s="186" t="s">
        <v>685</v>
      </c>
      <c r="E1" s="186" t="s">
        <v>686</v>
      </c>
      <c r="F1" s="186" t="s">
        <v>687</v>
      </c>
      <c r="G1" s="186" t="s">
        <v>720</v>
      </c>
      <c r="H1" s="186" t="s">
        <v>689</v>
      </c>
      <c r="I1" s="186" t="s">
        <v>721</v>
      </c>
      <c r="J1" s="186" t="s">
        <v>722</v>
      </c>
      <c r="K1" s="186" t="s">
        <v>723</v>
      </c>
      <c r="L1" s="186" t="s">
        <v>724</v>
      </c>
      <c r="M1" s="186" t="s">
        <v>725</v>
      </c>
      <c r="N1" s="186" t="s">
        <v>726</v>
      </c>
      <c r="O1" s="186" t="s">
        <v>727</v>
      </c>
      <c r="P1" s="186" t="s">
        <v>728</v>
      </c>
      <c r="Q1" s="186" t="s">
        <v>729</v>
      </c>
      <c r="R1" s="186" t="s">
        <v>730</v>
      </c>
      <c r="S1" s="186" t="s">
        <v>731</v>
      </c>
      <c r="T1" s="186" t="s">
        <v>732</v>
      </c>
      <c r="U1" s="186" t="s">
        <v>733</v>
      </c>
      <c r="V1" s="186" t="s">
        <v>734</v>
      </c>
      <c r="W1" s="186" t="s">
        <v>735</v>
      </c>
      <c r="X1" s="186" t="s">
        <v>736</v>
      </c>
      <c r="Y1" s="186" t="s">
        <v>737</v>
      </c>
      <c r="Z1" s="186" t="s">
        <v>738</v>
      </c>
      <c r="AA1" s="186" t="s">
        <v>739</v>
      </c>
      <c r="AB1" s="186" t="s">
        <v>740</v>
      </c>
      <c r="AC1" s="186" t="s">
        <v>741</v>
      </c>
      <c r="AD1" s="186" t="s">
        <v>742</v>
      </c>
      <c r="AE1" s="186" t="s">
        <v>743</v>
      </c>
      <c r="AF1" s="186" t="s">
        <v>744</v>
      </c>
    </row>
    <row r="2" spans="1:32" x14ac:dyDescent="0.2">
      <c r="A2" s="186" t="s">
        <v>111</v>
      </c>
      <c r="B2" s="186">
        <v>1</v>
      </c>
      <c r="C2" s="186" t="s">
        <v>745</v>
      </c>
      <c r="D2" s="186" t="s">
        <v>700</v>
      </c>
      <c r="E2" s="186">
        <v>0.73499999999999999</v>
      </c>
      <c r="F2" s="186">
        <v>6892</v>
      </c>
      <c r="G2" s="186">
        <v>0.14799999999999999</v>
      </c>
      <c r="K2" s="186">
        <v>1</v>
      </c>
      <c r="L2" s="186">
        <v>26.372794200000001</v>
      </c>
      <c r="M2" s="186">
        <v>127.2</v>
      </c>
      <c r="N2" s="186" t="s">
        <v>746</v>
      </c>
      <c r="Q2" s="186">
        <v>126.285</v>
      </c>
      <c r="R2" s="186">
        <v>0</v>
      </c>
      <c r="T2" s="186">
        <v>0.72432289999999999</v>
      </c>
      <c r="V2" s="186">
        <v>3.6787E-3</v>
      </c>
      <c r="X2" s="186">
        <v>0.36652600000000002</v>
      </c>
      <c r="Y2" s="186" t="s">
        <v>747</v>
      </c>
      <c r="Z2" s="186" t="s">
        <v>748</v>
      </c>
      <c r="AA2" s="186" t="s">
        <v>749</v>
      </c>
      <c r="AE2" s="186" t="s">
        <v>750</v>
      </c>
      <c r="AF2" s="186">
        <v>0</v>
      </c>
    </row>
    <row r="3" spans="1:32" x14ac:dyDescent="0.2">
      <c r="A3" s="186" t="s">
        <v>111</v>
      </c>
      <c r="B3" s="186">
        <v>1</v>
      </c>
      <c r="C3" s="186" t="s">
        <v>745</v>
      </c>
      <c r="D3" s="186" t="s">
        <v>700</v>
      </c>
      <c r="E3" s="186">
        <v>0.73499999999999999</v>
      </c>
      <c r="F3" s="186">
        <v>6900</v>
      </c>
      <c r="G3" s="186">
        <v>0</v>
      </c>
      <c r="K3" s="186">
        <v>2</v>
      </c>
      <c r="L3" s="186">
        <v>26.376097900000001</v>
      </c>
      <c r="M3" s="186">
        <v>127.217</v>
      </c>
      <c r="N3" s="186" t="s">
        <v>746</v>
      </c>
      <c r="Q3" s="186">
        <v>126.30200000000001</v>
      </c>
      <c r="R3" s="186">
        <v>1</v>
      </c>
      <c r="T3" s="186">
        <v>0.72421579999999997</v>
      </c>
      <c r="V3" s="186">
        <v>3.6782E-3</v>
      </c>
      <c r="X3" s="186">
        <v>0.36647200000000002</v>
      </c>
      <c r="Y3" s="186" t="s">
        <v>751</v>
      </c>
      <c r="Z3" s="186" t="s">
        <v>752</v>
      </c>
      <c r="AA3" s="186" t="s">
        <v>753</v>
      </c>
      <c r="AE3" s="186" t="s">
        <v>750</v>
      </c>
      <c r="AF3" s="186">
        <v>0</v>
      </c>
    </row>
    <row r="4" spans="1:32" x14ac:dyDescent="0.2">
      <c r="A4" s="186" t="s">
        <v>111</v>
      </c>
      <c r="B4" s="186">
        <v>1</v>
      </c>
      <c r="C4" s="186" t="s">
        <v>745</v>
      </c>
      <c r="D4" s="186" t="s">
        <v>700</v>
      </c>
      <c r="E4" s="186">
        <v>0.73499999999999999</v>
      </c>
      <c r="F4" s="186">
        <v>2403</v>
      </c>
      <c r="G4" s="186">
        <v>-2.762</v>
      </c>
      <c r="J4" s="186" t="s">
        <v>754</v>
      </c>
      <c r="K4" s="186">
        <v>3</v>
      </c>
      <c r="L4" s="186">
        <v>12.3739148</v>
      </c>
      <c r="M4" s="186">
        <v>58.146999999999998</v>
      </c>
      <c r="N4" s="186" t="s">
        <v>746</v>
      </c>
      <c r="Q4" s="186">
        <v>57.73</v>
      </c>
      <c r="R4" s="186">
        <v>0</v>
      </c>
      <c r="T4" s="186">
        <v>0.72221579999999996</v>
      </c>
      <c r="V4" s="186">
        <v>3.6679999999999998E-3</v>
      </c>
      <c r="X4" s="186">
        <v>0.36546400000000001</v>
      </c>
      <c r="Y4" s="186" t="s">
        <v>755</v>
      </c>
      <c r="Z4" s="186" t="s">
        <v>756</v>
      </c>
      <c r="AA4" s="186" t="s">
        <v>757</v>
      </c>
      <c r="AE4" s="186" t="s">
        <v>750</v>
      </c>
      <c r="AF4" s="186">
        <v>0</v>
      </c>
    </row>
    <row r="5" spans="1:32" x14ac:dyDescent="0.2">
      <c r="A5" s="186" t="s">
        <v>111</v>
      </c>
      <c r="B5" s="186">
        <v>1</v>
      </c>
      <c r="C5" s="186" t="s">
        <v>745</v>
      </c>
      <c r="D5" s="186" t="s">
        <v>700</v>
      </c>
      <c r="E5" s="186">
        <v>0.73499999999999999</v>
      </c>
      <c r="H5" s="186">
        <v>663</v>
      </c>
      <c r="I5" s="186">
        <v>-29.827999999999999</v>
      </c>
      <c r="J5" s="186" t="s">
        <v>758</v>
      </c>
      <c r="K5" s="186">
        <v>4</v>
      </c>
      <c r="L5" s="186">
        <v>44.118833899999998</v>
      </c>
      <c r="M5" s="186">
        <v>17.814</v>
      </c>
      <c r="N5" s="186" t="s">
        <v>746</v>
      </c>
      <c r="P5" s="186">
        <v>17.539000000000001</v>
      </c>
      <c r="R5" s="186">
        <v>0</v>
      </c>
      <c r="S5" s="186">
        <v>1.1516568</v>
      </c>
      <c r="U5" s="186">
        <v>1.0846700000000001E-2</v>
      </c>
      <c r="W5" s="186">
        <v>1.0730329999999999</v>
      </c>
      <c r="AB5" s="186" t="s">
        <v>759</v>
      </c>
      <c r="AC5" s="186" t="s">
        <v>760</v>
      </c>
      <c r="AD5" s="186" t="s">
        <v>761</v>
      </c>
      <c r="AE5" s="186" t="s">
        <v>750</v>
      </c>
      <c r="AF5" s="186">
        <v>95</v>
      </c>
    </row>
    <row r="6" spans="1:32" x14ac:dyDescent="0.2">
      <c r="A6" s="186" t="s">
        <v>111</v>
      </c>
      <c r="B6" s="186">
        <v>1</v>
      </c>
      <c r="C6" s="186" t="s">
        <v>745</v>
      </c>
      <c r="D6" s="186" t="s">
        <v>700</v>
      </c>
      <c r="E6" s="186">
        <v>0.73499999999999999</v>
      </c>
      <c r="H6" s="186">
        <v>5703</v>
      </c>
      <c r="I6" s="186">
        <v>-43.8</v>
      </c>
      <c r="K6" s="186">
        <v>5</v>
      </c>
      <c r="L6" s="186">
        <v>137.2088373</v>
      </c>
      <c r="M6" s="186">
        <v>106.68600000000001</v>
      </c>
      <c r="N6" s="186" t="s">
        <v>746</v>
      </c>
      <c r="P6" s="186">
        <v>105.066</v>
      </c>
      <c r="R6" s="186">
        <v>1</v>
      </c>
      <c r="S6" s="186">
        <v>1.1351499</v>
      </c>
      <c r="U6" s="186">
        <v>1.06905E-2</v>
      </c>
      <c r="W6" s="186">
        <v>1.0577430000000001</v>
      </c>
      <c r="AB6" s="186" t="s">
        <v>762</v>
      </c>
      <c r="AC6" s="186" t="s">
        <v>759</v>
      </c>
      <c r="AD6" s="186" t="s">
        <v>763</v>
      </c>
      <c r="AE6" s="186" t="s">
        <v>750</v>
      </c>
      <c r="AF6" s="186">
        <v>95</v>
      </c>
    </row>
    <row r="7" spans="1:32" x14ac:dyDescent="0.2">
      <c r="A7" s="186" t="s">
        <v>111</v>
      </c>
      <c r="B7" s="186">
        <v>1</v>
      </c>
      <c r="C7" s="186" t="s">
        <v>745</v>
      </c>
      <c r="D7" s="186" t="s">
        <v>700</v>
      </c>
      <c r="E7" s="186">
        <v>0.73499999999999999</v>
      </c>
      <c r="H7" s="186">
        <v>5707</v>
      </c>
      <c r="I7" s="186">
        <v>-44.078000000000003</v>
      </c>
      <c r="K7" s="186">
        <v>6</v>
      </c>
      <c r="L7" s="186">
        <v>137.15704289999999</v>
      </c>
      <c r="M7" s="186">
        <v>107.036</v>
      </c>
      <c r="N7" s="186" t="s">
        <v>746</v>
      </c>
      <c r="P7" s="186">
        <v>105.411</v>
      </c>
      <c r="R7" s="186">
        <v>0</v>
      </c>
      <c r="S7" s="186">
        <v>1.1348346</v>
      </c>
      <c r="U7" s="186">
        <v>1.06874E-2</v>
      </c>
      <c r="W7" s="186">
        <v>1.057439</v>
      </c>
      <c r="AB7" s="186" t="s">
        <v>764</v>
      </c>
      <c r="AC7" s="186" t="s">
        <v>765</v>
      </c>
      <c r="AD7" s="186" t="s">
        <v>766</v>
      </c>
      <c r="AE7" s="186" t="s">
        <v>750</v>
      </c>
      <c r="AF7" s="186">
        <v>95</v>
      </c>
    </row>
    <row r="8" spans="1:32" x14ac:dyDescent="0.2">
      <c r="A8" s="186" t="s">
        <v>111</v>
      </c>
      <c r="B8" s="186">
        <v>2</v>
      </c>
      <c r="C8" s="186" t="s">
        <v>767</v>
      </c>
      <c r="D8" s="186" t="s">
        <v>700</v>
      </c>
      <c r="E8" s="186">
        <v>0.81299999999999994</v>
      </c>
      <c r="F8" s="186">
        <v>6884</v>
      </c>
      <c r="G8" s="186">
        <v>0.14899999999999999</v>
      </c>
      <c r="K8" s="186">
        <v>1</v>
      </c>
      <c r="L8" s="186">
        <v>23.789780400000001</v>
      </c>
      <c r="M8" s="186">
        <v>126.904</v>
      </c>
      <c r="N8" s="186" t="s">
        <v>768</v>
      </c>
      <c r="Q8" s="186">
        <v>125.992</v>
      </c>
      <c r="R8" s="186">
        <v>0</v>
      </c>
      <c r="T8" s="186">
        <v>0.72436109999999998</v>
      </c>
      <c r="V8" s="186">
        <v>3.6787E-3</v>
      </c>
      <c r="X8" s="186">
        <v>0.36652600000000002</v>
      </c>
      <c r="Y8" s="186" t="s">
        <v>769</v>
      </c>
      <c r="Z8" s="186" t="s">
        <v>770</v>
      </c>
      <c r="AA8" s="186" t="s">
        <v>771</v>
      </c>
      <c r="AE8" s="186" t="s">
        <v>772</v>
      </c>
      <c r="AF8" s="186">
        <v>0</v>
      </c>
    </row>
    <row r="9" spans="1:32" x14ac:dyDescent="0.2">
      <c r="A9" s="186" t="s">
        <v>111</v>
      </c>
      <c r="B9" s="186">
        <v>2</v>
      </c>
      <c r="C9" s="186" t="s">
        <v>767</v>
      </c>
      <c r="D9" s="186" t="s">
        <v>700</v>
      </c>
      <c r="E9" s="186">
        <v>0.81299999999999994</v>
      </c>
      <c r="F9" s="186">
        <v>6888</v>
      </c>
      <c r="G9" s="186">
        <v>0</v>
      </c>
      <c r="K9" s="186">
        <v>2</v>
      </c>
      <c r="L9" s="186">
        <v>23.796427699999999</v>
      </c>
      <c r="M9" s="186">
        <v>126.94199999999999</v>
      </c>
      <c r="N9" s="186" t="s">
        <v>768</v>
      </c>
      <c r="Q9" s="186">
        <v>126.029</v>
      </c>
      <c r="R9" s="186">
        <v>1</v>
      </c>
      <c r="T9" s="186">
        <v>0.72425349999999999</v>
      </c>
      <c r="V9" s="186">
        <v>3.6782E-3</v>
      </c>
      <c r="X9" s="186">
        <v>0.36647200000000002</v>
      </c>
      <c r="Y9" s="186" t="s">
        <v>773</v>
      </c>
      <c r="Z9" s="186" t="s">
        <v>774</v>
      </c>
      <c r="AA9" s="186" t="s">
        <v>775</v>
      </c>
      <c r="AE9" s="186" t="s">
        <v>772</v>
      </c>
      <c r="AF9" s="186">
        <v>0</v>
      </c>
    </row>
    <row r="10" spans="1:32" x14ac:dyDescent="0.2">
      <c r="A10" s="186" t="s">
        <v>111</v>
      </c>
      <c r="B10" s="186">
        <v>2</v>
      </c>
      <c r="C10" s="186" t="s">
        <v>767</v>
      </c>
      <c r="D10" s="186" t="s">
        <v>700</v>
      </c>
      <c r="E10" s="186">
        <v>0.81299999999999994</v>
      </c>
      <c r="F10" s="186">
        <v>2512</v>
      </c>
      <c r="G10" s="186">
        <v>-2.76</v>
      </c>
      <c r="J10" s="186" t="s">
        <v>754</v>
      </c>
      <c r="K10" s="186">
        <v>3</v>
      </c>
      <c r="L10" s="186">
        <v>11.8648945</v>
      </c>
      <c r="M10" s="186">
        <v>61.755000000000003</v>
      </c>
      <c r="N10" s="186" t="s">
        <v>768</v>
      </c>
      <c r="Q10" s="186">
        <v>61.311999999999998</v>
      </c>
      <c r="R10" s="186">
        <v>0</v>
      </c>
      <c r="T10" s="186">
        <v>0.72225450000000002</v>
      </c>
      <c r="V10" s="186">
        <v>3.6679999999999998E-3</v>
      </c>
      <c r="X10" s="186">
        <v>0.36546400000000001</v>
      </c>
      <c r="Y10" s="186" t="s">
        <v>769</v>
      </c>
      <c r="Z10" s="186" t="s">
        <v>776</v>
      </c>
      <c r="AA10" s="186" t="s">
        <v>777</v>
      </c>
      <c r="AE10" s="186" t="s">
        <v>772</v>
      </c>
      <c r="AF10" s="186">
        <v>0</v>
      </c>
    </row>
    <row r="11" spans="1:32" x14ac:dyDescent="0.2">
      <c r="A11" s="186" t="s">
        <v>111</v>
      </c>
      <c r="B11" s="186">
        <v>2</v>
      </c>
      <c r="C11" s="186" t="s">
        <v>767</v>
      </c>
      <c r="D11" s="186" t="s">
        <v>700</v>
      </c>
      <c r="E11" s="186">
        <v>0.81299999999999994</v>
      </c>
      <c r="H11" s="186">
        <v>695</v>
      </c>
      <c r="I11" s="186">
        <v>-29.841000000000001</v>
      </c>
      <c r="J11" s="186" t="s">
        <v>758</v>
      </c>
      <c r="K11" s="186">
        <v>4</v>
      </c>
      <c r="L11" s="186">
        <v>42.236616499999997</v>
      </c>
      <c r="M11" s="186">
        <v>18.984000000000002</v>
      </c>
      <c r="N11" s="186" t="s">
        <v>768</v>
      </c>
      <c r="P11" s="186">
        <v>18.690999999999999</v>
      </c>
      <c r="R11" s="186">
        <v>0</v>
      </c>
      <c r="S11" s="186">
        <v>1.1518599</v>
      </c>
      <c r="U11" s="186">
        <v>1.08466E-2</v>
      </c>
      <c r="W11" s="186">
        <v>1.0730189999999999</v>
      </c>
      <c r="AB11" s="186" t="s">
        <v>759</v>
      </c>
      <c r="AC11" s="186" t="s">
        <v>760</v>
      </c>
      <c r="AD11" s="186" t="s">
        <v>778</v>
      </c>
      <c r="AE11" s="186" t="s">
        <v>772</v>
      </c>
      <c r="AF11" s="186">
        <v>95</v>
      </c>
    </row>
    <row r="12" spans="1:32" x14ac:dyDescent="0.2">
      <c r="A12" s="186" t="s">
        <v>111</v>
      </c>
      <c r="B12" s="186">
        <v>2</v>
      </c>
      <c r="C12" s="186" t="s">
        <v>767</v>
      </c>
      <c r="D12" s="186" t="s">
        <v>700</v>
      </c>
      <c r="E12" s="186">
        <v>0.81299999999999994</v>
      </c>
      <c r="H12" s="186">
        <v>5692</v>
      </c>
      <c r="I12" s="186">
        <v>-43.8</v>
      </c>
      <c r="K12" s="186">
        <v>5</v>
      </c>
      <c r="L12" s="186">
        <v>124.070026</v>
      </c>
      <c r="M12" s="186">
        <v>106.488</v>
      </c>
      <c r="N12" s="186" t="s">
        <v>768</v>
      </c>
      <c r="P12" s="186">
        <v>104.87</v>
      </c>
      <c r="R12" s="186">
        <v>1</v>
      </c>
      <c r="S12" s="186">
        <v>1.1355516999999999</v>
      </c>
      <c r="U12" s="186">
        <v>1.06905E-2</v>
      </c>
      <c r="W12" s="186">
        <v>1.0577430000000001</v>
      </c>
      <c r="AB12" s="186" t="s">
        <v>762</v>
      </c>
      <c r="AC12" s="186" t="s">
        <v>759</v>
      </c>
      <c r="AD12" s="186" t="s">
        <v>779</v>
      </c>
      <c r="AE12" s="186" t="s">
        <v>772</v>
      </c>
      <c r="AF12" s="186">
        <v>95</v>
      </c>
    </row>
    <row r="13" spans="1:32" x14ac:dyDescent="0.2">
      <c r="A13" s="186" t="s">
        <v>111</v>
      </c>
      <c r="B13" s="186">
        <v>2</v>
      </c>
      <c r="C13" s="186" t="s">
        <v>767</v>
      </c>
      <c r="D13" s="186" t="s">
        <v>700</v>
      </c>
      <c r="E13" s="186">
        <v>0.81299999999999994</v>
      </c>
      <c r="H13" s="186">
        <v>5693</v>
      </c>
      <c r="I13" s="186">
        <v>-44.054000000000002</v>
      </c>
      <c r="K13" s="186">
        <v>6</v>
      </c>
      <c r="L13" s="186">
        <v>124.0357106</v>
      </c>
      <c r="M13" s="186">
        <v>106.756</v>
      </c>
      <c r="N13" s="186" t="s">
        <v>768</v>
      </c>
      <c r="P13" s="186">
        <v>105.13500000000001</v>
      </c>
      <c r="R13" s="186">
        <v>0</v>
      </c>
      <c r="S13" s="186">
        <v>1.1352629999999999</v>
      </c>
      <c r="U13" s="186">
        <v>1.06877E-2</v>
      </c>
      <c r="W13" s="186">
        <v>1.0574650000000001</v>
      </c>
      <c r="AB13" s="186" t="s">
        <v>780</v>
      </c>
      <c r="AC13" s="186" t="s">
        <v>765</v>
      </c>
      <c r="AD13" s="186" t="s">
        <v>781</v>
      </c>
      <c r="AE13" s="186" t="s">
        <v>772</v>
      </c>
      <c r="AF13" s="186">
        <v>95</v>
      </c>
    </row>
    <row r="14" spans="1:32" x14ac:dyDescent="0.2">
      <c r="A14" s="186" t="s">
        <v>111</v>
      </c>
      <c r="B14" s="186">
        <v>3</v>
      </c>
      <c r="C14" s="186" t="s">
        <v>94</v>
      </c>
      <c r="D14" s="186" t="s">
        <v>700</v>
      </c>
      <c r="E14" s="186">
        <v>0.42699999999999999</v>
      </c>
      <c r="F14" s="186">
        <v>6872</v>
      </c>
      <c r="G14" s="186">
        <v>0.10199999999999999</v>
      </c>
      <c r="K14" s="186">
        <v>1</v>
      </c>
      <c r="L14" s="186">
        <v>9.52</v>
      </c>
      <c r="M14" s="186">
        <v>126.68300000000001</v>
      </c>
      <c r="N14" s="186" t="s">
        <v>782</v>
      </c>
      <c r="Q14" s="186">
        <v>125.77200000000001</v>
      </c>
      <c r="R14" s="186">
        <v>0</v>
      </c>
      <c r="T14" s="186">
        <v>0.72436129999999999</v>
      </c>
      <c r="V14" s="186">
        <v>3.6786000000000002E-3</v>
      </c>
      <c r="X14" s="186">
        <v>0.36650899999999997</v>
      </c>
      <c r="Y14" s="186" t="s">
        <v>783</v>
      </c>
      <c r="Z14" s="186" t="s">
        <v>784</v>
      </c>
      <c r="AA14" s="186" t="s">
        <v>785</v>
      </c>
      <c r="AE14" s="186" t="s">
        <v>786</v>
      </c>
      <c r="AF14" s="186">
        <v>0</v>
      </c>
    </row>
    <row r="15" spans="1:32" x14ac:dyDescent="0.2">
      <c r="A15" s="186" t="s">
        <v>111</v>
      </c>
      <c r="B15" s="186">
        <v>3</v>
      </c>
      <c r="C15" s="186" t="s">
        <v>94</v>
      </c>
      <c r="D15" s="186" t="s">
        <v>700</v>
      </c>
      <c r="E15" s="186">
        <v>0.42699999999999999</v>
      </c>
      <c r="F15" s="186">
        <v>6883</v>
      </c>
      <c r="G15" s="186">
        <v>0</v>
      </c>
      <c r="K15" s="186">
        <v>2</v>
      </c>
      <c r="L15" s="186">
        <v>9.52</v>
      </c>
      <c r="M15" s="186">
        <v>126.78</v>
      </c>
      <c r="N15" s="186" t="s">
        <v>782</v>
      </c>
      <c r="Q15" s="186">
        <v>125.86799999999999</v>
      </c>
      <c r="R15" s="186">
        <v>1</v>
      </c>
      <c r="T15" s="186">
        <v>0.72428760000000003</v>
      </c>
      <c r="V15" s="186">
        <v>3.6782E-3</v>
      </c>
      <c r="X15" s="186">
        <v>0.36647200000000002</v>
      </c>
      <c r="Y15" s="186" t="s">
        <v>787</v>
      </c>
      <c r="Z15" s="186" t="s">
        <v>788</v>
      </c>
      <c r="AA15" s="186" t="s">
        <v>789</v>
      </c>
      <c r="AE15" s="186" t="s">
        <v>786</v>
      </c>
      <c r="AF15" s="186">
        <v>0</v>
      </c>
    </row>
    <row r="16" spans="1:32" x14ac:dyDescent="0.2">
      <c r="A16" s="186" t="s">
        <v>111</v>
      </c>
      <c r="B16" s="186">
        <v>3</v>
      </c>
      <c r="C16" s="186" t="s">
        <v>94</v>
      </c>
      <c r="D16" s="186" t="s">
        <v>700</v>
      </c>
      <c r="E16" s="186">
        <v>0.42699999999999999</v>
      </c>
      <c r="F16" s="186">
        <v>1327</v>
      </c>
      <c r="G16" s="186">
        <v>-2.8519999999999999</v>
      </c>
      <c r="J16" s="186" t="s">
        <v>754</v>
      </c>
      <c r="K16" s="186">
        <v>3</v>
      </c>
      <c r="L16" s="186">
        <v>9.52</v>
      </c>
      <c r="M16" s="186">
        <v>33.040999999999997</v>
      </c>
      <c r="N16" s="186" t="s">
        <v>782</v>
      </c>
      <c r="Q16" s="186">
        <v>32.804000000000002</v>
      </c>
      <c r="R16" s="186">
        <v>0</v>
      </c>
      <c r="T16" s="186">
        <v>0.72222220000000004</v>
      </c>
      <c r="V16" s="186">
        <v>3.6676999999999999E-3</v>
      </c>
      <c r="X16" s="186">
        <v>0.36543100000000001</v>
      </c>
      <c r="Y16" s="186" t="s">
        <v>790</v>
      </c>
      <c r="Z16" s="186" t="s">
        <v>791</v>
      </c>
      <c r="AA16" s="186" t="s">
        <v>792</v>
      </c>
      <c r="AE16" s="186" t="s">
        <v>786</v>
      </c>
      <c r="AF16" s="186">
        <v>0</v>
      </c>
    </row>
    <row r="17" spans="1:32" x14ac:dyDescent="0.2">
      <c r="A17" s="186" t="s">
        <v>111</v>
      </c>
      <c r="B17" s="186">
        <v>3</v>
      </c>
      <c r="C17" s="186" t="s">
        <v>94</v>
      </c>
      <c r="D17" s="186" t="s">
        <v>700</v>
      </c>
      <c r="E17" s="186">
        <v>0.42699999999999999</v>
      </c>
      <c r="H17" s="186">
        <v>370</v>
      </c>
      <c r="I17" s="186">
        <v>-29.59</v>
      </c>
      <c r="J17" s="186" t="s">
        <v>758</v>
      </c>
      <c r="K17" s="186">
        <v>4</v>
      </c>
      <c r="L17" s="186">
        <v>40.81</v>
      </c>
      <c r="M17" s="186">
        <v>9.8879999999999999</v>
      </c>
      <c r="N17" s="186" t="s">
        <v>782</v>
      </c>
      <c r="P17" s="186">
        <v>9.7349999999999994</v>
      </c>
      <c r="R17" s="186">
        <v>0</v>
      </c>
      <c r="S17" s="186">
        <v>1.1522751</v>
      </c>
      <c r="U17" s="186">
        <v>1.08494E-2</v>
      </c>
      <c r="W17" s="186">
        <v>1.0732930000000001</v>
      </c>
      <c r="AB17" s="186" t="s">
        <v>759</v>
      </c>
      <c r="AC17" s="186" t="s">
        <v>760</v>
      </c>
      <c r="AD17" s="186" t="s">
        <v>793</v>
      </c>
      <c r="AE17" s="186" t="s">
        <v>786</v>
      </c>
      <c r="AF17" s="186">
        <v>95</v>
      </c>
    </row>
    <row r="18" spans="1:32" x14ac:dyDescent="0.2">
      <c r="A18" s="186" t="s">
        <v>111</v>
      </c>
      <c r="B18" s="186">
        <v>3</v>
      </c>
      <c r="C18" s="186" t="s">
        <v>94</v>
      </c>
      <c r="D18" s="186" t="s">
        <v>700</v>
      </c>
      <c r="E18" s="186">
        <v>0.42699999999999999</v>
      </c>
      <c r="H18" s="186">
        <v>5692</v>
      </c>
      <c r="I18" s="186">
        <v>-43.8</v>
      </c>
      <c r="K18" s="186">
        <v>5</v>
      </c>
      <c r="L18" s="186">
        <v>40.81</v>
      </c>
      <c r="M18" s="186">
        <v>106.395</v>
      </c>
      <c r="N18" s="186" t="s">
        <v>782</v>
      </c>
      <c r="P18" s="186">
        <v>104.779</v>
      </c>
      <c r="R18" s="186">
        <v>1</v>
      </c>
      <c r="S18" s="186">
        <v>1.1356823</v>
      </c>
      <c r="U18" s="186">
        <v>1.06905E-2</v>
      </c>
      <c r="W18" s="186">
        <v>1.0577430000000001</v>
      </c>
      <c r="AB18" s="186" t="s">
        <v>794</v>
      </c>
      <c r="AC18" s="186" t="s">
        <v>795</v>
      </c>
      <c r="AD18" s="186" t="s">
        <v>796</v>
      </c>
      <c r="AE18" s="186" t="s">
        <v>786</v>
      </c>
      <c r="AF18" s="186">
        <v>95</v>
      </c>
    </row>
    <row r="19" spans="1:32" x14ac:dyDescent="0.2">
      <c r="A19" s="186" t="s">
        <v>111</v>
      </c>
      <c r="B19" s="186">
        <v>3</v>
      </c>
      <c r="C19" s="186" t="s">
        <v>94</v>
      </c>
      <c r="D19" s="186" t="s">
        <v>700</v>
      </c>
      <c r="E19" s="186">
        <v>0.42699999999999999</v>
      </c>
      <c r="H19" s="186">
        <v>5689</v>
      </c>
      <c r="I19" s="186">
        <v>-44.067999999999998</v>
      </c>
      <c r="K19" s="186">
        <v>6</v>
      </c>
      <c r="L19" s="186">
        <v>40.81</v>
      </c>
      <c r="M19" s="186">
        <v>106.83799999999999</v>
      </c>
      <c r="N19" s="186" t="s">
        <v>782</v>
      </c>
      <c r="P19" s="186">
        <v>105.21599999999999</v>
      </c>
      <c r="R19" s="186">
        <v>0</v>
      </c>
      <c r="S19" s="186">
        <v>1.1353773</v>
      </c>
      <c r="U19" s="186">
        <v>1.0687500000000001E-2</v>
      </c>
      <c r="W19" s="186">
        <v>1.05745</v>
      </c>
      <c r="AB19" s="186" t="s">
        <v>797</v>
      </c>
      <c r="AC19" s="186" t="s">
        <v>798</v>
      </c>
      <c r="AD19" s="186" t="s">
        <v>799</v>
      </c>
      <c r="AE19" s="186" t="s">
        <v>786</v>
      </c>
      <c r="AF19" s="186">
        <v>95</v>
      </c>
    </row>
    <row r="20" spans="1:32" x14ac:dyDescent="0.2">
      <c r="A20" s="186" t="s">
        <v>111</v>
      </c>
      <c r="B20" s="186">
        <v>4</v>
      </c>
      <c r="C20" s="186" t="s">
        <v>95</v>
      </c>
      <c r="D20" s="186" t="s">
        <v>700</v>
      </c>
      <c r="E20" s="186">
        <v>1.0329999999999999</v>
      </c>
      <c r="F20" s="186">
        <v>6869</v>
      </c>
      <c r="G20" s="186">
        <v>0.125</v>
      </c>
      <c r="K20" s="186">
        <v>1</v>
      </c>
      <c r="L20" s="186">
        <v>9.52</v>
      </c>
      <c r="M20" s="186">
        <v>126.633</v>
      </c>
      <c r="N20" s="186" t="s">
        <v>800</v>
      </c>
      <c r="Q20" s="186">
        <v>125.72199999999999</v>
      </c>
      <c r="R20" s="186">
        <v>0</v>
      </c>
      <c r="T20" s="186">
        <v>0.72436809999999996</v>
      </c>
      <c r="V20" s="186">
        <v>3.6787E-3</v>
      </c>
      <c r="X20" s="186">
        <v>0.36651800000000001</v>
      </c>
      <c r="Y20" s="186" t="s">
        <v>801</v>
      </c>
      <c r="Z20" s="186" t="s">
        <v>791</v>
      </c>
      <c r="AA20" s="186" t="s">
        <v>802</v>
      </c>
      <c r="AE20" s="186" t="s">
        <v>803</v>
      </c>
      <c r="AF20" s="186">
        <v>0</v>
      </c>
    </row>
    <row r="21" spans="1:32" x14ac:dyDescent="0.2">
      <c r="A21" s="186" t="s">
        <v>111</v>
      </c>
      <c r="B21" s="186">
        <v>4</v>
      </c>
      <c r="C21" s="186" t="s">
        <v>95</v>
      </c>
      <c r="D21" s="186" t="s">
        <v>700</v>
      </c>
      <c r="E21" s="186">
        <v>1.0329999999999999</v>
      </c>
      <c r="F21" s="186">
        <v>6880</v>
      </c>
      <c r="G21" s="186">
        <v>0</v>
      </c>
      <c r="K21" s="186">
        <v>2</v>
      </c>
      <c r="L21" s="186">
        <v>9.52</v>
      </c>
      <c r="M21" s="186">
        <v>126.711</v>
      </c>
      <c r="N21" s="186" t="s">
        <v>800</v>
      </c>
      <c r="Q21" s="186">
        <v>125.8</v>
      </c>
      <c r="R21" s="186">
        <v>1</v>
      </c>
      <c r="T21" s="186">
        <v>0.72427790000000003</v>
      </c>
      <c r="V21" s="186">
        <v>3.6782E-3</v>
      </c>
      <c r="X21" s="186">
        <v>0.36647200000000002</v>
      </c>
      <c r="Y21" s="186" t="s">
        <v>804</v>
      </c>
      <c r="Z21" s="186" t="s">
        <v>805</v>
      </c>
      <c r="AA21" s="186" t="s">
        <v>806</v>
      </c>
      <c r="AE21" s="186" t="s">
        <v>803</v>
      </c>
      <c r="AF21" s="186">
        <v>0</v>
      </c>
    </row>
    <row r="22" spans="1:32" x14ac:dyDescent="0.2">
      <c r="A22" s="186" t="s">
        <v>111</v>
      </c>
      <c r="B22" s="186">
        <v>4</v>
      </c>
      <c r="C22" s="186" t="s">
        <v>95</v>
      </c>
      <c r="D22" s="186" t="s">
        <v>700</v>
      </c>
      <c r="E22" s="186">
        <v>1.0329999999999999</v>
      </c>
      <c r="F22" s="186">
        <v>3291</v>
      </c>
      <c r="G22" s="186">
        <v>-2.8359999999999999</v>
      </c>
      <c r="J22" s="186" t="s">
        <v>754</v>
      </c>
      <c r="K22" s="186">
        <v>3</v>
      </c>
      <c r="L22" s="186">
        <v>9.52</v>
      </c>
      <c r="M22" s="186">
        <v>80.555000000000007</v>
      </c>
      <c r="N22" s="186" t="s">
        <v>800</v>
      </c>
      <c r="Q22" s="186">
        <v>79.977000000000004</v>
      </c>
      <c r="R22" s="186">
        <v>0</v>
      </c>
      <c r="T22" s="186">
        <v>0.72222359999999997</v>
      </c>
      <c r="V22" s="186">
        <v>3.6678000000000001E-3</v>
      </c>
      <c r="X22" s="186">
        <v>0.36543599999999998</v>
      </c>
      <c r="Y22" s="186" t="s">
        <v>790</v>
      </c>
      <c r="Z22" s="186" t="s">
        <v>807</v>
      </c>
      <c r="AA22" s="186" t="s">
        <v>808</v>
      </c>
      <c r="AE22" s="186" t="s">
        <v>803</v>
      </c>
      <c r="AF22" s="186">
        <v>0</v>
      </c>
    </row>
    <row r="23" spans="1:32" x14ac:dyDescent="0.2">
      <c r="A23" s="186" t="s">
        <v>111</v>
      </c>
      <c r="B23" s="186">
        <v>4</v>
      </c>
      <c r="C23" s="186" t="s">
        <v>95</v>
      </c>
      <c r="D23" s="186" t="s">
        <v>700</v>
      </c>
      <c r="E23" s="186">
        <v>1.0329999999999999</v>
      </c>
      <c r="H23" s="186">
        <v>899</v>
      </c>
      <c r="I23" s="186">
        <v>-29.901</v>
      </c>
      <c r="J23" s="186" t="s">
        <v>758</v>
      </c>
      <c r="K23" s="186">
        <v>4</v>
      </c>
      <c r="L23" s="186">
        <v>40.81</v>
      </c>
      <c r="M23" s="186">
        <v>24.785</v>
      </c>
      <c r="N23" s="186" t="s">
        <v>800</v>
      </c>
      <c r="P23" s="186">
        <v>24.402999999999999</v>
      </c>
      <c r="R23" s="186">
        <v>0</v>
      </c>
      <c r="S23" s="186">
        <v>1.1518093</v>
      </c>
      <c r="U23" s="186">
        <v>1.08459E-2</v>
      </c>
      <c r="W23" s="186">
        <v>1.0729519999999999</v>
      </c>
      <c r="AB23" s="186" t="s">
        <v>762</v>
      </c>
      <c r="AC23" s="186" t="s">
        <v>809</v>
      </c>
      <c r="AD23" s="186" t="s">
        <v>781</v>
      </c>
      <c r="AE23" s="186" t="s">
        <v>803</v>
      </c>
      <c r="AF23" s="186">
        <v>95</v>
      </c>
    </row>
    <row r="24" spans="1:32" x14ac:dyDescent="0.2">
      <c r="A24" s="186" t="s">
        <v>111</v>
      </c>
      <c r="B24" s="186">
        <v>4</v>
      </c>
      <c r="C24" s="186" t="s">
        <v>95</v>
      </c>
      <c r="D24" s="186" t="s">
        <v>700</v>
      </c>
      <c r="E24" s="186">
        <v>1.0329999999999999</v>
      </c>
      <c r="H24" s="186">
        <v>5687</v>
      </c>
      <c r="I24" s="186">
        <v>-43.8</v>
      </c>
      <c r="K24" s="186">
        <v>5</v>
      </c>
      <c r="L24" s="186">
        <v>40.81</v>
      </c>
      <c r="M24" s="186">
        <v>106.45399999999999</v>
      </c>
      <c r="N24" s="186" t="s">
        <v>800</v>
      </c>
      <c r="P24" s="186">
        <v>104.837</v>
      </c>
      <c r="R24" s="186">
        <v>1</v>
      </c>
      <c r="S24" s="186">
        <v>1.135675</v>
      </c>
      <c r="U24" s="186">
        <v>1.06905E-2</v>
      </c>
      <c r="W24" s="186">
        <v>1.0577430000000001</v>
      </c>
      <c r="AB24" s="186" t="s">
        <v>762</v>
      </c>
      <c r="AC24" s="186" t="s">
        <v>809</v>
      </c>
      <c r="AD24" s="186" t="s">
        <v>779</v>
      </c>
      <c r="AE24" s="186" t="s">
        <v>803</v>
      </c>
      <c r="AF24" s="186">
        <v>95</v>
      </c>
    </row>
    <row r="25" spans="1:32" x14ac:dyDescent="0.2">
      <c r="A25" s="186" t="s">
        <v>111</v>
      </c>
      <c r="B25" s="186">
        <v>4</v>
      </c>
      <c r="C25" s="186" t="s">
        <v>95</v>
      </c>
      <c r="D25" s="186" t="s">
        <v>700</v>
      </c>
      <c r="E25" s="186">
        <v>1.0329999999999999</v>
      </c>
      <c r="H25" s="186">
        <v>5693</v>
      </c>
      <c r="I25" s="186">
        <v>-44.048999999999999</v>
      </c>
      <c r="K25" s="186">
        <v>6</v>
      </c>
      <c r="L25" s="186">
        <v>40.81</v>
      </c>
      <c r="M25" s="186">
        <v>106.727</v>
      </c>
      <c r="N25" s="186" t="s">
        <v>800</v>
      </c>
      <c r="P25" s="186">
        <v>105.107</v>
      </c>
      <c r="R25" s="186">
        <v>0</v>
      </c>
      <c r="S25" s="186">
        <v>1.1353915000000001</v>
      </c>
      <c r="U25" s="186">
        <v>1.06877E-2</v>
      </c>
      <c r="W25" s="186">
        <v>1.0574699999999999</v>
      </c>
      <c r="AB25" s="186" t="s">
        <v>764</v>
      </c>
      <c r="AC25" s="186" t="s">
        <v>765</v>
      </c>
      <c r="AD25" s="186" t="s">
        <v>793</v>
      </c>
      <c r="AE25" s="186" t="s">
        <v>803</v>
      </c>
      <c r="AF25" s="186">
        <v>95</v>
      </c>
    </row>
    <row r="26" spans="1:32" x14ac:dyDescent="0.2">
      <c r="A26" s="186" t="s">
        <v>111</v>
      </c>
      <c r="B26" s="186">
        <v>5</v>
      </c>
      <c r="C26" s="186" t="s">
        <v>96</v>
      </c>
      <c r="D26" s="186" t="s">
        <v>700</v>
      </c>
      <c r="E26" s="186">
        <v>3.0070000000000001</v>
      </c>
      <c r="F26" s="186">
        <v>6865</v>
      </c>
      <c r="G26" s="186">
        <v>0.125</v>
      </c>
      <c r="K26" s="186">
        <v>1</v>
      </c>
      <c r="L26" s="186">
        <v>9.52</v>
      </c>
      <c r="M26" s="186">
        <v>126.57899999999999</v>
      </c>
      <c r="N26" s="186" t="s">
        <v>810</v>
      </c>
      <c r="Q26" s="186">
        <v>125.669</v>
      </c>
      <c r="R26" s="186">
        <v>0</v>
      </c>
      <c r="T26" s="186">
        <v>0.72436089999999997</v>
      </c>
      <c r="V26" s="186">
        <v>3.6787E-3</v>
      </c>
      <c r="X26" s="186">
        <v>0.36651800000000001</v>
      </c>
      <c r="Y26" s="186" t="s">
        <v>811</v>
      </c>
      <c r="Z26" s="186" t="s">
        <v>812</v>
      </c>
      <c r="AA26" s="186" t="s">
        <v>813</v>
      </c>
      <c r="AE26" s="186" t="s">
        <v>814</v>
      </c>
      <c r="AF26" s="186">
        <v>0</v>
      </c>
    </row>
    <row r="27" spans="1:32" x14ac:dyDescent="0.2">
      <c r="A27" s="186" t="s">
        <v>111</v>
      </c>
      <c r="B27" s="186">
        <v>5</v>
      </c>
      <c r="C27" s="186" t="s">
        <v>96</v>
      </c>
      <c r="D27" s="186" t="s">
        <v>700</v>
      </c>
      <c r="E27" s="186">
        <v>3.0070000000000001</v>
      </c>
      <c r="F27" s="186">
        <v>6870</v>
      </c>
      <c r="G27" s="186">
        <v>0</v>
      </c>
      <c r="K27" s="186">
        <v>2</v>
      </c>
      <c r="L27" s="186">
        <v>9.52</v>
      </c>
      <c r="M27" s="186">
        <v>126.687</v>
      </c>
      <c r="N27" s="186" t="s">
        <v>810</v>
      </c>
      <c r="Q27" s="186">
        <v>125.776</v>
      </c>
      <c r="R27" s="186">
        <v>1</v>
      </c>
      <c r="T27" s="186">
        <v>0.72427030000000003</v>
      </c>
      <c r="V27" s="186">
        <v>3.6782E-3</v>
      </c>
      <c r="X27" s="186">
        <v>0.36647200000000002</v>
      </c>
      <c r="Y27" s="186" t="s">
        <v>815</v>
      </c>
      <c r="Z27" s="186" t="s">
        <v>776</v>
      </c>
      <c r="AA27" s="186" t="s">
        <v>816</v>
      </c>
      <c r="AE27" s="186" t="s">
        <v>814</v>
      </c>
      <c r="AF27" s="186">
        <v>0</v>
      </c>
    </row>
    <row r="28" spans="1:32" x14ac:dyDescent="0.2">
      <c r="A28" s="186" t="s">
        <v>111</v>
      </c>
      <c r="B28" s="186">
        <v>5</v>
      </c>
      <c r="C28" s="186" t="s">
        <v>96</v>
      </c>
      <c r="D28" s="186" t="s">
        <v>700</v>
      </c>
      <c r="E28" s="186">
        <v>3.0070000000000001</v>
      </c>
      <c r="F28" s="186">
        <v>10284</v>
      </c>
      <c r="G28" s="186">
        <v>-2.9</v>
      </c>
      <c r="J28" s="186" t="s">
        <v>754</v>
      </c>
      <c r="K28" s="186">
        <v>3</v>
      </c>
      <c r="L28" s="186">
        <v>9.52</v>
      </c>
      <c r="M28" s="186">
        <v>238.59299999999999</v>
      </c>
      <c r="N28" s="186" t="s">
        <v>810</v>
      </c>
      <c r="Q28" s="186">
        <v>236.88200000000001</v>
      </c>
      <c r="R28" s="186">
        <v>0</v>
      </c>
      <c r="T28" s="186">
        <v>0.72216959999999997</v>
      </c>
      <c r="V28" s="186">
        <v>3.6675000000000002E-3</v>
      </c>
      <c r="X28" s="186">
        <v>0.36541299999999999</v>
      </c>
      <c r="Y28" s="186" t="s">
        <v>811</v>
      </c>
      <c r="Z28" s="186" t="s">
        <v>817</v>
      </c>
      <c r="AA28" s="186" t="s">
        <v>818</v>
      </c>
      <c r="AE28" s="186" t="s">
        <v>814</v>
      </c>
      <c r="AF28" s="186">
        <v>0</v>
      </c>
    </row>
    <row r="29" spans="1:32" x14ac:dyDescent="0.2">
      <c r="A29" s="186" t="s">
        <v>111</v>
      </c>
      <c r="B29" s="186">
        <v>5</v>
      </c>
      <c r="C29" s="186" t="s">
        <v>96</v>
      </c>
      <c r="D29" s="186" t="s">
        <v>700</v>
      </c>
      <c r="E29" s="186">
        <v>3.0070000000000001</v>
      </c>
      <c r="H29" s="186">
        <v>2395</v>
      </c>
      <c r="I29" s="186">
        <v>-29.975999999999999</v>
      </c>
      <c r="J29" s="186" t="s">
        <v>758</v>
      </c>
      <c r="K29" s="186">
        <v>4</v>
      </c>
      <c r="L29" s="186">
        <v>40.81</v>
      </c>
      <c r="M29" s="186">
        <v>74.631</v>
      </c>
      <c r="N29" s="186" t="s">
        <v>810</v>
      </c>
      <c r="P29" s="186">
        <v>73.480999999999995</v>
      </c>
      <c r="R29" s="186">
        <v>0</v>
      </c>
      <c r="S29" s="186">
        <v>1.1514800999999999</v>
      </c>
      <c r="U29" s="186">
        <v>1.08451E-2</v>
      </c>
      <c r="W29" s="186">
        <v>1.0728709999999999</v>
      </c>
      <c r="AB29" s="186" t="s">
        <v>762</v>
      </c>
      <c r="AC29" s="186" t="s">
        <v>759</v>
      </c>
      <c r="AD29" s="186" t="s">
        <v>819</v>
      </c>
      <c r="AE29" s="186" t="s">
        <v>814</v>
      </c>
      <c r="AF29" s="186">
        <v>95</v>
      </c>
    </row>
    <row r="30" spans="1:32" x14ac:dyDescent="0.2">
      <c r="A30" s="186" t="s">
        <v>111</v>
      </c>
      <c r="B30" s="186">
        <v>5</v>
      </c>
      <c r="C30" s="186" t="s">
        <v>96</v>
      </c>
      <c r="D30" s="186" t="s">
        <v>700</v>
      </c>
      <c r="E30" s="186">
        <v>3.0070000000000001</v>
      </c>
      <c r="H30" s="186">
        <v>5694</v>
      </c>
      <c r="I30" s="186">
        <v>-43.8</v>
      </c>
      <c r="K30" s="186">
        <v>5</v>
      </c>
      <c r="L30" s="186">
        <v>40.81</v>
      </c>
      <c r="M30" s="186">
        <v>106.431</v>
      </c>
      <c r="N30" s="186" t="s">
        <v>810</v>
      </c>
      <c r="P30" s="186">
        <v>104.815</v>
      </c>
      <c r="R30" s="186">
        <v>1</v>
      </c>
      <c r="S30" s="186">
        <v>1.1355698000000001</v>
      </c>
      <c r="U30" s="186">
        <v>1.06905E-2</v>
      </c>
      <c r="W30" s="186">
        <v>1.0577430000000001</v>
      </c>
      <c r="AB30" s="186" t="s">
        <v>797</v>
      </c>
      <c r="AC30" s="186" t="s">
        <v>764</v>
      </c>
      <c r="AD30" s="186" t="s">
        <v>820</v>
      </c>
      <c r="AE30" s="186" t="s">
        <v>814</v>
      </c>
      <c r="AF30" s="186">
        <v>95</v>
      </c>
    </row>
    <row r="31" spans="1:32" x14ac:dyDescent="0.2">
      <c r="A31" s="186" t="s">
        <v>111</v>
      </c>
      <c r="B31" s="186">
        <v>5</v>
      </c>
      <c r="C31" s="186" t="s">
        <v>96</v>
      </c>
      <c r="D31" s="186" t="s">
        <v>700</v>
      </c>
      <c r="E31" s="186">
        <v>3.0070000000000001</v>
      </c>
      <c r="H31" s="186">
        <v>5686</v>
      </c>
      <c r="I31" s="186">
        <v>-43.945</v>
      </c>
      <c r="K31" s="186">
        <v>6</v>
      </c>
      <c r="L31" s="186">
        <v>40.81</v>
      </c>
      <c r="M31" s="186">
        <v>106.73099999999999</v>
      </c>
      <c r="N31" s="186" t="s">
        <v>810</v>
      </c>
      <c r="P31" s="186">
        <v>105.11</v>
      </c>
      <c r="R31" s="186">
        <v>0</v>
      </c>
      <c r="S31" s="186">
        <v>1.1354048000000001</v>
      </c>
      <c r="U31" s="186">
        <v>1.0688899999999999E-2</v>
      </c>
      <c r="W31" s="186">
        <v>1.0575840000000001</v>
      </c>
      <c r="AB31" s="186" t="s">
        <v>821</v>
      </c>
      <c r="AC31" s="186" t="s">
        <v>822</v>
      </c>
      <c r="AD31" s="186" t="s">
        <v>823</v>
      </c>
      <c r="AE31" s="186" t="s">
        <v>814</v>
      </c>
      <c r="AF31" s="186">
        <v>95</v>
      </c>
    </row>
    <row r="32" spans="1:32" x14ac:dyDescent="0.2">
      <c r="A32" s="186" t="s">
        <v>111</v>
      </c>
      <c r="B32" s="186">
        <v>6</v>
      </c>
      <c r="C32" s="186" t="s">
        <v>103</v>
      </c>
      <c r="D32" s="186" t="s">
        <v>701</v>
      </c>
      <c r="E32" s="186">
        <v>0.72799999999999998</v>
      </c>
      <c r="F32" s="186">
        <v>6868</v>
      </c>
      <c r="G32" s="186">
        <v>0.127</v>
      </c>
      <c r="K32" s="186">
        <v>1</v>
      </c>
      <c r="L32" s="186">
        <v>24.192022999999999</v>
      </c>
      <c r="M32" s="186">
        <v>126.749</v>
      </c>
      <c r="N32" s="186" t="s">
        <v>824</v>
      </c>
      <c r="Q32" s="186">
        <v>125.83799999999999</v>
      </c>
      <c r="R32" s="186">
        <v>0</v>
      </c>
      <c r="T32" s="186">
        <v>0.72434129999999997</v>
      </c>
      <c r="V32" s="186">
        <v>3.6787E-3</v>
      </c>
      <c r="X32" s="186">
        <v>0.36651899999999998</v>
      </c>
      <c r="Y32" s="186" t="s">
        <v>825</v>
      </c>
      <c r="Z32" s="186" t="s">
        <v>826</v>
      </c>
      <c r="AA32" s="186" t="s">
        <v>827</v>
      </c>
      <c r="AE32" s="186" t="s">
        <v>828</v>
      </c>
      <c r="AF32" s="186">
        <v>0</v>
      </c>
    </row>
    <row r="33" spans="1:32" x14ac:dyDescent="0.2">
      <c r="A33" s="186" t="s">
        <v>111</v>
      </c>
      <c r="B33" s="186">
        <v>6</v>
      </c>
      <c r="C33" s="186" t="s">
        <v>103</v>
      </c>
      <c r="D33" s="186" t="s">
        <v>701</v>
      </c>
      <c r="E33" s="186">
        <v>0.72799999999999998</v>
      </c>
      <c r="F33" s="186">
        <v>6866</v>
      </c>
      <c r="G33" s="186">
        <v>0</v>
      </c>
      <c r="K33" s="186">
        <v>2</v>
      </c>
      <c r="L33" s="186">
        <v>24.1773992</v>
      </c>
      <c r="M33" s="186">
        <v>126.673</v>
      </c>
      <c r="N33" s="186" t="s">
        <v>824</v>
      </c>
      <c r="Q33" s="186">
        <v>125.762</v>
      </c>
      <c r="R33" s="186">
        <v>1</v>
      </c>
      <c r="T33" s="186">
        <v>0.72424900000000003</v>
      </c>
      <c r="V33" s="186">
        <v>3.6782E-3</v>
      </c>
      <c r="X33" s="186">
        <v>0.36647200000000002</v>
      </c>
      <c r="Y33" s="186" t="s">
        <v>829</v>
      </c>
      <c r="Z33" s="186" t="s">
        <v>830</v>
      </c>
      <c r="AA33" s="186" t="s">
        <v>831</v>
      </c>
      <c r="AE33" s="186" t="s">
        <v>828</v>
      </c>
      <c r="AF33" s="186">
        <v>0</v>
      </c>
    </row>
    <row r="34" spans="1:32" x14ac:dyDescent="0.2">
      <c r="A34" s="186" t="s">
        <v>111</v>
      </c>
      <c r="B34" s="186">
        <v>6</v>
      </c>
      <c r="C34" s="186" t="s">
        <v>103</v>
      </c>
      <c r="D34" s="186" t="s">
        <v>701</v>
      </c>
      <c r="E34" s="186">
        <v>0.72799999999999998</v>
      </c>
      <c r="F34" s="186">
        <v>2501</v>
      </c>
      <c r="G34" s="186">
        <v>29.606000000000002</v>
      </c>
      <c r="J34" s="186" t="s">
        <v>754</v>
      </c>
      <c r="K34" s="186">
        <v>3</v>
      </c>
      <c r="L34" s="186">
        <v>11.7446813</v>
      </c>
      <c r="M34" s="186">
        <v>61.704999999999998</v>
      </c>
      <c r="N34" s="186" t="s">
        <v>824</v>
      </c>
      <c r="Q34" s="186">
        <v>61.247999999999998</v>
      </c>
      <c r="R34" s="186">
        <v>0</v>
      </c>
      <c r="T34" s="186">
        <v>0.74569079999999999</v>
      </c>
      <c r="V34" s="186">
        <v>3.7870999999999998E-3</v>
      </c>
      <c r="X34" s="186">
        <v>0.37728099999999998</v>
      </c>
      <c r="Y34" s="186" t="s">
        <v>832</v>
      </c>
      <c r="Z34" s="186" t="s">
        <v>833</v>
      </c>
      <c r="AA34" s="186" t="s">
        <v>834</v>
      </c>
      <c r="AE34" s="186" t="s">
        <v>828</v>
      </c>
      <c r="AF34" s="186">
        <v>0</v>
      </c>
    </row>
    <row r="35" spans="1:32" x14ac:dyDescent="0.2">
      <c r="A35" s="186" t="s">
        <v>111</v>
      </c>
      <c r="B35" s="186">
        <v>6</v>
      </c>
      <c r="C35" s="186" t="s">
        <v>103</v>
      </c>
      <c r="D35" s="186" t="s">
        <v>701</v>
      </c>
      <c r="E35" s="186">
        <v>0.72799999999999998</v>
      </c>
      <c r="H35" s="186">
        <v>690</v>
      </c>
      <c r="I35" s="186">
        <v>22.358000000000001</v>
      </c>
      <c r="J35" s="186" t="s">
        <v>758</v>
      </c>
      <c r="K35" s="186">
        <v>4</v>
      </c>
      <c r="L35" s="186">
        <v>51.003765100000003</v>
      </c>
      <c r="M35" s="186">
        <v>18.809000000000001</v>
      </c>
      <c r="N35" s="186" t="s">
        <v>824</v>
      </c>
      <c r="P35" s="186">
        <v>18.509</v>
      </c>
      <c r="R35" s="186">
        <v>0</v>
      </c>
      <c r="S35" s="186">
        <v>1.2094503000000001</v>
      </c>
      <c r="U35" s="186">
        <v>1.14302E-2</v>
      </c>
      <c r="W35" s="186">
        <v>1.130099</v>
      </c>
      <c r="AB35" s="186" t="s">
        <v>809</v>
      </c>
      <c r="AC35" s="186" t="s">
        <v>835</v>
      </c>
      <c r="AD35" s="186" t="s">
        <v>836</v>
      </c>
      <c r="AE35" s="186" t="s">
        <v>828</v>
      </c>
      <c r="AF35" s="186">
        <v>95</v>
      </c>
    </row>
    <row r="36" spans="1:32" x14ac:dyDescent="0.2">
      <c r="A36" s="186" t="s">
        <v>111</v>
      </c>
      <c r="B36" s="186">
        <v>6</v>
      </c>
      <c r="C36" s="186" t="s">
        <v>103</v>
      </c>
      <c r="D36" s="186" t="s">
        <v>701</v>
      </c>
      <c r="E36" s="186">
        <v>0.72799999999999998</v>
      </c>
      <c r="H36" s="186">
        <v>5693</v>
      </c>
      <c r="I36" s="186">
        <v>-43.8</v>
      </c>
      <c r="K36" s="186">
        <v>5</v>
      </c>
      <c r="L36" s="186">
        <v>104.0535733</v>
      </c>
      <c r="M36" s="186">
        <v>106.43899999999999</v>
      </c>
      <c r="N36" s="186" t="s">
        <v>824</v>
      </c>
      <c r="P36" s="186">
        <v>104.822</v>
      </c>
      <c r="R36" s="186">
        <v>1</v>
      </c>
      <c r="S36" s="186">
        <v>1.1356641999999999</v>
      </c>
      <c r="U36" s="186">
        <v>1.06905E-2</v>
      </c>
      <c r="W36" s="186">
        <v>1.0577430000000001</v>
      </c>
      <c r="AB36" s="186" t="s">
        <v>762</v>
      </c>
      <c r="AC36" s="186" t="s">
        <v>759</v>
      </c>
      <c r="AD36" s="186" t="s">
        <v>837</v>
      </c>
      <c r="AE36" s="186" t="s">
        <v>828</v>
      </c>
      <c r="AF36" s="186">
        <v>95</v>
      </c>
    </row>
    <row r="37" spans="1:32" x14ac:dyDescent="0.2">
      <c r="A37" s="186" t="s">
        <v>111</v>
      </c>
      <c r="B37" s="186">
        <v>6</v>
      </c>
      <c r="C37" s="186" t="s">
        <v>103</v>
      </c>
      <c r="D37" s="186" t="s">
        <v>701</v>
      </c>
      <c r="E37" s="186">
        <v>0.72799999999999998</v>
      </c>
      <c r="H37" s="186">
        <v>5686</v>
      </c>
      <c r="I37" s="186">
        <v>-44.052999999999997</v>
      </c>
      <c r="K37" s="186">
        <v>6</v>
      </c>
      <c r="L37" s="186">
        <v>103.76897080000001</v>
      </c>
      <c r="M37" s="186">
        <v>106.69</v>
      </c>
      <c r="N37" s="186" t="s">
        <v>824</v>
      </c>
      <c r="P37" s="186">
        <v>105.07</v>
      </c>
      <c r="R37" s="186">
        <v>0</v>
      </c>
      <c r="S37" s="186">
        <v>1.1353769</v>
      </c>
      <c r="U37" s="186">
        <v>1.06877E-2</v>
      </c>
      <c r="W37" s="186">
        <v>1.057466</v>
      </c>
      <c r="AB37" s="186" t="s">
        <v>764</v>
      </c>
      <c r="AC37" s="186" t="s">
        <v>765</v>
      </c>
      <c r="AD37" s="186" t="s">
        <v>838</v>
      </c>
      <c r="AE37" s="186" t="s">
        <v>828</v>
      </c>
      <c r="AF37" s="186">
        <v>95</v>
      </c>
    </row>
    <row r="38" spans="1:32" x14ac:dyDescent="0.2">
      <c r="A38" s="186" t="s">
        <v>111</v>
      </c>
      <c r="B38" s="186">
        <v>7</v>
      </c>
      <c r="C38" s="186" t="s">
        <v>104</v>
      </c>
      <c r="D38" s="186" t="s">
        <v>701</v>
      </c>
      <c r="E38" s="186">
        <v>0.747</v>
      </c>
      <c r="F38" s="186">
        <v>6879</v>
      </c>
      <c r="G38" s="186">
        <v>0.154</v>
      </c>
      <c r="K38" s="186">
        <v>1</v>
      </c>
      <c r="L38" s="186">
        <v>23.534471700000001</v>
      </c>
      <c r="M38" s="186">
        <v>126.523</v>
      </c>
      <c r="N38" s="186" t="s">
        <v>839</v>
      </c>
      <c r="Q38" s="186">
        <v>125.613</v>
      </c>
      <c r="R38" s="186">
        <v>0</v>
      </c>
      <c r="T38" s="186">
        <v>0.72435229999999995</v>
      </c>
      <c r="V38" s="186">
        <v>3.6787999999999999E-3</v>
      </c>
      <c r="X38" s="186">
        <v>0.36652800000000002</v>
      </c>
      <c r="Y38" s="186" t="s">
        <v>840</v>
      </c>
      <c r="Z38" s="186" t="s">
        <v>841</v>
      </c>
      <c r="AA38" s="186" t="s">
        <v>842</v>
      </c>
      <c r="AE38" s="186" t="s">
        <v>843</v>
      </c>
      <c r="AF38" s="186">
        <v>0</v>
      </c>
    </row>
    <row r="39" spans="1:32" x14ac:dyDescent="0.2">
      <c r="A39" s="186" t="s">
        <v>111</v>
      </c>
      <c r="B39" s="186">
        <v>7</v>
      </c>
      <c r="C39" s="186" t="s">
        <v>104</v>
      </c>
      <c r="D39" s="186" t="s">
        <v>701</v>
      </c>
      <c r="E39" s="186">
        <v>0.747</v>
      </c>
      <c r="F39" s="186">
        <v>6871</v>
      </c>
      <c r="G39" s="186">
        <v>0</v>
      </c>
      <c r="K39" s="186">
        <v>2</v>
      </c>
      <c r="L39" s="186">
        <v>23.550157299999999</v>
      </c>
      <c r="M39" s="186">
        <v>126.607</v>
      </c>
      <c r="N39" s="186" t="s">
        <v>839</v>
      </c>
      <c r="Q39" s="186">
        <v>125.697</v>
      </c>
      <c r="R39" s="186">
        <v>1</v>
      </c>
      <c r="T39" s="186">
        <v>0.72424089999999997</v>
      </c>
      <c r="V39" s="186">
        <v>3.6782E-3</v>
      </c>
      <c r="X39" s="186">
        <v>0.36647200000000002</v>
      </c>
      <c r="Y39" s="186" t="s">
        <v>769</v>
      </c>
      <c r="Z39" s="186" t="s">
        <v>807</v>
      </c>
      <c r="AA39" s="186" t="s">
        <v>844</v>
      </c>
      <c r="AE39" s="186" t="s">
        <v>843</v>
      </c>
      <c r="AF39" s="186">
        <v>0</v>
      </c>
    </row>
    <row r="40" spans="1:32" x14ac:dyDescent="0.2">
      <c r="A40" s="186" t="s">
        <v>111</v>
      </c>
      <c r="B40" s="186">
        <v>7</v>
      </c>
      <c r="C40" s="186" t="s">
        <v>104</v>
      </c>
      <c r="D40" s="186" t="s">
        <v>701</v>
      </c>
      <c r="E40" s="186">
        <v>0.747</v>
      </c>
      <c r="F40" s="186">
        <v>2580</v>
      </c>
      <c r="G40" s="186">
        <v>29.738</v>
      </c>
      <c r="J40" s="186" t="s">
        <v>754</v>
      </c>
      <c r="K40" s="186">
        <v>3</v>
      </c>
      <c r="L40" s="186">
        <v>11.7518498</v>
      </c>
      <c r="M40" s="186">
        <v>63.348999999999997</v>
      </c>
      <c r="N40" s="186" t="s">
        <v>839</v>
      </c>
      <c r="Q40" s="186">
        <v>62.88</v>
      </c>
      <c r="R40" s="186">
        <v>0</v>
      </c>
      <c r="T40" s="186">
        <v>0.74577819999999995</v>
      </c>
      <c r="V40" s="186">
        <v>3.7875999999999999E-3</v>
      </c>
      <c r="X40" s="186">
        <v>0.37732900000000003</v>
      </c>
      <c r="Y40" s="186" t="s">
        <v>811</v>
      </c>
      <c r="Z40" s="186" t="s">
        <v>812</v>
      </c>
      <c r="AA40" s="186" t="s">
        <v>845</v>
      </c>
      <c r="AE40" s="186" t="s">
        <v>843</v>
      </c>
      <c r="AF40" s="186">
        <v>0</v>
      </c>
    </row>
    <row r="41" spans="1:32" x14ac:dyDescent="0.2">
      <c r="A41" s="186" t="s">
        <v>111</v>
      </c>
      <c r="B41" s="186">
        <v>7</v>
      </c>
      <c r="C41" s="186" t="s">
        <v>104</v>
      </c>
      <c r="D41" s="186" t="s">
        <v>701</v>
      </c>
      <c r="E41" s="186">
        <v>0.747</v>
      </c>
      <c r="H41" s="186">
        <v>713</v>
      </c>
      <c r="I41" s="186">
        <v>22.251000000000001</v>
      </c>
      <c r="J41" s="186" t="s">
        <v>758</v>
      </c>
      <c r="K41" s="186">
        <v>4</v>
      </c>
      <c r="L41" s="186">
        <v>51.0219989</v>
      </c>
      <c r="M41" s="186">
        <v>19.388999999999999</v>
      </c>
      <c r="N41" s="186" t="s">
        <v>839</v>
      </c>
      <c r="P41" s="186">
        <v>19.079999999999998</v>
      </c>
      <c r="R41" s="186">
        <v>0</v>
      </c>
      <c r="S41" s="186">
        <v>1.2093305999999999</v>
      </c>
      <c r="U41" s="186">
        <v>1.1429E-2</v>
      </c>
      <c r="W41" s="186">
        <v>1.129983</v>
      </c>
      <c r="AB41" s="186" t="s">
        <v>759</v>
      </c>
      <c r="AC41" s="186" t="s">
        <v>760</v>
      </c>
      <c r="AD41" s="186" t="s">
        <v>778</v>
      </c>
      <c r="AE41" s="186" t="s">
        <v>843</v>
      </c>
      <c r="AF41" s="186">
        <v>95</v>
      </c>
    </row>
    <row r="42" spans="1:32" x14ac:dyDescent="0.2">
      <c r="A42" s="186" t="s">
        <v>111</v>
      </c>
      <c r="B42" s="186">
        <v>7</v>
      </c>
      <c r="C42" s="186" t="s">
        <v>104</v>
      </c>
      <c r="D42" s="186" t="s">
        <v>701</v>
      </c>
      <c r="E42" s="186">
        <v>0.747</v>
      </c>
      <c r="H42" s="186">
        <v>5699</v>
      </c>
      <c r="I42" s="186">
        <v>-43.8</v>
      </c>
      <c r="K42" s="186">
        <v>5</v>
      </c>
      <c r="L42" s="186">
        <v>101.2895652</v>
      </c>
      <c r="M42" s="186">
        <v>106.545</v>
      </c>
      <c r="N42" s="186" t="s">
        <v>839</v>
      </c>
      <c r="P42" s="186">
        <v>104.92700000000001</v>
      </c>
      <c r="R42" s="186">
        <v>1</v>
      </c>
      <c r="S42" s="186">
        <v>1.1356523000000001</v>
      </c>
      <c r="U42" s="186">
        <v>1.06905E-2</v>
      </c>
      <c r="W42" s="186">
        <v>1.0577430000000001</v>
      </c>
      <c r="AB42" s="186" t="s">
        <v>762</v>
      </c>
      <c r="AC42" s="186" t="s">
        <v>759</v>
      </c>
      <c r="AD42" s="186" t="s">
        <v>779</v>
      </c>
      <c r="AE42" s="186" t="s">
        <v>843</v>
      </c>
      <c r="AF42" s="186">
        <v>95</v>
      </c>
    </row>
    <row r="43" spans="1:32" x14ac:dyDescent="0.2">
      <c r="A43" s="186" t="s">
        <v>111</v>
      </c>
      <c r="B43" s="186">
        <v>7</v>
      </c>
      <c r="C43" s="186" t="s">
        <v>104</v>
      </c>
      <c r="D43" s="186" t="s">
        <v>701</v>
      </c>
      <c r="E43" s="186">
        <v>0.747</v>
      </c>
      <c r="H43" s="186">
        <v>5698</v>
      </c>
      <c r="I43" s="186">
        <v>-44.042999999999999</v>
      </c>
      <c r="K43" s="186">
        <v>6</v>
      </c>
      <c r="L43" s="186">
        <v>100.92700720000001</v>
      </c>
      <c r="M43" s="186">
        <v>106.872</v>
      </c>
      <c r="N43" s="186" t="s">
        <v>839</v>
      </c>
      <c r="P43" s="186">
        <v>105.249</v>
      </c>
      <c r="R43" s="186">
        <v>0</v>
      </c>
      <c r="S43" s="186">
        <v>1.1353757</v>
      </c>
      <c r="U43" s="186">
        <v>1.0687800000000001E-2</v>
      </c>
      <c r="W43" s="186">
        <v>1.057477</v>
      </c>
      <c r="AB43" s="186" t="s">
        <v>780</v>
      </c>
      <c r="AC43" s="186" t="s">
        <v>765</v>
      </c>
      <c r="AD43" s="186" t="s">
        <v>838</v>
      </c>
      <c r="AE43" s="186" t="s">
        <v>843</v>
      </c>
      <c r="AF43" s="186">
        <v>95</v>
      </c>
    </row>
    <row r="44" spans="1:32" x14ac:dyDescent="0.2">
      <c r="A44" s="186" t="s">
        <v>111</v>
      </c>
      <c r="B44" s="186">
        <v>8</v>
      </c>
      <c r="C44" s="186" t="s">
        <v>113</v>
      </c>
      <c r="D44" s="186" t="s">
        <v>697</v>
      </c>
      <c r="E44" s="186">
        <v>0.71299999999999997</v>
      </c>
      <c r="F44" s="186">
        <v>6878</v>
      </c>
      <c r="G44" s="186">
        <v>0.11600000000000001</v>
      </c>
      <c r="K44" s="186">
        <v>1</v>
      </c>
      <c r="L44" s="186">
        <v>24.688163299999999</v>
      </c>
      <c r="M44" s="186">
        <v>126.684</v>
      </c>
      <c r="N44" s="186" t="s">
        <v>846</v>
      </c>
      <c r="Q44" s="186">
        <v>125.773</v>
      </c>
      <c r="R44" s="186">
        <v>0</v>
      </c>
      <c r="T44" s="186">
        <v>0.72432549999999996</v>
      </c>
      <c r="V44" s="186">
        <v>3.6786000000000002E-3</v>
      </c>
      <c r="X44" s="186">
        <v>0.36651400000000001</v>
      </c>
      <c r="Y44" s="186" t="s">
        <v>811</v>
      </c>
      <c r="Z44" s="186" t="s">
        <v>847</v>
      </c>
      <c r="AA44" s="186" t="s">
        <v>848</v>
      </c>
      <c r="AE44" s="186" t="s">
        <v>849</v>
      </c>
      <c r="AF44" s="186">
        <v>0</v>
      </c>
    </row>
    <row r="45" spans="1:32" x14ac:dyDescent="0.2">
      <c r="A45" s="186" t="s">
        <v>111</v>
      </c>
      <c r="B45" s="186">
        <v>8</v>
      </c>
      <c r="C45" s="186" t="s">
        <v>113</v>
      </c>
      <c r="D45" s="186" t="s">
        <v>697</v>
      </c>
      <c r="E45" s="186">
        <v>0.71299999999999997</v>
      </c>
      <c r="F45" s="186">
        <v>6877</v>
      </c>
      <c r="G45" s="186">
        <v>0</v>
      </c>
      <c r="K45" s="186">
        <v>2</v>
      </c>
      <c r="L45" s="186">
        <v>24.716236800000001</v>
      </c>
      <c r="M45" s="186">
        <v>126.827</v>
      </c>
      <c r="N45" s="186" t="s">
        <v>846</v>
      </c>
      <c r="Q45" s="186">
        <v>125.91500000000001</v>
      </c>
      <c r="R45" s="186">
        <v>1</v>
      </c>
      <c r="T45" s="186">
        <v>0.72424180000000005</v>
      </c>
      <c r="V45" s="186">
        <v>3.6782E-3</v>
      </c>
      <c r="X45" s="186">
        <v>0.36647200000000002</v>
      </c>
      <c r="Y45" s="186" t="s">
        <v>815</v>
      </c>
      <c r="Z45" s="186" t="s">
        <v>770</v>
      </c>
      <c r="AA45" s="186" t="s">
        <v>850</v>
      </c>
      <c r="AE45" s="186" t="s">
        <v>849</v>
      </c>
      <c r="AF45" s="186">
        <v>0</v>
      </c>
    </row>
    <row r="46" spans="1:32" x14ac:dyDescent="0.2">
      <c r="A46" s="186" t="s">
        <v>111</v>
      </c>
      <c r="B46" s="186">
        <v>8</v>
      </c>
      <c r="C46" s="186" t="s">
        <v>113</v>
      </c>
      <c r="D46" s="186" t="s">
        <v>697</v>
      </c>
      <c r="E46" s="186">
        <v>0.71299999999999997</v>
      </c>
      <c r="F46" s="186">
        <v>3148</v>
      </c>
      <c r="G46" s="186">
        <v>8.5749999999999993</v>
      </c>
      <c r="J46" s="186" t="s">
        <v>754</v>
      </c>
      <c r="K46" s="186">
        <v>3</v>
      </c>
      <c r="L46" s="186">
        <v>15.0002168</v>
      </c>
      <c r="M46" s="186">
        <v>77.134</v>
      </c>
      <c r="N46" s="186" t="s">
        <v>846</v>
      </c>
      <c r="Q46" s="186">
        <v>76.575000000000003</v>
      </c>
      <c r="R46" s="186">
        <v>0</v>
      </c>
      <c r="T46" s="186">
        <v>0.73045230000000005</v>
      </c>
      <c r="V46" s="186">
        <v>3.7096999999999998E-3</v>
      </c>
      <c r="X46" s="186">
        <v>0.36960300000000001</v>
      </c>
      <c r="Y46" s="186" t="s">
        <v>851</v>
      </c>
      <c r="Z46" s="186" t="s">
        <v>817</v>
      </c>
      <c r="AA46" s="186" t="s">
        <v>852</v>
      </c>
      <c r="AE46" s="186" t="s">
        <v>849</v>
      </c>
      <c r="AF46" s="186">
        <v>0</v>
      </c>
    </row>
    <row r="47" spans="1:32" x14ac:dyDescent="0.2">
      <c r="A47" s="186" t="s">
        <v>111</v>
      </c>
      <c r="B47" s="186">
        <v>8</v>
      </c>
      <c r="C47" s="186" t="s">
        <v>113</v>
      </c>
      <c r="D47" s="186" t="s">
        <v>697</v>
      </c>
      <c r="E47" s="186">
        <v>0.71299999999999997</v>
      </c>
      <c r="H47" s="186">
        <v>776</v>
      </c>
      <c r="I47" s="186">
        <v>-19.369</v>
      </c>
      <c r="J47" s="186" t="s">
        <v>758</v>
      </c>
      <c r="K47" s="186">
        <v>4</v>
      </c>
      <c r="L47" s="186">
        <v>57.626321599999997</v>
      </c>
      <c r="M47" s="186">
        <v>21.18</v>
      </c>
      <c r="N47" s="186" t="s">
        <v>846</v>
      </c>
      <c r="P47" s="186">
        <v>20.850999999999999</v>
      </c>
      <c r="R47" s="186">
        <v>0</v>
      </c>
      <c r="S47" s="186">
        <v>1.1633332000000001</v>
      </c>
      <c r="U47" s="186">
        <v>1.09636E-2</v>
      </c>
      <c r="W47" s="186">
        <v>1.0844750000000001</v>
      </c>
      <c r="AB47" s="186" t="s">
        <v>759</v>
      </c>
      <c r="AC47" s="186" t="s">
        <v>809</v>
      </c>
      <c r="AD47" s="186" t="s">
        <v>766</v>
      </c>
      <c r="AE47" s="186" t="s">
        <v>849</v>
      </c>
      <c r="AF47" s="186">
        <v>95</v>
      </c>
    </row>
    <row r="48" spans="1:32" x14ac:dyDescent="0.2">
      <c r="A48" s="186" t="s">
        <v>111</v>
      </c>
      <c r="B48" s="186">
        <v>8</v>
      </c>
      <c r="C48" s="186" t="s">
        <v>113</v>
      </c>
      <c r="D48" s="186" t="s">
        <v>697</v>
      </c>
      <c r="E48" s="186">
        <v>0.71299999999999997</v>
      </c>
      <c r="H48" s="186">
        <v>5695</v>
      </c>
      <c r="I48" s="186">
        <v>-43.8</v>
      </c>
      <c r="K48" s="186">
        <v>5</v>
      </c>
      <c r="L48" s="186">
        <v>106.219973</v>
      </c>
      <c r="M48" s="186">
        <v>106.458</v>
      </c>
      <c r="N48" s="186" t="s">
        <v>846</v>
      </c>
      <c r="P48" s="186">
        <v>104.84099999999999</v>
      </c>
      <c r="R48" s="186">
        <v>1</v>
      </c>
      <c r="S48" s="186">
        <v>1.1356245</v>
      </c>
      <c r="U48" s="186">
        <v>1.06905E-2</v>
      </c>
      <c r="W48" s="186">
        <v>1.0577430000000001</v>
      </c>
      <c r="AB48" s="186" t="s">
        <v>762</v>
      </c>
      <c r="AC48" s="186" t="s">
        <v>759</v>
      </c>
      <c r="AD48" s="186" t="s">
        <v>837</v>
      </c>
      <c r="AE48" s="186" t="s">
        <v>849</v>
      </c>
      <c r="AF48" s="186">
        <v>95</v>
      </c>
    </row>
    <row r="49" spans="1:32" x14ac:dyDescent="0.2">
      <c r="A49" s="186" t="s">
        <v>111</v>
      </c>
      <c r="B49" s="186">
        <v>8</v>
      </c>
      <c r="C49" s="186" t="s">
        <v>113</v>
      </c>
      <c r="D49" s="186" t="s">
        <v>697</v>
      </c>
      <c r="E49" s="186">
        <v>0.71299999999999997</v>
      </c>
      <c r="H49" s="186">
        <v>5697</v>
      </c>
      <c r="I49" s="186">
        <v>-44.03</v>
      </c>
      <c r="K49" s="186">
        <v>6</v>
      </c>
      <c r="L49" s="186">
        <v>105.7450451</v>
      </c>
      <c r="M49" s="186">
        <v>106.867</v>
      </c>
      <c r="N49" s="186" t="s">
        <v>846</v>
      </c>
      <c r="P49" s="186">
        <v>105.245</v>
      </c>
      <c r="R49" s="186">
        <v>0</v>
      </c>
      <c r="S49" s="186">
        <v>1.1353626000000001</v>
      </c>
      <c r="U49" s="186">
        <v>1.06879E-2</v>
      </c>
      <c r="W49" s="186">
        <v>1.057491</v>
      </c>
      <c r="AB49" s="186" t="s">
        <v>764</v>
      </c>
      <c r="AC49" s="186" t="s">
        <v>765</v>
      </c>
      <c r="AD49" s="186" t="s">
        <v>838</v>
      </c>
      <c r="AE49" s="186" t="s">
        <v>849</v>
      </c>
      <c r="AF49" s="186">
        <v>95</v>
      </c>
    </row>
    <row r="50" spans="1:32" x14ac:dyDescent="0.2">
      <c r="A50" s="186" t="s">
        <v>111</v>
      </c>
      <c r="B50" s="186">
        <v>9</v>
      </c>
      <c r="C50" s="186" t="s">
        <v>114</v>
      </c>
      <c r="D50" s="186" t="s">
        <v>697</v>
      </c>
      <c r="E50" s="186">
        <v>0.71499999999999997</v>
      </c>
      <c r="F50" s="186">
        <v>6869</v>
      </c>
      <c r="G50" s="186">
        <v>0.121</v>
      </c>
      <c r="K50" s="186">
        <v>1</v>
      </c>
      <c r="L50" s="186">
        <v>24.581254900000001</v>
      </c>
      <c r="M50" s="186">
        <v>126.49</v>
      </c>
      <c r="Q50" s="186">
        <v>125.58</v>
      </c>
      <c r="R50" s="186">
        <v>0</v>
      </c>
      <c r="T50" s="186">
        <v>0.72431889999999999</v>
      </c>
      <c r="V50" s="186">
        <v>3.6786000000000002E-3</v>
      </c>
      <c r="X50" s="186">
        <v>0.36651600000000001</v>
      </c>
      <c r="Y50" s="186" t="s">
        <v>829</v>
      </c>
      <c r="Z50" s="186" t="s">
        <v>847</v>
      </c>
      <c r="AA50" s="186" t="s">
        <v>853</v>
      </c>
      <c r="AE50" s="186" t="s">
        <v>854</v>
      </c>
      <c r="AF50" s="186">
        <v>0</v>
      </c>
    </row>
    <row r="51" spans="1:32" x14ac:dyDescent="0.2">
      <c r="A51" s="186" t="s">
        <v>111</v>
      </c>
      <c r="B51" s="186">
        <v>9</v>
      </c>
      <c r="C51" s="186" t="s">
        <v>114</v>
      </c>
      <c r="D51" s="186" t="s">
        <v>697</v>
      </c>
      <c r="E51" s="186">
        <v>0.71499999999999997</v>
      </c>
      <c r="F51" s="186">
        <v>6857</v>
      </c>
      <c r="G51" s="186">
        <v>0</v>
      </c>
      <c r="K51" s="186">
        <v>2</v>
      </c>
      <c r="L51" s="186">
        <v>24.600135699999999</v>
      </c>
      <c r="M51" s="186">
        <v>126.587</v>
      </c>
      <c r="Q51" s="186">
        <v>125.676</v>
      </c>
      <c r="R51" s="186">
        <v>1</v>
      </c>
      <c r="T51" s="186">
        <v>0.72423130000000002</v>
      </c>
      <c r="V51" s="186">
        <v>3.6782E-3</v>
      </c>
      <c r="X51" s="186">
        <v>0.36647200000000002</v>
      </c>
      <c r="Y51" s="186" t="s">
        <v>855</v>
      </c>
      <c r="Z51" s="186" t="s">
        <v>770</v>
      </c>
      <c r="AA51" s="186" t="s">
        <v>856</v>
      </c>
      <c r="AE51" s="186" t="s">
        <v>854</v>
      </c>
      <c r="AF51" s="186">
        <v>0</v>
      </c>
    </row>
    <row r="52" spans="1:32" x14ac:dyDescent="0.2">
      <c r="A52" s="186" t="s">
        <v>111</v>
      </c>
      <c r="B52" s="186">
        <v>9</v>
      </c>
      <c r="C52" s="186" t="s">
        <v>114</v>
      </c>
      <c r="D52" s="186" t="s">
        <v>697</v>
      </c>
      <c r="E52" s="186">
        <v>0.71499999999999997</v>
      </c>
      <c r="F52" s="186">
        <v>3137</v>
      </c>
      <c r="G52" s="186">
        <v>8.6050000000000004</v>
      </c>
      <c r="J52" s="186" t="s">
        <v>754</v>
      </c>
      <c r="K52" s="186">
        <v>3</v>
      </c>
      <c r="L52" s="186">
        <v>14.922398599999999</v>
      </c>
      <c r="M52" s="186">
        <v>76.95</v>
      </c>
      <c r="Q52" s="186">
        <v>76.391999999999996</v>
      </c>
      <c r="R52" s="186">
        <v>0</v>
      </c>
      <c r="T52" s="186">
        <v>0.73046359999999999</v>
      </c>
      <c r="V52" s="186">
        <v>3.7098999999999999E-3</v>
      </c>
      <c r="X52" s="186">
        <v>0.369614</v>
      </c>
      <c r="Y52" s="186" t="s">
        <v>811</v>
      </c>
      <c r="Z52" s="186" t="s">
        <v>817</v>
      </c>
      <c r="AA52" s="186" t="s">
        <v>857</v>
      </c>
      <c r="AE52" s="186" t="s">
        <v>854</v>
      </c>
      <c r="AF52" s="186">
        <v>0</v>
      </c>
    </row>
    <row r="53" spans="1:32" x14ac:dyDescent="0.2">
      <c r="A53" s="186" t="s">
        <v>111</v>
      </c>
      <c r="B53" s="186">
        <v>9</v>
      </c>
      <c r="C53" s="186" t="s">
        <v>114</v>
      </c>
      <c r="D53" s="186" t="s">
        <v>697</v>
      </c>
      <c r="E53" s="186">
        <v>0.71499999999999997</v>
      </c>
      <c r="H53" s="186">
        <v>775</v>
      </c>
      <c r="I53" s="186">
        <v>-19.477</v>
      </c>
      <c r="J53" s="186" t="s">
        <v>758</v>
      </c>
      <c r="K53" s="186">
        <v>4</v>
      </c>
      <c r="L53" s="186">
        <v>57.382343599999999</v>
      </c>
      <c r="M53" s="186">
        <v>21.143999999999998</v>
      </c>
      <c r="P53" s="186">
        <v>20.815999999999999</v>
      </c>
      <c r="R53" s="186">
        <v>0</v>
      </c>
      <c r="S53" s="186">
        <v>1.1632327</v>
      </c>
      <c r="U53" s="186">
        <v>1.0962400000000001E-2</v>
      </c>
      <c r="W53" s="186">
        <v>1.084357</v>
      </c>
      <c r="AB53" s="186" t="s">
        <v>759</v>
      </c>
      <c r="AC53" s="186" t="s">
        <v>760</v>
      </c>
      <c r="AD53" s="186" t="s">
        <v>766</v>
      </c>
      <c r="AE53" s="186" t="s">
        <v>854</v>
      </c>
      <c r="AF53" s="186">
        <v>95</v>
      </c>
    </row>
    <row r="54" spans="1:32" x14ac:dyDescent="0.2">
      <c r="A54" s="186" t="s">
        <v>111</v>
      </c>
      <c r="B54" s="186">
        <v>9</v>
      </c>
      <c r="C54" s="186" t="s">
        <v>114</v>
      </c>
      <c r="D54" s="186" t="s">
        <v>697</v>
      </c>
      <c r="E54" s="186">
        <v>0.71499999999999997</v>
      </c>
      <c r="H54" s="186">
        <v>5703</v>
      </c>
      <c r="I54" s="186">
        <v>-43.8</v>
      </c>
      <c r="K54" s="186">
        <v>5</v>
      </c>
      <c r="L54" s="186">
        <v>105.8349169</v>
      </c>
      <c r="M54" s="186">
        <v>106.535</v>
      </c>
      <c r="P54" s="186">
        <v>104.917</v>
      </c>
      <c r="R54" s="186">
        <v>1</v>
      </c>
      <c r="S54" s="186">
        <v>1.1356310000000001</v>
      </c>
      <c r="U54" s="186">
        <v>1.06905E-2</v>
      </c>
      <c r="W54" s="186">
        <v>1.0577430000000001</v>
      </c>
      <c r="AB54" s="186" t="s">
        <v>762</v>
      </c>
      <c r="AC54" s="186" t="s">
        <v>759</v>
      </c>
      <c r="AD54" s="186" t="s">
        <v>837</v>
      </c>
      <c r="AE54" s="186" t="s">
        <v>854</v>
      </c>
      <c r="AF54" s="186">
        <v>95</v>
      </c>
    </row>
    <row r="55" spans="1:32" x14ac:dyDescent="0.2">
      <c r="A55" s="186" t="s">
        <v>111</v>
      </c>
      <c r="B55" s="186">
        <v>9</v>
      </c>
      <c r="C55" s="186" t="s">
        <v>114</v>
      </c>
      <c r="D55" s="186" t="s">
        <v>697</v>
      </c>
      <c r="E55" s="186">
        <v>0.71499999999999997</v>
      </c>
      <c r="H55" s="186">
        <v>5698</v>
      </c>
      <c r="I55" s="186">
        <v>-44.027999999999999</v>
      </c>
      <c r="K55" s="186">
        <v>6</v>
      </c>
      <c r="L55" s="186">
        <v>105.4762942</v>
      </c>
      <c r="M55" s="186">
        <v>106.84399999999999</v>
      </c>
      <c r="P55" s="186">
        <v>105.22199999999999</v>
      </c>
      <c r="R55" s="186">
        <v>0</v>
      </c>
      <c r="S55" s="186">
        <v>1.1353702000000001</v>
      </c>
      <c r="U55" s="186">
        <v>1.0688E-2</v>
      </c>
      <c r="W55" s="186">
        <v>1.057493</v>
      </c>
      <c r="AB55" s="186" t="s">
        <v>780</v>
      </c>
      <c r="AC55" s="186" t="s">
        <v>765</v>
      </c>
      <c r="AD55" s="186" t="s">
        <v>778</v>
      </c>
      <c r="AE55" s="186" t="s">
        <v>854</v>
      </c>
      <c r="AF55" s="186">
        <v>95</v>
      </c>
    </row>
    <row r="56" spans="1:32" x14ac:dyDescent="0.2">
      <c r="A56" s="186" t="s">
        <v>111</v>
      </c>
      <c r="B56" s="186">
        <v>10</v>
      </c>
      <c r="C56" s="186" t="s">
        <v>199</v>
      </c>
      <c r="D56" s="186" t="s">
        <v>200</v>
      </c>
      <c r="E56" s="186">
        <v>0.82299999999999995</v>
      </c>
      <c r="F56" s="186">
        <v>6880</v>
      </c>
      <c r="G56" s="186">
        <v>0.126</v>
      </c>
      <c r="K56" s="186">
        <v>1</v>
      </c>
      <c r="L56" s="186">
        <v>21.3794696</v>
      </c>
      <c r="M56" s="186">
        <v>126.631</v>
      </c>
      <c r="Q56" s="186">
        <v>125.72</v>
      </c>
      <c r="R56" s="186">
        <v>0</v>
      </c>
      <c r="T56" s="186">
        <v>0.72430609999999995</v>
      </c>
      <c r="V56" s="186">
        <v>3.6787E-3</v>
      </c>
      <c r="X56" s="186">
        <v>0.36651800000000001</v>
      </c>
      <c r="Y56" s="186" t="s">
        <v>811</v>
      </c>
      <c r="Z56" s="186" t="s">
        <v>847</v>
      </c>
      <c r="AA56" s="186" t="s">
        <v>858</v>
      </c>
      <c r="AE56" s="186" t="s">
        <v>859</v>
      </c>
      <c r="AF56" s="186">
        <v>0</v>
      </c>
    </row>
    <row r="57" spans="1:32" x14ac:dyDescent="0.2">
      <c r="A57" s="186" t="s">
        <v>111</v>
      </c>
      <c r="B57" s="186">
        <v>10</v>
      </c>
      <c r="C57" s="186" t="s">
        <v>199</v>
      </c>
      <c r="D57" s="186" t="s">
        <v>200</v>
      </c>
      <c r="E57" s="186">
        <v>0.82299999999999995</v>
      </c>
      <c r="F57" s="186">
        <v>6882</v>
      </c>
      <c r="G57" s="186">
        <v>0</v>
      </c>
      <c r="K57" s="186">
        <v>2</v>
      </c>
      <c r="L57" s="186">
        <v>21.366456299999999</v>
      </c>
      <c r="M57" s="186">
        <v>126.554</v>
      </c>
      <c r="Q57" s="186">
        <v>125.64400000000001</v>
      </c>
      <c r="R57" s="186">
        <v>1</v>
      </c>
      <c r="T57" s="186">
        <v>0.72421480000000005</v>
      </c>
      <c r="V57" s="186">
        <v>3.6782E-3</v>
      </c>
      <c r="X57" s="186">
        <v>0.36647200000000002</v>
      </c>
      <c r="Y57" s="186" t="s">
        <v>855</v>
      </c>
      <c r="Z57" s="186" t="s">
        <v>770</v>
      </c>
      <c r="AA57" s="186" t="s">
        <v>860</v>
      </c>
      <c r="AE57" s="186" t="s">
        <v>859</v>
      </c>
      <c r="AF57" s="186">
        <v>0</v>
      </c>
    </row>
    <row r="58" spans="1:32" x14ac:dyDescent="0.2">
      <c r="A58" s="186" t="s">
        <v>111</v>
      </c>
      <c r="B58" s="186">
        <v>10</v>
      </c>
      <c r="C58" s="186" t="s">
        <v>199</v>
      </c>
      <c r="D58" s="186" t="s">
        <v>200</v>
      </c>
      <c r="E58" s="186">
        <v>0.82299999999999995</v>
      </c>
      <c r="F58" s="186">
        <v>3916</v>
      </c>
      <c r="G58" s="186">
        <v>13.59</v>
      </c>
      <c r="J58" s="186" t="s">
        <v>754</v>
      </c>
      <c r="K58" s="186">
        <v>3</v>
      </c>
      <c r="L58" s="186">
        <v>16.145844700000001</v>
      </c>
      <c r="M58" s="186">
        <v>95.757999999999996</v>
      </c>
      <c r="Q58" s="186">
        <v>95.06</v>
      </c>
      <c r="R58" s="186">
        <v>0</v>
      </c>
      <c r="T58" s="186">
        <v>0.73405699999999996</v>
      </c>
      <c r="V58" s="186">
        <v>3.7282000000000001E-3</v>
      </c>
      <c r="X58" s="186">
        <v>0.37143399999999999</v>
      </c>
      <c r="Y58" s="186" t="s">
        <v>851</v>
      </c>
      <c r="Z58" s="186" t="s">
        <v>861</v>
      </c>
      <c r="AA58" s="186" t="s">
        <v>862</v>
      </c>
      <c r="AE58" s="186" t="s">
        <v>859</v>
      </c>
      <c r="AF58" s="186">
        <v>0</v>
      </c>
    </row>
    <row r="59" spans="1:32" x14ac:dyDescent="0.2">
      <c r="A59" s="186" t="s">
        <v>111</v>
      </c>
      <c r="B59" s="186">
        <v>10</v>
      </c>
      <c r="C59" s="186" t="s">
        <v>199</v>
      </c>
      <c r="D59" s="186" t="s">
        <v>200</v>
      </c>
      <c r="E59" s="186">
        <v>0.82299999999999995</v>
      </c>
      <c r="H59" s="186">
        <v>850</v>
      </c>
      <c r="I59" s="186">
        <v>-32.506</v>
      </c>
      <c r="J59" s="186" t="s">
        <v>758</v>
      </c>
      <c r="K59" s="186">
        <v>4</v>
      </c>
      <c r="L59" s="186">
        <v>54.076728099999997</v>
      </c>
      <c r="M59" s="186">
        <v>23.311</v>
      </c>
      <c r="P59" s="186">
        <v>22.952000000000002</v>
      </c>
      <c r="R59" s="186">
        <v>0</v>
      </c>
      <c r="S59" s="186">
        <v>1.1488016000000001</v>
      </c>
      <c r="U59" s="186">
        <v>1.08168E-2</v>
      </c>
      <c r="W59" s="186">
        <v>1.0701020000000001</v>
      </c>
      <c r="AB59" s="186" t="s">
        <v>759</v>
      </c>
      <c r="AC59" s="186" t="s">
        <v>809</v>
      </c>
      <c r="AD59" s="186" t="s">
        <v>836</v>
      </c>
      <c r="AE59" s="186" t="s">
        <v>859</v>
      </c>
      <c r="AF59" s="186">
        <v>95</v>
      </c>
    </row>
    <row r="60" spans="1:32" x14ac:dyDescent="0.2">
      <c r="A60" s="186" t="s">
        <v>111</v>
      </c>
      <c r="B60" s="186">
        <v>10</v>
      </c>
      <c r="C60" s="186" t="s">
        <v>199</v>
      </c>
      <c r="D60" s="186" t="s">
        <v>200</v>
      </c>
      <c r="E60" s="186">
        <v>0.82299999999999995</v>
      </c>
      <c r="H60" s="186">
        <v>5701</v>
      </c>
      <c r="I60" s="186">
        <v>-43.8</v>
      </c>
      <c r="K60" s="186">
        <v>5</v>
      </c>
      <c r="L60" s="186">
        <v>91.946246799999997</v>
      </c>
      <c r="M60" s="186">
        <v>106.535</v>
      </c>
      <c r="P60" s="186">
        <v>104.917</v>
      </c>
      <c r="R60" s="186">
        <v>1</v>
      </c>
      <c r="S60" s="186">
        <v>1.1355875</v>
      </c>
      <c r="U60" s="186">
        <v>1.06905E-2</v>
      </c>
      <c r="W60" s="186">
        <v>1.0577430000000001</v>
      </c>
      <c r="AB60" s="186" t="s">
        <v>762</v>
      </c>
      <c r="AC60" s="186" t="s">
        <v>809</v>
      </c>
      <c r="AD60" s="186" t="s">
        <v>863</v>
      </c>
      <c r="AE60" s="186" t="s">
        <v>859</v>
      </c>
      <c r="AF60" s="186">
        <v>95</v>
      </c>
    </row>
    <row r="61" spans="1:32" x14ac:dyDescent="0.2">
      <c r="A61" s="186" t="s">
        <v>111</v>
      </c>
      <c r="B61" s="186">
        <v>10</v>
      </c>
      <c r="C61" s="186" t="s">
        <v>199</v>
      </c>
      <c r="D61" s="186" t="s">
        <v>200</v>
      </c>
      <c r="E61" s="186">
        <v>0.82299999999999995</v>
      </c>
      <c r="H61" s="186">
        <v>5703</v>
      </c>
      <c r="I61" s="186">
        <v>-44.036999999999999</v>
      </c>
      <c r="K61" s="186">
        <v>6</v>
      </c>
      <c r="L61" s="186">
        <v>91.669680999999997</v>
      </c>
      <c r="M61" s="186">
        <v>106.81</v>
      </c>
      <c r="P61" s="186">
        <v>105.188</v>
      </c>
      <c r="R61" s="186">
        <v>0</v>
      </c>
      <c r="S61" s="186">
        <v>1.1353169999999999</v>
      </c>
      <c r="U61" s="186">
        <v>1.06879E-2</v>
      </c>
      <c r="W61" s="186">
        <v>1.0574840000000001</v>
      </c>
      <c r="AB61" s="186" t="s">
        <v>764</v>
      </c>
      <c r="AC61" s="186" t="s">
        <v>765</v>
      </c>
      <c r="AD61" s="186" t="s">
        <v>766</v>
      </c>
      <c r="AE61" s="186" t="s">
        <v>859</v>
      </c>
      <c r="AF61" s="186">
        <v>95</v>
      </c>
    </row>
    <row r="62" spans="1:32" x14ac:dyDescent="0.2">
      <c r="A62" s="186" t="s">
        <v>111</v>
      </c>
      <c r="B62" s="186">
        <v>11</v>
      </c>
      <c r="C62" s="186" t="s">
        <v>201</v>
      </c>
      <c r="D62" s="186" t="s">
        <v>202</v>
      </c>
      <c r="E62" s="186">
        <v>0.80500000000000005</v>
      </c>
      <c r="F62" s="186">
        <v>6866</v>
      </c>
      <c r="G62" s="186">
        <v>0.108</v>
      </c>
      <c r="K62" s="186">
        <v>1</v>
      </c>
      <c r="L62" s="186">
        <v>21.8421406</v>
      </c>
      <c r="M62" s="186">
        <v>126.542</v>
      </c>
      <c r="Q62" s="186">
        <v>125.63200000000001</v>
      </c>
      <c r="R62" s="186">
        <v>0</v>
      </c>
      <c r="T62" s="186">
        <v>0.72429049999999995</v>
      </c>
      <c r="V62" s="186">
        <v>3.6786000000000002E-3</v>
      </c>
      <c r="X62" s="186">
        <v>0.366512</v>
      </c>
      <c r="Y62" s="186" t="s">
        <v>840</v>
      </c>
      <c r="Z62" s="186" t="s">
        <v>864</v>
      </c>
      <c r="AA62" s="186" t="s">
        <v>865</v>
      </c>
      <c r="AE62" s="186" t="s">
        <v>866</v>
      </c>
      <c r="AF62" s="186">
        <v>0</v>
      </c>
    </row>
    <row r="63" spans="1:32" x14ac:dyDescent="0.2">
      <c r="A63" s="186" t="s">
        <v>111</v>
      </c>
      <c r="B63" s="186">
        <v>11</v>
      </c>
      <c r="C63" s="186" t="s">
        <v>201</v>
      </c>
      <c r="D63" s="186" t="s">
        <v>202</v>
      </c>
      <c r="E63" s="186">
        <v>0.80500000000000005</v>
      </c>
      <c r="F63" s="186">
        <v>6862</v>
      </c>
      <c r="G63" s="186">
        <v>0</v>
      </c>
      <c r="K63" s="186">
        <v>2</v>
      </c>
      <c r="L63" s="186">
        <v>21.825972100000001</v>
      </c>
      <c r="M63" s="186">
        <v>126.449</v>
      </c>
      <c r="Q63" s="186">
        <v>125.54</v>
      </c>
      <c r="R63" s="186">
        <v>1</v>
      </c>
      <c r="T63" s="186">
        <v>0.72421199999999997</v>
      </c>
      <c r="V63" s="186">
        <v>3.6782E-3</v>
      </c>
      <c r="X63" s="186">
        <v>0.36647200000000002</v>
      </c>
      <c r="Y63" s="186" t="s">
        <v>769</v>
      </c>
      <c r="Z63" s="186" t="s">
        <v>807</v>
      </c>
      <c r="AA63" s="186" t="s">
        <v>867</v>
      </c>
      <c r="AE63" s="186" t="s">
        <v>866</v>
      </c>
      <c r="AF63" s="186">
        <v>0</v>
      </c>
    </row>
    <row r="64" spans="1:32" x14ac:dyDescent="0.2">
      <c r="A64" s="186" t="s">
        <v>111</v>
      </c>
      <c r="B64" s="186">
        <v>11</v>
      </c>
      <c r="C64" s="186" t="s">
        <v>201</v>
      </c>
      <c r="D64" s="186" t="s">
        <v>202</v>
      </c>
      <c r="E64" s="186">
        <v>0.80500000000000005</v>
      </c>
      <c r="F64" s="186">
        <v>3833</v>
      </c>
      <c r="G64" s="186">
        <v>12.77</v>
      </c>
      <c r="J64" s="186" t="s">
        <v>754</v>
      </c>
      <c r="K64" s="186">
        <v>3</v>
      </c>
      <c r="L64" s="186">
        <v>16.140458899999999</v>
      </c>
      <c r="M64" s="186">
        <v>93.641000000000005</v>
      </c>
      <c r="Q64" s="186">
        <v>92.959000000000003</v>
      </c>
      <c r="R64" s="186">
        <v>0</v>
      </c>
      <c r="T64" s="186">
        <v>0.73346060000000002</v>
      </c>
      <c r="V64" s="186">
        <v>3.7252000000000001E-3</v>
      </c>
      <c r="X64" s="186">
        <v>0.37113499999999999</v>
      </c>
      <c r="Y64" s="186" t="s">
        <v>811</v>
      </c>
      <c r="Z64" s="186" t="s">
        <v>817</v>
      </c>
      <c r="AA64" s="186" t="s">
        <v>868</v>
      </c>
      <c r="AE64" s="186" t="s">
        <v>866</v>
      </c>
      <c r="AF64" s="186">
        <v>0</v>
      </c>
    </row>
    <row r="65" spans="1:32" x14ac:dyDescent="0.2">
      <c r="A65" s="186" t="s">
        <v>111</v>
      </c>
      <c r="B65" s="186">
        <v>11</v>
      </c>
      <c r="C65" s="186" t="s">
        <v>201</v>
      </c>
      <c r="D65" s="186" t="s">
        <v>202</v>
      </c>
      <c r="E65" s="186">
        <v>0.80500000000000005</v>
      </c>
      <c r="H65" s="186">
        <v>858</v>
      </c>
      <c r="I65" s="186">
        <v>-33.314999999999998</v>
      </c>
      <c r="J65" s="186" t="s">
        <v>758</v>
      </c>
      <c r="K65" s="186">
        <v>4</v>
      </c>
      <c r="L65" s="186">
        <v>55.692872299999998</v>
      </c>
      <c r="M65" s="186">
        <v>23.518999999999998</v>
      </c>
      <c r="P65" s="186">
        <v>23.158000000000001</v>
      </c>
      <c r="R65" s="186">
        <v>0</v>
      </c>
      <c r="S65" s="186">
        <v>1.1479258000000001</v>
      </c>
      <c r="U65" s="186">
        <v>1.08077E-2</v>
      </c>
      <c r="W65" s="186">
        <v>1.069218</v>
      </c>
      <c r="AB65" s="186" t="s">
        <v>759</v>
      </c>
      <c r="AC65" s="186" t="s">
        <v>760</v>
      </c>
      <c r="AD65" s="186" t="s">
        <v>819</v>
      </c>
      <c r="AE65" s="186" t="s">
        <v>866</v>
      </c>
      <c r="AF65" s="186">
        <v>95</v>
      </c>
    </row>
    <row r="66" spans="1:32" x14ac:dyDescent="0.2">
      <c r="A66" s="186" t="s">
        <v>111</v>
      </c>
      <c r="B66" s="186">
        <v>11</v>
      </c>
      <c r="C66" s="186" t="s">
        <v>201</v>
      </c>
      <c r="D66" s="186" t="s">
        <v>202</v>
      </c>
      <c r="E66" s="186">
        <v>0.80500000000000005</v>
      </c>
      <c r="H66" s="186">
        <v>5696</v>
      </c>
      <c r="I66" s="186">
        <v>-43.8</v>
      </c>
      <c r="K66" s="186">
        <v>5</v>
      </c>
      <c r="L66" s="186">
        <v>94.035109000000006</v>
      </c>
      <c r="M66" s="186">
        <v>106.503</v>
      </c>
      <c r="P66" s="186">
        <v>104.88500000000001</v>
      </c>
      <c r="R66" s="186">
        <v>1</v>
      </c>
      <c r="S66" s="186">
        <v>1.1355937</v>
      </c>
      <c r="U66" s="186">
        <v>1.06905E-2</v>
      </c>
      <c r="W66" s="186">
        <v>1.0577430000000001</v>
      </c>
      <c r="AB66" s="186" t="s">
        <v>762</v>
      </c>
      <c r="AC66" s="186" t="s">
        <v>809</v>
      </c>
      <c r="AD66" s="186" t="s">
        <v>763</v>
      </c>
      <c r="AE66" s="186" t="s">
        <v>866</v>
      </c>
      <c r="AF66" s="186">
        <v>95</v>
      </c>
    </row>
    <row r="67" spans="1:32" x14ac:dyDescent="0.2">
      <c r="A67" s="186" t="s">
        <v>111</v>
      </c>
      <c r="B67" s="186">
        <v>11</v>
      </c>
      <c r="C67" s="186" t="s">
        <v>201</v>
      </c>
      <c r="D67" s="186" t="s">
        <v>202</v>
      </c>
      <c r="E67" s="186">
        <v>0.80500000000000005</v>
      </c>
      <c r="H67" s="186">
        <v>5700</v>
      </c>
      <c r="I67" s="186">
        <v>-44.040999999999997</v>
      </c>
      <c r="K67" s="186">
        <v>6</v>
      </c>
      <c r="L67" s="186">
        <v>93.648539</v>
      </c>
      <c r="M67" s="186">
        <v>106.878</v>
      </c>
      <c r="P67" s="186">
        <v>105.255</v>
      </c>
      <c r="R67" s="186">
        <v>0</v>
      </c>
      <c r="S67" s="186">
        <v>1.1353203000000001</v>
      </c>
      <c r="U67" s="186">
        <v>1.0687800000000001E-2</v>
      </c>
      <c r="W67" s="186">
        <v>1.0574790000000001</v>
      </c>
      <c r="AB67" s="186" t="s">
        <v>764</v>
      </c>
      <c r="AC67" s="186" t="s">
        <v>765</v>
      </c>
      <c r="AD67" s="186" t="s">
        <v>766</v>
      </c>
      <c r="AE67" s="186" t="s">
        <v>866</v>
      </c>
      <c r="AF67" s="186">
        <v>95</v>
      </c>
    </row>
    <row r="68" spans="1:32" x14ac:dyDescent="0.2">
      <c r="A68" s="186" t="s">
        <v>111</v>
      </c>
      <c r="B68" s="186">
        <v>12</v>
      </c>
      <c r="C68" s="186" t="s">
        <v>201</v>
      </c>
      <c r="D68" s="186" t="s">
        <v>203</v>
      </c>
      <c r="E68" s="186">
        <v>0.83399999999999996</v>
      </c>
      <c r="F68" s="186">
        <v>6865</v>
      </c>
      <c r="G68" s="186">
        <v>0.123</v>
      </c>
      <c r="K68" s="186">
        <v>1</v>
      </c>
      <c r="L68" s="186">
        <v>21.049320099999999</v>
      </c>
      <c r="M68" s="186">
        <v>126.343</v>
      </c>
      <c r="Q68" s="186">
        <v>125.435</v>
      </c>
      <c r="R68" s="186">
        <v>0</v>
      </c>
      <c r="T68" s="186">
        <v>0.72428499999999996</v>
      </c>
      <c r="V68" s="186">
        <v>3.6787E-3</v>
      </c>
      <c r="X68" s="186">
        <v>0.36651699999999998</v>
      </c>
      <c r="Y68" s="186" t="s">
        <v>829</v>
      </c>
      <c r="Z68" s="186" t="s">
        <v>864</v>
      </c>
      <c r="AA68" s="186" t="s">
        <v>869</v>
      </c>
      <c r="AE68" s="186" t="s">
        <v>870</v>
      </c>
      <c r="AF68" s="186">
        <v>0</v>
      </c>
    </row>
    <row r="69" spans="1:32" x14ac:dyDescent="0.2">
      <c r="A69" s="186" t="s">
        <v>111</v>
      </c>
      <c r="B69" s="186">
        <v>12</v>
      </c>
      <c r="C69" s="186" t="s">
        <v>201</v>
      </c>
      <c r="D69" s="186" t="s">
        <v>203</v>
      </c>
      <c r="E69" s="186">
        <v>0.83399999999999996</v>
      </c>
      <c r="F69" s="186">
        <v>6866</v>
      </c>
      <c r="G69" s="186">
        <v>0</v>
      </c>
      <c r="K69" s="186">
        <v>2</v>
      </c>
      <c r="L69" s="186">
        <v>21.0843864</v>
      </c>
      <c r="M69" s="186">
        <v>126.553</v>
      </c>
      <c r="Q69" s="186">
        <v>125.643</v>
      </c>
      <c r="R69" s="186">
        <v>1</v>
      </c>
      <c r="T69" s="186">
        <v>0.72419619999999996</v>
      </c>
      <c r="V69" s="186">
        <v>3.6782E-3</v>
      </c>
      <c r="X69" s="186">
        <v>0.36647200000000002</v>
      </c>
      <c r="Y69" s="186" t="s">
        <v>855</v>
      </c>
      <c r="Z69" s="186" t="s">
        <v>807</v>
      </c>
      <c r="AA69" s="186" t="s">
        <v>871</v>
      </c>
      <c r="AE69" s="186" t="s">
        <v>870</v>
      </c>
      <c r="AF69" s="186">
        <v>0</v>
      </c>
    </row>
    <row r="70" spans="1:32" x14ac:dyDescent="0.2">
      <c r="A70" s="186" t="s">
        <v>111</v>
      </c>
      <c r="B70" s="186">
        <v>12</v>
      </c>
      <c r="C70" s="186" t="s">
        <v>201</v>
      </c>
      <c r="D70" s="186" t="s">
        <v>203</v>
      </c>
      <c r="E70" s="186">
        <v>0.83399999999999996</v>
      </c>
      <c r="F70" s="186">
        <v>4021</v>
      </c>
      <c r="G70" s="186">
        <v>12.805</v>
      </c>
      <c r="J70" s="186" t="s">
        <v>754</v>
      </c>
      <c r="K70" s="186">
        <v>3</v>
      </c>
      <c r="L70" s="186">
        <v>16.342341699999999</v>
      </c>
      <c r="M70" s="186">
        <v>98.209000000000003</v>
      </c>
      <c r="Q70" s="186">
        <v>97.494</v>
      </c>
      <c r="R70" s="186">
        <v>0</v>
      </c>
      <c r="T70" s="186">
        <v>0.73346960000000005</v>
      </c>
      <c r="V70" s="186">
        <v>3.7253E-3</v>
      </c>
      <c r="X70" s="186">
        <v>0.371147</v>
      </c>
      <c r="Y70" s="186" t="s">
        <v>811</v>
      </c>
      <c r="Z70" s="186" t="s">
        <v>812</v>
      </c>
      <c r="AA70" s="186" t="s">
        <v>872</v>
      </c>
      <c r="AE70" s="186" t="s">
        <v>870</v>
      </c>
      <c r="AF70" s="186">
        <v>0</v>
      </c>
    </row>
    <row r="71" spans="1:32" x14ac:dyDescent="0.2">
      <c r="A71" s="186" t="s">
        <v>111</v>
      </c>
      <c r="B71" s="186">
        <v>12</v>
      </c>
      <c r="C71" s="186" t="s">
        <v>201</v>
      </c>
      <c r="D71" s="186" t="s">
        <v>203</v>
      </c>
      <c r="E71" s="186">
        <v>0.83399999999999996</v>
      </c>
      <c r="H71" s="186">
        <v>893</v>
      </c>
      <c r="I71" s="186">
        <v>-33.258000000000003</v>
      </c>
      <c r="J71" s="186" t="s">
        <v>758</v>
      </c>
      <c r="K71" s="186">
        <v>4</v>
      </c>
      <c r="L71" s="186">
        <v>55.649742500000002</v>
      </c>
      <c r="M71" s="186">
        <v>24.536000000000001</v>
      </c>
      <c r="P71" s="186">
        <v>24.158999999999999</v>
      </c>
      <c r="R71" s="186">
        <v>0</v>
      </c>
      <c r="S71" s="186">
        <v>1.1479646999999999</v>
      </c>
      <c r="U71" s="186">
        <v>1.0808399999999999E-2</v>
      </c>
      <c r="W71" s="186">
        <v>1.06928</v>
      </c>
      <c r="AB71" s="186" t="s">
        <v>759</v>
      </c>
      <c r="AC71" s="186" t="s">
        <v>760</v>
      </c>
      <c r="AD71" s="186" t="s">
        <v>873</v>
      </c>
      <c r="AE71" s="186" t="s">
        <v>870</v>
      </c>
      <c r="AF71" s="186">
        <v>95</v>
      </c>
    </row>
    <row r="72" spans="1:32" x14ac:dyDescent="0.2">
      <c r="A72" s="186" t="s">
        <v>111</v>
      </c>
      <c r="B72" s="186">
        <v>12</v>
      </c>
      <c r="C72" s="186" t="s">
        <v>201</v>
      </c>
      <c r="D72" s="186" t="s">
        <v>203</v>
      </c>
      <c r="E72" s="186">
        <v>0.83399999999999996</v>
      </c>
      <c r="H72" s="186">
        <v>5701</v>
      </c>
      <c r="I72" s="186">
        <v>-43.8</v>
      </c>
      <c r="K72" s="186">
        <v>5</v>
      </c>
      <c r="L72" s="186">
        <v>90.731754300000006</v>
      </c>
      <c r="M72" s="186">
        <v>106.53700000000001</v>
      </c>
      <c r="P72" s="186">
        <v>104.919</v>
      </c>
      <c r="R72" s="186">
        <v>1</v>
      </c>
      <c r="S72" s="186">
        <v>1.1355569999999999</v>
      </c>
      <c r="U72" s="186">
        <v>1.06905E-2</v>
      </c>
      <c r="W72" s="186">
        <v>1.0577430000000001</v>
      </c>
      <c r="AB72" s="186" t="s">
        <v>762</v>
      </c>
      <c r="AC72" s="186" t="s">
        <v>809</v>
      </c>
      <c r="AD72" s="186" t="s">
        <v>763</v>
      </c>
      <c r="AE72" s="186" t="s">
        <v>870</v>
      </c>
      <c r="AF72" s="186">
        <v>95</v>
      </c>
    </row>
    <row r="73" spans="1:32" x14ac:dyDescent="0.2">
      <c r="A73" s="186" t="s">
        <v>111</v>
      </c>
      <c r="B73" s="186">
        <v>12</v>
      </c>
      <c r="C73" s="186" t="s">
        <v>201</v>
      </c>
      <c r="D73" s="186" t="s">
        <v>203</v>
      </c>
      <c r="E73" s="186">
        <v>0.83399999999999996</v>
      </c>
      <c r="H73" s="186">
        <v>5700</v>
      </c>
      <c r="I73" s="186">
        <v>-44.029000000000003</v>
      </c>
      <c r="K73" s="186">
        <v>6</v>
      </c>
      <c r="L73" s="186">
        <v>90.432028500000001</v>
      </c>
      <c r="M73" s="186">
        <v>106.83799999999999</v>
      </c>
      <c r="P73" s="186">
        <v>105.21599999999999</v>
      </c>
      <c r="R73" s="186">
        <v>0</v>
      </c>
      <c r="S73" s="186">
        <v>1.1352971999999999</v>
      </c>
      <c r="U73" s="186">
        <v>1.06879E-2</v>
      </c>
      <c r="W73" s="186">
        <v>1.0574920000000001</v>
      </c>
      <c r="AB73" s="186" t="s">
        <v>764</v>
      </c>
      <c r="AC73" s="186" t="s">
        <v>765</v>
      </c>
      <c r="AD73" s="186" t="s">
        <v>836</v>
      </c>
      <c r="AE73" s="186" t="s">
        <v>870</v>
      </c>
      <c r="AF73" s="186">
        <v>95</v>
      </c>
    </row>
    <row r="74" spans="1:32" x14ac:dyDescent="0.2">
      <c r="A74" s="186" t="s">
        <v>111</v>
      </c>
      <c r="B74" s="186">
        <v>13</v>
      </c>
      <c r="C74" s="186" t="s">
        <v>204</v>
      </c>
      <c r="D74" s="186" t="s">
        <v>205</v>
      </c>
      <c r="E74" s="186">
        <v>0.84099999999999997</v>
      </c>
      <c r="F74" s="186">
        <v>6863</v>
      </c>
      <c r="G74" s="186">
        <v>8.7999999999999995E-2</v>
      </c>
      <c r="K74" s="186">
        <v>1</v>
      </c>
      <c r="L74" s="186">
        <v>20.8882805</v>
      </c>
      <c r="M74" s="186">
        <v>126.429</v>
      </c>
      <c r="Q74" s="186">
        <v>125.52</v>
      </c>
      <c r="R74" s="186">
        <v>0</v>
      </c>
      <c r="T74" s="186">
        <v>0.72426299999999999</v>
      </c>
      <c r="V74" s="186">
        <v>3.6784999999999999E-3</v>
      </c>
      <c r="X74" s="186">
        <v>0.366504</v>
      </c>
      <c r="Y74" s="186" t="s">
        <v>840</v>
      </c>
      <c r="Z74" s="186" t="s">
        <v>841</v>
      </c>
      <c r="AA74" s="186" t="s">
        <v>874</v>
      </c>
      <c r="AE74" s="186" t="s">
        <v>875</v>
      </c>
      <c r="AF74" s="186">
        <v>0</v>
      </c>
    </row>
    <row r="75" spans="1:32" x14ac:dyDescent="0.2">
      <c r="A75" s="186" t="s">
        <v>111</v>
      </c>
      <c r="B75" s="186">
        <v>13</v>
      </c>
      <c r="C75" s="186" t="s">
        <v>204</v>
      </c>
      <c r="D75" s="186" t="s">
        <v>205</v>
      </c>
      <c r="E75" s="186">
        <v>0.84099999999999997</v>
      </c>
      <c r="F75" s="186">
        <v>6865</v>
      </c>
      <c r="G75" s="186">
        <v>0</v>
      </c>
      <c r="K75" s="186">
        <v>2</v>
      </c>
      <c r="L75" s="186">
        <v>20.871663900000001</v>
      </c>
      <c r="M75" s="186">
        <v>126.32899999999999</v>
      </c>
      <c r="Q75" s="186">
        <v>125.42</v>
      </c>
      <c r="R75" s="186">
        <v>1</v>
      </c>
      <c r="T75" s="186">
        <v>0.7241995</v>
      </c>
      <c r="V75" s="186">
        <v>3.6782E-3</v>
      </c>
      <c r="X75" s="186">
        <v>0.36647200000000002</v>
      </c>
      <c r="Y75" s="186" t="s">
        <v>769</v>
      </c>
      <c r="Z75" s="186" t="s">
        <v>807</v>
      </c>
      <c r="AA75" s="186" t="s">
        <v>876</v>
      </c>
      <c r="AE75" s="186" t="s">
        <v>875</v>
      </c>
      <c r="AF75" s="186">
        <v>0</v>
      </c>
    </row>
    <row r="76" spans="1:32" x14ac:dyDescent="0.2">
      <c r="A76" s="186" t="s">
        <v>111</v>
      </c>
      <c r="B76" s="186">
        <v>13</v>
      </c>
      <c r="C76" s="186" t="s">
        <v>204</v>
      </c>
      <c r="D76" s="186" t="s">
        <v>205</v>
      </c>
      <c r="E76" s="186">
        <v>0.84099999999999997</v>
      </c>
      <c r="F76" s="186">
        <v>3989</v>
      </c>
      <c r="G76" s="186">
        <v>10.204000000000001</v>
      </c>
      <c r="J76" s="186" t="s">
        <v>754</v>
      </c>
      <c r="K76" s="186">
        <v>3</v>
      </c>
      <c r="L76" s="186">
        <v>16.056497799999999</v>
      </c>
      <c r="M76" s="186">
        <v>97.305000000000007</v>
      </c>
      <c r="Q76" s="186">
        <v>96.597999999999999</v>
      </c>
      <c r="R76" s="186">
        <v>0</v>
      </c>
      <c r="T76" s="186">
        <v>0.73158939999999995</v>
      </c>
      <c r="V76" s="186">
        <v>3.7157000000000002E-3</v>
      </c>
      <c r="X76" s="186">
        <v>0.37019800000000003</v>
      </c>
      <c r="Y76" s="186" t="s">
        <v>829</v>
      </c>
      <c r="Z76" s="186" t="s">
        <v>812</v>
      </c>
      <c r="AA76" s="186" t="s">
        <v>877</v>
      </c>
      <c r="AE76" s="186" t="s">
        <v>875</v>
      </c>
      <c r="AF76" s="186">
        <v>0</v>
      </c>
    </row>
    <row r="77" spans="1:32" x14ac:dyDescent="0.2">
      <c r="A77" s="186" t="s">
        <v>111</v>
      </c>
      <c r="B77" s="186">
        <v>13</v>
      </c>
      <c r="C77" s="186" t="s">
        <v>204</v>
      </c>
      <c r="D77" s="186" t="s">
        <v>205</v>
      </c>
      <c r="E77" s="186">
        <v>0.84099999999999997</v>
      </c>
      <c r="H77" s="186">
        <v>892</v>
      </c>
      <c r="I77" s="186">
        <v>-32.878999999999998</v>
      </c>
      <c r="J77" s="186" t="s">
        <v>758</v>
      </c>
      <c r="K77" s="186">
        <v>4</v>
      </c>
      <c r="L77" s="186">
        <v>55.121155700000003</v>
      </c>
      <c r="M77" s="186">
        <v>24.501000000000001</v>
      </c>
      <c r="P77" s="186">
        <v>24.123999999999999</v>
      </c>
      <c r="R77" s="186">
        <v>0</v>
      </c>
      <c r="S77" s="186">
        <v>1.1484044</v>
      </c>
      <c r="U77" s="186">
        <v>1.08126E-2</v>
      </c>
      <c r="W77" s="186">
        <v>1.0696939999999999</v>
      </c>
      <c r="AB77" s="186" t="s">
        <v>759</v>
      </c>
      <c r="AC77" s="186" t="s">
        <v>760</v>
      </c>
      <c r="AD77" s="186" t="s">
        <v>878</v>
      </c>
      <c r="AE77" s="186" t="s">
        <v>875</v>
      </c>
      <c r="AF77" s="186">
        <v>95</v>
      </c>
    </row>
    <row r="78" spans="1:32" x14ac:dyDescent="0.2">
      <c r="A78" s="186" t="s">
        <v>111</v>
      </c>
      <c r="B78" s="186">
        <v>13</v>
      </c>
      <c r="C78" s="186" t="s">
        <v>204</v>
      </c>
      <c r="D78" s="186" t="s">
        <v>205</v>
      </c>
      <c r="E78" s="186">
        <v>0.84099999999999997</v>
      </c>
      <c r="H78" s="186">
        <v>5699</v>
      </c>
      <c r="I78" s="186">
        <v>-43.8</v>
      </c>
      <c r="K78" s="186">
        <v>5</v>
      </c>
      <c r="L78" s="186">
        <v>90.001889899999995</v>
      </c>
      <c r="M78" s="186">
        <v>106.511</v>
      </c>
      <c r="P78" s="186">
        <v>104.893</v>
      </c>
      <c r="R78" s="186">
        <v>1</v>
      </c>
      <c r="S78" s="186">
        <v>1.1355586</v>
      </c>
      <c r="U78" s="186">
        <v>1.06905E-2</v>
      </c>
      <c r="W78" s="186">
        <v>1.0577430000000001</v>
      </c>
      <c r="AB78" s="186" t="s">
        <v>762</v>
      </c>
      <c r="AC78" s="186" t="s">
        <v>809</v>
      </c>
      <c r="AD78" s="186" t="s">
        <v>879</v>
      </c>
      <c r="AE78" s="186" t="s">
        <v>875</v>
      </c>
      <c r="AF78" s="186">
        <v>95</v>
      </c>
    </row>
    <row r="79" spans="1:32" x14ac:dyDescent="0.2">
      <c r="A79" s="186" t="s">
        <v>111</v>
      </c>
      <c r="B79" s="186">
        <v>13</v>
      </c>
      <c r="C79" s="186" t="s">
        <v>204</v>
      </c>
      <c r="D79" s="186" t="s">
        <v>205</v>
      </c>
      <c r="E79" s="186">
        <v>0.84099999999999997</v>
      </c>
      <c r="H79" s="186">
        <v>5696</v>
      </c>
      <c r="I79" s="186">
        <v>-44.024000000000001</v>
      </c>
      <c r="K79" s="186">
        <v>6</v>
      </c>
      <c r="L79" s="186">
        <v>89.7190181</v>
      </c>
      <c r="M79" s="186">
        <v>106.798</v>
      </c>
      <c r="P79" s="186">
        <v>105.17700000000001</v>
      </c>
      <c r="R79" s="186">
        <v>0</v>
      </c>
      <c r="S79" s="186">
        <v>1.1353038</v>
      </c>
      <c r="U79" s="186">
        <v>1.0688E-2</v>
      </c>
      <c r="W79" s="186">
        <v>1.057498</v>
      </c>
      <c r="AB79" s="186" t="s">
        <v>764</v>
      </c>
      <c r="AC79" s="186" t="s">
        <v>880</v>
      </c>
      <c r="AD79" s="186" t="s">
        <v>819</v>
      </c>
      <c r="AE79" s="186" t="s">
        <v>875</v>
      </c>
      <c r="AF79" s="186">
        <v>95</v>
      </c>
    </row>
    <row r="80" spans="1:32" x14ac:dyDescent="0.2">
      <c r="A80" s="186" t="s">
        <v>111</v>
      </c>
      <c r="B80" s="186">
        <v>14</v>
      </c>
      <c r="C80" s="186" t="s">
        <v>206</v>
      </c>
      <c r="D80" s="186" t="s">
        <v>207</v>
      </c>
      <c r="E80" s="186">
        <v>0.84599999999999997</v>
      </c>
      <c r="F80" s="186">
        <v>6859</v>
      </c>
      <c r="G80" s="186">
        <v>0.123</v>
      </c>
      <c r="K80" s="186">
        <v>1</v>
      </c>
      <c r="L80" s="186">
        <v>20.7697407</v>
      </c>
      <c r="M80" s="186">
        <v>126.459</v>
      </c>
      <c r="Q80" s="186">
        <v>125.54900000000001</v>
      </c>
      <c r="R80" s="186">
        <v>0</v>
      </c>
      <c r="T80" s="186">
        <v>0.72425050000000002</v>
      </c>
      <c r="V80" s="186">
        <v>3.6787E-3</v>
      </c>
      <c r="X80" s="186">
        <v>0.36651699999999998</v>
      </c>
      <c r="Y80" s="186" t="s">
        <v>840</v>
      </c>
      <c r="Z80" s="186" t="s">
        <v>864</v>
      </c>
      <c r="AA80" s="186" t="s">
        <v>881</v>
      </c>
      <c r="AE80" s="186" t="s">
        <v>882</v>
      </c>
      <c r="AF80" s="186">
        <v>0</v>
      </c>
    </row>
    <row r="81" spans="1:32" x14ac:dyDescent="0.2">
      <c r="A81" s="186" t="s">
        <v>111</v>
      </c>
      <c r="B81" s="186">
        <v>14</v>
      </c>
      <c r="C81" s="186" t="s">
        <v>206</v>
      </c>
      <c r="D81" s="186" t="s">
        <v>207</v>
      </c>
      <c r="E81" s="186">
        <v>0.84599999999999997</v>
      </c>
      <c r="F81" s="186">
        <v>6860</v>
      </c>
      <c r="G81" s="186">
        <v>0</v>
      </c>
      <c r="K81" s="186">
        <v>2</v>
      </c>
      <c r="L81" s="186">
        <v>20.749202799999999</v>
      </c>
      <c r="M81" s="186">
        <v>126.334</v>
      </c>
      <c r="Q81" s="186">
        <v>125.426</v>
      </c>
      <c r="R81" s="186">
        <v>1</v>
      </c>
      <c r="T81" s="186">
        <v>0.7241611</v>
      </c>
      <c r="V81" s="186">
        <v>3.6782E-3</v>
      </c>
      <c r="X81" s="186">
        <v>0.36647200000000002</v>
      </c>
      <c r="Y81" s="186" t="s">
        <v>769</v>
      </c>
      <c r="Z81" s="186" t="s">
        <v>807</v>
      </c>
      <c r="AA81" s="186" t="s">
        <v>883</v>
      </c>
      <c r="AE81" s="186" t="s">
        <v>882</v>
      </c>
      <c r="AF81" s="186">
        <v>0</v>
      </c>
    </row>
    <row r="82" spans="1:32" x14ac:dyDescent="0.2">
      <c r="A82" s="186" t="s">
        <v>111</v>
      </c>
      <c r="B82" s="186">
        <v>14</v>
      </c>
      <c r="C82" s="186" t="s">
        <v>206</v>
      </c>
      <c r="D82" s="186" t="s">
        <v>207</v>
      </c>
      <c r="E82" s="186">
        <v>0.84599999999999997</v>
      </c>
      <c r="F82" s="186">
        <v>3816</v>
      </c>
      <c r="G82" s="186">
        <v>12.526</v>
      </c>
      <c r="J82" s="186" t="s">
        <v>754</v>
      </c>
      <c r="K82" s="186">
        <v>3</v>
      </c>
      <c r="L82" s="186">
        <v>15.2816715</v>
      </c>
      <c r="M82" s="186">
        <v>93.176000000000002</v>
      </c>
      <c r="Q82" s="186">
        <v>92.498000000000005</v>
      </c>
      <c r="R82" s="186">
        <v>0</v>
      </c>
      <c r="T82" s="186">
        <v>0.73323170000000004</v>
      </c>
      <c r="V82" s="186">
        <v>3.7242999999999998E-3</v>
      </c>
      <c r="X82" s="186">
        <v>0.37104500000000001</v>
      </c>
      <c r="Y82" s="186" t="s">
        <v>829</v>
      </c>
      <c r="Z82" s="186" t="s">
        <v>812</v>
      </c>
      <c r="AA82" s="186" t="s">
        <v>884</v>
      </c>
      <c r="AE82" s="186" t="s">
        <v>882</v>
      </c>
      <c r="AF82" s="186">
        <v>0</v>
      </c>
    </row>
    <row r="83" spans="1:32" x14ac:dyDescent="0.2">
      <c r="A83" s="186" t="s">
        <v>111</v>
      </c>
      <c r="B83" s="186">
        <v>14</v>
      </c>
      <c r="C83" s="186" t="s">
        <v>206</v>
      </c>
      <c r="D83" s="186" t="s">
        <v>207</v>
      </c>
      <c r="E83" s="186">
        <v>0.84599999999999997</v>
      </c>
      <c r="H83" s="186">
        <v>914</v>
      </c>
      <c r="I83" s="186">
        <v>-33.262</v>
      </c>
      <c r="J83" s="186" t="s">
        <v>758</v>
      </c>
      <c r="K83" s="186">
        <v>4</v>
      </c>
      <c r="L83" s="186">
        <v>55.892375700000002</v>
      </c>
      <c r="M83" s="186">
        <v>25.106999999999999</v>
      </c>
      <c r="P83" s="186">
        <v>24.721</v>
      </c>
      <c r="R83" s="186">
        <v>0</v>
      </c>
      <c r="S83" s="186">
        <v>1.1479163999999999</v>
      </c>
      <c r="U83" s="186">
        <v>1.08083E-2</v>
      </c>
      <c r="W83" s="186">
        <v>1.0692759999999999</v>
      </c>
      <c r="AB83" s="186" t="s">
        <v>759</v>
      </c>
      <c r="AC83" s="186" t="s">
        <v>809</v>
      </c>
      <c r="AD83" s="186" t="s">
        <v>878</v>
      </c>
      <c r="AE83" s="186" t="s">
        <v>882</v>
      </c>
      <c r="AF83" s="186">
        <v>95</v>
      </c>
    </row>
    <row r="84" spans="1:32" x14ac:dyDescent="0.2">
      <c r="A84" s="186" t="s">
        <v>111</v>
      </c>
      <c r="B84" s="186">
        <v>14</v>
      </c>
      <c r="C84" s="186" t="s">
        <v>206</v>
      </c>
      <c r="D84" s="186" t="s">
        <v>207</v>
      </c>
      <c r="E84" s="186">
        <v>0.84599999999999997</v>
      </c>
      <c r="H84" s="186">
        <v>5698</v>
      </c>
      <c r="I84" s="186">
        <v>-43.8</v>
      </c>
      <c r="K84" s="186">
        <v>5</v>
      </c>
      <c r="L84" s="186">
        <v>89.458309299999996</v>
      </c>
      <c r="M84" s="186">
        <v>106.523</v>
      </c>
      <c r="P84" s="186">
        <v>104.905</v>
      </c>
      <c r="R84" s="186">
        <v>1</v>
      </c>
      <c r="S84" s="186">
        <v>1.1354736000000001</v>
      </c>
      <c r="U84" s="186">
        <v>1.06905E-2</v>
      </c>
      <c r="W84" s="186">
        <v>1.0577430000000001</v>
      </c>
      <c r="AB84" s="186" t="s">
        <v>762</v>
      </c>
      <c r="AC84" s="186" t="s">
        <v>809</v>
      </c>
      <c r="AD84" s="186" t="s">
        <v>879</v>
      </c>
      <c r="AE84" s="186" t="s">
        <v>882</v>
      </c>
      <c r="AF84" s="186">
        <v>95</v>
      </c>
    </row>
    <row r="85" spans="1:32" x14ac:dyDescent="0.2">
      <c r="A85" s="186" t="s">
        <v>111</v>
      </c>
      <c r="B85" s="186">
        <v>14</v>
      </c>
      <c r="C85" s="186" t="s">
        <v>206</v>
      </c>
      <c r="D85" s="186" t="s">
        <v>207</v>
      </c>
      <c r="E85" s="186">
        <v>0.84599999999999997</v>
      </c>
      <c r="H85" s="186">
        <v>5689</v>
      </c>
      <c r="I85" s="186">
        <v>-44.030999999999999</v>
      </c>
      <c r="K85" s="186">
        <v>6</v>
      </c>
      <c r="L85" s="186">
        <v>89.226473799999994</v>
      </c>
      <c r="M85" s="186">
        <v>106.76</v>
      </c>
      <c r="P85" s="186">
        <v>105.139</v>
      </c>
      <c r="R85" s="186">
        <v>0</v>
      </c>
      <c r="S85" s="186">
        <v>1.1352107</v>
      </c>
      <c r="U85" s="186">
        <v>1.06879E-2</v>
      </c>
      <c r="W85" s="186">
        <v>1.05749</v>
      </c>
      <c r="AB85" s="186" t="s">
        <v>764</v>
      </c>
      <c r="AC85" s="186" t="s">
        <v>880</v>
      </c>
      <c r="AD85" s="186" t="s">
        <v>873</v>
      </c>
      <c r="AE85" s="186" t="s">
        <v>882</v>
      </c>
      <c r="AF85" s="186">
        <v>95</v>
      </c>
    </row>
    <row r="86" spans="1:32" x14ac:dyDescent="0.2">
      <c r="A86" s="186" t="s">
        <v>111</v>
      </c>
      <c r="B86" s="186">
        <v>15</v>
      </c>
      <c r="C86" s="186" t="s">
        <v>208</v>
      </c>
      <c r="D86" s="186" t="s">
        <v>209</v>
      </c>
      <c r="E86" s="186">
        <v>0.83</v>
      </c>
      <c r="F86" s="186">
        <v>6841</v>
      </c>
      <c r="G86" s="186">
        <v>0.13900000000000001</v>
      </c>
      <c r="K86" s="186">
        <v>1</v>
      </c>
      <c r="L86" s="186">
        <v>21.0830001</v>
      </c>
      <c r="M86" s="186">
        <v>125.941</v>
      </c>
      <c r="Q86" s="186">
        <v>125.035</v>
      </c>
      <c r="R86" s="186">
        <v>0</v>
      </c>
      <c r="T86" s="186">
        <v>0.72425430000000002</v>
      </c>
      <c r="V86" s="186">
        <v>3.6787E-3</v>
      </c>
      <c r="X86" s="186">
        <v>0.36652299999999999</v>
      </c>
      <c r="Y86" s="186" t="s">
        <v>840</v>
      </c>
      <c r="Z86" s="186" t="s">
        <v>864</v>
      </c>
      <c r="AA86" s="186" t="s">
        <v>885</v>
      </c>
      <c r="AE86" s="186" t="s">
        <v>886</v>
      </c>
      <c r="AF86" s="186">
        <v>0</v>
      </c>
    </row>
    <row r="87" spans="1:32" x14ac:dyDescent="0.2">
      <c r="A87" s="186" t="s">
        <v>111</v>
      </c>
      <c r="B87" s="186">
        <v>15</v>
      </c>
      <c r="C87" s="186" t="s">
        <v>208</v>
      </c>
      <c r="D87" s="186" t="s">
        <v>209</v>
      </c>
      <c r="E87" s="186">
        <v>0.83</v>
      </c>
      <c r="F87" s="186">
        <v>6861</v>
      </c>
      <c r="G87" s="186">
        <v>0</v>
      </c>
      <c r="K87" s="186">
        <v>2</v>
      </c>
      <c r="L87" s="186">
        <v>21.159115199999999</v>
      </c>
      <c r="M87" s="186">
        <v>126.393</v>
      </c>
      <c r="Q87" s="186">
        <v>125.48399999999999</v>
      </c>
      <c r="R87" s="186">
        <v>1</v>
      </c>
      <c r="T87" s="186">
        <v>0.72415370000000001</v>
      </c>
      <c r="V87" s="186">
        <v>3.6782E-3</v>
      </c>
      <c r="X87" s="186">
        <v>0.36647200000000002</v>
      </c>
      <c r="Y87" s="186" t="s">
        <v>887</v>
      </c>
      <c r="Z87" s="186" t="s">
        <v>791</v>
      </c>
      <c r="AA87" s="186" t="s">
        <v>888</v>
      </c>
      <c r="AE87" s="186" t="s">
        <v>886</v>
      </c>
      <c r="AF87" s="186">
        <v>0</v>
      </c>
    </row>
    <row r="88" spans="1:32" x14ac:dyDescent="0.2">
      <c r="A88" s="186" t="s">
        <v>111</v>
      </c>
      <c r="B88" s="186">
        <v>15</v>
      </c>
      <c r="C88" s="186" t="s">
        <v>208</v>
      </c>
      <c r="D88" s="186" t="s">
        <v>209</v>
      </c>
      <c r="E88" s="186">
        <v>0.83</v>
      </c>
      <c r="F88" s="186">
        <v>4001</v>
      </c>
      <c r="G88" s="186">
        <v>12.167999999999999</v>
      </c>
      <c r="J88" s="186" t="s">
        <v>754</v>
      </c>
      <c r="K88" s="186">
        <v>3</v>
      </c>
      <c r="L88" s="186">
        <v>16.367017199999999</v>
      </c>
      <c r="M88" s="186">
        <v>97.887</v>
      </c>
      <c r="Q88" s="186">
        <v>97.174000000000007</v>
      </c>
      <c r="R88" s="186">
        <v>0</v>
      </c>
      <c r="T88" s="186">
        <v>0.73296539999999999</v>
      </c>
      <c r="V88" s="186">
        <v>3.7230000000000002E-3</v>
      </c>
      <c r="X88" s="186">
        <v>0.37091499999999999</v>
      </c>
      <c r="Y88" s="186" t="s">
        <v>829</v>
      </c>
      <c r="Z88" s="186" t="s">
        <v>847</v>
      </c>
      <c r="AA88" s="186" t="s">
        <v>889</v>
      </c>
      <c r="AE88" s="186" t="s">
        <v>886</v>
      </c>
      <c r="AF88" s="186">
        <v>0</v>
      </c>
    </row>
    <row r="89" spans="1:32" x14ac:dyDescent="0.2">
      <c r="A89" s="186" t="s">
        <v>111</v>
      </c>
      <c r="B89" s="186">
        <v>15</v>
      </c>
      <c r="C89" s="186" t="s">
        <v>208</v>
      </c>
      <c r="D89" s="186" t="s">
        <v>209</v>
      </c>
      <c r="E89" s="186">
        <v>0.83</v>
      </c>
      <c r="H89" s="186">
        <v>873</v>
      </c>
      <c r="I89" s="186">
        <v>-33.502000000000002</v>
      </c>
      <c r="J89" s="186" t="s">
        <v>758</v>
      </c>
      <c r="K89" s="186">
        <v>4</v>
      </c>
      <c r="L89" s="186">
        <v>54.874892299999999</v>
      </c>
      <c r="M89" s="186">
        <v>23.975999999999999</v>
      </c>
      <c r="P89" s="186">
        <v>23.608000000000001</v>
      </c>
      <c r="R89" s="186">
        <v>0</v>
      </c>
      <c r="S89" s="186">
        <v>1.1476431</v>
      </c>
      <c r="U89" s="186">
        <v>1.08056E-2</v>
      </c>
      <c r="W89" s="186">
        <v>1.069013</v>
      </c>
      <c r="AB89" s="186" t="s">
        <v>759</v>
      </c>
      <c r="AC89" s="186" t="s">
        <v>760</v>
      </c>
      <c r="AD89" s="186" t="s">
        <v>761</v>
      </c>
      <c r="AE89" s="186" t="s">
        <v>886</v>
      </c>
      <c r="AF89" s="186">
        <v>95</v>
      </c>
    </row>
    <row r="90" spans="1:32" x14ac:dyDescent="0.2">
      <c r="A90" s="186" t="s">
        <v>111</v>
      </c>
      <c r="B90" s="186">
        <v>15</v>
      </c>
      <c r="C90" s="186" t="s">
        <v>208</v>
      </c>
      <c r="D90" s="186" t="s">
        <v>209</v>
      </c>
      <c r="E90" s="186">
        <v>0.83</v>
      </c>
      <c r="H90" s="186">
        <v>5704</v>
      </c>
      <c r="I90" s="186">
        <v>-43.8</v>
      </c>
      <c r="K90" s="186">
        <v>5</v>
      </c>
      <c r="L90" s="186">
        <v>91.138435299999998</v>
      </c>
      <c r="M90" s="186">
        <v>106.56699999999999</v>
      </c>
      <c r="P90" s="186">
        <v>104.949</v>
      </c>
      <c r="R90" s="186">
        <v>1</v>
      </c>
      <c r="S90" s="186">
        <v>1.1354409000000001</v>
      </c>
      <c r="U90" s="186">
        <v>1.06905E-2</v>
      </c>
      <c r="W90" s="186">
        <v>1.0577430000000001</v>
      </c>
      <c r="AB90" s="186" t="s">
        <v>762</v>
      </c>
      <c r="AC90" s="186" t="s">
        <v>809</v>
      </c>
      <c r="AD90" s="186" t="s">
        <v>890</v>
      </c>
      <c r="AE90" s="186" t="s">
        <v>886</v>
      </c>
      <c r="AF90" s="186">
        <v>95</v>
      </c>
    </row>
    <row r="91" spans="1:32" x14ac:dyDescent="0.2">
      <c r="A91" s="186" t="s">
        <v>111</v>
      </c>
      <c r="B91" s="186">
        <v>15</v>
      </c>
      <c r="C91" s="186" t="s">
        <v>208</v>
      </c>
      <c r="D91" s="186" t="s">
        <v>209</v>
      </c>
      <c r="E91" s="186">
        <v>0.83</v>
      </c>
      <c r="H91" s="186">
        <v>5694</v>
      </c>
      <c r="I91" s="186">
        <v>-44.029000000000003</v>
      </c>
      <c r="K91" s="186">
        <v>6</v>
      </c>
      <c r="L91" s="186">
        <v>90.838247800000005</v>
      </c>
      <c r="M91" s="186">
        <v>106.86799999999999</v>
      </c>
      <c r="P91" s="186">
        <v>105.245</v>
      </c>
      <c r="R91" s="186">
        <v>0</v>
      </c>
      <c r="S91" s="186">
        <v>1.1351798</v>
      </c>
      <c r="U91" s="186">
        <v>1.06879E-2</v>
      </c>
      <c r="W91" s="186">
        <v>1.0574920000000001</v>
      </c>
      <c r="AB91" s="186" t="s">
        <v>764</v>
      </c>
      <c r="AC91" s="186" t="s">
        <v>880</v>
      </c>
      <c r="AD91" s="186" t="s">
        <v>878</v>
      </c>
      <c r="AE91" s="186" t="s">
        <v>886</v>
      </c>
      <c r="AF91" s="186">
        <v>95</v>
      </c>
    </row>
    <row r="92" spans="1:32" x14ac:dyDescent="0.2">
      <c r="A92" s="186" t="s">
        <v>111</v>
      </c>
      <c r="B92" s="186">
        <v>16</v>
      </c>
      <c r="C92" s="186" t="s">
        <v>210</v>
      </c>
      <c r="D92" s="186" t="s">
        <v>211</v>
      </c>
      <c r="E92" s="186">
        <v>0.84699999999999998</v>
      </c>
      <c r="F92" s="186">
        <v>6857</v>
      </c>
      <c r="G92" s="186">
        <v>0.114</v>
      </c>
      <c r="K92" s="186">
        <v>1</v>
      </c>
      <c r="L92" s="186">
        <v>20.723461199999999</v>
      </c>
      <c r="M92" s="186">
        <v>126.327</v>
      </c>
      <c r="Q92" s="186">
        <v>125.41800000000001</v>
      </c>
      <c r="R92" s="186">
        <v>0</v>
      </c>
      <c r="T92" s="186">
        <v>0.72422129999999996</v>
      </c>
      <c r="V92" s="186">
        <v>3.6786000000000002E-3</v>
      </c>
      <c r="X92" s="186">
        <v>0.36651400000000001</v>
      </c>
      <c r="Y92" s="186" t="s">
        <v>840</v>
      </c>
      <c r="Z92" s="186" t="s">
        <v>864</v>
      </c>
      <c r="AA92" s="186" t="s">
        <v>891</v>
      </c>
      <c r="AE92" s="186" t="s">
        <v>892</v>
      </c>
      <c r="AF92" s="186">
        <v>0</v>
      </c>
    </row>
    <row r="93" spans="1:32" x14ac:dyDescent="0.2">
      <c r="A93" s="186" t="s">
        <v>111</v>
      </c>
      <c r="B93" s="186">
        <v>16</v>
      </c>
      <c r="C93" s="186" t="s">
        <v>210</v>
      </c>
      <c r="D93" s="186" t="s">
        <v>211</v>
      </c>
      <c r="E93" s="186">
        <v>0.84699999999999998</v>
      </c>
      <c r="F93" s="186">
        <v>6855</v>
      </c>
      <c r="G93" s="186">
        <v>0</v>
      </c>
      <c r="K93" s="186">
        <v>2</v>
      </c>
      <c r="L93" s="186">
        <v>20.7357926</v>
      </c>
      <c r="M93" s="186">
        <v>126.401</v>
      </c>
      <c r="Q93" s="186">
        <v>125.49299999999999</v>
      </c>
      <c r="R93" s="186">
        <v>1</v>
      </c>
      <c r="T93" s="186">
        <v>0.72413850000000002</v>
      </c>
      <c r="V93" s="186">
        <v>3.6782E-3</v>
      </c>
      <c r="X93" s="186">
        <v>0.36647200000000002</v>
      </c>
      <c r="Y93" s="186" t="s">
        <v>769</v>
      </c>
      <c r="Z93" s="186" t="s">
        <v>807</v>
      </c>
      <c r="AA93" s="186" t="s">
        <v>893</v>
      </c>
      <c r="AE93" s="186" t="s">
        <v>892</v>
      </c>
      <c r="AF93" s="186">
        <v>0</v>
      </c>
    </row>
    <row r="94" spans="1:32" x14ac:dyDescent="0.2">
      <c r="A94" s="186" t="s">
        <v>111</v>
      </c>
      <c r="B94" s="186">
        <v>16</v>
      </c>
      <c r="C94" s="186" t="s">
        <v>210</v>
      </c>
      <c r="D94" s="186" t="s">
        <v>211</v>
      </c>
      <c r="E94" s="186">
        <v>0.84699999999999998</v>
      </c>
      <c r="F94" s="186">
        <v>4174</v>
      </c>
      <c r="G94" s="186">
        <v>8.9440000000000008</v>
      </c>
      <c r="J94" s="186" t="s">
        <v>754</v>
      </c>
      <c r="K94" s="186">
        <v>3</v>
      </c>
      <c r="L94" s="186">
        <v>16.711559399999999</v>
      </c>
      <c r="M94" s="186">
        <v>101.977</v>
      </c>
      <c r="Q94" s="186">
        <v>101.23699999999999</v>
      </c>
      <c r="R94" s="186">
        <v>0</v>
      </c>
      <c r="T94" s="186">
        <v>0.73061549999999997</v>
      </c>
      <c r="V94" s="186">
        <v>3.7111000000000002E-3</v>
      </c>
      <c r="X94" s="186">
        <v>0.36973800000000001</v>
      </c>
      <c r="Y94" s="186" t="s">
        <v>829</v>
      </c>
      <c r="Z94" s="186" t="s">
        <v>812</v>
      </c>
      <c r="AA94" s="186" t="s">
        <v>894</v>
      </c>
      <c r="AE94" s="186" t="s">
        <v>892</v>
      </c>
      <c r="AF94" s="186">
        <v>0</v>
      </c>
    </row>
    <row r="95" spans="1:32" x14ac:dyDescent="0.2">
      <c r="A95" s="186" t="s">
        <v>111</v>
      </c>
      <c r="B95" s="186">
        <v>16</v>
      </c>
      <c r="C95" s="186" t="s">
        <v>210</v>
      </c>
      <c r="D95" s="186" t="s">
        <v>211</v>
      </c>
      <c r="E95" s="186">
        <v>0.84699999999999998</v>
      </c>
      <c r="H95" s="186">
        <v>879</v>
      </c>
      <c r="I95" s="186">
        <v>-32.542000000000002</v>
      </c>
      <c r="J95" s="186" t="s">
        <v>758</v>
      </c>
      <c r="K95" s="186">
        <v>4</v>
      </c>
      <c r="L95" s="186">
        <v>54.059199999999997</v>
      </c>
      <c r="M95" s="186">
        <v>24.132000000000001</v>
      </c>
      <c r="P95" s="186">
        <v>23.760999999999999</v>
      </c>
      <c r="R95" s="186">
        <v>0</v>
      </c>
      <c r="S95" s="186">
        <v>1.1486589</v>
      </c>
      <c r="U95" s="186">
        <v>1.08164E-2</v>
      </c>
      <c r="W95" s="186">
        <v>1.070063</v>
      </c>
      <c r="AB95" s="186" t="s">
        <v>759</v>
      </c>
      <c r="AC95" s="186" t="s">
        <v>760</v>
      </c>
      <c r="AD95" s="186" t="s">
        <v>895</v>
      </c>
      <c r="AE95" s="186" t="s">
        <v>892</v>
      </c>
      <c r="AF95" s="186">
        <v>95</v>
      </c>
    </row>
    <row r="96" spans="1:32" x14ac:dyDescent="0.2">
      <c r="A96" s="186" t="s">
        <v>111</v>
      </c>
      <c r="B96" s="186">
        <v>16</v>
      </c>
      <c r="C96" s="186" t="s">
        <v>210</v>
      </c>
      <c r="D96" s="186" t="s">
        <v>211</v>
      </c>
      <c r="E96" s="186">
        <v>0.84699999999999998</v>
      </c>
      <c r="H96" s="186">
        <v>5711</v>
      </c>
      <c r="I96" s="186">
        <v>-43.8</v>
      </c>
      <c r="K96" s="186">
        <v>5</v>
      </c>
      <c r="L96" s="186">
        <v>89.202691900000005</v>
      </c>
      <c r="M96" s="186">
        <v>106.67700000000001</v>
      </c>
      <c r="P96" s="186">
        <v>105.057</v>
      </c>
      <c r="R96" s="186">
        <v>1</v>
      </c>
      <c r="S96" s="186">
        <v>1.1353816000000001</v>
      </c>
      <c r="U96" s="186">
        <v>1.06905E-2</v>
      </c>
      <c r="W96" s="186">
        <v>1.0577430000000001</v>
      </c>
      <c r="AB96" s="186" t="s">
        <v>759</v>
      </c>
      <c r="AC96" s="186" t="s">
        <v>809</v>
      </c>
      <c r="AD96" s="186" t="s">
        <v>896</v>
      </c>
      <c r="AE96" s="186" t="s">
        <v>892</v>
      </c>
      <c r="AF96" s="186">
        <v>95</v>
      </c>
    </row>
    <row r="97" spans="1:32" x14ac:dyDescent="0.2">
      <c r="A97" s="186" t="s">
        <v>111</v>
      </c>
      <c r="B97" s="186">
        <v>16</v>
      </c>
      <c r="C97" s="186" t="s">
        <v>210</v>
      </c>
      <c r="D97" s="186" t="s">
        <v>211</v>
      </c>
      <c r="E97" s="186">
        <v>0.84699999999999998</v>
      </c>
      <c r="H97" s="186">
        <v>5702</v>
      </c>
      <c r="I97" s="186">
        <v>-44.033999999999999</v>
      </c>
      <c r="K97" s="186">
        <v>6</v>
      </c>
      <c r="L97" s="186">
        <v>88.952060700000004</v>
      </c>
      <c r="M97" s="186">
        <v>106.932</v>
      </c>
      <c r="P97" s="186">
        <v>105.30800000000001</v>
      </c>
      <c r="R97" s="186">
        <v>0</v>
      </c>
      <c r="S97" s="186">
        <v>1.1351168</v>
      </c>
      <c r="U97" s="186">
        <v>1.06879E-2</v>
      </c>
      <c r="W97" s="186">
        <v>1.0574870000000001</v>
      </c>
      <c r="AB97" s="186" t="s">
        <v>764</v>
      </c>
      <c r="AC97" s="186" t="s">
        <v>880</v>
      </c>
      <c r="AD97" s="186" t="s">
        <v>823</v>
      </c>
      <c r="AE97" s="186" t="s">
        <v>892</v>
      </c>
      <c r="AF97" s="186">
        <v>95</v>
      </c>
    </row>
    <row r="98" spans="1:32" x14ac:dyDescent="0.2">
      <c r="A98" s="186" t="s">
        <v>111</v>
      </c>
      <c r="B98" s="186">
        <v>17</v>
      </c>
      <c r="C98" s="186" t="s">
        <v>212</v>
      </c>
      <c r="D98" s="186" t="s">
        <v>213</v>
      </c>
      <c r="E98" s="186">
        <v>0.83199999999999996</v>
      </c>
      <c r="F98" s="186">
        <v>6852</v>
      </c>
      <c r="G98" s="186">
        <v>0.114</v>
      </c>
      <c r="K98" s="186">
        <v>1</v>
      </c>
      <c r="L98" s="186">
        <v>21.1178317</v>
      </c>
      <c r="M98" s="186">
        <v>126.45</v>
      </c>
      <c r="Q98" s="186">
        <v>125.541</v>
      </c>
      <c r="R98" s="186">
        <v>0</v>
      </c>
      <c r="T98" s="186">
        <v>0.72421650000000004</v>
      </c>
      <c r="V98" s="186">
        <v>3.6786000000000002E-3</v>
      </c>
      <c r="X98" s="186">
        <v>0.36651400000000001</v>
      </c>
      <c r="Y98" s="186" t="s">
        <v>897</v>
      </c>
      <c r="Z98" s="186" t="s">
        <v>841</v>
      </c>
      <c r="AA98" s="186" t="s">
        <v>898</v>
      </c>
      <c r="AE98" s="186" t="s">
        <v>899</v>
      </c>
      <c r="AF98" s="186">
        <v>0</v>
      </c>
    </row>
    <row r="99" spans="1:32" x14ac:dyDescent="0.2">
      <c r="A99" s="186" t="s">
        <v>111</v>
      </c>
      <c r="B99" s="186">
        <v>17</v>
      </c>
      <c r="C99" s="186" t="s">
        <v>212</v>
      </c>
      <c r="D99" s="186" t="s">
        <v>213</v>
      </c>
      <c r="E99" s="186">
        <v>0.83199999999999996</v>
      </c>
      <c r="F99" s="186">
        <v>6865</v>
      </c>
      <c r="G99" s="186">
        <v>0</v>
      </c>
      <c r="K99" s="186">
        <v>2</v>
      </c>
      <c r="L99" s="186">
        <v>21.110615800000001</v>
      </c>
      <c r="M99" s="186">
        <v>126.407</v>
      </c>
      <c r="Q99" s="186">
        <v>125.498</v>
      </c>
      <c r="R99" s="186">
        <v>1</v>
      </c>
      <c r="T99" s="186">
        <v>0.7241339</v>
      </c>
      <c r="V99" s="186">
        <v>3.6782E-3</v>
      </c>
      <c r="X99" s="186">
        <v>0.36647200000000002</v>
      </c>
      <c r="Y99" s="186" t="s">
        <v>887</v>
      </c>
      <c r="Z99" s="186" t="s">
        <v>791</v>
      </c>
      <c r="AA99" s="186" t="s">
        <v>900</v>
      </c>
      <c r="AE99" s="186" t="s">
        <v>899</v>
      </c>
      <c r="AF99" s="186">
        <v>0</v>
      </c>
    </row>
    <row r="100" spans="1:32" x14ac:dyDescent="0.2">
      <c r="A100" s="186" t="s">
        <v>111</v>
      </c>
      <c r="B100" s="186">
        <v>17</v>
      </c>
      <c r="C100" s="186" t="s">
        <v>212</v>
      </c>
      <c r="D100" s="186" t="s">
        <v>213</v>
      </c>
      <c r="E100" s="186">
        <v>0.83199999999999996</v>
      </c>
      <c r="F100" s="186">
        <v>3350</v>
      </c>
      <c r="G100" s="186">
        <v>10.151</v>
      </c>
      <c r="J100" s="186" t="s">
        <v>754</v>
      </c>
      <c r="K100" s="186">
        <v>3</v>
      </c>
      <c r="L100" s="186">
        <v>13.6013757</v>
      </c>
      <c r="M100" s="186">
        <v>81.599000000000004</v>
      </c>
      <c r="Q100" s="186">
        <v>81.006</v>
      </c>
      <c r="R100" s="186">
        <v>0</v>
      </c>
      <c r="T100" s="186">
        <v>0.73148429999999998</v>
      </c>
      <c r="V100" s="186">
        <v>3.7155000000000001E-3</v>
      </c>
      <c r="X100" s="186">
        <v>0.37017800000000001</v>
      </c>
      <c r="Y100" s="186" t="s">
        <v>840</v>
      </c>
      <c r="Z100" s="186" t="s">
        <v>847</v>
      </c>
      <c r="AA100" s="186" t="s">
        <v>901</v>
      </c>
      <c r="AE100" s="186" t="s">
        <v>899</v>
      </c>
      <c r="AF100" s="186">
        <v>0</v>
      </c>
    </row>
    <row r="101" spans="1:32" x14ac:dyDescent="0.2">
      <c r="A101" s="186" t="s">
        <v>111</v>
      </c>
      <c r="B101" s="186">
        <v>17</v>
      </c>
      <c r="C101" s="186" t="s">
        <v>212</v>
      </c>
      <c r="D101" s="186" t="s">
        <v>213</v>
      </c>
      <c r="E101" s="186">
        <v>0.83199999999999996</v>
      </c>
      <c r="H101" s="186">
        <v>941</v>
      </c>
      <c r="I101" s="186">
        <v>-33.499000000000002</v>
      </c>
      <c r="J101" s="186" t="s">
        <v>758</v>
      </c>
      <c r="K101" s="186">
        <v>4</v>
      </c>
      <c r="L101" s="186">
        <v>58.289221699999999</v>
      </c>
      <c r="M101" s="186">
        <v>25.908999999999999</v>
      </c>
      <c r="P101" s="186">
        <v>25.510999999999999</v>
      </c>
      <c r="R101" s="186">
        <v>0</v>
      </c>
      <c r="S101" s="186">
        <v>1.1476458</v>
      </c>
      <c r="U101" s="186">
        <v>1.08057E-2</v>
      </c>
      <c r="W101" s="186">
        <v>1.069016</v>
      </c>
      <c r="AB101" s="186" t="s">
        <v>759</v>
      </c>
      <c r="AC101" s="186" t="s">
        <v>760</v>
      </c>
      <c r="AD101" s="186" t="s">
        <v>895</v>
      </c>
      <c r="AE101" s="186" t="s">
        <v>899</v>
      </c>
      <c r="AF101" s="186">
        <v>95</v>
      </c>
    </row>
    <row r="102" spans="1:32" x14ac:dyDescent="0.2">
      <c r="A102" s="186" t="s">
        <v>111</v>
      </c>
      <c r="B102" s="186">
        <v>17</v>
      </c>
      <c r="C102" s="186" t="s">
        <v>212</v>
      </c>
      <c r="D102" s="186" t="s">
        <v>213</v>
      </c>
      <c r="E102" s="186">
        <v>0.83199999999999996</v>
      </c>
      <c r="H102" s="186">
        <v>5702</v>
      </c>
      <c r="I102" s="186">
        <v>-43.8</v>
      </c>
      <c r="K102" s="186">
        <v>5</v>
      </c>
      <c r="L102" s="186">
        <v>90.823567199999999</v>
      </c>
      <c r="M102" s="186">
        <v>106.664</v>
      </c>
      <c r="P102" s="186">
        <v>105.044</v>
      </c>
      <c r="R102" s="186">
        <v>1</v>
      </c>
      <c r="S102" s="186">
        <v>1.1354006999999999</v>
      </c>
      <c r="U102" s="186">
        <v>1.06905E-2</v>
      </c>
      <c r="W102" s="186">
        <v>1.0577430000000001</v>
      </c>
      <c r="AB102" s="186" t="s">
        <v>759</v>
      </c>
      <c r="AC102" s="186" t="s">
        <v>809</v>
      </c>
      <c r="AD102" s="186" t="s">
        <v>896</v>
      </c>
      <c r="AE102" s="186" t="s">
        <v>899</v>
      </c>
      <c r="AF102" s="186">
        <v>95</v>
      </c>
    </row>
    <row r="103" spans="1:32" x14ac:dyDescent="0.2">
      <c r="A103" s="186" t="s">
        <v>111</v>
      </c>
      <c r="B103" s="186">
        <v>17</v>
      </c>
      <c r="C103" s="186" t="s">
        <v>212</v>
      </c>
      <c r="D103" s="186" t="s">
        <v>213</v>
      </c>
      <c r="E103" s="186">
        <v>0.83199999999999996</v>
      </c>
      <c r="H103" s="186">
        <v>5704</v>
      </c>
      <c r="I103" s="186">
        <v>-44.036000000000001</v>
      </c>
      <c r="K103" s="186">
        <v>6</v>
      </c>
      <c r="L103" s="186">
        <v>90.537427399999999</v>
      </c>
      <c r="M103" s="186">
        <v>106.95</v>
      </c>
      <c r="P103" s="186">
        <v>105.32599999999999</v>
      </c>
      <c r="R103" s="186">
        <v>0</v>
      </c>
      <c r="S103" s="186">
        <v>1.1351328000000001</v>
      </c>
      <c r="U103" s="186">
        <v>1.06879E-2</v>
      </c>
      <c r="W103" s="186">
        <v>1.0574840000000001</v>
      </c>
      <c r="AB103" s="186" t="s">
        <v>764</v>
      </c>
      <c r="AC103" s="186" t="s">
        <v>880</v>
      </c>
      <c r="AD103" s="186" t="s">
        <v>823</v>
      </c>
      <c r="AE103" s="186" t="s">
        <v>899</v>
      </c>
      <c r="AF103" s="186">
        <v>95</v>
      </c>
    </row>
    <row r="104" spans="1:32" x14ac:dyDescent="0.2">
      <c r="A104" s="186" t="s">
        <v>111</v>
      </c>
      <c r="B104" s="186">
        <v>18</v>
      </c>
      <c r="C104" s="186" t="s">
        <v>214</v>
      </c>
      <c r="D104" s="186" t="s">
        <v>215</v>
      </c>
      <c r="E104" s="186">
        <v>0.83899999999999997</v>
      </c>
      <c r="F104" s="186">
        <v>6864</v>
      </c>
      <c r="G104" s="186">
        <v>9.4E-2</v>
      </c>
      <c r="K104" s="186">
        <v>1</v>
      </c>
      <c r="L104" s="186">
        <v>20.9177508</v>
      </c>
      <c r="M104" s="186">
        <v>126.307</v>
      </c>
      <c r="Q104" s="186">
        <v>125.399</v>
      </c>
      <c r="R104" s="186">
        <v>0</v>
      </c>
      <c r="T104" s="186">
        <v>0.72420830000000003</v>
      </c>
      <c r="V104" s="186">
        <v>3.6784999999999999E-3</v>
      </c>
      <c r="X104" s="186">
        <v>0.366506</v>
      </c>
      <c r="Y104" s="186" t="s">
        <v>897</v>
      </c>
      <c r="Z104" s="186" t="s">
        <v>902</v>
      </c>
      <c r="AA104" s="186" t="s">
        <v>903</v>
      </c>
      <c r="AE104" s="186" t="s">
        <v>904</v>
      </c>
      <c r="AF104" s="186">
        <v>0</v>
      </c>
    </row>
    <row r="105" spans="1:32" x14ac:dyDescent="0.2">
      <c r="A105" s="186" t="s">
        <v>111</v>
      </c>
      <c r="B105" s="186">
        <v>18</v>
      </c>
      <c r="C105" s="186" t="s">
        <v>214</v>
      </c>
      <c r="D105" s="186" t="s">
        <v>215</v>
      </c>
      <c r="E105" s="186">
        <v>0.83899999999999997</v>
      </c>
      <c r="F105" s="186">
        <v>6859</v>
      </c>
      <c r="G105" s="186">
        <v>0</v>
      </c>
      <c r="K105" s="186">
        <v>2</v>
      </c>
      <c r="L105" s="186">
        <v>20.9277607</v>
      </c>
      <c r="M105" s="186">
        <v>126.367</v>
      </c>
      <c r="Q105" s="186">
        <v>125.458</v>
      </c>
      <c r="R105" s="186">
        <v>1</v>
      </c>
      <c r="T105" s="186">
        <v>0.72414060000000002</v>
      </c>
      <c r="V105" s="186">
        <v>3.6782E-3</v>
      </c>
      <c r="X105" s="186">
        <v>0.36647200000000002</v>
      </c>
      <c r="Y105" s="186" t="s">
        <v>887</v>
      </c>
      <c r="Z105" s="186" t="s">
        <v>807</v>
      </c>
      <c r="AA105" s="186" t="s">
        <v>905</v>
      </c>
      <c r="AE105" s="186" t="s">
        <v>904</v>
      </c>
      <c r="AF105" s="186">
        <v>0</v>
      </c>
    </row>
    <row r="106" spans="1:32" x14ac:dyDescent="0.2">
      <c r="A106" s="186" t="s">
        <v>111</v>
      </c>
      <c r="B106" s="186">
        <v>18</v>
      </c>
      <c r="C106" s="186" t="s">
        <v>214</v>
      </c>
      <c r="D106" s="186" t="s">
        <v>215</v>
      </c>
      <c r="E106" s="186">
        <v>0.83899999999999997</v>
      </c>
      <c r="F106" s="186">
        <v>4075</v>
      </c>
      <c r="G106" s="186">
        <v>12.337</v>
      </c>
      <c r="J106" s="186" t="s">
        <v>754</v>
      </c>
      <c r="K106" s="186">
        <v>3</v>
      </c>
      <c r="L106" s="186">
        <v>16.458286399999999</v>
      </c>
      <c r="M106" s="186">
        <v>99.492999999999995</v>
      </c>
      <c r="Q106" s="186">
        <v>98.769000000000005</v>
      </c>
      <c r="R106" s="186">
        <v>0</v>
      </c>
      <c r="T106" s="186">
        <v>0.733074</v>
      </c>
      <c r="V106" s="186">
        <v>3.7236000000000001E-3</v>
      </c>
      <c r="X106" s="186">
        <v>0.37097599999999997</v>
      </c>
      <c r="Y106" s="186" t="s">
        <v>840</v>
      </c>
      <c r="Z106" s="186" t="s">
        <v>847</v>
      </c>
      <c r="AA106" s="186" t="s">
        <v>831</v>
      </c>
      <c r="AE106" s="186" t="s">
        <v>904</v>
      </c>
      <c r="AF106" s="186">
        <v>0</v>
      </c>
    </row>
    <row r="107" spans="1:32" x14ac:dyDescent="0.2">
      <c r="A107" s="186" t="s">
        <v>111</v>
      </c>
      <c r="B107" s="186">
        <v>18</v>
      </c>
      <c r="C107" s="186" t="s">
        <v>214</v>
      </c>
      <c r="D107" s="186" t="s">
        <v>215</v>
      </c>
      <c r="E107" s="186">
        <v>0.83899999999999997</v>
      </c>
      <c r="H107" s="186">
        <v>862</v>
      </c>
      <c r="I107" s="186">
        <v>-32.777999999999999</v>
      </c>
      <c r="J107" s="186" t="s">
        <v>758</v>
      </c>
      <c r="K107" s="186">
        <v>4</v>
      </c>
      <c r="L107" s="186">
        <v>53.53199</v>
      </c>
      <c r="M107" s="186">
        <v>23.571000000000002</v>
      </c>
      <c r="P107" s="186">
        <v>23.207999999999998</v>
      </c>
      <c r="R107" s="186">
        <v>0</v>
      </c>
      <c r="S107" s="186">
        <v>1.1484542</v>
      </c>
      <c r="U107" s="186">
        <v>1.0813700000000001E-2</v>
      </c>
      <c r="W107" s="186">
        <v>1.0698049999999999</v>
      </c>
      <c r="AB107" s="186" t="s">
        <v>759</v>
      </c>
      <c r="AC107" s="186" t="s">
        <v>760</v>
      </c>
      <c r="AD107" s="186" t="s">
        <v>906</v>
      </c>
      <c r="AE107" s="186" t="s">
        <v>904</v>
      </c>
      <c r="AF107" s="186">
        <v>95</v>
      </c>
    </row>
    <row r="108" spans="1:32" x14ac:dyDescent="0.2">
      <c r="A108" s="186" t="s">
        <v>111</v>
      </c>
      <c r="B108" s="186">
        <v>18</v>
      </c>
      <c r="C108" s="186" t="s">
        <v>214</v>
      </c>
      <c r="D108" s="186" t="s">
        <v>215</v>
      </c>
      <c r="E108" s="186">
        <v>0.83899999999999997</v>
      </c>
      <c r="H108" s="186">
        <v>5705</v>
      </c>
      <c r="I108" s="186">
        <v>-43.8</v>
      </c>
      <c r="K108" s="186">
        <v>5</v>
      </c>
      <c r="L108" s="186">
        <v>90.110908800000004</v>
      </c>
      <c r="M108" s="186">
        <v>106.61799999999999</v>
      </c>
      <c r="P108" s="186">
        <v>104.999</v>
      </c>
      <c r="R108" s="186">
        <v>1</v>
      </c>
      <c r="S108" s="186">
        <v>1.1353901</v>
      </c>
      <c r="U108" s="186">
        <v>1.06905E-2</v>
      </c>
      <c r="W108" s="186">
        <v>1.0577430000000001</v>
      </c>
      <c r="AB108" s="186" t="s">
        <v>762</v>
      </c>
      <c r="AC108" s="186" t="s">
        <v>809</v>
      </c>
      <c r="AD108" s="186" t="s">
        <v>907</v>
      </c>
      <c r="AE108" s="186" t="s">
        <v>904</v>
      </c>
      <c r="AF108" s="186">
        <v>95</v>
      </c>
    </row>
    <row r="109" spans="1:32" x14ac:dyDescent="0.2">
      <c r="A109" s="186" t="s">
        <v>111</v>
      </c>
      <c r="B109" s="186">
        <v>18</v>
      </c>
      <c r="C109" s="186" t="s">
        <v>214</v>
      </c>
      <c r="D109" s="186" t="s">
        <v>215</v>
      </c>
      <c r="E109" s="186">
        <v>0.83899999999999997</v>
      </c>
      <c r="H109" s="186">
        <v>5701</v>
      </c>
      <c r="I109" s="186">
        <v>-44.033000000000001</v>
      </c>
      <c r="K109" s="186">
        <v>6</v>
      </c>
      <c r="L109" s="186">
        <v>89.820815699999997</v>
      </c>
      <c r="M109" s="186">
        <v>106.911</v>
      </c>
      <c r="P109" s="186">
        <v>105.288</v>
      </c>
      <c r="R109" s="186">
        <v>0</v>
      </c>
      <c r="S109" s="186">
        <v>1.1351256000000001</v>
      </c>
      <c r="U109" s="186">
        <v>1.06879E-2</v>
      </c>
      <c r="W109" s="186">
        <v>1.057488</v>
      </c>
      <c r="AB109" s="186" t="s">
        <v>764</v>
      </c>
      <c r="AC109" s="186" t="s">
        <v>880</v>
      </c>
      <c r="AD109" s="186" t="s">
        <v>761</v>
      </c>
      <c r="AE109" s="186" t="s">
        <v>904</v>
      </c>
      <c r="AF109" s="186">
        <v>95</v>
      </c>
    </row>
    <row r="110" spans="1:32" x14ac:dyDescent="0.2">
      <c r="A110" s="186" t="s">
        <v>111</v>
      </c>
      <c r="B110" s="186">
        <v>19</v>
      </c>
      <c r="C110" s="186" t="s">
        <v>216</v>
      </c>
      <c r="D110" s="186" t="s">
        <v>217</v>
      </c>
      <c r="E110" s="186">
        <v>0.84</v>
      </c>
      <c r="F110" s="186">
        <v>6852</v>
      </c>
      <c r="G110" s="186">
        <v>0.13800000000000001</v>
      </c>
      <c r="K110" s="186">
        <v>1</v>
      </c>
      <c r="L110" s="186">
        <v>20.882642700000002</v>
      </c>
      <c r="M110" s="186">
        <v>126.245</v>
      </c>
      <c r="Q110" s="186">
        <v>125.33799999999999</v>
      </c>
      <c r="R110" s="186">
        <v>0</v>
      </c>
      <c r="T110" s="186">
        <v>0.72420669999999998</v>
      </c>
      <c r="V110" s="186">
        <v>3.6787E-3</v>
      </c>
      <c r="X110" s="186">
        <v>0.36652299999999999</v>
      </c>
      <c r="Y110" s="186" t="s">
        <v>897</v>
      </c>
      <c r="Z110" s="186" t="s">
        <v>902</v>
      </c>
      <c r="AA110" s="186" t="s">
        <v>908</v>
      </c>
      <c r="AE110" s="186" t="s">
        <v>909</v>
      </c>
      <c r="AF110" s="186">
        <v>0</v>
      </c>
    </row>
    <row r="111" spans="1:32" x14ac:dyDescent="0.2">
      <c r="A111" s="186" t="s">
        <v>111</v>
      </c>
      <c r="B111" s="186">
        <v>19</v>
      </c>
      <c r="C111" s="186" t="s">
        <v>216</v>
      </c>
      <c r="D111" s="186" t="s">
        <v>217</v>
      </c>
      <c r="E111" s="186">
        <v>0.84</v>
      </c>
      <c r="F111" s="186">
        <v>6853</v>
      </c>
      <c r="G111" s="186">
        <v>0</v>
      </c>
      <c r="K111" s="186">
        <v>2</v>
      </c>
      <c r="L111" s="186">
        <v>20.899950700000002</v>
      </c>
      <c r="M111" s="186">
        <v>126.349</v>
      </c>
      <c r="Q111" s="186">
        <v>125.441</v>
      </c>
      <c r="R111" s="186">
        <v>1</v>
      </c>
      <c r="T111" s="186">
        <v>0.72410660000000004</v>
      </c>
      <c r="V111" s="186">
        <v>3.6782E-3</v>
      </c>
      <c r="X111" s="186">
        <v>0.36647200000000002</v>
      </c>
      <c r="Y111" s="186" t="s">
        <v>887</v>
      </c>
      <c r="Z111" s="186" t="s">
        <v>791</v>
      </c>
      <c r="AA111" s="186" t="s">
        <v>910</v>
      </c>
      <c r="AE111" s="186" t="s">
        <v>909</v>
      </c>
      <c r="AF111" s="186">
        <v>0</v>
      </c>
    </row>
    <row r="112" spans="1:32" x14ac:dyDescent="0.2">
      <c r="A112" s="186" t="s">
        <v>111</v>
      </c>
      <c r="B112" s="186">
        <v>19</v>
      </c>
      <c r="C112" s="186" t="s">
        <v>216</v>
      </c>
      <c r="D112" s="186" t="s">
        <v>217</v>
      </c>
      <c r="E112" s="186">
        <v>0.84</v>
      </c>
      <c r="F112" s="186">
        <v>3905</v>
      </c>
      <c r="G112" s="186">
        <v>12.444000000000001</v>
      </c>
      <c r="J112" s="186" t="s">
        <v>754</v>
      </c>
      <c r="K112" s="186">
        <v>3</v>
      </c>
      <c r="L112" s="186">
        <v>15.7070753</v>
      </c>
      <c r="M112" s="186">
        <v>95.082999999999998</v>
      </c>
      <c r="Q112" s="186">
        <v>94.391000000000005</v>
      </c>
      <c r="R112" s="186">
        <v>0</v>
      </c>
      <c r="T112" s="186">
        <v>0.73311729999999997</v>
      </c>
      <c r="V112" s="186">
        <v>3.7239999999999999E-3</v>
      </c>
      <c r="X112" s="186">
        <v>0.37101499999999998</v>
      </c>
      <c r="Y112" s="186" t="s">
        <v>840</v>
      </c>
      <c r="Z112" s="186" t="s">
        <v>847</v>
      </c>
      <c r="AA112" s="186" t="s">
        <v>911</v>
      </c>
      <c r="AE112" s="186" t="s">
        <v>909</v>
      </c>
      <c r="AF112" s="186">
        <v>0</v>
      </c>
    </row>
    <row r="113" spans="1:32" x14ac:dyDescent="0.2">
      <c r="A113" s="186" t="s">
        <v>111</v>
      </c>
      <c r="B113" s="186">
        <v>19</v>
      </c>
      <c r="C113" s="186" t="s">
        <v>216</v>
      </c>
      <c r="D113" s="186" t="s">
        <v>217</v>
      </c>
      <c r="E113" s="186">
        <v>0.84</v>
      </c>
      <c r="H113" s="186">
        <v>903</v>
      </c>
      <c r="I113" s="186">
        <v>-33.223999999999997</v>
      </c>
      <c r="J113" s="186" t="s">
        <v>758</v>
      </c>
      <c r="K113" s="186">
        <v>4</v>
      </c>
      <c r="L113" s="186">
        <v>55.631910099999999</v>
      </c>
      <c r="M113" s="186">
        <v>24.744</v>
      </c>
      <c r="P113" s="186">
        <v>24.363</v>
      </c>
      <c r="R113" s="186">
        <v>0</v>
      </c>
      <c r="S113" s="186">
        <v>1.1479729000000001</v>
      </c>
      <c r="U113" s="186">
        <v>1.0808699999999999E-2</v>
      </c>
      <c r="W113" s="186">
        <v>1.0693170000000001</v>
      </c>
      <c r="AB113" s="186" t="s">
        <v>759</v>
      </c>
      <c r="AC113" s="186" t="s">
        <v>760</v>
      </c>
      <c r="AD113" s="186" t="s">
        <v>906</v>
      </c>
      <c r="AE113" s="186" t="s">
        <v>909</v>
      </c>
      <c r="AF113" s="186">
        <v>95</v>
      </c>
    </row>
    <row r="114" spans="1:32" x14ac:dyDescent="0.2">
      <c r="A114" s="186" t="s">
        <v>111</v>
      </c>
      <c r="B114" s="186">
        <v>19</v>
      </c>
      <c r="C114" s="186" t="s">
        <v>216</v>
      </c>
      <c r="D114" s="186" t="s">
        <v>217</v>
      </c>
      <c r="E114" s="186">
        <v>0.84</v>
      </c>
      <c r="H114" s="186">
        <v>5698</v>
      </c>
      <c r="I114" s="186">
        <v>-43.8</v>
      </c>
      <c r="K114" s="186">
        <v>5</v>
      </c>
      <c r="L114" s="186">
        <v>90.038524600000002</v>
      </c>
      <c r="M114" s="186">
        <v>106.583</v>
      </c>
      <c r="P114" s="186">
        <v>104.964</v>
      </c>
      <c r="R114" s="186">
        <v>1</v>
      </c>
      <c r="S114" s="186">
        <v>1.1353899000000001</v>
      </c>
      <c r="U114" s="186">
        <v>1.06905E-2</v>
      </c>
      <c r="W114" s="186">
        <v>1.0577430000000001</v>
      </c>
      <c r="AB114" s="186" t="s">
        <v>759</v>
      </c>
      <c r="AC114" s="186" t="s">
        <v>809</v>
      </c>
      <c r="AD114" s="186" t="s">
        <v>907</v>
      </c>
      <c r="AE114" s="186" t="s">
        <v>909</v>
      </c>
      <c r="AF114" s="186">
        <v>95</v>
      </c>
    </row>
    <row r="115" spans="1:32" x14ac:dyDescent="0.2">
      <c r="A115" s="186" t="s">
        <v>111</v>
      </c>
      <c r="B115" s="186">
        <v>19</v>
      </c>
      <c r="C115" s="186" t="s">
        <v>216</v>
      </c>
      <c r="D115" s="186" t="s">
        <v>217</v>
      </c>
      <c r="E115" s="186">
        <v>0.84</v>
      </c>
      <c r="H115" s="186">
        <v>5703</v>
      </c>
      <c r="I115" s="186">
        <v>-44.029000000000003</v>
      </c>
      <c r="K115" s="186">
        <v>6</v>
      </c>
      <c r="L115" s="186">
        <v>89.755507499999993</v>
      </c>
      <c r="M115" s="186">
        <v>106.869</v>
      </c>
      <c r="P115" s="186">
        <v>105.247</v>
      </c>
      <c r="R115" s="186">
        <v>0</v>
      </c>
      <c r="S115" s="186">
        <v>1.1351298999999999</v>
      </c>
      <c r="U115" s="186">
        <v>1.06879E-2</v>
      </c>
      <c r="W115" s="186">
        <v>1.0574920000000001</v>
      </c>
      <c r="AB115" s="186" t="s">
        <v>764</v>
      </c>
      <c r="AC115" s="186" t="s">
        <v>880</v>
      </c>
      <c r="AD115" s="186" t="s">
        <v>761</v>
      </c>
      <c r="AE115" s="186" t="s">
        <v>909</v>
      </c>
      <c r="AF115" s="186">
        <v>95</v>
      </c>
    </row>
    <row r="116" spans="1:32" x14ac:dyDescent="0.2">
      <c r="A116" s="186" t="s">
        <v>111</v>
      </c>
      <c r="B116" s="186">
        <v>20</v>
      </c>
      <c r="C116" s="186" t="s">
        <v>218</v>
      </c>
      <c r="D116" s="186" t="s">
        <v>219</v>
      </c>
      <c r="E116" s="186">
        <v>0.82599999999999996</v>
      </c>
      <c r="F116" s="186">
        <v>6861</v>
      </c>
      <c r="G116" s="186">
        <v>0.114</v>
      </c>
      <c r="K116" s="186">
        <v>1</v>
      </c>
      <c r="L116" s="186">
        <v>21.257165100000002</v>
      </c>
      <c r="M116" s="186">
        <v>126.367</v>
      </c>
      <c r="Q116" s="186">
        <v>125.458</v>
      </c>
      <c r="R116" s="186">
        <v>0</v>
      </c>
      <c r="T116" s="186">
        <v>0.72419080000000002</v>
      </c>
      <c r="V116" s="186">
        <v>3.6786000000000002E-3</v>
      </c>
      <c r="X116" s="186">
        <v>0.36651400000000001</v>
      </c>
      <c r="Y116" s="186" t="s">
        <v>897</v>
      </c>
      <c r="Z116" s="186" t="s">
        <v>841</v>
      </c>
      <c r="AA116" s="186" t="s">
        <v>912</v>
      </c>
      <c r="AE116" s="186" t="s">
        <v>913</v>
      </c>
      <c r="AF116" s="186">
        <v>0</v>
      </c>
    </row>
    <row r="117" spans="1:32" x14ac:dyDescent="0.2">
      <c r="A117" s="186" t="s">
        <v>111</v>
      </c>
      <c r="B117" s="186">
        <v>20</v>
      </c>
      <c r="C117" s="186" t="s">
        <v>218</v>
      </c>
      <c r="D117" s="186" t="s">
        <v>219</v>
      </c>
      <c r="E117" s="186">
        <v>0.82599999999999996</v>
      </c>
      <c r="F117" s="186">
        <v>6865</v>
      </c>
      <c r="G117" s="186">
        <v>0</v>
      </c>
      <c r="K117" s="186">
        <v>2</v>
      </c>
      <c r="L117" s="186">
        <v>21.258205499999999</v>
      </c>
      <c r="M117" s="186">
        <v>126.373</v>
      </c>
      <c r="Q117" s="186">
        <v>125.465</v>
      </c>
      <c r="R117" s="186">
        <v>1</v>
      </c>
      <c r="T117" s="186">
        <v>0.72410830000000004</v>
      </c>
      <c r="V117" s="186">
        <v>3.6782E-3</v>
      </c>
      <c r="X117" s="186">
        <v>0.36647200000000002</v>
      </c>
      <c r="Y117" s="186" t="s">
        <v>887</v>
      </c>
      <c r="Z117" s="186" t="s">
        <v>791</v>
      </c>
      <c r="AA117" s="186" t="s">
        <v>914</v>
      </c>
      <c r="AE117" s="186" t="s">
        <v>913</v>
      </c>
      <c r="AF117" s="186">
        <v>0</v>
      </c>
    </row>
    <row r="118" spans="1:32" x14ac:dyDescent="0.2">
      <c r="A118" s="186" t="s">
        <v>111</v>
      </c>
      <c r="B118" s="186">
        <v>20</v>
      </c>
      <c r="C118" s="186" t="s">
        <v>218</v>
      </c>
      <c r="D118" s="186" t="s">
        <v>219</v>
      </c>
      <c r="E118" s="186">
        <v>0.82599999999999996</v>
      </c>
      <c r="F118" s="186">
        <v>3839</v>
      </c>
      <c r="G118" s="186">
        <v>8.9489999999999998</v>
      </c>
      <c r="J118" s="186" t="s">
        <v>754</v>
      </c>
      <c r="K118" s="186">
        <v>3</v>
      </c>
      <c r="L118" s="186">
        <v>15.7124916</v>
      </c>
      <c r="M118" s="186">
        <v>93.537000000000006</v>
      </c>
      <c r="Q118" s="186">
        <v>92.858000000000004</v>
      </c>
      <c r="R118" s="186">
        <v>0</v>
      </c>
      <c r="T118" s="186">
        <v>0.73058849999999997</v>
      </c>
      <c r="V118" s="186">
        <v>3.7111000000000002E-3</v>
      </c>
      <c r="X118" s="186">
        <v>0.36974000000000001</v>
      </c>
      <c r="Y118" s="186" t="s">
        <v>840</v>
      </c>
      <c r="Z118" s="186" t="s">
        <v>812</v>
      </c>
      <c r="AA118" s="186" t="s">
        <v>915</v>
      </c>
      <c r="AE118" s="186" t="s">
        <v>913</v>
      </c>
      <c r="AF118" s="186">
        <v>0</v>
      </c>
    </row>
    <row r="119" spans="1:32" x14ac:dyDescent="0.2">
      <c r="A119" s="186" t="s">
        <v>111</v>
      </c>
      <c r="B119" s="186">
        <v>20</v>
      </c>
      <c r="C119" s="186" t="s">
        <v>218</v>
      </c>
      <c r="D119" s="186" t="s">
        <v>219</v>
      </c>
      <c r="E119" s="186">
        <v>0.82599999999999996</v>
      </c>
      <c r="H119" s="186">
        <v>876</v>
      </c>
      <c r="I119" s="186">
        <v>-33.594999999999999</v>
      </c>
      <c r="J119" s="186" t="s">
        <v>758</v>
      </c>
      <c r="K119" s="186">
        <v>4</v>
      </c>
      <c r="L119" s="186">
        <v>55.2076347</v>
      </c>
      <c r="M119" s="186">
        <v>24.012</v>
      </c>
      <c r="P119" s="186">
        <v>23.643000000000001</v>
      </c>
      <c r="R119" s="186">
        <v>0</v>
      </c>
      <c r="S119" s="186">
        <v>1.1475401999999999</v>
      </c>
      <c r="U119" s="186">
        <v>1.0804599999999999E-2</v>
      </c>
      <c r="W119" s="186">
        <v>1.0689109999999999</v>
      </c>
      <c r="AB119" s="186" t="s">
        <v>759</v>
      </c>
      <c r="AC119" s="186" t="s">
        <v>760</v>
      </c>
      <c r="AD119" s="186" t="s">
        <v>906</v>
      </c>
      <c r="AE119" s="186" t="s">
        <v>913</v>
      </c>
      <c r="AF119" s="186">
        <v>95</v>
      </c>
    </row>
    <row r="120" spans="1:32" x14ac:dyDescent="0.2">
      <c r="A120" s="186" t="s">
        <v>111</v>
      </c>
      <c r="B120" s="186">
        <v>20</v>
      </c>
      <c r="C120" s="186" t="s">
        <v>218</v>
      </c>
      <c r="D120" s="186" t="s">
        <v>219</v>
      </c>
      <c r="E120" s="186">
        <v>0.82599999999999996</v>
      </c>
      <c r="H120" s="186">
        <v>5697</v>
      </c>
      <c r="I120" s="186">
        <v>-43.8</v>
      </c>
      <c r="K120" s="186">
        <v>5</v>
      </c>
      <c r="L120" s="186">
        <v>91.6114508</v>
      </c>
      <c r="M120" s="186">
        <v>106.536</v>
      </c>
      <c r="P120" s="186">
        <v>104.91800000000001</v>
      </c>
      <c r="R120" s="186">
        <v>1</v>
      </c>
      <c r="S120" s="186">
        <v>1.1353457</v>
      </c>
      <c r="U120" s="186">
        <v>1.06905E-2</v>
      </c>
      <c r="W120" s="186">
        <v>1.0577430000000001</v>
      </c>
      <c r="AB120" s="186" t="s">
        <v>759</v>
      </c>
      <c r="AC120" s="186" t="s">
        <v>809</v>
      </c>
      <c r="AD120" s="186" t="s">
        <v>916</v>
      </c>
      <c r="AE120" s="186" t="s">
        <v>913</v>
      </c>
      <c r="AF120" s="186">
        <v>95</v>
      </c>
    </row>
    <row r="121" spans="1:32" x14ac:dyDescent="0.2">
      <c r="A121" s="186" t="s">
        <v>111</v>
      </c>
      <c r="B121" s="186">
        <v>20</v>
      </c>
      <c r="C121" s="186" t="s">
        <v>218</v>
      </c>
      <c r="D121" s="186" t="s">
        <v>219</v>
      </c>
      <c r="E121" s="186">
        <v>0.82599999999999996</v>
      </c>
      <c r="H121" s="186">
        <v>5698</v>
      </c>
      <c r="I121" s="186">
        <v>-44.01</v>
      </c>
      <c r="K121" s="186">
        <v>6</v>
      </c>
      <c r="L121" s="186">
        <v>91.187073999999996</v>
      </c>
      <c r="M121" s="186">
        <v>106.958</v>
      </c>
      <c r="P121" s="186">
        <v>105.334</v>
      </c>
      <c r="R121" s="186">
        <v>0</v>
      </c>
      <c r="S121" s="186">
        <v>1.1351068</v>
      </c>
      <c r="U121" s="186">
        <v>1.06882E-2</v>
      </c>
      <c r="W121" s="186">
        <v>1.0575129999999999</v>
      </c>
      <c r="AB121" s="186" t="s">
        <v>764</v>
      </c>
      <c r="AC121" s="186" t="s">
        <v>880</v>
      </c>
      <c r="AD121" s="186" t="s">
        <v>895</v>
      </c>
      <c r="AE121" s="186" t="s">
        <v>913</v>
      </c>
      <c r="AF121" s="186">
        <v>95</v>
      </c>
    </row>
    <row r="122" spans="1:32" x14ac:dyDescent="0.2">
      <c r="A122" s="186" t="s">
        <v>111</v>
      </c>
      <c r="B122" s="186">
        <v>21</v>
      </c>
      <c r="C122" s="186" t="s">
        <v>220</v>
      </c>
      <c r="D122" s="186" t="s">
        <v>221</v>
      </c>
      <c r="E122" s="186">
        <v>0.83199999999999996</v>
      </c>
      <c r="F122" s="186">
        <v>6851</v>
      </c>
      <c r="G122" s="186">
        <v>0.13500000000000001</v>
      </c>
      <c r="K122" s="186">
        <v>1</v>
      </c>
      <c r="L122" s="186">
        <v>21.0677801</v>
      </c>
      <c r="M122" s="186">
        <v>126.152</v>
      </c>
      <c r="Q122" s="186">
        <v>125.245</v>
      </c>
      <c r="R122" s="186">
        <v>0</v>
      </c>
      <c r="T122" s="186">
        <v>0.72419920000000004</v>
      </c>
      <c r="V122" s="186">
        <v>3.6787E-3</v>
      </c>
      <c r="X122" s="186">
        <v>0.36652099999999999</v>
      </c>
      <c r="Y122" s="186" t="s">
        <v>897</v>
      </c>
      <c r="Z122" s="186" t="s">
        <v>841</v>
      </c>
      <c r="AA122" s="186" t="s">
        <v>917</v>
      </c>
      <c r="AE122" s="186" t="s">
        <v>918</v>
      </c>
      <c r="AF122" s="186">
        <v>0</v>
      </c>
    </row>
    <row r="123" spans="1:32" x14ac:dyDescent="0.2">
      <c r="A123" s="186" t="s">
        <v>111</v>
      </c>
      <c r="B123" s="186">
        <v>21</v>
      </c>
      <c r="C123" s="186" t="s">
        <v>220</v>
      </c>
      <c r="D123" s="186" t="s">
        <v>221</v>
      </c>
      <c r="E123" s="186">
        <v>0.83199999999999996</v>
      </c>
      <c r="F123" s="186">
        <v>6853</v>
      </c>
      <c r="G123" s="186">
        <v>0</v>
      </c>
      <c r="K123" s="186">
        <v>2</v>
      </c>
      <c r="L123" s="186">
        <v>21.077589100000001</v>
      </c>
      <c r="M123" s="186">
        <v>126.21</v>
      </c>
      <c r="Q123" s="186">
        <v>125.303</v>
      </c>
      <c r="R123" s="186">
        <v>1</v>
      </c>
      <c r="T123" s="186">
        <v>0.72410180000000002</v>
      </c>
      <c r="V123" s="186">
        <v>3.6782E-3</v>
      </c>
      <c r="X123" s="186">
        <v>0.36647200000000002</v>
      </c>
      <c r="Y123" s="186" t="s">
        <v>887</v>
      </c>
      <c r="Z123" s="186" t="s">
        <v>791</v>
      </c>
      <c r="AA123" s="186" t="s">
        <v>919</v>
      </c>
      <c r="AE123" s="186" t="s">
        <v>918</v>
      </c>
      <c r="AF123" s="186">
        <v>0</v>
      </c>
    </row>
    <row r="124" spans="1:32" x14ac:dyDescent="0.2">
      <c r="A124" s="186" t="s">
        <v>111</v>
      </c>
      <c r="B124" s="186">
        <v>21</v>
      </c>
      <c r="C124" s="186" t="s">
        <v>220</v>
      </c>
      <c r="D124" s="186" t="s">
        <v>221</v>
      </c>
      <c r="E124" s="186">
        <v>0.83199999999999996</v>
      </c>
      <c r="F124" s="186">
        <v>3794</v>
      </c>
      <c r="G124" s="186">
        <v>12.898999999999999</v>
      </c>
      <c r="J124" s="186" t="s">
        <v>754</v>
      </c>
      <c r="K124" s="186">
        <v>3</v>
      </c>
      <c r="L124" s="186">
        <v>15.376550099999999</v>
      </c>
      <c r="M124" s="186">
        <v>92.206999999999994</v>
      </c>
      <c r="Q124" s="186">
        <v>91.534999999999997</v>
      </c>
      <c r="R124" s="186">
        <v>0</v>
      </c>
      <c r="T124" s="186">
        <v>0.73344180000000003</v>
      </c>
      <c r="V124" s="186">
        <v>3.7255999999999999E-3</v>
      </c>
      <c r="X124" s="186">
        <v>0.37118200000000001</v>
      </c>
      <c r="Y124" s="186" t="s">
        <v>840</v>
      </c>
      <c r="Z124" s="186" t="s">
        <v>847</v>
      </c>
      <c r="AA124" s="186" t="s">
        <v>920</v>
      </c>
      <c r="AE124" s="186" t="s">
        <v>918</v>
      </c>
      <c r="AF124" s="186">
        <v>0</v>
      </c>
    </row>
    <row r="125" spans="1:32" x14ac:dyDescent="0.2">
      <c r="A125" s="186" t="s">
        <v>111</v>
      </c>
      <c r="B125" s="186">
        <v>21</v>
      </c>
      <c r="C125" s="186" t="s">
        <v>220</v>
      </c>
      <c r="D125" s="186" t="s">
        <v>221</v>
      </c>
      <c r="E125" s="186">
        <v>0.83199999999999996</v>
      </c>
      <c r="H125" s="186">
        <v>896</v>
      </c>
      <c r="I125" s="186">
        <v>-33.506</v>
      </c>
      <c r="J125" s="186" t="s">
        <v>758</v>
      </c>
      <c r="K125" s="186">
        <v>4</v>
      </c>
      <c r="L125" s="186">
        <v>55.758693999999998</v>
      </c>
      <c r="M125" s="186">
        <v>24.523</v>
      </c>
      <c r="P125" s="186">
        <v>24.145</v>
      </c>
      <c r="R125" s="186">
        <v>0</v>
      </c>
      <c r="S125" s="186">
        <v>1.1475971</v>
      </c>
      <c r="U125" s="186">
        <v>1.08056E-2</v>
      </c>
      <c r="W125" s="186">
        <v>1.069008</v>
      </c>
      <c r="AB125" s="186" t="s">
        <v>759</v>
      </c>
      <c r="AC125" s="186" t="s">
        <v>760</v>
      </c>
      <c r="AD125" s="186" t="s">
        <v>921</v>
      </c>
      <c r="AE125" s="186" t="s">
        <v>918</v>
      </c>
      <c r="AF125" s="186">
        <v>95</v>
      </c>
    </row>
    <row r="126" spans="1:32" x14ac:dyDescent="0.2">
      <c r="A126" s="186" t="s">
        <v>111</v>
      </c>
      <c r="B126" s="186">
        <v>21</v>
      </c>
      <c r="C126" s="186" t="s">
        <v>220</v>
      </c>
      <c r="D126" s="186" t="s">
        <v>221</v>
      </c>
      <c r="E126" s="186">
        <v>0.83199999999999996</v>
      </c>
      <c r="H126" s="186">
        <v>5693</v>
      </c>
      <c r="I126" s="186">
        <v>-43.8</v>
      </c>
      <c r="K126" s="186">
        <v>5</v>
      </c>
      <c r="L126" s="186">
        <v>91.0235883</v>
      </c>
      <c r="M126" s="186">
        <v>106.462</v>
      </c>
      <c r="P126" s="186">
        <v>104.846</v>
      </c>
      <c r="R126" s="186">
        <v>1</v>
      </c>
      <c r="S126" s="186">
        <v>1.1353017000000001</v>
      </c>
      <c r="U126" s="186">
        <v>1.06905E-2</v>
      </c>
      <c r="W126" s="186">
        <v>1.0577430000000001</v>
      </c>
      <c r="AB126" s="186" t="s">
        <v>759</v>
      </c>
      <c r="AC126" s="186" t="s">
        <v>809</v>
      </c>
      <c r="AD126" s="186" t="s">
        <v>799</v>
      </c>
      <c r="AE126" s="186" t="s">
        <v>918</v>
      </c>
      <c r="AF126" s="186">
        <v>95</v>
      </c>
    </row>
    <row r="127" spans="1:32" x14ac:dyDescent="0.2">
      <c r="A127" s="186" t="s">
        <v>111</v>
      </c>
      <c r="B127" s="186">
        <v>21</v>
      </c>
      <c r="C127" s="186" t="s">
        <v>220</v>
      </c>
      <c r="D127" s="186" t="s">
        <v>221</v>
      </c>
      <c r="E127" s="186">
        <v>0.83199999999999996</v>
      </c>
      <c r="H127" s="186">
        <v>5693</v>
      </c>
      <c r="I127" s="186">
        <v>-44.011000000000003</v>
      </c>
      <c r="K127" s="186">
        <v>6</v>
      </c>
      <c r="L127" s="186">
        <v>90.676667899999998</v>
      </c>
      <c r="M127" s="186">
        <v>106.81100000000001</v>
      </c>
      <c r="P127" s="186">
        <v>105.19</v>
      </c>
      <c r="R127" s="186">
        <v>0</v>
      </c>
      <c r="S127" s="186">
        <v>1.1350614999999999</v>
      </c>
      <c r="U127" s="186">
        <v>1.06882E-2</v>
      </c>
      <c r="W127" s="186">
        <v>1.057512</v>
      </c>
      <c r="AB127" s="186" t="s">
        <v>764</v>
      </c>
      <c r="AC127" s="186" t="s">
        <v>880</v>
      </c>
      <c r="AD127" s="186" t="s">
        <v>895</v>
      </c>
      <c r="AE127" s="186" t="s">
        <v>918</v>
      </c>
      <c r="AF127" s="186">
        <v>95</v>
      </c>
    </row>
    <row r="128" spans="1:32" x14ac:dyDescent="0.2">
      <c r="A128" s="186" t="s">
        <v>111</v>
      </c>
      <c r="B128" s="186">
        <v>22</v>
      </c>
      <c r="C128" s="186" t="s">
        <v>222</v>
      </c>
      <c r="D128" s="186" t="s">
        <v>223</v>
      </c>
      <c r="E128" s="186">
        <v>0.84099999999999997</v>
      </c>
      <c r="F128" s="186">
        <v>6846</v>
      </c>
      <c r="G128" s="186">
        <v>0.111</v>
      </c>
      <c r="K128" s="186">
        <v>1</v>
      </c>
      <c r="L128" s="186">
        <v>20.796077400000001</v>
      </c>
      <c r="M128" s="186">
        <v>125.874</v>
      </c>
      <c r="Q128" s="186">
        <v>124.96899999999999</v>
      </c>
      <c r="R128" s="186">
        <v>0</v>
      </c>
      <c r="T128" s="186">
        <v>0.72418740000000004</v>
      </c>
      <c r="V128" s="186">
        <v>3.6786000000000002E-3</v>
      </c>
      <c r="X128" s="186">
        <v>0.36651299999999998</v>
      </c>
      <c r="Y128" s="186" t="s">
        <v>897</v>
      </c>
      <c r="Z128" s="186" t="s">
        <v>841</v>
      </c>
      <c r="AA128" s="186" t="s">
        <v>922</v>
      </c>
      <c r="AE128" s="186" t="s">
        <v>923</v>
      </c>
      <c r="AF128" s="186">
        <v>0</v>
      </c>
    </row>
    <row r="129" spans="1:32" x14ac:dyDescent="0.2">
      <c r="A129" s="186" t="s">
        <v>111</v>
      </c>
      <c r="B129" s="186">
        <v>22</v>
      </c>
      <c r="C129" s="186" t="s">
        <v>222</v>
      </c>
      <c r="D129" s="186" t="s">
        <v>223</v>
      </c>
      <c r="E129" s="186">
        <v>0.84099999999999997</v>
      </c>
      <c r="F129" s="186">
        <v>6849</v>
      </c>
      <c r="G129" s="186">
        <v>0</v>
      </c>
      <c r="K129" s="186">
        <v>2</v>
      </c>
      <c r="L129" s="186">
        <v>20.852995100000001</v>
      </c>
      <c r="M129" s="186">
        <v>126.21599999999999</v>
      </c>
      <c r="Q129" s="186">
        <v>125.309</v>
      </c>
      <c r="R129" s="186">
        <v>1</v>
      </c>
      <c r="T129" s="186">
        <v>0.7241071</v>
      </c>
      <c r="V129" s="186">
        <v>3.6782E-3</v>
      </c>
      <c r="X129" s="186">
        <v>0.36647200000000002</v>
      </c>
      <c r="Y129" s="186" t="s">
        <v>887</v>
      </c>
      <c r="Z129" s="186" t="s">
        <v>791</v>
      </c>
      <c r="AA129" s="186" t="s">
        <v>924</v>
      </c>
      <c r="AE129" s="186" t="s">
        <v>923</v>
      </c>
      <c r="AF129" s="186">
        <v>0</v>
      </c>
    </row>
    <row r="130" spans="1:32" x14ac:dyDescent="0.2">
      <c r="A130" s="186" t="s">
        <v>111</v>
      </c>
      <c r="B130" s="186">
        <v>22</v>
      </c>
      <c r="C130" s="186" t="s">
        <v>222</v>
      </c>
      <c r="D130" s="186" t="s">
        <v>223</v>
      </c>
      <c r="E130" s="186">
        <v>0.84099999999999997</v>
      </c>
      <c r="F130" s="186">
        <v>3968</v>
      </c>
      <c r="G130" s="186">
        <v>12.704000000000001</v>
      </c>
      <c r="J130" s="186" t="s">
        <v>754</v>
      </c>
      <c r="K130" s="186">
        <v>3</v>
      </c>
      <c r="L130" s="186">
        <v>15.9058945</v>
      </c>
      <c r="M130" s="186">
        <v>96.396000000000001</v>
      </c>
      <c r="Q130" s="186">
        <v>95.694000000000003</v>
      </c>
      <c r="R130" s="186">
        <v>0</v>
      </c>
      <c r="T130" s="186">
        <v>0.73330589999999995</v>
      </c>
      <c r="V130" s="186">
        <v>3.7249000000000002E-3</v>
      </c>
      <c r="X130" s="186">
        <v>0.37111</v>
      </c>
      <c r="Y130" s="186" t="s">
        <v>840</v>
      </c>
      <c r="Z130" s="186" t="s">
        <v>847</v>
      </c>
      <c r="AA130" s="186" t="s">
        <v>925</v>
      </c>
      <c r="AE130" s="186" t="s">
        <v>923</v>
      </c>
      <c r="AF130" s="186">
        <v>0</v>
      </c>
    </row>
    <row r="131" spans="1:32" x14ac:dyDescent="0.2">
      <c r="A131" s="186" t="s">
        <v>111</v>
      </c>
      <c r="B131" s="186">
        <v>22</v>
      </c>
      <c r="C131" s="186" t="s">
        <v>222</v>
      </c>
      <c r="D131" s="186" t="s">
        <v>223</v>
      </c>
      <c r="E131" s="186">
        <v>0.84099999999999997</v>
      </c>
      <c r="H131" s="186">
        <v>896</v>
      </c>
      <c r="I131" s="186">
        <v>-33.052</v>
      </c>
      <c r="J131" s="186" t="s">
        <v>758</v>
      </c>
      <c r="K131" s="186">
        <v>4</v>
      </c>
      <c r="L131" s="186">
        <v>55.116252000000003</v>
      </c>
      <c r="M131" s="186">
        <v>24.498000000000001</v>
      </c>
      <c r="P131" s="186">
        <v>24.120999999999999</v>
      </c>
      <c r="R131" s="186">
        <v>0</v>
      </c>
      <c r="S131" s="186">
        <v>1.1481022999999999</v>
      </c>
      <c r="U131" s="186">
        <v>1.0810699999999999E-2</v>
      </c>
      <c r="W131" s="186">
        <v>1.0695049999999999</v>
      </c>
      <c r="AB131" s="186" t="s">
        <v>759</v>
      </c>
      <c r="AC131" s="186" t="s">
        <v>760</v>
      </c>
      <c r="AD131" s="186" t="s">
        <v>921</v>
      </c>
      <c r="AE131" s="186" t="s">
        <v>923</v>
      </c>
      <c r="AF131" s="186">
        <v>95</v>
      </c>
    </row>
    <row r="132" spans="1:32" x14ac:dyDescent="0.2">
      <c r="A132" s="186" t="s">
        <v>111</v>
      </c>
      <c r="B132" s="186">
        <v>22</v>
      </c>
      <c r="C132" s="186" t="s">
        <v>222</v>
      </c>
      <c r="D132" s="186" t="s">
        <v>223</v>
      </c>
      <c r="E132" s="186">
        <v>0.84099999999999997</v>
      </c>
      <c r="H132" s="186">
        <v>5691</v>
      </c>
      <c r="I132" s="186">
        <v>-43.8</v>
      </c>
      <c r="K132" s="186">
        <v>5</v>
      </c>
      <c r="L132" s="186">
        <v>90.128248499999998</v>
      </c>
      <c r="M132" s="186">
        <v>106.38200000000001</v>
      </c>
      <c r="P132" s="186">
        <v>104.76600000000001</v>
      </c>
      <c r="R132" s="186">
        <v>1</v>
      </c>
      <c r="S132" s="186">
        <v>1.1352937000000001</v>
      </c>
      <c r="U132" s="186">
        <v>1.06905E-2</v>
      </c>
      <c r="W132" s="186">
        <v>1.0577430000000001</v>
      </c>
      <c r="AB132" s="186" t="s">
        <v>759</v>
      </c>
      <c r="AC132" s="186" t="s">
        <v>809</v>
      </c>
      <c r="AD132" s="186" t="s">
        <v>820</v>
      </c>
      <c r="AE132" s="186" t="s">
        <v>923</v>
      </c>
      <c r="AF132" s="186">
        <v>95</v>
      </c>
    </row>
    <row r="133" spans="1:32" x14ac:dyDescent="0.2">
      <c r="A133" s="186" t="s">
        <v>111</v>
      </c>
      <c r="B133" s="186">
        <v>22</v>
      </c>
      <c r="C133" s="186" t="s">
        <v>222</v>
      </c>
      <c r="D133" s="186" t="s">
        <v>223</v>
      </c>
      <c r="E133" s="186">
        <v>0.84099999999999997</v>
      </c>
      <c r="H133" s="186">
        <v>5690</v>
      </c>
      <c r="I133" s="186">
        <v>-44.026000000000003</v>
      </c>
      <c r="K133" s="186">
        <v>6</v>
      </c>
      <c r="L133" s="186">
        <v>89.856059500000001</v>
      </c>
      <c r="M133" s="186">
        <v>106.65900000000001</v>
      </c>
      <c r="P133" s="186">
        <v>105.04</v>
      </c>
      <c r="R133" s="186">
        <v>0</v>
      </c>
      <c r="S133" s="186">
        <v>1.1350376</v>
      </c>
      <c r="U133" s="186">
        <v>1.0688E-2</v>
      </c>
      <c r="W133" s="186">
        <v>1.057496</v>
      </c>
      <c r="AB133" s="186" t="s">
        <v>798</v>
      </c>
      <c r="AC133" s="186" t="s">
        <v>880</v>
      </c>
      <c r="AD133" s="186" t="s">
        <v>906</v>
      </c>
      <c r="AE133" s="186" t="s">
        <v>923</v>
      </c>
      <c r="AF133" s="186">
        <v>95</v>
      </c>
    </row>
    <row r="134" spans="1:32" x14ac:dyDescent="0.2">
      <c r="A134" s="186" t="s">
        <v>111</v>
      </c>
      <c r="B134" s="186">
        <v>23</v>
      </c>
      <c r="C134" s="186" t="s">
        <v>224</v>
      </c>
      <c r="D134" s="186" t="s">
        <v>225</v>
      </c>
      <c r="E134" s="186">
        <v>0.81699999999999995</v>
      </c>
      <c r="F134" s="186">
        <v>6833</v>
      </c>
      <c r="G134" s="186">
        <v>0.11600000000000001</v>
      </c>
      <c r="K134" s="186">
        <v>1</v>
      </c>
      <c r="L134" s="186">
        <v>21.4108433</v>
      </c>
      <c r="M134" s="186">
        <v>125.896</v>
      </c>
      <c r="Q134" s="186">
        <v>124.991</v>
      </c>
      <c r="R134" s="186">
        <v>0</v>
      </c>
      <c r="T134" s="186">
        <v>0.72417220000000004</v>
      </c>
      <c r="V134" s="186">
        <v>3.6786000000000002E-3</v>
      </c>
      <c r="X134" s="186">
        <v>0.36651499999999998</v>
      </c>
      <c r="Y134" s="186" t="s">
        <v>897</v>
      </c>
      <c r="Z134" s="186" t="s">
        <v>841</v>
      </c>
      <c r="AA134" s="186" t="s">
        <v>926</v>
      </c>
      <c r="AE134" s="186" t="s">
        <v>927</v>
      </c>
      <c r="AF134" s="186">
        <v>0</v>
      </c>
    </row>
    <row r="135" spans="1:32" x14ac:dyDescent="0.2">
      <c r="A135" s="186" t="s">
        <v>111</v>
      </c>
      <c r="B135" s="186">
        <v>23</v>
      </c>
      <c r="C135" s="186" t="s">
        <v>224</v>
      </c>
      <c r="D135" s="186" t="s">
        <v>225</v>
      </c>
      <c r="E135" s="186">
        <v>0.81699999999999995</v>
      </c>
      <c r="F135" s="186">
        <v>6828</v>
      </c>
      <c r="G135" s="186">
        <v>0</v>
      </c>
      <c r="K135" s="186">
        <v>2</v>
      </c>
      <c r="L135" s="186">
        <v>21.420528399999998</v>
      </c>
      <c r="M135" s="186">
        <v>125.953</v>
      </c>
      <c r="Q135" s="186">
        <v>125.047</v>
      </c>
      <c r="R135" s="186">
        <v>1</v>
      </c>
      <c r="T135" s="186">
        <v>0.72408790000000001</v>
      </c>
      <c r="V135" s="186">
        <v>3.6782E-3</v>
      </c>
      <c r="X135" s="186">
        <v>0.36647200000000002</v>
      </c>
      <c r="Y135" s="186" t="s">
        <v>887</v>
      </c>
      <c r="Z135" s="186" t="s">
        <v>791</v>
      </c>
      <c r="AA135" s="186" t="s">
        <v>928</v>
      </c>
      <c r="AE135" s="186" t="s">
        <v>927</v>
      </c>
      <c r="AF135" s="186">
        <v>0</v>
      </c>
    </row>
    <row r="136" spans="1:32" x14ac:dyDescent="0.2">
      <c r="A136" s="186" t="s">
        <v>111</v>
      </c>
      <c r="B136" s="186">
        <v>23</v>
      </c>
      <c r="C136" s="186" t="s">
        <v>224</v>
      </c>
      <c r="D136" s="186" t="s">
        <v>225</v>
      </c>
      <c r="E136" s="186">
        <v>0.81699999999999995</v>
      </c>
      <c r="F136" s="186">
        <v>4102</v>
      </c>
      <c r="G136" s="186">
        <v>12.084</v>
      </c>
      <c r="J136" s="186" t="s">
        <v>754</v>
      </c>
      <c r="K136" s="186">
        <v>3</v>
      </c>
      <c r="L136" s="186">
        <v>16.963925799999998</v>
      </c>
      <c r="M136" s="186">
        <v>99.858999999999995</v>
      </c>
      <c r="Q136" s="186">
        <v>99.132999999999996</v>
      </c>
      <c r="R136" s="186">
        <v>0</v>
      </c>
      <c r="T136" s="186">
        <v>0.73283770000000004</v>
      </c>
      <c r="V136" s="186">
        <v>3.7226E-3</v>
      </c>
      <c r="X136" s="186">
        <v>0.37088399999999999</v>
      </c>
      <c r="Y136" s="186" t="s">
        <v>840</v>
      </c>
      <c r="Z136" s="186" t="s">
        <v>847</v>
      </c>
      <c r="AA136" s="186" t="s">
        <v>929</v>
      </c>
      <c r="AE136" s="186" t="s">
        <v>927</v>
      </c>
      <c r="AF136" s="186">
        <v>0</v>
      </c>
    </row>
    <row r="137" spans="1:32" x14ac:dyDescent="0.2">
      <c r="A137" s="186" t="s">
        <v>111</v>
      </c>
      <c r="B137" s="186">
        <v>23</v>
      </c>
      <c r="C137" s="186" t="s">
        <v>224</v>
      </c>
      <c r="D137" s="186" t="s">
        <v>225</v>
      </c>
      <c r="E137" s="186">
        <v>0.81699999999999995</v>
      </c>
      <c r="H137" s="186">
        <v>834</v>
      </c>
      <c r="I137" s="186">
        <v>-31.684999999999999</v>
      </c>
      <c r="J137" s="186" t="s">
        <v>758</v>
      </c>
      <c r="K137" s="186">
        <v>4</v>
      </c>
      <c r="L137" s="186">
        <v>53.413518500000002</v>
      </c>
      <c r="M137" s="186">
        <v>22.763000000000002</v>
      </c>
      <c r="P137" s="186">
        <v>22.411999999999999</v>
      </c>
      <c r="R137" s="186">
        <v>0</v>
      </c>
      <c r="S137" s="186">
        <v>1.1495899999999999</v>
      </c>
      <c r="U137" s="186">
        <v>1.0826000000000001E-2</v>
      </c>
      <c r="W137" s="186">
        <v>1.0710010000000001</v>
      </c>
      <c r="AB137" s="186" t="s">
        <v>809</v>
      </c>
      <c r="AC137" s="186" t="s">
        <v>760</v>
      </c>
      <c r="AD137" s="186" t="s">
        <v>930</v>
      </c>
      <c r="AE137" s="186" t="s">
        <v>927</v>
      </c>
      <c r="AF137" s="186">
        <v>95</v>
      </c>
    </row>
    <row r="138" spans="1:32" x14ac:dyDescent="0.2">
      <c r="A138" s="186" t="s">
        <v>111</v>
      </c>
      <c r="B138" s="186">
        <v>23</v>
      </c>
      <c r="C138" s="186" t="s">
        <v>224</v>
      </c>
      <c r="D138" s="186" t="s">
        <v>225</v>
      </c>
      <c r="E138" s="186">
        <v>0.81699999999999995</v>
      </c>
      <c r="H138" s="186">
        <v>5686</v>
      </c>
      <c r="I138" s="186">
        <v>-43.8</v>
      </c>
      <c r="K138" s="186">
        <v>5</v>
      </c>
      <c r="L138" s="186">
        <v>92.790092799999996</v>
      </c>
      <c r="M138" s="186">
        <v>106.367</v>
      </c>
      <c r="P138" s="186">
        <v>104.752</v>
      </c>
      <c r="R138" s="186">
        <v>1</v>
      </c>
      <c r="S138" s="186">
        <v>1.1352639</v>
      </c>
      <c r="U138" s="186">
        <v>1.06905E-2</v>
      </c>
      <c r="W138" s="186">
        <v>1.0577430000000001</v>
      </c>
      <c r="AB138" s="186" t="s">
        <v>759</v>
      </c>
      <c r="AC138" s="186" t="s">
        <v>809</v>
      </c>
      <c r="AD138" s="186" t="s">
        <v>820</v>
      </c>
      <c r="AE138" s="186" t="s">
        <v>927</v>
      </c>
      <c r="AF138" s="186">
        <v>95</v>
      </c>
    </row>
    <row r="139" spans="1:32" x14ac:dyDescent="0.2">
      <c r="A139" s="186" t="s">
        <v>111</v>
      </c>
      <c r="B139" s="186">
        <v>23</v>
      </c>
      <c r="C139" s="186" t="s">
        <v>224</v>
      </c>
      <c r="D139" s="186" t="s">
        <v>225</v>
      </c>
      <c r="E139" s="186">
        <v>0.81699999999999995</v>
      </c>
      <c r="H139" s="186">
        <v>5691</v>
      </c>
      <c r="I139" s="186">
        <v>-44.024000000000001</v>
      </c>
      <c r="K139" s="186">
        <v>6</v>
      </c>
      <c r="L139" s="186">
        <v>92.471315799999999</v>
      </c>
      <c r="M139" s="186">
        <v>106.68300000000001</v>
      </c>
      <c r="P139" s="186">
        <v>105.06399999999999</v>
      </c>
      <c r="R139" s="186">
        <v>0</v>
      </c>
      <c r="S139" s="186">
        <v>1.1350084</v>
      </c>
      <c r="U139" s="186">
        <v>1.0688E-2</v>
      </c>
      <c r="W139" s="186">
        <v>1.057498</v>
      </c>
      <c r="AB139" s="186" t="s">
        <v>764</v>
      </c>
      <c r="AC139" s="186" t="s">
        <v>880</v>
      </c>
      <c r="AD139" s="186" t="s">
        <v>906</v>
      </c>
      <c r="AE139" s="186" t="s">
        <v>927</v>
      </c>
      <c r="AF139" s="186">
        <v>95</v>
      </c>
    </row>
    <row r="140" spans="1:32" x14ac:dyDescent="0.2">
      <c r="A140" s="186" t="s">
        <v>111</v>
      </c>
      <c r="B140" s="186">
        <v>24</v>
      </c>
      <c r="C140" s="186" t="s">
        <v>226</v>
      </c>
      <c r="D140" s="186" t="s">
        <v>227</v>
      </c>
      <c r="E140" s="186">
        <v>0.84199999999999997</v>
      </c>
      <c r="F140" s="186">
        <v>6840</v>
      </c>
      <c r="G140" s="186">
        <v>0.123</v>
      </c>
      <c r="K140" s="186">
        <v>1</v>
      </c>
      <c r="L140" s="186">
        <v>20.791634899999998</v>
      </c>
      <c r="M140" s="186">
        <v>125.996</v>
      </c>
      <c r="Q140" s="186">
        <v>125.09</v>
      </c>
      <c r="R140" s="186">
        <v>0</v>
      </c>
      <c r="T140" s="186">
        <v>0.72417779999999998</v>
      </c>
      <c r="V140" s="186">
        <v>3.6787E-3</v>
      </c>
      <c r="X140" s="186">
        <v>0.36651699999999998</v>
      </c>
      <c r="Y140" s="186" t="s">
        <v>897</v>
      </c>
      <c r="Z140" s="186" t="s">
        <v>841</v>
      </c>
      <c r="AA140" s="186" t="s">
        <v>931</v>
      </c>
      <c r="AE140" s="186" t="s">
        <v>932</v>
      </c>
      <c r="AF140" s="186">
        <v>0</v>
      </c>
    </row>
    <row r="141" spans="1:32" x14ac:dyDescent="0.2">
      <c r="A141" s="186" t="s">
        <v>111</v>
      </c>
      <c r="B141" s="186">
        <v>24</v>
      </c>
      <c r="C141" s="186" t="s">
        <v>226</v>
      </c>
      <c r="D141" s="186" t="s">
        <v>227</v>
      </c>
      <c r="E141" s="186">
        <v>0.84199999999999997</v>
      </c>
      <c r="F141" s="186">
        <v>6847</v>
      </c>
      <c r="G141" s="186">
        <v>0</v>
      </c>
      <c r="K141" s="186">
        <v>2</v>
      </c>
      <c r="L141" s="186">
        <v>20.810915399999999</v>
      </c>
      <c r="M141" s="186">
        <v>126.11199999999999</v>
      </c>
      <c r="Q141" s="186">
        <v>125.205</v>
      </c>
      <c r="R141" s="186">
        <v>1</v>
      </c>
      <c r="T141" s="186">
        <v>0.72408870000000003</v>
      </c>
      <c r="V141" s="186">
        <v>3.6782E-3</v>
      </c>
      <c r="X141" s="186">
        <v>0.36647200000000002</v>
      </c>
      <c r="Y141" s="186" t="s">
        <v>887</v>
      </c>
      <c r="Z141" s="186" t="s">
        <v>791</v>
      </c>
      <c r="AA141" s="186" t="s">
        <v>933</v>
      </c>
      <c r="AE141" s="186" t="s">
        <v>932</v>
      </c>
      <c r="AF141" s="186">
        <v>0</v>
      </c>
    </row>
    <row r="142" spans="1:32" x14ac:dyDescent="0.2">
      <c r="A142" s="186" t="s">
        <v>111</v>
      </c>
      <c r="B142" s="186">
        <v>24</v>
      </c>
      <c r="C142" s="186" t="s">
        <v>226</v>
      </c>
      <c r="D142" s="186" t="s">
        <v>227</v>
      </c>
      <c r="E142" s="186">
        <v>0.84199999999999997</v>
      </c>
      <c r="F142" s="186">
        <v>3703</v>
      </c>
      <c r="G142" s="186">
        <v>13.28</v>
      </c>
      <c r="J142" s="186" t="s">
        <v>754</v>
      </c>
      <c r="K142" s="186">
        <v>3</v>
      </c>
      <c r="L142" s="186">
        <v>14.804250100000001</v>
      </c>
      <c r="M142" s="186">
        <v>89.850999999999999</v>
      </c>
      <c r="Q142" s="186">
        <v>89.197000000000003</v>
      </c>
      <c r="R142" s="186">
        <v>0</v>
      </c>
      <c r="T142" s="186">
        <v>0.73370469999999999</v>
      </c>
      <c r="V142" s="186">
        <v>3.7269999999999998E-3</v>
      </c>
      <c r="X142" s="186">
        <v>0.37132100000000001</v>
      </c>
      <c r="Y142" s="186" t="s">
        <v>840</v>
      </c>
      <c r="Z142" s="186" t="s">
        <v>847</v>
      </c>
      <c r="AA142" s="186" t="s">
        <v>934</v>
      </c>
      <c r="AE142" s="186" t="s">
        <v>932</v>
      </c>
      <c r="AF142" s="186">
        <v>0</v>
      </c>
    </row>
    <row r="143" spans="1:32" x14ac:dyDescent="0.2">
      <c r="A143" s="186" t="s">
        <v>111</v>
      </c>
      <c r="B143" s="186">
        <v>24</v>
      </c>
      <c r="C143" s="186" t="s">
        <v>226</v>
      </c>
      <c r="D143" s="186" t="s">
        <v>227</v>
      </c>
      <c r="E143" s="186">
        <v>0.84199999999999997</v>
      </c>
      <c r="H143" s="186">
        <v>905</v>
      </c>
      <c r="I143" s="186">
        <v>-33.68</v>
      </c>
      <c r="J143" s="186" t="s">
        <v>758</v>
      </c>
      <c r="K143" s="186">
        <v>4</v>
      </c>
      <c r="L143" s="186">
        <v>55.552547500000003</v>
      </c>
      <c r="M143" s="186">
        <v>24.773</v>
      </c>
      <c r="P143" s="186">
        <v>24.391999999999999</v>
      </c>
      <c r="R143" s="186">
        <v>0</v>
      </c>
      <c r="S143" s="186">
        <v>1.1474363000000001</v>
      </c>
      <c r="U143" s="186">
        <v>1.0803699999999999E-2</v>
      </c>
      <c r="W143" s="186">
        <v>1.068818</v>
      </c>
      <c r="AB143" s="186" t="s">
        <v>759</v>
      </c>
      <c r="AC143" s="186" t="s">
        <v>760</v>
      </c>
      <c r="AD143" s="186" t="s">
        <v>935</v>
      </c>
      <c r="AE143" s="186" t="s">
        <v>932</v>
      </c>
      <c r="AF143" s="186">
        <v>95</v>
      </c>
    </row>
    <row r="144" spans="1:32" x14ac:dyDescent="0.2">
      <c r="A144" s="186" t="s">
        <v>111</v>
      </c>
      <c r="B144" s="186">
        <v>24</v>
      </c>
      <c r="C144" s="186" t="s">
        <v>226</v>
      </c>
      <c r="D144" s="186" t="s">
        <v>227</v>
      </c>
      <c r="E144" s="186">
        <v>0.84199999999999997</v>
      </c>
      <c r="H144" s="186">
        <v>5701</v>
      </c>
      <c r="I144" s="186">
        <v>-43.8</v>
      </c>
      <c r="K144" s="186">
        <v>5</v>
      </c>
      <c r="L144" s="186">
        <v>89.936435299999999</v>
      </c>
      <c r="M144" s="186">
        <v>106.468</v>
      </c>
      <c r="P144" s="186">
        <v>104.852</v>
      </c>
      <c r="R144" s="186">
        <v>1</v>
      </c>
      <c r="S144" s="186">
        <v>1.1353129</v>
      </c>
      <c r="U144" s="186">
        <v>1.06905E-2</v>
      </c>
      <c r="W144" s="186">
        <v>1.0577430000000001</v>
      </c>
      <c r="AB144" s="186" t="s">
        <v>759</v>
      </c>
      <c r="AC144" s="186" t="s">
        <v>809</v>
      </c>
      <c r="AD144" s="186" t="s">
        <v>793</v>
      </c>
      <c r="AE144" s="186" t="s">
        <v>932</v>
      </c>
      <c r="AF144" s="186">
        <v>95</v>
      </c>
    </row>
    <row r="145" spans="1:32" x14ac:dyDescent="0.2">
      <c r="A145" s="186" t="s">
        <v>111</v>
      </c>
      <c r="B145" s="186">
        <v>24</v>
      </c>
      <c r="C145" s="186" t="s">
        <v>226</v>
      </c>
      <c r="D145" s="186" t="s">
        <v>227</v>
      </c>
      <c r="E145" s="186">
        <v>0.84199999999999997</v>
      </c>
      <c r="H145" s="186">
        <v>5696</v>
      </c>
      <c r="I145" s="186">
        <v>-44.021000000000001</v>
      </c>
      <c r="K145" s="186">
        <v>6</v>
      </c>
      <c r="L145" s="186">
        <v>89.627006800000004</v>
      </c>
      <c r="M145" s="186">
        <v>106.783</v>
      </c>
      <c r="P145" s="186">
        <v>105.16200000000001</v>
      </c>
      <c r="R145" s="186">
        <v>0</v>
      </c>
      <c r="S145" s="186">
        <v>1.1350602000000001</v>
      </c>
      <c r="U145" s="186">
        <v>1.0688E-2</v>
      </c>
      <c r="W145" s="186">
        <v>1.057501</v>
      </c>
      <c r="AB145" s="186" t="s">
        <v>798</v>
      </c>
      <c r="AC145" s="186" t="s">
        <v>880</v>
      </c>
      <c r="AD145" s="186" t="s">
        <v>921</v>
      </c>
      <c r="AE145" s="186" t="s">
        <v>932</v>
      </c>
      <c r="AF145" s="186">
        <v>95</v>
      </c>
    </row>
    <row r="146" spans="1:32" x14ac:dyDescent="0.2">
      <c r="A146" s="186" t="s">
        <v>111</v>
      </c>
      <c r="B146" s="186">
        <v>25</v>
      </c>
      <c r="C146" s="186" t="s">
        <v>228</v>
      </c>
      <c r="D146" s="186" t="s">
        <v>229</v>
      </c>
      <c r="E146" s="186">
        <v>0.80600000000000005</v>
      </c>
      <c r="F146" s="186">
        <v>6843</v>
      </c>
      <c r="G146" s="186">
        <v>0.112</v>
      </c>
      <c r="K146" s="186">
        <v>1</v>
      </c>
      <c r="L146" s="186">
        <v>21.729423600000001</v>
      </c>
      <c r="M146" s="186">
        <v>126.048</v>
      </c>
      <c r="Q146" s="186">
        <v>125.142</v>
      </c>
      <c r="R146" s="186">
        <v>0</v>
      </c>
      <c r="T146" s="186">
        <v>0.72417589999999998</v>
      </c>
      <c r="V146" s="186">
        <v>3.6786000000000002E-3</v>
      </c>
      <c r="X146" s="186">
        <v>0.36651299999999998</v>
      </c>
      <c r="Y146" s="186" t="s">
        <v>936</v>
      </c>
      <c r="Z146" s="186" t="s">
        <v>902</v>
      </c>
      <c r="AA146" s="186" t="s">
        <v>937</v>
      </c>
      <c r="AE146" s="186" t="s">
        <v>938</v>
      </c>
      <c r="AF146" s="186">
        <v>0</v>
      </c>
    </row>
    <row r="147" spans="1:32" x14ac:dyDescent="0.2">
      <c r="A147" s="186" t="s">
        <v>111</v>
      </c>
      <c r="B147" s="186">
        <v>25</v>
      </c>
      <c r="C147" s="186" t="s">
        <v>228</v>
      </c>
      <c r="D147" s="186" t="s">
        <v>229</v>
      </c>
      <c r="E147" s="186">
        <v>0.80600000000000005</v>
      </c>
      <c r="F147" s="186">
        <v>6848</v>
      </c>
      <c r="G147" s="186">
        <v>0</v>
      </c>
      <c r="K147" s="186">
        <v>2</v>
      </c>
      <c r="L147" s="186">
        <v>21.758984900000002</v>
      </c>
      <c r="M147" s="186">
        <v>126.21899999999999</v>
      </c>
      <c r="Q147" s="186">
        <v>125.312</v>
      </c>
      <c r="R147" s="186">
        <v>1</v>
      </c>
      <c r="T147" s="186">
        <v>0.72409509999999999</v>
      </c>
      <c r="V147" s="186">
        <v>3.6782E-3</v>
      </c>
      <c r="X147" s="186">
        <v>0.36647200000000002</v>
      </c>
      <c r="Y147" s="186" t="s">
        <v>801</v>
      </c>
      <c r="Z147" s="186" t="s">
        <v>939</v>
      </c>
      <c r="AA147" s="186" t="s">
        <v>940</v>
      </c>
      <c r="AE147" s="186" t="s">
        <v>938</v>
      </c>
      <c r="AF147" s="186">
        <v>0</v>
      </c>
    </row>
    <row r="148" spans="1:32" x14ac:dyDescent="0.2">
      <c r="A148" s="186" t="s">
        <v>111</v>
      </c>
      <c r="B148" s="186">
        <v>25</v>
      </c>
      <c r="C148" s="186" t="s">
        <v>228</v>
      </c>
      <c r="D148" s="186" t="s">
        <v>229</v>
      </c>
      <c r="E148" s="186">
        <v>0.80600000000000005</v>
      </c>
      <c r="F148" s="186">
        <v>3956</v>
      </c>
      <c r="G148" s="186">
        <v>9.1470000000000002</v>
      </c>
      <c r="J148" s="186" t="s">
        <v>754</v>
      </c>
      <c r="K148" s="186">
        <v>3</v>
      </c>
      <c r="L148" s="186">
        <v>16.5050165</v>
      </c>
      <c r="M148" s="186">
        <v>95.866</v>
      </c>
      <c r="Q148" s="186">
        <v>95.17</v>
      </c>
      <c r="R148" s="186">
        <v>0</v>
      </c>
      <c r="T148" s="186">
        <v>0.73071819999999998</v>
      </c>
      <c r="V148" s="186">
        <v>3.7117999999999999E-3</v>
      </c>
      <c r="X148" s="186">
        <v>0.36981199999999997</v>
      </c>
      <c r="Y148" s="186" t="s">
        <v>897</v>
      </c>
      <c r="Z148" s="186" t="s">
        <v>864</v>
      </c>
      <c r="AA148" s="186" t="s">
        <v>941</v>
      </c>
      <c r="AE148" s="186" t="s">
        <v>938</v>
      </c>
      <c r="AF148" s="186">
        <v>0</v>
      </c>
    </row>
    <row r="149" spans="1:32" x14ac:dyDescent="0.2">
      <c r="A149" s="186" t="s">
        <v>111</v>
      </c>
      <c r="B149" s="186">
        <v>25</v>
      </c>
      <c r="C149" s="186" t="s">
        <v>228</v>
      </c>
      <c r="D149" s="186" t="s">
        <v>229</v>
      </c>
      <c r="E149" s="186">
        <v>0.80600000000000005</v>
      </c>
      <c r="H149" s="186">
        <v>853</v>
      </c>
      <c r="I149" s="186">
        <v>-31.414999999999999</v>
      </c>
      <c r="J149" s="186" t="s">
        <v>758</v>
      </c>
      <c r="K149" s="186">
        <v>4</v>
      </c>
      <c r="L149" s="186">
        <v>55.043287999999997</v>
      </c>
      <c r="M149" s="186">
        <v>23.222000000000001</v>
      </c>
      <c r="P149" s="186">
        <v>22.864000000000001</v>
      </c>
      <c r="R149" s="186">
        <v>0</v>
      </c>
      <c r="S149" s="186">
        <v>1.1499834</v>
      </c>
      <c r="U149" s="186">
        <v>1.0829E-2</v>
      </c>
      <c r="W149" s="186">
        <v>1.0712969999999999</v>
      </c>
      <c r="AB149" s="186" t="s">
        <v>809</v>
      </c>
      <c r="AC149" s="186" t="s">
        <v>835</v>
      </c>
      <c r="AD149" s="186" t="s">
        <v>942</v>
      </c>
      <c r="AE149" s="186" t="s">
        <v>938</v>
      </c>
      <c r="AF149" s="186">
        <v>95</v>
      </c>
    </row>
    <row r="150" spans="1:32" x14ac:dyDescent="0.2">
      <c r="A150" s="186" t="s">
        <v>111</v>
      </c>
      <c r="B150" s="186">
        <v>25</v>
      </c>
      <c r="C150" s="186" t="s">
        <v>228</v>
      </c>
      <c r="D150" s="186" t="s">
        <v>229</v>
      </c>
      <c r="E150" s="186">
        <v>0.80600000000000005</v>
      </c>
      <c r="H150" s="186">
        <v>5697</v>
      </c>
      <c r="I150" s="186">
        <v>-43.8</v>
      </c>
      <c r="K150" s="186">
        <v>5</v>
      </c>
      <c r="L150" s="186">
        <v>93.938582699999998</v>
      </c>
      <c r="M150" s="186">
        <v>106.483</v>
      </c>
      <c r="P150" s="186">
        <v>104.866</v>
      </c>
      <c r="R150" s="186">
        <v>1</v>
      </c>
      <c r="S150" s="186">
        <v>1.1353447000000001</v>
      </c>
      <c r="U150" s="186">
        <v>1.06905E-2</v>
      </c>
      <c r="W150" s="186">
        <v>1.0577430000000001</v>
      </c>
      <c r="AB150" s="186" t="s">
        <v>759</v>
      </c>
      <c r="AC150" s="186" t="s">
        <v>809</v>
      </c>
      <c r="AD150" s="186" t="s">
        <v>793</v>
      </c>
      <c r="AE150" s="186" t="s">
        <v>938</v>
      </c>
      <c r="AF150" s="186">
        <v>95</v>
      </c>
    </row>
    <row r="151" spans="1:32" x14ac:dyDescent="0.2">
      <c r="A151" s="186" t="s">
        <v>111</v>
      </c>
      <c r="B151" s="186">
        <v>25</v>
      </c>
      <c r="C151" s="186" t="s">
        <v>228</v>
      </c>
      <c r="D151" s="186" t="s">
        <v>229</v>
      </c>
      <c r="E151" s="186">
        <v>0.80600000000000005</v>
      </c>
      <c r="H151" s="186">
        <v>5697</v>
      </c>
      <c r="I151" s="186">
        <v>-44.034999999999997</v>
      </c>
      <c r="K151" s="186">
        <v>6</v>
      </c>
      <c r="L151" s="186">
        <v>93.535221500000006</v>
      </c>
      <c r="M151" s="186">
        <v>106.875</v>
      </c>
      <c r="P151" s="186">
        <v>105.253</v>
      </c>
      <c r="R151" s="186">
        <v>0</v>
      </c>
      <c r="S151" s="186">
        <v>1.1350773000000001</v>
      </c>
      <c r="U151" s="186">
        <v>1.06879E-2</v>
      </c>
      <c r="W151" s="186">
        <v>1.057485</v>
      </c>
      <c r="AB151" s="186" t="s">
        <v>798</v>
      </c>
      <c r="AC151" s="186" t="s">
        <v>880</v>
      </c>
      <c r="AD151" s="186" t="s">
        <v>943</v>
      </c>
      <c r="AE151" s="186" t="s">
        <v>938</v>
      </c>
      <c r="AF151" s="186">
        <v>95</v>
      </c>
    </row>
    <row r="152" spans="1:32" x14ac:dyDescent="0.2">
      <c r="A152" s="186" t="s">
        <v>111</v>
      </c>
      <c r="B152" s="186">
        <v>26</v>
      </c>
      <c r="C152" s="186" t="s">
        <v>230</v>
      </c>
      <c r="D152" s="186" t="s">
        <v>231</v>
      </c>
      <c r="E152" s="186">
        <v>0.81799999999999995</v>
      </c>
      <c r="F152" s="186">
        <v>6844</v>
      </c>
      <c r="G152" s="186">
        <v>0.10100000000000001</v>
      </c>
      <c r="K152" s="186">
        <v>1</v>
      </c>
      <c r="L152" s="186">
        <v>21.415289600000001</v>
      </c>
      <c r="M152" s="186">
        <v>126.07599999999999</v>
      </c>
      <c r="Q152" s="186">
        <v>125.169</v>
      </c>
      <c r="R152" s="186">
        <v>0</v>
      </c>
      <c r="T152" s="186">
        <v>0.72417220000000004</v>
      </c>
      <c r="V152" s="186">
        <v>3.6786000000000002E-3</v>
      </c>
      <c r="X152" s="186">
        <v>0.36650899999999997</v>
      </c>
      <c r="Y152" s="186" t="s">
        <v>936</v>
      </c>
      <c r="Z152" s="186" t="s">
        <v>902</v>
      </c>
      <c r="AA152" s="186" t="s">
        <v>944</v>
      </c>
      <c r="AE152" s="186" t="s">
        <v>945</v>
      </c>
      <c r="AF152" s="186">
        <v>0</v>
      </c>
    </row>
    <row r="153" spans="1:32" x14ac:dyDescent="0.2">
      <c r="A153" s="186" t="s">
        <v>111</v>
      </c>
      <c r="B153" s="186">
        <v>26</v>
      </c>
      <c r="C153" s="186" t="s">
        <v>230</v>
      </c>
      <c r="D153" s="186" t="s">
        <v>231</v>
      </c>
      <c r="E153" s="186">
        <v>0.81799999999999995</v>
      </c>
      <c r="F153" s="186">
        <v>6846</v>
      </c>
      <c r="G153" s="186">
        <v>0</v>
      </c>
      <c r="K153" s="186">
        <v>2</v>
      </c>
      <c r="L153" s="186">
        <v>21.4327127</v>
      </c>
      <c r="M153" s="186">
        <v>126.178</v>
      </c>
      <c r="Q153" s="186">
        <v>125.271</v>
      </c>
      <c r="R153" s="186">
        <v>1</v>
      </c>
      <c r="T153" s="186">
        <v>0.72409900000000005</v>
      </c>
      <c r="V153" s="186">
        <v>3.6782E-3</v>
      </c>
      <c r="X153" s="186">
        <v>0.36647200000000002</v>
      </c>
      <c r="Y153" s="186" t="s">
        <v>801</v>
      </c>
      <c r="Z153" s="186" t="s">
        <v>939</v>
      </c>
      <c r="AA153" s="186" t="s">
        <v>946</v>
      </c>
      <c r="AE153" s="186" t="s">
        <v>945</v>
      </c>
      <c r="AF153" s="186">
        <v>0</v>
      </c>
    </row>
    <row r="154" spans="1:32" x14ac:dyDescent="0.2">
      <c r="A154" s="186" t="s">
        <v>111</v>
      </c>
      <c r="B154" s="186">
        <v>26</v>
      </c>
      <c r="C154" s="186" t="s">
        <v>230</v>
      </c>
      <c r="D154" s="186" t="s">
        <v>231</v>
      </c>
      <c r="E154" s="186">
        <v>0.81799999999999995</v>
      </c>
      <c r="F154" s="186">
        <v>4029</v>
      </c>
      <c r="G154" s="186">
        <v>13.058</v>
      </c>
      <c r="J154" s="186" t="s">
        <v>754</v>
      </c>
      <c r="K154" s="186">
        <v>3</v>
      </c>
      <c r="L154" s="186">
        <v>16.5089687</v>
      </c>
      <c r="M154" s="186">
        <v>97.31</v>
      </c>
      <c r="Q154" s="186">
        <v>96.602000000000004</v>
      </c>
      <c r="R154" s="186">
        <v>0</v>
      </c>
      <c r="T154" s="186">
        <v>0.73355429999999999</v>
      </c>
      <c r="V154" s="186">
        <v>3.7261999999999998E-3</v>
      </c>
      <c r="X154" s="186">
        <v>0.37124000000000001</v>
      </c>
      <c r="Y154" s="186" t="s">
        <v>897</v>
      </c>
      <c r="Z154" s="186" t="s">
        <v>864</v>
      </c>
      <c r="AA154" s="186" t="s">
        <v>947</v>
      </c>
      <c r="AE154" s="186" t="s">
        <v>945</v>
      </c>
      <c r="AF154" s="186">
        <v>0</v>
      </c>
    </row>
    <row r="155" spans="1:32" x14ac:dyDescent="0.2">
      <c r="A155" s="186" t="s">
        <v>111</v>
      </c>
      <c r="B155" s="186">
        <v>26</v>
      </c>
      <c r="C155" s="186" t="s">
        <v>230</v>
      </c>
      <c r="D155" s="186" t="s">
        <v>231</v>
      </c>
      <c r="E155" s="186">
        <v>0.81799999999999995</v>
      </c>
      <c r="H155" s="186">
        <v>870</v>
      </c>
      <c r="I155" s="186">
        <v>-32.750999999999998</v>
      </c>
      <c r="J155" s="186" t="s">
        <v>758</v>
      </c>
      <c r="K155" s="186">
        <v>4</v>
      </c>
      <c r="L155" s="186">
        <v>55.147429799999998</v>
      </c>
      <c r="M155" s="186">
        <v>23.696999999999999</v>
      </c>
      <c r="P155" s="186">
        <v>23.332000000000001</v>
      </c>
      <c r="R155" s="186">
        <v>0</v>
      </c>
      <c r="S155" s="186">
        <v>1.1485118999999999</v>
      </c>
      <c r="U155" s="186">
        <v>1.0814000000000001E-2</v>
      </c>
      <c r="W155" s="186">
        <v>1.069834</v>
      </c>
      <c r="AB155" s="186" t="s">
        <v>809</v>
      </c>
      <c r="AC155" s="186" t="s">
        <v>760</v>
      </c>
      <c r="AD155" s="186" t="s">
        <v>942</v>
      </c>
      <c r="AE155" s="186" t="s">
        <v>945</v>
      </c>
      <c r="AF155" s="186">
        <v>95</v>
      </c>
    </row>
    <row r="156" spans="1:32" x14ac:dyDescent="0.2">
      <c r="A156" s="186" t="s">
        <v>111</v>
      </c>
      <c r="B156" s="186">
        <v>26</v>
      </c>
      <c r="C156" s="186" t="s">
        <v>230</v>
      </c>
      <c r="D156" s="186" t="s">
        <v>231</v>
      </c>
      <c r="E156" s="186">
        <v>0.81799999999999995</v>
      </c>
      <c r="H156" s="186">
        <v>5684</v>
      </c>
      <c r="I156" s="186">
        <v>-43.8</v>
      </c>
      <c r="K156" s="186">
        <v>5</v>
      </c>
      <c r="L156" s="186">
        <v>92.583932399999995</v>
      </c>
      <c r="M156" s="186">
        <v>106.46</v>
      </c>
      <c r="P156" s="186">
        <v>104.843</v>
      </c>
      <c r="R156" s="186">
        <v>1</v>
      </c>
      <c r="S156" s="186">
        <v>1.1353451000000001</v>
      </c>
      <c r="U156" s="186">
        <v>1.06905E-2</v>
      </c>
      <c r="W156" s="186">
        <v>1.0577430000000001</v>
      </c>
      <c r="AB156" s="186" t="s">
        <v>759</v>
      </c>
      <c r="AC156" s="186" t="s">
        <v>809</v>
      </c>
      <c r="AD156" s="186" t="s">
        <v>838</v>
      </c>
      <c r="AE156" s="186" t="s">
        <v>945</v>
      </c>
      <c r="AF156" s="186">
        <v>95</v>
      </c>
    </row>
    <row r="157" spans="1:32" x14ac:dyDescent="0.2">
      <c r="A157" s="186" t="s">
        <v>111</v>
      </c>
      <c r="B157" s="186">
        <v>26</v>
      </c>
      <c r="C157" s="186" t="s">
        <v>230</v>
      </c>
      <c r="D157" s="186" t="s">
        <v>231</v>
      </c>
      <c r="E157" s="186">
        <v>0.81799999999999995</v>
      </c>
      <c r="H157" s="186">
        <v>5691</v>
      </c>
      <c r="I157" s="186">
        <v>-44.011000000000003</v>
      </c>
      <c r="K157" s="186">
        <v>6</v>
      </c>
      <c r="L157" s="186">
        <v>92.223585499999999</v>
      </c>
      <c r="M157" s="186">
        <v>106.816</v>
      </c>
      <c r="P157" s="186">
        <v>105.194</v>
      </c>
      <c r="R157" s="186">
        <v>0</v>
      </c>
      <c r="S157" s="186">
        <v>1.1351055999999999</v>
      </c>
      <c r="U157" s="186">
        <v>1.0688100000000001E-2</v>
      </c>
      <c r="W157" s="186">
        <v>1.057512</v>
      </c>
      <c r="AB157" s="186" t="s">
        <v>798</v>
      </c>
      <c r="AC157" s="186" t="s">
        <v>880</v>
      </c>
      <c r="AD157" s="186" t="s">
        <v>930</v>
      </c>
      <c r="AE157" s="186" t="s">
        <v>945</v>
      </c>
      <c r="AF157" s="186">
        <v>95</v>
      </c>
    </row>
    <row r="158" spans="1:32" x14ac:dyDescent="0.2">
      <c r="A158" s="186" t="s">
        <v>111</v>
      </c>
      <c r="B158" s="186">
        <v>27</v>
      </c>
      <c r="C158" s="186" t="s">
        <v>232</v>
      </c>
      <c r="D158" s="186" t="s">
        <v>233</v>
      </c>
      <c r="E158" s="186">
        <v>0.85</v>
      </c>
      <c r="F158" s="186">
        <v>6843</v>
      </c>
      <c r="G158" s="186">
        <v>0.105</v>
      </c>
      <c r="K158" s="186">
        <v>1</v>
      </c>
      <c r="L158" s="186">
        <v>20.620434800000002</v>
      </c>
      <c r="M158" s="186">
        <v>126.145</v>
      </c>
      <c r="Q158" s="186">
        <v>125.238</v>
      </c>
      <c r="R158" s="186">
        <v>0</v>
      </c>
      <c r="T158" s="186">
        <v>0.72417140000000002</v>
      </c>
      <c r="V158" s="186">
        <v>3.6786000000000002E-3</v>
      </c>
      <c r="X158" s="186">
        <v>0.36651</v>
      </c>
      <c r="Y158" s="186" t="s">
        <v>936</v>
      </c>
      <c r="Z158" s="186" t="s">
        <v>948</v>
      </c>
      <c r="AA158" s="186" t="s">
        <v>949</v>
      </c>
      <c r="AE158" s="186" t="s">
        <v>950</v>
      </c>
      <c r="AF158" s="186">
        <v>0</v>
      </c>
    </row>
    <row r="159" spans="1:32" x14ac:dyDescent="0.2">
      <c r="A159" s="186" t="s">
        <v>111</v>
      </c>
      <c r="B159" s="186">
        <v>27</v>
      </c>
      <c r="C159" s="186" t="s">
        <v>232</v>
      </c>
      <c r="D159" s="186" t="s">
        <v>233</v>
      </c>
      <c r="E159" s="186">
        <v>0.85</v>
      </c>
      <c r="F159" s="186">
        <v>6841</v>
      </c>
      <c r="G159" s="186">
        <v>0</v>
      </c>
      <c r="K159" s="186">
        <v>2</v>
      </c>
      <c r="L159" s="186">
        <v>20.604302400000002</v>
      </c>
      <c r="M159" s="186">
        <v>126.047</v>
      </c>
      <c r="Q159" s="186">
        <v>125.14</v>
      </c>
      <c r="R159" s="186">
        <v>1</v>
      </c>
      <c r="T159" s="186">
        <v>0.7240955</v>
      </c>
      <c r="V159" s="186">
        <v>3.6782E-3</v>
      </c>
      <c r="X159" s="186">
        <v>0.36647200000000002</v>
      </c>
      <c r="Y159" s="186" t="s">
        <v>801</v>
      </c>
      <c r="Z159" s="186" t="s">
        <v>939</v>
      </c>
      <c r="AA159" s="186" t="s">
        <v>951</v>
      </c>
      <c r="AE159" s="186" t="s">
        <v>950</v>
      </c>
      <c r="AF159" s="186">
        <v>0</v>
      </c>
    </row>
    <row r="160" spans="1:32" x14ac:dyDescent="0.2">
      <c r="A160" s="186" t="s">
        <v>111</v>
      </c>
      <c r="B160" s="186">
        <v>27</v>
      </c>
      <c r="C160" s="186" t="s">
        <v>232</v>
      </c>
      <c r="D160" s="186" t="s">
        <v>233</v>
      </c>
      <c r="E160" s="186">
        <v>0.85</v>
      </c>
      <c r="F160" s="186">
        <v>3912</v>
      </c>
      <c r="G160" s="186">
        <v>12.487</v>
      </c>
      <c r="J160" s="186" t="s">
        <v>754</v>
      </c>
      <c r="K160" s="186">
        <v>3</v>
      </c>
      <c r="L160" s="186">
        <v>15.396383</v>
      </c>
      <c r="M160" s="186">
        <v>94.314999999999998</v>
      </c>
      <c r="Q160" s="186">
        <v>93.628</v>
      </c>
      <c r="R160" s="186">
        <v>0</v>
      </c>
      <c r="T160" s="186">
        <v>0.7331375</v>
      </c>
      <c r="V160" s="186">
        <v>3.7241000000000002E-3</v>
      </c>
      <c r="X160" s="186">
        <v>0.371031</v>
      </c>
      <c r="Y160" s="186" t="s">
        <v>952</v>
      </c>
      <c r="Z160" s="186" t="s">
        <v>864</v>
      </c>
      <c r="AA160" s="186" t="s">
        <v>953</v>
      </c>
      <c r="AE160" s="186" t="s">
        <v>950</v>
      </c>
      <c r="AF160" s="186">
        <v>0</v>
      </c>
    </row>
    <row r="161" spans="1:32" x14ac:dyDescent="0.2">
      <c r="A161" s="186" t="s">
        <v>111</v>
      </c>
      <c r="B161" s="186">
        <v>27</v>
      </c>
      <c r="C161" s="186" t="s">
        <v>232</v>
      </c>
      <c r="D161" s="186" t="s">
        <v>233</v>
      </c>
      <c r="E161" s="186">
        <v>0.85</v>
      </c>
      <c r="H161" s="186">
        <v>945</v>
      </c>
      <c r="I161" s="186">
        <v>-30.835000000000001</v>
      </c>
      <c r="J161" s="186" t="s">
        <v>758</v>
      </c>
      <c r="K161" s="186">
        <v>4</v>
      </c>
      <c r="L161" s="186">
        <v>56.900976999999997</v>
      </c>
      <c r="M161" s="186">
        <v>25.821999999999999</v>
      </c>
      <c r="P161" s="186">
        <v>25.423999999999999</v>
      </c>
      <c r="R161" s="186">
        <v>0</v>
      </c>
      <c r="S161" s="186">
        <v>1.1506080999999999</v>
      </c>
      <c r="U161" s="186">
        <v>1.08355E-2</v>
      </c>
      <c r="W161" s="186">
        <v>1.071931</v>
      </c>
      <c r="AB161" s="186" t="s">
        <v>809</v>
      </c>
      <c r="AC161" s="186" t="s">
        <v>760</v>
      </c>
      <c r="AD161" s="186" t="s">
        <v>954</v>
      </c>
      <c r="AE161" s="186" t="s">
        <v>950</v>
      </c>
      <c r="AF161" s="186">
        <v>95</v>
      </c>
    </row>
    <row r="162" spans="1:32" x14ac:dyDescent="0.2">
      <c r="A162" s="186" t="s">
        <v>111</v>
      </c>
      <c r="B162" s="186">
        <v>27</v>
      </c>
      <c r="C162" s="186" t="s">
        <v>232</v>
      </c>
      <c r="D162" s="186" t="s">
        <v>233</v>
      </c>
      <c r="E162" s="186">
        <v>0.85</v>
      </c>
      <c r="H162" s="186">
        <v>5698</v>
      </c>
      <c r="I162" s="186">
        <v>-43.8</v>
      </c>
      <c r="K162" s="186">
        <v>5</v>
      </c>
      <c r="L162" s="186">
        <v>89.010556300000005</v>
      </c>
      <c r="M162" s="186">
        <v>106.55</v>
      </c>
      <c r="P162" s="186">
        <v>104.93300000000001</v>
      </c>
      <c r="R162" s="186">
        <v>1</v>
      </c>
      <c r="S162" s="186">
        <v>1.1353279000000001</v>
      </c>
      <c r="U162" s="186">
        <v>1.06905E-2</v>
      </c>
      <c r="W162" s="186">
        <v>1.0577430000000001</v>
      </c>
      <c r="AB162" s="186" t="s">
        <v>759</v>
      </c>
      <c r="AC162" s="186" t="s">
        <v>760</v>
      </c>
      <c r="AD162" s="186" t="s">
        <v>838</v>
      </c>
      <c r="AE162" s="186" t="s">
        <v>950</v>
      </c>
      <c r="AF162" s="186">
        <v>95</v>
      </c>
    </row>
    <row r="163" spans="1:32" x14ac:dyDescent="0.2">
      <c r="A163" s="186" t="s">
        <v>111</v>
      </c>
      <c r="B163" s="186">
        <v>27</v>
      </c>
      <c r="C163" s="186" t="s">
        <v>232</v>
      </c>
      <c r="D163" s="186" t="s">
        <v>233</v>
      </c>
      <c r="E163" s="186">
        <v>0.85</v>
      </c>
      <c r="H163" s="186">
        <v>5690</v>
      </c>
      <c r="I163" s="186">
        <v>-44.012</v>
      </c>
      <c r="K163" s="186">
        <v>6</v>
      </c>
      <c r="L163" s="186">
        <v>88.883751399999994</v>
      </c>
      <c r="M163" s="186">
        <v>106.681</v>
      </c>
      <c r="P163" s="186">
        <v>105.06100000000001</v>
      </c>
      <c r="R163" s="186">
        <v>0</v>
      </c>
      <c r="S163" s="186">
        <v>1.1350872999999999</v>
      </c>
      <c r="U163" s="186">
        <v>1.0688100000000001E-2</v>
      </c>
      <c r="W163" s="186">
        <v>1.0575110000000001</v>
      </c>
      <c r="AB163" s="186" t="s">
        <v>798</v>
      </c>
      <c r="AC163" s="186" t="s">
        <v>821</v>
      </c>
      <c r="AD163" s="186" t="s">
        <v>935</v>
      </c>
      <c r="AE163" s="186" t="s">
        <v>950</v>
      </c>
      <c r="AF163" s="186">
        <v>95</v>
      </c>
    </row>
    <row r="164" spans="1:32" x14ac:dyDescent="0.2">
      <c r="A164" s="186" t="s">
        <v>111</v>
      </c>
      <c r="B164" s="186">
        <v>28</v>
      </c>
      <c r="C164" s="186" t="s">
        <v>234</v>
      </c>
      <c r="D164" s="186" t="s">
        <v>235</v>
      </c>
      <c r="E164" s="186">
        <v>0.81100000000000005</v>
      </c>
      <c r="F164" s="186">
        <v>6851</v>
      </c>
      <c r="G164" s="186">
        <v>0.114</v>
      </c>
      <c r="K164" s="186">
        <v>1</v>
      </c>
      <c r="L164" s="186">
        <v>21.6187191</v>
      </c>
      <c r="M164" s="186">
        <v>126.18300000000001</v>
      </c>
      <c r="Q164" s="186">
        <v>125.276</v>
      </c>
      <c r="R164" s="186">
        <v>0</v>
      </c>
      <c r="T164" s="186">
        <v>0.72416999999999998</v>
      </c>
      <c r="V164" s="186">
        <v>3.6786000000000002E-3</v>
      </c>
      <c r="X164" s="186">
        <v>0.36651400000000001</v>
      </c>
      <c r="Y164" s="186" t="s">
        <v>936</v>
      </c>
      <c r="Z164" s="186" t="s">
        <v>948</v>
      </c>
      <c r="AA164" s="186" t="s">
        <v>955</v>
      </c>
      <c r="AE164" s="186" t="s">
        <v>956</v>
      </c>
      <c r="AF164" s="186">
        <v>0</v>
      </c>
    </row>
    <row r="165" spans="1:32" x14ac:dyDescent="0.2">
      <c r="A165" s="186" t="s">
        <v>111</v>
      </c>
      <c r="B165" s="186">
        <v>28</v>
      </c>
      <c r="C165" s="186" t="s">
        <v>234</v>
      </c>
      <c r="D165" s="186" t="s">
        <v>235</v>
      </c>
      <c r="E165" s="186">
        <v>0.81100000000000005</v>
      </c>
      <c r="F165" s="186">
        <v>6845</v>
      </c>
      <c r="G165" s="186">
        <v>0</v>
      </c>
      <c r="K165" s="186">
        <v>2</v>
      </c>
      <c r="L165" s="186">
        <v>21.6210141</v>
      </c>
      <c r="M165" s="186">
        <v>126.197</v>
      </c>
      <c r="Q165" s="186">
        <v>125.29</v>
      </c>
      <c r="R165" s="186">
        <v>1</v>
      </c>
      <c r="T165" s="186">
        <v>0.72408729999999999</v>
      </c>
      <c r="V165" s="186">
        <v>3.6782E-3</v>
      </c>
      <c r="X165" s="186">
        <v>0.36647200000000002</v>
      </c>
      <c r="Y165" s="186" t="s">
        <v>801</v>
      </c>
      <c r="Z165" s="186" t="s">
        <v>784</v>
      </c>
      <c r="AA165" s="186" t="s">
        <v>957</v>
      </c>
      <c r="AE165" s="186" t="s">
        <v>956</v>
      </c>
      <c r="AF165" s="186">
        <v>0</v>
      </c>
    </row>
    <row r="166" spans="1:32" x14ac:dyDescent="0.2">
      <c r="A166" s="186" t="s">
        <v>111</v>
      </c>
      <c r="B166" s="186">
        <v>28</v>
      </c>
      <c r="C166" s="186" t="s">
        <v>234</v>
      </c>
      <c r="D166" s="186" t="s">
        <v>235</v>
      </c>
      <c r="E166" s="186">
        <v>0.81100000000000005</v>
      </c>
      <c r="F166" s="186">
        <v>4090</v>
      </c>
      <c r="G166" s="186">
        <v>9.468</v>
      </c>
      <c r="J166" s="186" t="s">
        <v>754</v>
      </c>
      <c r="K166" s="186">
        <v>3</v>
      </c>
      <c r="L166" s="186">
        <v>16.9095811</v>
      </c>
      <c r="M166" s="186">
        <v>98.813000000000002</v>
      </c>
      <c r="Q166" s="186">
        <v>98.096000000000004</v>
      </c>
      <c r="R166" s="186">
        <v>0</v>
      </c>
      <c r="T166" s="186">
        <v>0.73094269999999995</v>
      </c>
      <c r="V166" s="186">
        <v>3.7130000000000002E-3</v>
      </c>
      <c r="X166" s="186">
        <v>0.36992900000000001</v>
      </c>
      <c r="Y166" s="186" t="s">
        <v>897</v>
      </c>
      <c r="Z166" s="186" t="s">
        <v>864</v>
      </c>
      <c r="AA166" s="186" t="s">
        <v>958</v>
      </c>
      <c r="AE166" s="186" t="s">
        <v>956</v>
      </c>
      <c r="AF166" s="186">
        <v>0</v>
      </c>
    </row>
    <row r="167" spans="1:32" x14ac:dyDescent="0.2">
      <c r="A167" s="186" t="s">
        <v>111</v>
      </c>
      <c r="B167" s="186">
        <v>28</v>
      </c>
      <c r="C167" s="186" t="s">
        <v>234</v>
      </c>
      <c r="D167" s="186" t="s">
        <v>235</v>
      </c>
      <c r="E167" s="186">
        <v>0.81100000000000005</v>
      </c>
      <c r="H167" s="186">
        <v>859</v>
      </c>
      <c r="I167" s="186">
        <v>-32.941000000000003</v>
      </c>
      <c r="J167" s="186" t="s">
        <v>758</v>
      </c>
      <c r="K167" s="186">
        <v>4</v>
      </c>
      <c r="L167" s="186">
        <v>54.959949100000003</v>
      </c>
      <c r="M167" s="186">
        <v>23.353999999999999</v>
      </c>
      <c r="P167" s="186">
        <v>22.994</v>
      </c>
      <c r="R167" s="186">
        <v>0</v>
      </c>
      <c r="S167" s="186">
        <v>1.1483266999999999</v>
      </c>
      <c r="U167" s="186">
        <v>1.0811899999999999E-2</v>
      </c>
      <c r="W167" s="186">
        <v>1.069626</v>
      </c>
      <c r="AB167" s="186" t="s">
        <v>809</v>
      </c>
      <c r="AC167" s="186" t="s">
        <v>835</v>
      </c>
      <c r="AD167" s="186" t="s">
        <v>959</v>
      </c>
      <c r="AE167" s="186" t="s">
        <v>956</v>
      </c>
      <c r="AF167" s="186">
        <v>95</v>
      </c>
    </row>
    <row r="168" spans="1:32" x14ac:dyDescent="0.2">
      <c r="A168" s="186" t="s">
        <v>111</v>
      </c>
      <c r="B168" s="186">
        <v>28</v>
      </c>
      <c r="C168" s="186" t="s">
        <v>234</v>
      </c>
      <c r="D168" s="186" t="s">
        <v>235</v>
      </c>
      <c r="E168" s="186">
        <v>0.81100000000000005</v>
      </c>
      <c r="H168" s="186">
        <v>5703</v>
      </c>
      <c r="I168" s="186">
        <v>-43.8</v>
      </c>
      <c r="K168" s="186">
        <v>5</v>
      </c>
      <c r="L168" s="186">
        <v>93.338777100000001</v>
      </c>
      <c r="M168" s="186">
        <v>106.503</v>
      </c>
      <c r="P168" s="186">
        <v>104.886</v>
      </c>
      <c r="R168" s="186">
        <v>1</v>
      </c>
      <c r="S168" s="186">
        <v>1.1353488</v>
      </c>
      <c r="U168" s="186">
        <v>1.06905E-2</v>
      </c>
      <c r="W168" s="186">
        <v>1.0577430000000001</v>
      </c>
      <c r="AB168" s="186" t="s">
        <v>759</v>
      </c>
      <c r="AC168" s="186" t="s">
        <v>760</v>
      </c>
      <c r="AD168" s="186" t="s">
        <v>778</v>
      </c>
      <c r="AE168" s="186" t="s">
        <v>956</v>
      </c>
      <c r="AF168" s="186">
        <v>95</v>
      </c>
    </row>
    <row r="169" spans="1:32" x14ac:dyDescent="0.2">
      <c r="A169" s="186" t="s">
        <v>111</v>
      </c>
      <c r="B169" s="186">
        <v>28</v>
      </c>
      <c r="C169" s="186" t="s">
        <v>234</v>
      </c>
      <c r="D169" s="186" t="s">
        <v>235</v>
      </c>
      <c r="E169" s="186">
        <v>0.81100000000000005</v>
      </c>
      <c r="H169" s="186">
        <v>5688</v>
      </c>
      <c r="I169" s="186">
        <v>-44.021000000000001</v>
      </c>
      <c r="K169" s="186">
        <v>6</v>
      </c>
      <c r="L169" s="186">
        <v>93.1356155</v>
      </c>
      <c r="M169" s="186">
        <v>106.703</v>
      </c>
      <c r="P169" s="186">
        <v>105.083</v>
      </c>
      <c r="R169" s="186">
        <v>0</v>
      </c>
      <c r="S169" s="186">
        <v>1.1350960000000001</v>
      </c>
      <c r="U169" s="186">
        <v>1.0688E-2</v>
      </c>
      <c r="W169" s="186">
        <v>1.057501</v>
      </c>
      <c r="AB169" s="186" t="s">
        <v>798</v>
      </c>
      <c r="AC169" s="186" t="s">
        <v>821</v>
      </c>
      <c r="AD169" s="186" t="s">
        <v>935</v>
      </c>
      <c r="AE169" s="186" t="s">
        <v>956</v>
      </c>
      <c r="AF169" s="186">
        <v>95</v>
      </c>
    </row>
    <row r="170" spans="1:32" x14ac:dyDescent="0.2">
      <c r="A170" s="186" t="s">
        <v>111</v>
      </c>
      <c r="B170" s="186">
        <v>29</v>
      </c>
      <c r="C170" s="186" t="s">
        <v>236</v>
      </c>
      <c r="D170" s="186" t="s">
        <v>237</v>
      </c>
      <c r="E170" s="186">
        <v>0.82799999999999996</v>
      </c>
      <c r="F170" s="186">
        <v>6838</v>
      </c>
      <c r="G170" s="186">
        <v>0.12</v>
      </c>
      <c r="K170" s="186">
        <v>1</v>
      </c>
      <c r="L170" s="186">
        <v>21.1333983</v>
      </c>
      <c r="M170" s="186">
        <v>125.938</v>
      </c>
      <c r="Q170" s="186">
        <v>125.032</v>
      </c>
      <c r="R170" s="186">
        <v>0</v>
      </c>
      <c r="T170" s="186">
        <v>0.72419029999999995</v>
      </c>
      <c r="V170" s="186">
        <v>3.6786000000000002E-3</v>
      </c>
      <c r="X170" s="186">
        <v>0.36651600000000001</v>
      </c>
      <c r="Y170" s="186" t="s">
        <v>936</v>
      </c>
      <c r="Z170" s="186" t="s">
        <v>948</v>
      </c>
      <c r="AA170" s="186" t="s">
        <v>960</v>
      </c>
      <c r="AE170" s="186" t="s">
        <v>961</v>
      </c>
      <c r="AF170" s="186">
        <v>0</v>
      </c>
    </row>
    <row r="171" spans="1:32" x14ac:dyDescent="0.2">
      <c r="A171" s="186" t="s">
        <v>111</v>
      </c>
      <c r="B171" s="186">
        <v>29</v>
      </c>
      <c r="C171" s="186" t="s">
        <v>236</v>
      </c>
      <c r="D171" s="186" t="s">
        <v>237</v>
      </c>
      <c r="E171" s="186">
        <v>0.82799999999999996</v>
      </c>
      <c r="F171" s="186">
        <v>6844</v>
      </c>
      <c r="G171" s="186">
        <v>0</v>
      </c>
      <c r="K171" s="186">
        <v>2</v>
      </c>
      <c r="L171" s="186">
        <v>21.152942599999999</v>
      </c>
      <c r="M171" s="186">
        <v>126.054</v>
      </c>
      <c r="Q171" s="186">
        <v>125.14700000000001</v>
      </c>
      <c r="R171" s="186">
        <v>1</v>
      </c>
      <c r="T171" s="186">
        <v>0.72410359999999996</v>
      </c>
      <c r="V171" s="186">
        <v>3.6782E-3</v>
      </c>
      <c r="X171" s="186">
        <v>0.36647200000000002</v>
      </c>
      <c r="Y171" s="186" t="s">
        <v>801</v>
      </c>
      <c r="Z171" s="186" t="s">
        <v>939</v>
      </c>
      <c r="AA171" s="186" t="s">
        <v>962</v>
      </c>
      <c r="AE171" s="186" t="s">
        <v>961</v>
      </c>
      <c r="AF171" s="186">
        <v>0</v>
      </c>
    </row>
    <row r="172" spans="1:32" x14ac:dyDescent="0.2">
      <c r="A172" s="186" t="s">
        <v>111</v>
      </c>
      <c r="B172" s="186">
        <v>29</v>
      </c>
      <c r="C172" s="186" t="s">
        <v>236</v>
      </c>
      <c r="D172" s="186" t="s">
        <v>237</v>
      </c>
      <c r="E172" s="186">
        <v>0.82799999999999996</v>
      </c>
      <c r="F172" s="186">
        <v>4124</v>
      </c>
      <c r="G172" s="186">
        <v>10.733000000000001</v>
      </c>
      <c r="J172" s="186" t="s">
        <v>754</v>
      </c>
      <c r="K172" s="186">
        <v>3</v>
      </c>
      <c r="L172" s="186">
        <v>16.698015900000001</v>
      </c>
      <c r="M172" s="186">
        <v>99.617999999999995</v>
      </c>
      <c r="Q172" s="186">
        <v>98.894000000000005</v>
      </c>
      <c r="R172" s="186">
        <v>0</v>
      </c>
      <c r="T172" s="186">
        <v>0.73187559999999996</v>
      </c>
      <c r="V172" s="186">
        <v>3.7177E-3</v>
      </c>
      <c r="X172" s="186">
        <v>0.37039100000000003</v>
      </c>
      <c r="Y172" s="186" t="s">
        <v>897</v>
      </c>
      <c r="Z172" s="186" t="s">
        <v>864</v>
      </c>
      <c r="AA172" s="186" t="s">
        <v>963</v>
      </c>
      <c r="AE172" s="186" t="s">
        <v>961</v>
      </c>
      <c r="AF172" s="186">
        <v>0</v>
      </c>
    </row>
    <row r="173" spans="1:32" x14ac:dyDescent="0.2">
      <c r="A173" s="186" t="s">
        <v>111</v>
      </c>
      <c r="B173" s="186">
        <v>29</v>
      </c>
      <c r="C173" s="186" t="s">
        <v>236</v>
      </c>
      <c r="D173" s="186" t="s">
        <v>237</v>
      </c>
      <c r="E173" s="186">
        <v>0.82799999999999996</v>
      </c>
      <c r="H173" s="186">
        <v>871</v>
      </c>
      <c r="I173" s="186">
        <v>-32.353000000000002</v>
      </c>
      <c r="J173" s="186" t="s">
        <v>758</v>
      </c>
      <c r="K173" s="186">
        <v>4</v>
      </c>
      <c r="L173" s="186">
        <v>54.448448200000001</v>
      </c>
      <c r="M173" s="186">
        <v>23.678999999999998</v>
      </c>
      <c r="P173" s="186">
        <v>23.315000000000001</v>
      </c>
      <c r="R173" s="186">
        <v>0</v>
      </c>
      <c r="S173" s="186">
        <v>1.1489895000000001</v>
      </c>
      <c r="U173" s="186">
        <v>1.08185E-2</v>
      </c>
      <c r="W173" s="186">
        <v>1.0702700000000001</v>
      </c>
      <c r="AB173" s="186" t="s">
        <v>809</v>
      </c>
      <c r="AC173" s="186" t="s">
        <v>760</v>
      </c>
      <c r="AD173" s="186" t="s">
        <v>959</v>
      </c>
      <c r="AE173" s="186" t="s">
        <v>961</v>
      </c>
      <c r="AF173" s="186">
        <v>95</v>
      </c>
    </row>
    <row r="174" spans="1:32" x14ac:dyDescent="0.2">
      <c r="A174" s="186" t="s">
        <v>111</v>
      </c>
      <c r="B174" s="186">
        <v>29</v>
      </c>
      <c r="C174" s="186" t="s">
        <v>236</v>
      </c>
      <c r="D174" s="186" t="s">
        <v>237</v>
      </c>
      <c r="E174" s="186">
        <v>0.82799999999999996</v>
      </c>
      <c r="H174" s="186">
        <v>5693</v>
      </c>
      <c r="I174" s="186">
        <v>-43.8</v>
      </c>
      <c r="K174" s="186">
        <v>5</v>
      </c>
      <c r="L174" s="186">
        <v>91.589504399999996</v>
      </c>
      <c r="M174" s="186">
        <v>106.33499999999999</v>
      </c>
      <c r="P174" s="186">
        <v>104.72</v>
      </c>
      <c r="R174" s="186">
        <v>1</v>
      </c>
      <c r="S174" s="186">
        <v>1.1353578</v>
      </c>
      <c r="U174" s="186">
        <v>1.06905E-2</v>
      </c>
      <c r="W174" s="186">
        <v>1.0577430000000001</v>
      </c>
      <c r="AB174" s="186" t="s">
        <v>759</v>
      </c>
      <c r="AC174" s="186" t="s">
        <v>760</v>
      </c>
      <c r="AD174" s="186" t="s">
        <v>766</v>
      </c>
      <c r="AE174" s="186" t="s">
        <v>961</v>
      </c>
      <c r="AF174" s="186">
        <v>95</v>
      </c>
    </row>
    <row r="175" spans="1:32" x14ac:dyDescent="0.2">
      <c r="A175" s="186" t="s">
        <v>111</v>
      </c>
      <c r="B175" s="186">
        <v>29</v>
      </c>
      <c r="C175" s="186" t="s">
        <v>236</v>
      </c>
      <c r="D175" s="186" t="s">
        <v>237</v>
      </c>
      <c r="E175" s="186">
        <v>0.82799999999999996</v>
      </c>
      <c r="H175" s="186">
        <v>5686</v>
      </c>
      <c r="I175" s="186">
        <v>-44.011000000000003</v>
      </c>
      <c r="K175" s="186">
        <v>6</v>
      </c>
      <c r="L175" s="186">
        <v>91.240964099999999</v>
      </c>
      <c r="M175" s="186">
        <v>106.685</v>
      </c>
      <c r="P175" s="186">
        <v>105.066</v>
      </c>
      <c r="R175" s="186">
        <v>0</v>
      </c>
      <c r="S175" s="186">
        <v>1.1351179</v>
      </c>
      <c r="U175" s="186">
        <v>1.0688100000000001E-2</v>
      </c>
      <c r="W175" s="186">
        <v>1.057512</v>
      </c>
      <c r="AB175" s="186" t="s">
        <v>798</v>
      </c>
      <c r="AC175" s="186" t="s">
        <v>821</v>
      </c>
      <c r="AD175" s="186" t="s">
        <v>935</v>
      </c>
      <c r="AE175" s="186" t="s">
        <v>961</v>
      </c>
      <c r="AF175" s="186">
        <v>95</v>
      </c>
    </row>
    <row r="176" spans="1:32" x14ac:dyDescent="0.2">
      <c r="A176" s="186" t="s">
        <v>111</v>
      </c>
      <c r="B176" s="186">
        <v>30</v>
      </c>
      <c r="C176" s="186" t="s">
        <v>238</v>
      </c>
      <c r="D176" s="186" t="s">
        <v>239</v>
      </c>
      <c r="E176" s="186">
        <v>0.84399999999999997</v>
      </c>
      <c r="F176" s="186">
        <v>6838</v>
      </c>
      <c r="G176" s="186">
        <v>9.4E-2</v>
      </c>
      <c r="K176" s="186">
        <v>1</v>
      </c>
      <c r="L176" s="186">
        <v>20.751899999999999</v>
      </c>
      <c r="M176" s="186">
        <v>126.053</v>
      </c>
      <c r="Q176" s="186">
        <v>125.14700000000001</v>
      </c>
      <c r="R176" s="186">
        <v>0</v>
      </c>
      <c r="T176" s="186">
        <v>0.72417730000000002</v>
      </c>
      <c r="V176" s="186">
        <v>3.6784999999999999E-3</v>
      </c>
      <c r="X176" s="186">
        <v>0.366506</v>
      </c>
      <c r="Y176" s="186" t="s">
        <v>952</v>
      </c>
      <c r="Z176" s="186" t="s">
        <v>902</v>
      </c>
      <c r="AA176" s="186" t="s">
        <v>964</v>
      </c>
      <c r="AE176" s="186" t="s">
        <v>965</v>
      </c>
      <c r="AF176" s="186">
        <v>0</v>
      </c>
    </row>
    <row r="177" spans="1:32" x14ac:dyDescent="0.2">
      <c r="A177" s="186" t="s">
        <v>111</v>
      </c>
      <c r="B177" s="186">
        <v>30</v>
      </c>
      <c r="C177" s="186" t="s">
        <v>238</v>
      </c>
      <c r="D177" s="186" t="s">
        <v>239</v>
      </c>
      <c r="E177" s="186">
        <v>0.84399999999999997</v>
      </c>
      <c r="F177" s="186">
        <v>6833</v>
      </c>
      <c r="G177" s="186">
        <v>0</v>
      </c>
      <c r="K177" s="186">
        <v>2</v>
      </c>
      <c r="L177" s="186">
        <v>20.7438331</v>
      </c>
      <c r="M177" s="186">
        <v>126.005</v>
      </c>
      <c r="Q177" s="186">
        <v>125.099</v>
      </c>
      <c r="R177" s="186">
        <v>1</v>
      </c>
      <c r="T177" s="186">
        <v>0.72410949999999996</v>
      </c>
      <c r="V177" s="186">
        <v>3.6782E-3</v>
      </c>
      <c r="X177" s="186">
        <v>0.36647200000000002</v>
      </c>
      <c r="Y177" s="186" t="s">
        <v>801</v>
      </c>
      <c r="Z177" s="186" t="s">
        <v>939</v>
      </c>
      <c r="AA177" s="186" t="s">
        <v>966</v>
      </c>
      <c r="AE177" s="186" t="s">
        <v>965</v>
      </c>
      <c r="AF177" s="186">
        <v>0</v>
      </c>
    </row>
    <row r="178" spans="1:32" x14ac:dyDescent="0.2">
      <c r="A178" s="186" t="s">
        <v>111</v>
      </c>
      <c r="B178" s="186">
        <v>30</v>
      </c>
      <c r="C178" s="186" t="s">
        <v>238</v>
      </c>
      <c r="D178" s="186" t="s">
        <v>239</v>
      </c>
      <c r="E178" s="186">
        <v>0.84399999999999997</v>
      </c>
      <c r="F178" s="186">
        <v>3940</v>
      </c>
      <c r="G178" s="186">
        <v>11.865</v>
      </c>
      <c r="J178" s="186" t="s">
        <v>754</v>
      </c>
      <c r="K178" s="186">
        <v>3</v>
      </c>
      <c r="L178" s="186">
        <v>15.644507600000001</v>
      </c>
      <c r="M178" s="186">
        <v>95.155000000000001</v>
      </c>
      <c r="Q178" s="186">
        <v>94.462999999999994</v>
      </c>
      <c r="R178" s="186">
        <v>0</v>
      </c>
      <c r="T178" s="186">
        <v>0.73270109999999999</v>
      </c>
      <c r="V178" s="186">
        <v>3.7217999999999999E-3</v>
      </c>
      <c r="X178" s="186">
        <v>0.37080400000000002</v>
      </c>
      <c r="Y178" s="186" t="s">
        <v>897</v>
      </c>
      <c r="Z178" s="186" t="s">
        <v>864</v>
      </c>
      <c r="AA178" s="186" t="s">
        <v>967</v>
      </c>
      <c r="AE178" s="186" t="s">
        <v>965</v>
      </c>
      <c r="AF178" s="186">
        <v>0</v>
      </c>
    </row>
    <row r="179" spans="1:32" x14ac:dyDescent="0.2">
      <c r="A179" s="186" t="s">
        <v>111</v>
      </c>
      <c r="B179" s="186">
        <v>30</v>
      </c>
      <c r="C179" s="186" t="s">
        <v>238</v>
      </c>
      <c r="D179" s="186" t="s">
        <v>239</v>
      </c>
      <c r="E179" s="186">
        <v>0.84399999999999997</v>
      </c>
      <c r="H179" s="186">
        <v>908</v>
      </c>
      <c r="I179" s="186">
        <v>-29.54</v>
      </c>
      <c r="J179" s="186" t="s">
        <v>758</v>
      </c>
      <c r="K179" s="186">
        <v>4</v>
      </c>
      <c r="L179" s="186">
        <v>55.367881500000003</v>
      </c>
      <c r="M179" s="186">
        <v>24.744</v>
      </c>
      <c r="P179" s="186">
        <v>24.361999999999998</v>
      </c>
      <c r="R179" s="186">
        <v>0</v>
      </c>
      <c r="S179" s="186">
        <v>1.1520786000000001</v>
      </c>
      <c r="U179" s="186">
        <v>1.0849900000000001E-2</v>
      </c>
      <c r="W179" s="186">
        <v>1.073348</v>
      </c>
      <c r="AB179" s="186" t="s">
        <v>809</v>
      </c>
      <c r="AC179" s="186" t="s">
        <v>760</v>
      </c>
      <c r="AD179" s="186" t="s">
        <v>968</v>
      </c>
      <c r="AE179" s="186" t="s">
        <v>965</v>
      </c>
      <c r="AF179" s="186">
        <v>95</v>
      </c>
    </row>
    <row r="180" spans="1:32" x14ac:dyDescent="0.2">
      <c r="A180" s="186" t="s">
        <v>111</v>
      </c>
      <c r="B180" s="186">
        <v>30</v>
      </c>
      <c r="C180" s="186" t="s">
        <v>238</v>
      </c>
      <c r="D180" s="186" t="s">
        <v>239</v>
      </c>
      <c r="E180" s="186">
        <v>0.84399999999999997</v>
      </c>
      <c r="H180" s="186">
        <v>5686</v>
      </c>
      <c r="I180" s="186">
        <v>-43.8</v>
      </c>
      <c r="K180" s="186">
        <v>5</v>
      </c>
      <c r="L180" s="186">
        <v>89.8420366</v>
      </c>
      <c r="M180" s="186">
        <v>106.346</v>
      </c>
      <c r="P180" s="186">
        <v>104.732</v>
      </c>
      <c r="R180" s="186">
        <v>1</v>
      </c>
      <c r="S180" s="186">
        <v>1.1353580000000001</v>
      </c>
      <c r="U180" s="186">
        <v>1.06905E-2</v>
      </c>
      <c r="W180" s="186">
        <v>1.0577430000000001</v>
      </c>
      <c r="AB180" s="186" t="s">
        <v>759</v>
      </c>
      <c r="AC180" s="186" t="s">
        <v>760</v>
      </c>
      <c r="AD180" s="186" t="s">
        <v>836</v>
      </c>
      <c r="AE180" s="186" t="s">
        <v>965</v>
      </c>
      <c r="AF180" s="186">
        <v>95</v>
      </c>
    </row>
    <row r="181" spans="1:32" x14ac:dyDescent="0.2">
      <c r="A181" s="186" t="s">
        <v>111</v>
      </c>
      <c r="B181" s="186">
        <v>30</v>
      </c>
      <c r="C181" s="186" t="s">
        <v>238</v>
      </c>
      <c r="D181" s="186" t="s">
        <v>239</v>
      </c>
      <c r="E181" s="186">
        <v>0.84399999999999997</v>
      </c>
      <c r="H181" s="186">
        <v>5681</v>
      </c>
      <c r="I181" s="186">
        <v>-44.008000000000003</v>
      </c>
      <c r="K181" s="186">
        <v>6</v>
      </c>
      <c r="L181" s="186">
        <v>89.552541300000001</v>
      </c>
      <c r="M181" s="186">
        <v>106.643</v>
      </c>
      <c r="P181" s="186">
        <v>105.024</v>
      </c>
      <c r="R181" s="186">
        <v>0</v>
      </c>
      <c r="S181" s="186">
        <v>1.135122</v>
      </c>
      <c r="U181" s="186">
        <v>1.06882E-2</v>
      </c>
      <c r="W181" s="186">
        <v>1.057515</v>
      </c>
      <c r="AB181" s="186" t="s">
        <v>798</v>
      </c>
      <c r="AC181" s="186" t="s">
        <v>821</v>
      </c>
      <c r="AD181" s="186" t="s">
        <v>942</v>
      </c>
      <c r="AE181" s="186" t="s">
        <v>965</v>
      </c>
      <c r="AF181" s="186">
        <v>95</v>
      </c>
    </row>
    <row r="182" spans="1:32" x14ac:dyDescent="0.2">
      <c r="A182" s="186" t="s">
        <v>111</v>
      </c>
      <c r="B182" s="186">
        <v>31</v>
      </c>
      <c r="C182" s="186" t="s">
        <v>240</v>
      </c>
      <c r="D182" s="186" t="s">
        <v>241</v>
      </c>
      <c r="E182" s="186">
        <v>0.82599999999999996</v>
      </c>
      <c r="F182" s="186">
        <v>6832</v>
      </c>
      <c r="G182" s="186">
        <v>0.114</v>
      </c>
      <c r="K182" s="186">
        <v>1</v>
      </c>
      <c r="L182" s="186">
        <v>21.189601799999998</v>
      </c>
      <c r="M182" s="186">
        <v>125.968</v>
      </c>
      <c r="Q182" s="186">
        <v>125.062</v>
      </c>
      <c r="R182" s="186">
        <v>0</v>
      </c>
      <c r="T182" s="186">
        <v>0.72418479999999996</v>
      </c>
      <c r="V182" s="186">
        <v>3.6786000000000002E-3</v>
      </c>
      <c r="X182" s="186">
        <v>0.36651400000000001</v>
      </c>
      <c r="Y182" s="186" t="s">
        <v>936</v>
      </c>
      <c r="Z182" s="186" t="s">
        <v>948</v>
      </c>
      <c r="AA182" s="186" t="s">
        <v>868</v>
      </c>
      <c r="AE182" s="186" t="s">
        <v>969</v>
      </c>
      <c r="AF182" s="186">
        <v>0</v>
      </c>
    </row>
    <row r="183" spans="1:32" x14ac:dyDescent="0.2">
      <c r="A183" s="186" t="s">
        <v>111</v>
      </c>
      <c r="B183" s="186">
        <v>31</v>
      </c>
      <c r="C183" s="186" t="s">
        <v>240</v>
      </c>
      <c r="D183" s="186" t="s">
        <v>241</v>
      </c>
      <c r="E183" s="186">
        <v>0.82599999999999996</v>
      </c>
      <c r="F183" s="186">
        <v>6837</v>
      </c>
      <c r="G183" s="186">
        <v>0</v>
      </c>
      <c r="K183" s="186">
        <v>2</v>
      </c>
      <c r="L183" s="186">
        <v>21.1981207</v>
      </c>
      <c r="M183" s="186">
        <v>126.018</v>
      </c>
      <c r="Q183" s="186">
        <v>125.11199999999999</v>
      </c>
      <c r="R183" s="186">
        <v>1</v>
      </c>
      <c r="T183" s="186">
        <v>0.72410260000000004</v>
      </c>
      <c r="V183" s="186">
        <v>3.6782E-3</v>
      </c>
      <c r="X183" s="186">
        <v>0.36647200000000002</v>
      </c>
      <c r="Y183" s="186" t="s">
        <v>801</v>
      </c>
      <c r="Z183" s="186" t="s">
        <v>939</v>
      </c>
      <c r="AA183" s="186" t="s">
        <v>970</v>
      </c>
      <c r="AE183" s="186" t="s">
        <v>969</v>
      </c>
      <c r="AF183" s="186">
        <v>0</v>
      </c>
    </row>
    <row r="184" spans="1:32" x14ac:dyDescent="0.2">
      <c r="A184" s="186" t="s">
        <v>111</v>
      </c>
      <c r="B184" s="186">
        <v>31</v>
      </c>
      <c r="C184" s="186" t="s">
        <v>240</v>
      </c>
      <c r="D184" s="186" t="s">
        <v>241</v>
      </c>
      <c r="E184" s="186">
        <v>0.82599999999999996</v>
      </c>
      <c r="F184" s="186">
        <v>4097</v>
      </c>
      <c r="G184" s="186">
        <v>9.9860000000000007</v>
      </c>
      <c r="J184" s="186" t="s">
        <v>754</v>
      </c>
      <c r="K184" s="186">
        <v>3</v>
      </c>
      <c r="L184" s="186">
        <v>16.6393369</v>
      </c>
      <c r="M184" s="186">
        <v>99.031000000000006</v>
      </c>
      <c r="Q184" s="186">
        <v>98.311999999999998</v>
      </c>
      <c r="R184" s="186">
        <v>0</v>
      </c>
      <c r="T184" s="186">
        <v>0.73133360000000003</v>
      </c>
      <c r="V184" s="186">
        <v>3.7149000000000001E-3</v>
      </c>
      <c r="X184" s="186">
        <v>0.370118</v>
      </c>
      <c r="Y184" s="186" t="s">
        <v>952</v>
      </c>
      <c r="Z184" s="186" t="s">
        <v>864</v>
      </c>
      <c r="AA184" s="186" t="s">
        <v>971</v>
      </c>
      <c r="AE184" s="186" t="s">
        <v>969</v>
      </c>
      <c r="AF184" s="186">
        <v>0</v>
      </c>
    </row>
    <row r="185" spans="1:32" x14ac:dyDescent="0.2">
      <c r="A185" s="186" t="s">
        <v>111</v>
      </c>
      <c r="B185" s="186">
        <v>31</v>
      </c>
      <c r="C185" s="186" t="s">
        <v>240</v>
      </c>
      <c r="D185" s="186" t="s">
        <v>241</v>
      </c>
      <c r="E185" s="186">
        <v>0.82599999999999996</v>
      </c>
      <c r="H185" s="186">
        <v>866</v>
      </c>
      <c r="I185" s="186">
        <v>-31.268999999999998</v>
      </c>
      <c r="J185" s="186" t="s">
        <v>758</v>
      </c>
      <c r="K185" s="186">
        <v>4</v>
      </c>
      <c r="L185" s="186">
        <v>54.388460700000003</v>
      </c>
      <c r="M185" s="186">
        <v>23.577999999999999</v>
      </c>
      <c r="P185" s="186">
        <v>23.215</v>
      </c>
      <c r="R185" s="186">
        <v>0</v>
      </c>
      <c r="S185" s="186">
        <v>1.1501729000000001</v>
      </c>
      <c r="U185" s="186">
        <v>1.0830599999999999E-2</v>
      </c>
      <c r="W185" s="186">
        <v>1.071456</v>
      </c>
      <c r="AB185" s="186" t="s">
        <v>809</v>
      </c>
      <c r="AC185" s="186" t="s">
        <v>835</v>
      </c>
      <c r="AD185" s="186" t="s">
        <v>972</v>
      </c>
      <c r="AE185" s="186" t="s">
        <v>969</v>
      </c>
      <c r="AF185" s="186">
        <v>95</v>
      </c>
    </row>
    <row r="186" spans="1:32" x14ac:dyDescent="0.2">
      <c r="A186" s="186" t="s">
        <v>111</v>
      </c>
      <c r="B186" s="186">
        <v>31</v>
      </c>
      <c r="C186" s="186" t="s">
        <v>240</v>
      </c>
      <c r="D186" s="186" t="s">
        <v>241</v>
      </c>
      <c r="E186" s="186">
        <v>0.82599999999999996</v>
      </c>
      <c r="H186" s="186">
        <v>5681</v>
      </c>
      <c r="I186" s="186">
        <v>-43.8</v>
      </c>
      <c r="K186" s="186">
        <v>5</v>
      </c>
      <c r="L186" s="186">
        <v>91.813310799999996</v>
      </c>
      <c r="M186" s="186">
        <v>106.333</v>
      </c>
      <c r="P186" s="186">
        <v>104.718</v>
      </c>
      <c r="R186" s="186">
        <v>1</v>
      </c>
      <c r="S186" s="186">
        <v>1.1353544</v>
      </c>
      <c r="U186" s="186">
        <v>1.06905E-2</v>
      </c>
      <c r="W186" s="186">
        <v>1.0577430000000001</v>
      </c>
      <c r="AB186" s="186" t="s">
        <v>759</v>
      </c>
      <c r="AC186" s="186" t="s">
        <v>760</v>
      </c>
      <c r="AD186" s="186" t="s">
        <v>836</v>
      </c>
      <c r="AE186" s="186" t="s">
        <v>969</v>
      </c>
      <c r="AF186" s="186">
        <v>95</v>
      </c>
    </row>
    <row r="187" spans="1:32" x14ac:dyDescent="0.2">
      <c r="A187" s="186" t="s">
        <v>111</v>
      </c>
      <c r="B187" s="186">
        <v>31</v>
      </c>
      <c r="C187" s="186" t="s">
        <v>240</v>
      </c>
      <c r="D187" s="186" t="s">
        <v>241</v>
      </c>
      <c r="E187" s="186">
        <v>0.82599999999999996</v>
      </c>
      <c r="H187" s="186">
        <v>5687</v>
      </c>
      <c r="I187" s="186">
        <v>-44.024999999999999</v>
      </c>
      <c r="K187" s="186">
        <v>6</v>
      </c>
      <c r="L187" s="186">
        <v>91.550000100000005</v>
      </c>
      <c r="M187" s="186">
        <v>106.59699999999999</v>
      </c>
      <c r="P187" s="186">
        <v>104.979</v>
      </c>
      <c r="R187" s="186">
        <v>0</v>
      </c>
      <c r="S187" s="186">
        <v>1.1350974</v>
      </c>
      <c r="U187" s="186">
        <v>1.0688E-2</v>
      </c>
      <c r="W187" s="186">
        <v>1.057496</v>
      </c>
      <c r="AB187" s="186" t="s">
        <v>798</v>
      </c>
      <c r="AC187" s="186" t="s">
        <v>821</v>
      </c>
      <c r="AD187" s="186" t="s">
        <v>942</v>
      </c>
      <c r="AE187" s="186" t="s">
        <v>969</v>
      </c>
      <c r="AF187" s="186">
        <v>95</v>
      </c>
    </row>
    <row r="188" spans="1:32" x14ac:dyDescent="0.2">
      <c r="A188" s="186" t="s">
        <v>111</v>
      </c>
      <c r="B188" s="186">
        <v>32</v>
      </c>
      <c r="C188" s="186" t="s">
        <v>242</v>
      </c>
      <c r="D188" s="186" t="s">
        <v>243</v>
      </c>
      <c r="E188" s="186">
        <v>0.83099999999999996</v>
      </c>
      <c r="F188" s="186">
        <v>6828</v>
      </c>
      <c r="G188" s="186">
        <v>0.12</v>
      </c>
      <c r="K188" s="186">
        <v>1</v>
      </c>
      <c r="L188" s="186">
        <v>21.012762800000001</v>
      </c>
      <c r="M188" s="186">
        <v>125.67400000000001</v>
      </c>
      <c r="Q188" s="186">
        <v>124.77</v>
      </c>
      <c r="R188" s="186">
        <v>0</v>
      </c>
      <c r="T188" s="186">
        <v>0.72418559999999998</v>
      </c>
      <c r="V188" s="186">
        <v>3.6786000000000002E-3</v>
      </c>
      <c r="X188" s="186">
        <v>0.36651600000000001</v>
      </c>
      <c r="Y188" s="186" t="s">
        <v>952</v>
      </c>
      <c r="Z188" s="186" t="s">
        <v>902</v>
      </c>
      <c r="AA188" s="186" t="s">
        <v>973</v>
      </c>
      <c r="AE188" s="186" t="s">
        <v>974</v>
      </c>
      <c r="AF188" s="186">
        <v>0</v>
      </c>
    </row>
    <row r="189" spans="1:32" x14ac:dyDescent="0.2">
      <c r="A189" s="186" t="s">
        <v>111</v>
      </c>
      <c r="B189" s="186">
        <v>32</v>
      </c>
      <c r="C189" s="186" t="s">
        <v>242</v>
      </c>
      <c r="D189" s="186" t="s">
        <v>243</v>
      </c>
      <c r="E189" s="186">
        <v>0.83099999999999996</v>
      </c>
      <c r="F189" s="186">
        <v>6833</v>
      </c>
      <c r="G189" s="186">
        <v>0</v>
      </c>
      <c r="K189" s="186">
        <v>2</v>
      </c>
      <c r="L189" s="186">
        <v>21.054720400000001</v>
      </c>
      <c r="M189" s="186">
        <v>125.92400000000001</v>
      </c>
      <c r="Q189" s="186">
        <v>125.018</v>
      </c>
      <c r="R189" s="186">
        <v>1</v>
      </c>
      <c r="T189" s="186">
        <v>0.72409900000000005</v>
      </c>
      <c r="V189" s="186">
        <v>3.6782E-3</v>
      </c>
      <c r="X189" s="186">
        <v>0.36647200000000002</v>
      </c>
      <c r="Y189" s="186" t="s">
        <v>975</v>
      </c>
      <c r="Z189" s="186" t="s">
        <v>791</v>
      </c>
      <c r="AA189" s="186" t="s">
        <v>976</v>
      </c>
      <c r="AE189" s="186" t="s">
        <v>974</v>
      </c>
      <c r="AF189" s="186">
        <v>0</v>
      </c>
    </row>
    <row r="190" spans="1:32" x14ac:dyDescent="0.2">
      <c r="A190" s="186" t="s">
        <v>111</v>
      </c>
      <c r="B190" s="186">
        <v>32</v>
      </c>
      <c r="C190" s="186" t="s">
        <v>242</v>
      </c>
      <c r="D190" s="186" t="s">
        <v>243</v>
      </c>
      <c r="E190" s="186">
        <v>0.83099999999999996</v>
      </c>
      <c r="F190" s="186">
        <v>3794</v>
      </c>
      <c r="G190" s="186">
        <v>8.84</v>
      </c>
      <c r="J190" s="186" t="s">
        <v>754</v>
      </c>
      <c r="K190" s="186">
        <v>3</v>
      </c>
      <c r="L190" s="186">
        <v>15.303179099999999</v>
      </c>
      <c r="M190" s="186">
        <v>91.659000000000006</v>
      </c>
      <c r="Q190" s="186">
        <v>90.994</v>
      </c>
      <c r="R190" s="186">
        <v>0</v>
      </c>
      <c r="T190" s="186">
        <v>0.73049969999999997</v>
      </c>
      <c r="V190" s="186">
        <v>3.7106999999999999E-3</v>
      </c>
      <c r="X190" s="186">
        <v>0.36969999999999997</v>
      </c>
      <c r="Y190" s="186" t="s">
        <v>840</v>
      </c>
      <c r="Z190" s="186" t="s">
        <v>847</v>
      </c>
      <c r="AA190" s="186" t="s">
        <v>977</v>
      </c>
      <c r="AE190" s="186" t="s">
        <v>974</v>
      </c>
      <c r="AF190" s="186">
        <v>0</v>
      </c>
    </row>
    <row r="191" spans="1:32" x14ac:dyDescent="0.2">
      <c r="A191" s="186" t="s">
        <v>111</v>
      </c>
      <c r="B191" s="186">
        <v>32</v>
      </c>
      <c r="C191" s="186" t="s">
        <v>242</v>
      </c>
      <c r="D191" s="186" t="s">
        <v>243</v>
      </c>
      <c r="E191" s="186">
        <v>0.83099999999999996</v>
      </c>
      <c r="H191" s="186">
        <v>905</v>
      </c>
      <c r="I191" s="186">
        <v>-33.152000000000001</v>
      </c>
      <c r="J191" s="186" t="s">
        <v>758</v>
      </c>
      <c r="K191" s="186">
        <v>4</v>
      </c>
      <c r="L191" s="186">
        <v>56.059992999999999</v>
      </c>
      <c r="M191" s="186">
        <v>24.65</v>
      </c>
      <c r="P191" s="186">
        <v>24.27</v>
      </c>
      <c r="R191" s="186">
        <v>0</v>
      </c>
      <c r="S191" s="186">
        <v>1.1480816</v>
      </c>
      <c r="U191" s="186">
        <v>1.0809600000000001E-2</v>
      </c>
      <c r="W191" s="186">
        <v>1.069396</v>
      </c>
      <c r="AB191" s="186" t="s">
        <v>809</v>
      </c>
      <c r="AC191" s="186" t="s">
        <v>835</v>
      </c>
      <c r="AD191" s="186" t="s">
        <v>972</v>
      </c>
      <c r="AE191" s="186" t="s">
        <v>974</v>
      </c>
      <c r="AF191" s="186">
        <v>95</v>
      </c>
    </row>
    <row r="192" spans="1:32" x14ac:dyDescent="0.2">
      <c r="A192" s="186" t="s">
        <v>111</v>
      </c>
      <c r="B192" s="186">
        <v>32</v>
      </c>
      <c r="C192" s="186" t="s">
        <v>242</v>
      </c>
      <c r="D192" s="186" t="s">
        <v>243</v>
      </c>
      <c r="E192" s="186">
        <v>0.83099999999999996</v>
      </c>
      <c r="H192" s="186">
        <v>5685</v>
      </c>
      <c r="I192" s="186">
        <v>-43.8</v>
      </c>
      <c r="K192" s="186">
        <v>5</v>
      </c>
      <c r="L192" s="186">
        <v>91.246900499999995</v>
      </c>
      <c r="M192" s="186">
        <v>106.34699999999999</v>
      </c>
      <c r="P192" s="186">
        <v>104.732</v>
      </c>
      <c r="R192" s="186">
        <v>1</v>
      </c>
      <c r="S192" s="186">
        <v>1.1353500000000001</v>
      </c>
      <c r="U192" s="186">
        <v>1.06905E-2</v>
      </c>
      <c r="W192" s="186">
        <v>1.0577430000000001</v>
      </c>
      <c r="AB192" s="186" t="s">
        <v>809</v>
      </c>
      <c r="AC192" s="186" t="s">
        <v>760</v>
      </c>
      <c r="AD192" s="186" t="s">
        <v>819</v>
      </c>
      <c r="AE192" s="186" t="s">
        <v>974</v>
      </c>
      <c r="AF192" s="186">
        <v>95</v>
      </c>
    </row>
    <row r="193" spans="1:32" x14ac:dyDescent="0.2">
      <c r="A193" s="186" t="s">
        <v>111</v>
      </c>
      <c r="B193" s="186">
        <v>32</v>
      </c>
      <c r="C193" s="186" t="s">
        <v>242</v>
      </c>
      <c r="D193" s="186" t="s">
        <v>243</v>
      </c>
      <c r="E193" s="186">
        <v>0.83099999999999996</v>
      </c>
      <c r="H193" s="186">
        <v>5684</v>
      </c>
      <c r="I193" s="186">
        <v>-44.024999999999999</v>
      </c>
      <c r="K193" s="186">
        <v>6</v>
      </c>
      <c r="L193" s="186">
        <v>91.025363900000002</v>
      </c>
      <c r="M193" s="186">
        <v>106.571</v>
      </c>
      <c r="P193" s="186">
        <v>104.953</v>
      </c>
      <c r="R193" s="186">
        <v>0</v>
      </c>
      <c r="S193" s="186">
        <v>1.135094</v>
      </c>
      <c r="U193" s="186">
        <v>1.0688E-2</v>
      </c>
      <c r="W193" s="186">
        <v>1.057496</v>
      </c>
      <c r="AB193" s="186" t="s">
        <v>798</v>
      </c>
      <c r="AC193" s="186" t="s">
        <v>821</v>
      </c>
      <c r="AD193" s="186" t="s">
        <v>959</v>
      </c>
      <c r="AE193" s="186" t="s">
        <v>974</v>
      </c>
      <c r="AF193" s="186">
        <v>95</v>
      </c>
    </row>
    <row r="194" spans="1:32" x14ac:dyDescent="0.2">
      <c r="A194" s="186" t="s">
        <v>111</v>
      </c>
      <c r="B194" s="186">
        <v>33</v>
      </c>
      <c r="C194" s="186" t="s">
        <v>242</v>
      </c>
      <c r="D194" s="186" t="s">
        <v>244</v>
      </c>
      <c r="E194" s="186">
        <v>0.82899999999999996</v>
      </c>
      <c r="F194" s="186">
        <v>6819</v>
      </c>
      <c r="G194" s="186">
        <v>0.129</v>
      </c>
      <c r="K194" s="186">
        <v>1</v>
      </c>
      <c r="L194" s="186">
        <v>21.078983000000001</v>
      </c>
      <c r="M194" s="186">
        <v>125.76600000000001</v>
      </c>
      <c r="Q194" s="186">
        <v>124.86199999999999</v>
      </c>
      <c r="R194" s="186">
        <v>0</v>
      </c>
      <c r="T194" s="186">
        <v>0.72418669999999996</v>
      </c>
      <c r="V194" s="186">
        <v>3.6787E-3</v>
      </c>
      <c r="X194" s="186">
        <v>0.36651899999999998</v>
      </c>
      <c r="Y194" s="186" t="s">
        <v>936</v>
      </c>
      <c r="Z194" s="186" t="s">
        <v>902</v>
      </c>
      <c r="AA194" s="186" t="s">
        <v>978</v>
      </c>
      <c r="AE194" s="186" t="s">
        <v>979</v>
      </c>
      <c r="AF194" s="186">
        <v>0</v>
      </c>
    </row>
    <row r="195" spans="1:32" x14ac:dyDescent="0.2">
      <c r="A195" s="186" t="s">
        <v>111</v>
      </c>
      <c r="B195" s="186">
        <v>33</v>
      </c>
      <c r="C195" s="186" t="s">
        <v>242</v>
      </c>
      <c r="D195" s="186" t="s">
        <v>244</v>
      </c>
      <c r="E195" s="186">
        <v>0.82899999999999996</v>
      </c>
      <c r="F195" s="186">
        <v>6834</v>
      </c>
      <c r="G195" s="186">
        <v>0</v>
      </c>
      <c r="K195" s="186">
        <v>2</v>
      </c>
      <c r="L195" s="186">
        <v>21.107897099999999</v>
      </c>
      <c r="M195" s="186">
        <v>125.938</v>
      </c>
      <c r="Q195" s="186">
        <v>125.032</v>
      </c>
      <c r="R195" s="186">
        <v>1</v>
      </c>
      <c r="T195" s="186">
        <v>0.72409310000000005</v>
      </c>
      <c r="V195" s="186">
        <v>3.6782E-3</v>
      </c>
      <c r="X195" s="186">
        <v>0.36647200000000002</v>
      </c>
      <c r="Y195" s="186" t="s">
        <v>801</v>
      </c>
      <c r="Z195" s="186" t="s">
        <v>939</v>
      </c>
      <c r="AA195" s="186" t="s">
        <v>980</v>
      </c>
      <c r="AE195" s="186" t="s">
        <v>979</v>
      </c>
      <c r="AF195" s="186">
        <v>0</v>
      </c>
    </row>
    <row r="196" spans="1:32" x14ac:dyDescent="0.2">
      <c r="A196" s="186" t="s">
        <v>111</v>
      </c>
      <c r="B196" s="186">
        <v>33</v>
      </c>
      <c r="C196" s="186" t="s">
        <v>242</v>
      </c>
      <c r="D196" s="186" t="s">
        <v>244</v>
      </c>
      <c r="E196" s="186">
        <v>0.82899999999999996</v>
      </c>
      <c r="F196" s="186">
        <v>3797</v>
      </c>
      <c r="G196" s="186">
        <v>8.84</v>
      </c>
      <c r="J196" s="186" t="s">
        <v>754</v>
      </c>
      <c r="K196" s="186">
        <v>3</v>
      </c>
      <c r="L196" s="186">
        <v>15.2975619</v>
      </c>
      <c r="M196" s="186">
        <v>91.406000000000006</v>
      </c>
      <c r="Q196" s="186">
        <v>90.742999999999995</v>
      </c>
      <c r="R196" s="186">
        <v>0</v>
      </c>
      <c r="T196" s="186">
        <v>0.73049379999999997</v>
      </c>
      <c r="V196" s="186">
        <v>3.7106999999999999E-3</v>
      </c>
      <c r="X196" s="186">
        <v>0.36969999999999997</v>
      </c>
      <c r="Y196" s="186" t="s">
        <v>897</v>
      </c>
      <c r="Z196" s="186" t="s">
        <v>847</v>
      </c>
      <c r="AA196" s="186" t="s">
        <v>981</v>
      </c>
      <c r="AE196" s="186" t="s">
        <v>979</v>
      </c>
      <c r="AF196" s="186">
        <v>0</v>
      </c>
    </row>
    <row r="197" spans="1:32" x14ac:dyDescent="0.2">
      <c r="A197" s="186" t="s">
        <v>111</v>
      </c>
      <c r="B197" s="186">
        <v>33</v>
      </c>
      <c r="C197" s="186" t="s">
        <v>242</v>
      </c>
      <c r="D197" s="186" t="s">
        <v>244</v>
      </c>
      <c r="E197" s="186">
        <v>0.82899999999999996</v>
      </c>
      <c r="H197" s="186">
        <v>915</v>
      </c>
      <c r="I197" s="186">
        <v>-33.131999999999998</v>
      </c>
      <c r="J197" s="186" t="s">
        <v>758</v>
      </c>
      <c r="K197" s="186">
        <v>4</v>
      </c>
      <c r="L197" s="186">
        <v>56.743844000000003</v>
      </c>
      <c r="M197" s="186">
        <v>24.946999999999999</v>
      </c>
      <c r="P197" s="186">
        <v>24.562999999999999</v>
      </c>
      <c r="R197" s="186">
        <v>0</v>
      </c>
      <c r="S197" s="186">
        <v>1.1481022999999999</v>
      </c>
      <c r="U197" s="186">
        <v>1.08098E-2</v>
      </c>
      <c r="W197" s="186">
        <v>1.0694170000000001</v>
      </c>
      <c r="AB197" s="186" t="s">
        <v>809</v>
      </c>
      <c r="AC197" s="186" t="s">
        <v>760</v>
      </c>
      <c r="AD197" s="186" t="s">
        <v>982</v>
      </c>
      <c r="AE197" s="186" t="s">
        <v>979</v>
      </c>
      <c r="AF197" s="186">
        <v>95</v>
      </c>
    </row>
    <row r="198" spans="1:32" x14ac:dyDescent="0.2">
      <c r="A198" s="186" t="s">
        <v>111</v>
      </c>
      <c r="B198" s="186">
        <v>33</v>
      </c>
      <c r="C198" s="186" t="s">
        <v>242</v>
      </c>
      <c r="D198" s="186" t="s">
        <v>244</v>
      </c>
      <c r="E198" s="186">
        <v>0.82899999999999996</v>
      </c>
      <c r="H198" s="186">
        <v>5684</v>
      </c>
      <c r="I198" s="186">
        <v>-43.8</v>
      </c>
      <c r="K198" s="186">
        <v>5</v>
      </c>
      <c r="L198" s="186">
        <v>91.520323700000006</v>
      </c>
      <c r="M198" s="186">
        <v>106.29300000000001</v>
      </c>
      <c r="P198" s="186">
        <v>104.679</v>
      </c>
      <c r="R198" s="186">
        <v>1</v>
      </c>
      <c r="S198" s="186">
        <v>1.1353492000000001</v>
      </c>
      <c r="U198" s="186">
        <v>1.06905E-2</v>
      </c>
      <c r="W198" s="186">
        <v>1.0577430000000001</v>
      </c>
      <c r="AB198" s="186" t="s">
        <v>809</v>
      </c>
      <c r="AC198" s="186" t="s">
        <v>760</v>
      </c>
      <c r="AD198" s="186" t="s">
        <v>836</v>
      </c>
      <c r="AE198" s="186" t="s">
        <v>979</v>
      </c>
      <c r="AF198" s="186">
        <v>95</v>
      </c>
    </row>
    <row r="199" spans="1:32" x14ac:dyDescent="0.2">
      <c r="A199" s="186" t="s">
        <v>111</v>
      </c>
      <c r="B199" s="186">
        <v>33</v>
      </c>
      <c r="C199" s="186" t="s">
        <v>242</v>
      </c>
      <c r="D199" s="186" t="s">
        <v>244</v>
      </c>
      <c r="E199" s="186">
        <v>0.82899999999999996</v>
      </c>
      <c r="H199" s="186">
        <v>5679</v>
      </c>
      <c r="I199" s="186">
        <v>-44.008000000000003</v>
      </c>
      <c r="K199" s="186">
        <v>6</v>
      </c>
      <c r="L199" s="186">
        <v>91.241169400000004</v>
      </c>
      <c r="M199" s="186">
        <v>106.575</v>
      </c>
      <c r="P199" s="186">
        <v>104.95699999999999</v>
      </c>
      <c r="R199" s="186">
        <v>0</v>
      </c>
      <c r="S199" s="186">
        <v>1.1351125</v>
      </c>
      <c r="U199" s="186">
        <v>1.06882E-2</v>
      </c>
      <c r="W199" s="186">
        <v>1.057515</v>
      </c>
      <c r="AB199" s="186" t="s">
        <v>798</v>
      </c>
      <c r="AC199" s="186" t="s">
        <v>821</v>
      </c>
      <c r="AD199" s="186" t="s">
        <v>959</v>
      </c>
      <c r="AE199" s="186" t="s">
        <v>979</v>
      </c>
      <c r="AF199" s="186">
        <v>95</v>
      </c>
    </row>
    <row r="200" spans="1:32" x14ac:dyDescent="0.2">
      <c r="A200" s="186" t="s">
        <v>111</v>
      </c>
      <c r="B200" s="186">
        <v>34</v>
      </c>
      <c r="C200" s="186" t="s">
        <v>97</v>
      </c>
      <c r="D200" s="186" t="s">
        <v>700</v>
      </c>
      <c r="E200" s="186">
        <v>0.84199999999999997</v>
      </c>
      <c r="F200" s="186">
        <v>6830</v>
      </c>
      <c r="G200" s="186">
        <v>9.9000000000000005E-2</v>
      </c>
      <c r="K200" s="186">
        <v>1</v>
      </c>
      <c r="L200" s="186">
        <v>20.762533399999999</v>
      </c>
      <c r="M200" s="186">
        <v>125.82</v>
      </c>
      <c r="Q200" s="186">
        <v>124.916</v>
      </c>
      <c r="R200" s="186">
        <v>0</v>
      </c>
      <c r="T200" s="186">
        <v>0.72417920000000002</v>
      </c>
      <c r="V200" s="186">
        <v>3.6786000000000002E-3</v>
      </c>
      <c r="X200" s="186">
        <v>0.366508</v>
      </c>
      <c r="Y200" s="186" t="s">
        <v>952</v>
      </c>
      <c r="Z200" s="186" t="s">
        <v>902</v>
      </c>
      <c r="AA200" s="186" t="s">
        <v>983</v>
      </c>
      <c r="AE200" s="186" t="s">
        <v>984</v>
      </c>
      <c r="AF200" s="186">
        <v>0</v>
      </c>
    </row>
    <row r="201" spans="1:32" x14ac:dyDescent="0.2">
      <c r="A201" s="186" t="s">
        <v>111</v>
      </c>
      <c r="B201" s="186">
        <v>34</v>
      </c>
      <c r="C201" s="186" t="s">
        <v>97</v>
      </c>
      <c r="D201" s="186" t="s">
        <v>700</v>
      </c>
      <c r="E201" s="186">
        <v>0.84199999999999997</v>
      </c>
      <c r="F201" s="186">
        <v>6836</v>
      </c>
      <c r="G201" s="186">
        <v>0</v>
      </c>
      <c r="K201" s="186">
        <v>2</v>
      </c>
      <c r="L201" s="186">
        <v>20.780612600000001</v>
      </c>
      <c r="M201" s="186">
        <v>125.929</v>
      </c>
      <c r="Q201" s="186">
        <v>125.024</v>
      </c>
      <c r="R201" s="186">
        <v>1</v>
      </c>
      <c r="T201" s="186">
        <v>0.72410759999999996</v>
      </c>
      <c r="V201" s="186">
        <v>3.6782E-3</v>
      </c>
      <c r="X201" s="186">
        <v>0.36647200000000002</v>
      </c>
      <c r="Y201" s="186" t="s">
        <v>975</v>
      </c>
      <c r="Z201" s="186" t="s">
        <v>939</v>
      </c>
      <c r="AA201" s="186" t="s">
        <v>985</v>
      </c>
      <c r="AE201" s="186" t="s">
        <v>984</v>
      </c>
      <c r="AF201" s="186">
        <v>0</v>
      </c>
    </row>
    <row r="202" spans="1:32" x14ac:dyDescent="0.2">
      <c r="A202" s="186" t="s">
        <v>111</v>
      </c>
      <c r="B202" s="186">
        <v>34</v>
      </c>
      <c r="C202" s="186" t="s">
        <v>97</v>
      </c>
      <c r="D202" s="186" t="s">
        <v>700</v>
      </c>
      <c r="E202" s="186">
        <v>0.84199999999999997</v>
      </c>
      <c r="F202" s="186">
        <v>2708</v>
      </c>
      <c r="G202" s="186">
        <v>-2.8479999999999999</v>
      </c>
      <c r="J202" s="186" t="s">
        <v>754</v>
      </c>
      <c r="K202" s="186">
        <v>3</v>
      </c>
      <c r="L202" s="186">
        <v>10.8026591</v>
      </c>
      <c r="M202" s="186">
        <v>65.632000000000005</v>
      </c>
      <c r="Q202" s="186">
        <v>65.162000000000006</v>
      </c>
      <c r="R202" s="186">
        <v>0</v>
      </c>
      <c r="T202" s="186">
        <v>0.72204570000000001</v>
      </c>
      <c r="V202" s="186">
        <v>3.6676999999999999E-3</v>
      </c>
      <c r="X202" s="186">
        <v>0.36543199999999998</v>
      </c>
      <c r="Y202" s="186" t="s">
        <v>840</v>
      </c>
      <c r="Z202" s="186" t="s">
        <v>847</v>
      </c>
      <c r="AA202" s="186" t="s">
        <v>986</v>
      </c>
      <c r="AE202" s="186" t="s">
        <v>984</v>
      </c>
      <c r="AF202" s="186">
        <v>0</v>
      </c>
    </row>
    <row r="203" spans="1:32" x14ac:dyDescent="0.2">
      <c r="A203" s="186" t="s">
        <v>111</v>
      </c>
      <c r="B203" s="186">
        <v>34</v>
      </c>
      <c r="C203" s="186" t="s">
        <v>97</v>
      </c>
      <c r="D203" s="186" t="s">
        <v>700</v>
      </c>
      <c r="E203" s="186">
        <v>0.84199999999999997</v>
      </c>
      <c r="H203" s="186">
        <v>750</v>
      </c>
      <c r="I203" s="186">
        <v>-29.821999999999999</v>
      </c>
      <c r="J203" s="186" t="s">
        <v>758</v>
      </c>
      <c r="K203" s="186">
        <v>4</v>
      </c>
      <c r="L203" s="186">
        <v>46.956421400000004</v>
      </c>
      <c r="M203" s="186">
        <v>20.239999999999998</v>
      </c>
      <c r="P203" s="186">
        <v>19.927</v>
      </c>
      <c r="R203" s="186">
        <v>0</v>
      </c>
      <c r="S203" s="186">
        <v>1.1518349999999999</v>
      </c>
      <c r="U203" s="186">
        <v>1.08468E-2</v>
      </c>
      <c r="W203" s="186">
        <v>1.0730390000000001</v>
      </c>
      <c r="AB203" s="186" t="s">
        <v>809</v>
      </c>
      <c r="AC203" s="186" t="s">
        <v>835</v>
      </c>
      <c r="AD203" s="186" t="s">
        <v>972</v>
      </c>
      <c r="AE203" s="186" t="s">
        <v>984</v>
      </c>
      <c r="AF203" s="186">
        <v>95</v>
      </c>
    </row>
    <row r="204" spans="1:32" x14ac:dyDescent="0.2">
      <c r="A204" s="186" t="s">
        <v>111</v>
      </c>
      <c r="B204" s="186">
        <v>34</v>
      </c>
      <c r="C204" s="186" t="s">
        <v>97</v>
      </c>
      <c r="D204" s="186" t="s">
        <v>700</v>
      </c>
      <c r="E204" s="186">
        <v>0.84199999999999997</v>
      </c>
      <c r="H204" s="186">
        <v>5684</v>
      </c>
      <c r="I204" s="186">
        <v>-43.8</v>
      </c>
      <c r="K204" s="186">
        <v>5</v>
      </c>
      <c r="L204" s="186">
        <v>90.135457200000005</v>
      </c>
      <c r="M204" s="186">
        <v>106.264</v>
      </c>
      <c r="P204" s="186">
        <v>104.65</v>
      </c>
      <c r="R204" s="186">
        <v>1</v>
      </c>
      <c r="S204" s="186">
        <v>1.1353864</v>
      </c>
      <c r="U204" s="186">
        <v>1.06905E-2</v>
      </c>
      <c r="W204" s="186">
        <v>1.0577430000000001</v>
      </c>
      <c r="AB204" s="186" t="s">
        <v>759</v>
      </c>
      <c r="AC204" s="186" t="s">
        <v>809</v>
      </c>
      <c r="AD204" s="186" t="s">
        <v>836</v>
      </c>
      <c r="AE204" s="186" t="s">
        <v>984</v>
      </c>
      <c r="AF204" s="186">
        <v>95</v>
      </c>
    </row>
    <row r="205" spans="1:32" x14ac:dyDescent="0.2">
      <c r="A205" s="186" t="s">
        <v>111</v>
      </c>
      <c r="B205" s="186">
        <v>34</v>
      </c>
      <c r="C205" s="186" t="s">
        <v>97</v>
      </c>
      <c r="D205" s="186" t="s">
        <v>700</v>
      </c>
      <c r="E205" s="186">
        <v>0.84199999999999997</v>
      </c>
      <c r="H205" s="186">
        <v>5681</v>
      </c>
      <c r="I205" s="186">
        <v>-44.02</v>
      </c>
      <c r="K205" s="186">
        <v>6</v>
      </c>
      <c r="L205" s="186">
        <v>89.854728399999999</v>
      </c>
      <c r="M205" s="186">
        <v>106.55200000000001</v>
      </c>
      <c r="P205" s="186">
        <v>104.934</v>
      </c>
      <c r="R205" s="186">
        <v>0</v>
      </c>
      <c r="S205" s="186">
        <v>1.1351351000000001</v>
      </c>
      <c r="U205" s="186">
        <v>1.0688100000000001E-2</v>
      </c>
      <c r="W205" s="186">
        <v>1.0575030000000001</v>
      </c>
      <c r="AB205" s="186" t="s">
        <v>798</v>
      </c>
      <c r="AC205" s="186" t="s">
        <v>880</v>
      </c>
      <c r="AD205" s="186" t="s">
        <v>954</v>
      </c>
      <c r="AE205" s="186" t="s">
        <v>984</v>
      </c>
      <c r="AF205" s="186">
        <v>95</v>
      </c>
    </row>
    <row r="206" spans="1:32" x14ac:dyDescent="0.2">
      <c r="A206" s="186" t="s">
        <v>111</v>
      </c>
      <c r="B206" s="186">
        <v>35</v>
      </c>
      <c r="C206" s="186" t="s">
        <v>98</v>
      </c>
      <c r="D206" s="186" t="s">
        <v>700</v>
      </c>
      <c r="E206" s="186">
        <v>0.76600000000000001</v>
      </c>
      <c r="F206" s="186">
        <v>6823</v>
      </c>
      <c r="G206" s="186">
        <v>0.125</v>
      </c>
      <c r="K206" s="186">
        <v>1</v>
      </c>
      <c r="L206" s="186">
        <v>22.825210200000001</v>
      </c>
      <c r="M206" s="186">
        <v>125.83499999999999</v>
      </c>
      <c r="Q206" s="186">
        <v>124.93</v>
      </c>
      <c r="R206" s="186">
        <v>0</v>
      </c>
      <c r="T206" s="186">
        <v>0.72419020000000001</v>
      </c>
      <c r="V206" s="186">
        <v>3.6787E-3</v>
      </c>
      <c r="X206" s="186">
        <v>0.36651800000000001</v>
      </c>
      <c r="Y206" s="186" t="s">
        <v>897</v>
      </c>
      <c r="Z206" s="186" t="s">
        <v>841</v>
      </c>
      <c r="AA206" s="186" t="s">
        <v>987</v>
      </c>
      <c r="AE206" s="186" t="s">
        <v>988</v>
      </c>
      <c r="AF206" s="186">
        <v>0</v>
      </c>
    </row>
    <row r="207" spans="1:32" x14ac:dyDescent="0.2">
      <c r="A207" s="186" t="s">
        <v>111</v>
      </c>
      <c r="B207" s="186">
        <v>35</v>
      </c>
      <c r="C207" s="186" t="s">
        <v>98</v>
      </c>
      <c r="D207" s="186" t="s">
        <v>700</v>
      </c>
      <c r="E207" s="186">
        <v>0.76600000000000001</v>
      </c>
      <c r="F207" s="186">
        <v>6825</v>
      </c>
      <c r="G207" s="186">
        <v>0</v>
      </c>
      <c r="K207" s="186">
        <v>2</v>
      </c>
      <c r="L207" s="186">
        <v>22.829619999999998</v>
      </c>
      <c r="M207" s="186">
        <v>125.85899999999999</v>
      </c>
      <c r="Q207" s="186">
        <v>124.95399999999999</v>
      </c>
      <c r="R207" s="186">
        <v>1</v>
      </c>
      <c r="T207" s="186">
        <v>0.72409959999999995</v>
      </c>
      <c r="V207" s="186">
        <v>3.6782E-3</v>
      </c>
      <c r="X207" s="186">
        <v>0.36647200000000002</v>
      </c>
      <c r="Y207" s="186" t="s">
        <v>887</v>
      </c>
      <c r="Z207" s="186" t="s">
        <v>807</v>
      </c>
      <c r="AA207" s="186" t="s">
        <v>989</v>
      </c>
      <c r="AE207" s="186" t="s">
        <v>988</v>
      </c>
      <c r="AF207" s="186">
        <v>0</v>
      </c>
    </row>
    <row r="208" spans="1:32" x14ac:dyDescent="0.2">
      <c r="A208" s="186" t="s">
        <v>111</v>
      </c>
      <c r="B208" s="186">
        <v>35</v>
      </c>
      <c r="C208" s="186" t="s">
        <v>98</v>
      </c>
      <c r="D208" s="186" t="s">
        <v>700</v>
      </c>
      <c r="E208" s="186">
        <v>0.76600000000000001</v>
      </c>
      <c r="F208" s="186">
        <v>2437</v>
      </c>
      <c r="G208" s="186">
        <v>-2.7770000000000001</v>
      </c>
      <c r="J208" s="186" t="s">
        <v>754</v>
      </c>
      <c r="K208" s="186">
        <v>3</v>
      </c>
      <c r="L208" s="186">
        <v>10.7264275</v>
      </c>
      <c r="M208" s="186">
        <v>59.302999999999997</v>
      </c>
      <c r="Q208" s="186">
        <v>58.878</v>
      </c>
      <c r="R208" s="186">
        <v>0</v>
      </c>
      <c r="T208" s="186">
        <v>0.72208890000000003</v>
      </c>
      <c r="V208" s="186">
        <v>3.6679999999999998E-3</v>
      </c>
      <c r="X208" s="186">
        <v>0.36545800000000001</v>
      </c>
      <c r="Y208" s="186" t="s">
        <v>829</v>
      </c>
      <c r="Z208" s="186" t="s">
        <v>817</v>
      </c>
      <c r="AA208" s="186" t="s">
        <v>990</v>
      </c>
      <c r="AE208" s="186" t="s">
        <v>988</v>
      </c>
      <c r="AF208" s="186">
        <v>0</v>
      </c>
    </row>
    <row r="209" spans="1:32" x14ac:dyDescent="0.2">
      <c r="A209" s="186" t="s">
        <v>111</v>
      </c>
      <c r="B209" s="186">
        <v>35</v>
      </c>
      <c r="C209" s="186" t="s">
        <v>98</v>
      </c>
      <c r="D209" s="186" t="s">
        <v>700</v>
      </c>
      <c r="E209" s="186">
        <v>0.76600000000000001</v>
      </c>
      <c r="H209" s="186">
        <v>677</v>
      </c>
      <c r="I209" s="186">
        <v>-29.878</v>
      </c>
      <c r="J209" s="186" t="s">
        <v>758</v>
      </c>
      <c r="K209" s="186">
        <v>4</v>
      </c>
      <c r="L209" s="186">
        <v>47.134383200000002</v>
      </c>
      <c r="M209" s="186">
        <v>18.21</v>
      </c>
      <c r="P209" s="186">
        <v>17.928999999999998</v>
      </c>
      <c r="R209" s="186">
        <v>0</v>
      </c>
      <c r="S209" s="186">
        <v>1.1517788</v>
      </c>
      <c r="U209" s="186">
        <v>1.08462E-2</v>
      </c>
      <c r="W209" s="186">
        <v>1.072978</v>
      </c>
      <c r="AB209" s="186" t="s">
        <v>809</v>
      </c>
      <c r="AC209" s="186" t="s">
        <v>835</v>
      </c>
      <c r="AD209" s="186" t="s">
        <v>982</v>
      </c>
      <c r="AE209" s="186" t="s">
        <v>988</v>
      </c>
      <c r="AF209" s="186">
        <v>95</v>
      </c>
    </row>
    <row r="210" spans="1:32" x14ac:dyDescent="0.2">
      <c r="A210" s="186" t="s">
        <v>111</v>
      </c>
      <c r="B210" s="186">
        <v>35</v>
      </c>
      <c r="C210" s="186" t="s">
        <v>98</v>
      </c>
      <c r="D210" s="186" t="s">
        <v>700</v>
      </c>
      <c r="E210" s="186">
        <v>0.76600000000000001</v>
      </c>
      <c r="H210" s="186">
        <v>5683</v>
      </c>
      <c r="I210" s="186">
        <v>-43.8</v>
      </c>
      <c r="K210" s="186">
        <v>5</v>
      </c>
      <c r="L210" s="186">
        <v>98.959320399999996</v>
      </c>
      <c r="M210" s="186">
        <v>106.375</v>
      </c>
      <c r="P210" s="186">
        <v>104.76</v>
      </c>
      <c r="R210" s="186">
        <v>1</v>
      </c>
      <c r="S210" s="186">
        <v>1.1353857000000001</v>
      </c>
      <c r="U210" s="186">
        <v>1.06905E-2</v>
      </c>
      <c r="W210" s="186">
        <v>1.0577430000000001</v>
      </c>
      <c r="AB210" s="186" t="s">
        <v>762</v>
      </c>
      <c r="AC210" s="186" t="s">
        <v>809</v>
      </c>
      <c r="AD210" s="186" t="s">
        <v>766</v>
      </c>
      <c r="AE210" s="186" t="s">
        <v>988</v>
      </c>
      <c r="AF210" s="186">
        <v>95</v>
      </c>
    </row>
    <row r="211" spans="1:32" x14ac:dyDescent="0.2">
      <c r="A211" s="186" t="s">
        <v>111</v>
      </c>
      <c r="B211" s="186">
        <v>35</v>
      </c>
      <c r="C211" s="186" t="s">
        <v>98</v>
      </c>
      <c r="D211" s="186" t="s">
        <v>700</v>
      </c>
      <c r="E211" s="186">
        <v>0.76600000000000001</v>
      </c>
      <c r="H211" s="186">
        <v>5684</v>
      </c>
      <c r="I211" s="186">
        <v>-44.018000000000001</v>
      </c>
      <c r="K211" s="186">
        <v>6</v>
      </c>
      <c r="L211" s="186">
        <v>98.677406399999995</v>
      </c>
      <c r="M211" s="186">
        <v>106.63800000000001</v>
      </c>
      <c r="P211" s="186">
        <v>105.01900000000001</v>
      </c>
      <c r="R211" s="186">
        <v>0</v>
      </c>
      <c r="S211" s="186">
        <v>1.1351370000000001</v>
      </c>
      <c r="U211" s="186">
        <v>1.0688100000000001E-2</v>
      </c>
      <c r="W211" s="186">
        <v>1.0575049999999999</v>
      </c>
      <c r="AB211" s="186" t="s">
        <v>764</v>
      </c>
      <c r="AC211" s="186" t="s">
        <v>880</v>
      </c>
      <c r="AD211" s="186" t="s">
        <v>954</v>
      </c>
      <c r="AE211" s="186" t="s">
        <v>988</v>
      </c>
      <c r="AF211" s="186">
        <v>95</v>
      </c>
    </row>
    <row r="212" spans="1:32" x14ac:dyDescent="0.2">
      <c r="A212" s="186" t="s">
        <v>111</v>
      </c>
      <c r="B212" s="186">
        <v>36</v>
      </c>
      <c r="C212" s="186" t="s">
        <v>105</v>
      </c>
      <c r="D212" s="186" t="s">
        <v>701</v>
      </c>
      <c r="E212" s="186">
        <v>0.78800000000000003</v>
      </c>
      <c r="F212" s="186">
        <v>6828</v>
      </c>
      <c r="G212" s="186">
        <v>0.111</v>
      </c>
      <c r="K212" s="186">
        <v>1</v>
      </c>
      <c r="L212" s="186">
        <v>22.1868379</v>
      </c>
      <c r="M212" s="186">
        <v>125.82899999999999</v>
      </c>
      <c r="Q212" s="186">
        <v>124.92400000000001</v>
      </c>
      <c r="R212" s="186">
        <v>0</v>
      </c>
      <c r="T212" s="186">
        <v>0.72418990000000005</v>
      </c>
      <c r="V212" s="186">
        <v>3.6786000000000002E-3</v>
      </c>
      <c r="X212" s="186">
        <v>0.366512</v>
      </c>
      <c r="Y212" s="186" t="s">
        <v>829</v>
      </c>
      <c r="Z212" s="186" t="s">
        <v>847</v>
      </c>
      <c r="AA212" s="186" t="s">
        <v>991</v>
      </c>
      <c r="AE212" s="186" t="s">
        <v>992</v>
      </c>
      <c r="AF212" s="186">
        <v>0</v>
      </c>
    </row>
    <row r="213" spans="1:32" x14ac:dyDescent="0.2">
      <c r="A213" s="186" t="s">
        <v>111</v>
      </c>
      <c r="B213" s="186">
        <v>36</v>
      </c>
      <c r="C213" s="186" t="s">
        <v>105</v>
      </c>
      <c r="D213" s="186" t="s">
        <v>701</v>
      </c>
      <c r="E213" s="186">
        <v>0.78800000000000003</v>
      </c>
      <c r="F213" s="186">
        <v>6835</v>
      </c>
      <c r="G213" s="186">
        <v>0</v>
      </c>
      <c r="K213" s="186">
        <v>2</v>
      </c>
      <c r="L213" s="186">
        <v>22.226484800000001</v>
      </c>
      <c r="M213" s="186">
        <v>126.05200000000001</v>
      </c>
      <c r="Q213" s="186">
        <v>125.146</v>
      </c>
      <c r="R213" s="186">
        <v>1</v>
      </c>
      <c r="T213" s="186">
        <v>0.72410980000000003</v>
      </c>
      <c r="V213" s="186">
        <v>3.6782E-3</v>
      </c>
      <c r="X213" s="186">
        <v>0.36647200000000002</v>
      </c>
      <c r="Y213" s="186" t="s">
        <v>769</v>
      </c>
      <c r="Z213" s="186" t="s">
        <v>770</v>
      </c>
      <c r="AA213" s="186" t="s">
        <v>993</v>
      </c>
      <c r="AE213" s="186" t="s">
        <v>992</v>
      </c>
      <c r="AF213" s="186">
        <v>0</v>
      </c>
    </row>
    <row r="214" spans="1:32" x14ac:dyDescent="0.2">
      <c r="A214" s="186" t="s">
        <v>111</v>
      </c>
      <c r="B214" s="186">
        <v>36</v>
      </c>
      <c r="C214" s="186" t="s">
        <v>105</v>
      </c>
      <c r="D214" s="186" t="s">
        <v>701</v>
      </c>
      <c r="E214" s="186">
        <v>0.78800000000000003</v>
      </c>
      <c r="F214" s="186">
        <v>2722</v>
      </c>
      <c r="G214" s="186">
        <v>29.710999999999999</v>
      </c>
      <c r="J214" s="186" t="s">
        <v>754</v>
      </c>
      <c r="K214" s="186">
        <v>3</v>
      </c>
      <c r="L214" s="186">
        <v>11.661720600000001</v>
      </c>
      <c r="M214" s="186">
        <v>66.305999999999997</v>
      </c>
      <c r="Q214" s="186">
        <v>65.814999999999998</v>
      </c>
      <c r="R214" s="186">
        <v>0</v>
      </c>
      <c r="T214" s="186">
        <v>0.74562399999999995</v>
      </c>
      <c r="V214" s="186">
        <v>3.7875000000000001E-3</v>
      </c>
      <c r="X214" s="186">
        <v>0.37731900000000002</v>
      </c>
      <c r="Y214" s="186" t="s">
        <v>811</v>
      </c>
      <c r="Z214" s="186" t="s">
        <v>817</v>
      </c>
      <c r="AA214" s="186" t="s">
        <v>994</v>
      </c>
      <c r="AE214" s="186" t="s">
        <v>992</v>
      </c>
      <c r="AF214" s="186">
        <v>0</v>
      </c>
    </row>
    <row r="215" spans="1:32" x14ac:dyDescent="0.2">
      <c r="A215" s="186" t="s">
        <v>111</v>
      </c>
      <c r="B215" s="186">
        <v>36</v>
      </c>
      <c r="C215" s="186" t="s">
        <v>105</v>
      </c>
      <c r="D215" s="186" t="s">
        <v>701</v>
      </c>
      <c r="E215" s="186">
        <v>0.78800000000000003</v>
      </c>
      <c r="H215" s="186">
        <v>754</v>
      </c>
      <c r="I215" s="186">
        <v>22.276</v>
      </c>
      <c r="J215" s="186" t="s">
        <v>758</v>
      </c>
      <c r="K215" s="186">
        <v>4</v>
      </c>
      <c r="L215" s="186">
        <v>50.608661099999999</v>
      </c>
      <c r="M215" s="186">
        <v>20.446000000000002</v>
      </c>
      <c r="P215" s="186">
        <v>20.119</v>
      </c>
      <c r="R215" s="186">
        <v>0</v>
      </c>
      <c r="S215" s="186">
        <v>1.2093465999999999</v>
      </c>
      <c r="U215" s="186">
        <v>1.14293E-2</v>
      </c>
      <c r="W215" s="186">
        <v>1.13001</v>
      </c>
      <c r="AB215" s="186" t="s">
        <v>809</v>
      </c>
      <c r="AC215" s="186" t="s">
        <v>835</v>
      </c>
      <c r="AD215" s="186" t="s">
        <v>982</v>
      </c>
      <c r="AE215" s="186" t="s">
        <v>992</v>
      </c>
      <c r="AF215" s="186">
        <v>95</v>
      </c>
    </row>
    <row r="216" spans="1:32" x14ac:dyDescent="0.2">
      <c r="A216" s="186" t="s">
        <v>111</v>
      </c>
      <c r="B216" s="186">
        <v>36</v>
      </c>
      <c r="C216" s="186" t="s">
        <v>105</v>
      </c>
      <c r="D216" s="186" t="s">
        <v>701</v>
      </c>
      <c r="E216" s="186">
        <v>0.78800000000000003</v>
      </c>
      <c r="H216" s="186">
        <v>5689</v>
      </c>
      <c r="I216" s="186">
        <v>-43.8</v>
      </c>
      <c r="K216" s="186">
        <v>5</v>
      </c>
      <c r="L216" s="186">
        <v>96.175967099999994</v>
      </c>
      <c r="M216" s="186">
        <v>106.395</v>
      </c>
      <c r="P216" s="186">
        <v>104.78</v>
      </c>
      <c r="R216" s="186">
        <v>1</v>
      </c>
      <c r="S216" s="186">
        <v>1.1353789000000001</v>
      </c>
      <c r="U216" s="186">
        <v>1.06905E-2</v>
      </c>
      <c r="W216" s="186">
        <v>1.0577430000000001</v>
      </c>
      <c r="AB216" s="186" t="s">
        <v>759</v>
      </c>
      <c r="AC216" s="186" t="s">
        <v>809</v>
      </c>
      <c r="AD216" s="186" t="s">
        <v>836</v>
      </c>
      <c r="AE216" s="186" t="s">
        <v>992</v>
      </c>
      <c r="AF216" s="186">
        <v>95</v>
      </c>
    </row>
    <row r="217" spans="1:32" x14ac:dyDescent="0.2">
      <c r="A217" s="186" t="s">
        <v>111</v>
      </c>
      <c r="B217" s="186">
        <v>36</v>
      </c>
      <c r="C217" s="186" t="s">
        <v>105</v>
      </c>
      <c r="D217" s="186" t="s">
        <v>701</v>
      </c>
      <c r="E217" s="186">
        <v>0.78800000000000003</v>
      </c>
      <c r="H217" s="186">
        <v>5692</v>
      </c>
      <c r="I217" s="186">
        <v>-44.033999999999999</v>
      </c>
      <c r="K217" s="186">
        <v>6</v>
      </c>
      <c r="L217" s="186">
        <v>95.847084499999994</v>
      </c>
      <c r="M217" s="186">
        <v>106.709</v>
      </c>
      <c r="P217" s="186">
        <v>105.089</v>
      </c>
      <c r="R217" s="186">
        <v>0</v>
      </c>
      <c r="S217" s="186">
        <v>1.1351142999999999</v>
      </c>
      <c r="U217" s="186">
        <v>1.06879E-2</v>
      </c>
      <c r="W217" s="186">
        <v>1.0574870000000001</v>
      </c>
      <c r="AB217" s="186" t="s">
        <v>798</v>
      </c>
      <c r="AC217" s="186" t="s">
        <v>880</v>
      </c>
      <c r="AD217" s="186" t="s">
        <v>959</v>
      </c>
      <c r="AE217" s="186" t="s">
        <v>992</v>
      </c>
      <c r="AF217" s="186">
        <v>95</v>
      </c>
    </row>
    <row r="218" spans="1:32" x14ac:dyDescent="0.2">
      <c r="A218" s="186" t="s">
        <v>111</v>
      </c>
      <c r="B218" s="186">
        <v>37</v>
      </c>
      <c r="C218" s="186" t="s">
        <v>106</v>
      </c>
      <c r="D218" s="186" t="s">
        <v>701</v>
      </c>
      <c r="E218" s="186">
        <v>0.78200000000000003</v>
      </c>
      <c r="F218" s="186">
        <v>6824</v>
      </c>
      <c r="G218" s="186">
        <v>0.12</v>
      </c>
      <c r="K218" s="186">
        <v>1</v>
      </c>
      <c r="L218" s="186">
        <v>22.345092699999999</v>
      </c>
      <c r="M218" s="186">
        <v>125.762</v>
      </c>
      <c r="Q218" s="186">
        <v>124.858</v>
      </c>
      <c r="R218" s="186">
        <v>0</v>
      </c>
      <c r="T218" s="186">
        <v>0.72419160000000005</v>
      </c>
      <c r="V218" s="186">
        <v>3.6786000000000002E-3</v>
      </c>
      <c r="X218" s="186">
        <v>0.36651600000000001</v>
      </c>
      <c r="Y218" s="186" t="s">
        <v>840</v>
      </c>
      <c r="Z218" s="186" t="s">
        <v>864</v>
      </c>
      <c r="AA218" s="186" t="s">
        <v>995</v>
      </c>
      <c r="AE218" s="186" t="s">
        <v>996</v>
      </c>
      <c r="AF218" s="186">
        <v>0</v>
      </c>
    </row>
    <row r="219" spans="1:32" x14ac:dyDescent="0.2">
      <c r="A219" s="186" t="s">
        <v>111</v>
      </c>
      <c r="B219" s="186">
        <v>37</v>
      </c>
      <c r="C219" s="186" t="s">
        <v>106</v>
      </c>
      <c r="D219" s="186" t="s">
        <v>701</v>
      </c>
      <c r="E219" s="186">
        <v>0.78200000000000003</v>
      </c>
      <c r="F219" s="186">
        <v>6836</v>
      </c>
      <c r="G219" s="186">
        <v>0</v>
      </c>
      <c r="K219" s="186">
        <v>2</v>
      </c>
      <c r="L219" s="186">
        <v>22.3777209</v>
      </c>
      <c r="M219" s="186">
        <v>125.944</v>
      </c>
      <c r="Q219" s="186">
        <v>125.039</v>
      </c>
      <c r="R219" s="186">
        <v>1</v>
      </c>
      <c r="T219" s="186">
        <v>0.72410459999999999</v>
      </c>
      <c r="V219" s="186">
        <v>3.6782E-3</v>
      </c>
      <c r="X219" s="186">
        <v>0.36647200000000002</v>
      </c>
      <c r="Y219" s="186" t="s">
        <v>769</v>
      </c>
      <c r="Z219" s="186" t="s">
        <v>807</v>
      </c>
      <c r="AA219" s="186" t="s">
        <v>997</v>
      </c>
      <c r="AE219" s="186" t="s">
        <v>996</v>
      </c>
      <c r="AF219" s="186">
        <v>0</v>
      </c>
    </row>
    <row r="220" spans="1:32" x14ac:dyDescent="0.2">
      <c r="A220" s="186" t="s">
        <v>111</v>
      </c>
      <c r="B220" s="186">
        <v>37</v>
      </c>
      <c r="C220" s="186" t="s">
        <v>106</v>
      </c>
      <c r="D220" s="186" t="s">
        <v>701</v>
      </c>
      <c r="E220" s="186">
        <v>0.78200000000000003</v>
      </c>
      <c r="F220" s="186">
        <v>2713</v>
      </c>
      <c r="G220" s="186">
        <v>29.779</v>
      </c>
      <c r="J220" s="186" t="s">
        <v>754</v>
      </c>
      <c r="K220" s="186">
        <v>3</v>
      </c>
      <c r="L220" s="186">
        <v>11.6998131</v>
      </c>
      <c r="M220" s="186">
        <v>66.016000000000005</v>
      </c>
      <c r="Q220" s="186">
        <v>65.528000000000006</v>
      </c>
      <c r="R220" s="186">
        <v>0</v>
      </c>
      <c r="T220" s="186">
        <v>0.74566779999999999</v>
      </c>
      <c r="V220" s="186">
        <v>3.7877000000000002E-3</v>
      </c>
      <c r="X220" s="186">
        <v>0.37734400000000001</v>
      </c>
      <c r="Y220" s="186" t="s">
        <v>829</v>
      </c>
      <c r="Z220" s="186" t="s">
        <v>812</v>
      </c>
      <c r="AA220" s="186" t="s">
        <v>998</v>
      </c>
      <c r="AE220" s="186" t="s">
        <v>996</v>
      </c>
      <c r="AF220" s="186">
        <v>0</v>
      </c>
    </row>
    <row r="221" spans="1:32" x14ac:dyDescent="0.2">
      <c r="A221" s="186" t="s">
        <v>111</v>
      </c>
      <c r="B221" s="186">
        <v>37</v>
      </c>
      <c r="C221" s="186" t="s">
        <v>106</v>
      </c>
      <c r="D221" s="186" t="s">
        <v>701</v>
      </c>
      <c r="E221" s="186">
        <v>0.78200000000000003</v>
      </c>
      <c r="H221" s="186">
        <v>752</v>
      </c>
      <c r="I221" s="186">
        <v>22.428000000000001</v>
      </c>
      <c r="J221" s="186" t="s">
        <v>758</v>
      </c>
      <c r="K221" s="186">
        <v>4</v>
      </c>
      <c r="L221" s="186">
        <v>50.727865199999997</v>
      </c>
      <c r="M221" s="186">
        <v>20.318999999999999</v>
      </c>
      <c r="P221" s="186">
        <v>19.994</v>
      </c>
      <c r="R221" s="186">
        <v>0</v>
      </c>
      <c r="S221" s="186">
        <v>1.2094780000000001</v>
      </c>
      <c r="U221" s="186">
        <v>1.1430900000000001E-2</v>
      </c>
      <c r="W221" s="186">
        <v>1.1301760000000001</v>
      </c>
      <c r="AB221" s="186" t="s">
        <v>809</v>
      </c>
      <c r="AC221" s="186" t="s">
        <v>835</v>
      </c>
      <c r="AD221" s="186" t="s">
        <v>982</v>
      </c>
      <c r="AE221" s="186" t="s">
        <v>996</v>
      </c>
      <c r="AF221" s="186">
        <v>95</v>
      </c>
    </row>
    <row r="222" spans="1:32" x14ac:dyDescent="0.2">
      <c r="A222" s="186" t="s">
        <v>111</v>
      </c>
      <c r="B222" s="186">
        <v>37</v>
      </c>
      <c r="C222" s="186" t="s">
        <v>106</v>
      </c>
      <c r="D222" s="186" t="s">
        <v>701</v>
      </c>
      <c r="E222" s="186">
        <v>0.78200000000000003</v>
      </c>
      <c r="H222" s="186">
        <v>5678</v>
      </c>
      <c r="I222" s="186">
        <v>-43.8</v>
      </c>
      <c r="K222" s="186">
        <v>5</v>
      </c>
      <c r="L222" s="186">
        <v>97.049847</v>
      </c>
      <c r="M222" s="186">
        <v>106.265</v>
      </c>
      <c r="P222" s="186">
        <v>104.652</v>
      </c>
      <c r="R222" s="186">
        <v>1</v>
      </c>
      <c r="S222" s="186">
        <v>1.1353494</v>
      </c>
      <c r="U222" s="186">
        <v>1.06905E-2</v>
      </c>
      <c r="W222" s="186">
        <v>1.0577430000000001</v>
      </c>
      <c r="AB222" s="186" t="s">
        <v>759</v>
      </c>
      <c r="AC222" s="186" t="s">
        <v>760</v>
      </c>
      <c r="AD222" s="186" t="s">
        <v>836</v>
      </c>
      <c r="AE222" s="186" t="s">
        <v>996</v>
      </c>
      <c r="AF222" s="186">
        <v>95</v>
      </c>
    </row>
    <row r="223" spans="1:32" x14ac:dyDescent="0.2">
      <c r="A223" s="186" t="s">
        <v>111</v>
      </c>
      <c r="B223" s="186">
        <v>37</v>
      </c>
      <c r="C223" s="186" t="s">
        <v>106</v>
      </c>
      <c r="D223" s="186" t="s">
        <v>701</v>
      </c>
      <c r="E223" s="186">
        <v>0.78200000000000003</v>
      </c>
      <c r="H223" s="186">
        <v>5688</v>
      </c>
      <c r="I223" s="186">
        <v>-44.006999999999998</v>
      </c>
      <c r="K223" s="186">
        <v>6</v>
      </c>
      <c r="L223" s="186">
        <v>96.712050300000001</v>
      </c>
      <c r="M223" s="186">
        <v>106.587</v>
      </c>
      <c r="P223" s="186">
        <v>104.96899999999999</v>
      </c>
      <c r="R223" s="186">
        <v>0</v>
      </c>
      <c r="S223" s="186">
        <v>1.1351127999999999</v>
      </c>
      <c r="U223" s="186">
        <v>1.06882E-2</v>
      </c>
      <c r="W223" s="186">
        <v>1.0575159999999999</v>
      </c>
      <c r="AB223" s="186" t="s">
        <v>798</v>
      </c>
      <c r="AC223" s="186" t="s">
        <v>880</v>
      </c>
      <c r="AD223" s="186" t="s">
        <v>959</v>
      </c>
      <c r="AE223" s="186" t="s">
        <v>996</v>
      </c>
      <c r="AF223" s="186">
        <v>95</v>
      </c>
    </row>
    <row r="224" spans="1:32" x14ac:dyDescent="0.2">
      <c r="A224" s="186" t="s">
        <v>111</v>
      </c>
      <c r="B224" s="186">
        <v>38</v>
      </c>
      <c r="C224" s="186" t="s">
        <v>115</v>
      </c>
      <c r="D224" s="186" t="s">
        <v>697</v>
      </c>
      <c r="E224" s="186">
        <v>0.77600000000000002</v>
      </c>
      <c r="F224" s="186">
        <v>6828</v>
      </c>
      <c r="G224" s="186">
        <v>9.9000000000000005E-2</v>
      </c>
      <c r="K224" s="186">
        <v>1</v>
      </c>
      <c r="L224" s="186">
        <v>22.5218639</v>
      </c>
      <c r="M224" s="186">
        <v>125.78400000000001</v>
      </c>
      <c r="Q224" s="186">
        <v>124.88</v>
      </c>
      <c r="R224" s="186">
        <v>0</v>
      </c>
      <c r="T224" s="186">
        <v>0.72418700000000003</v>
      </c>
      <c r="V224" s="186">
        <v>3.6786000000000002E-3</v>
      </c>
      <c r="X224" s="186">
        <v>0.366508</v>
      </c>
      <c r="Y224" s="186" t="s">
        <v>840</v>
      </c>
      <c r="Z224" s="186" t="s">
        <v>864</v>
      </c>
      <c r="AA224" s="186" t="s">
        <v>999</v>
      </c>
      <c r="AE224" s="186" t="s">
        <v>1000</v>
      </c>
      <c r="AF224" s="186">
        <v>0</v>
      </c>
    </row>
    <row r="225" spans="1:32" x14ac:dyDescent="0.2">
      <c r="A225" s="186" t="s">
        <v>111</v>
      </c>
      <c r="B225" s="186">
        <v>38</v>
      </c>
      <c r="C225" s="186" t="s">
        <v>115</v>
      </c>
      <c r="D225" s="186" t="s">
        <v>697</v>
      </c>
      <c r="E225" s="186">
        <v>0.77600000000000002</v>
      </c>
      <c r="F225" s="186">
        <v>6834</v>
      </c>
      <c r="G225" s="186">
        <v>0</v>
      </c>
      <c r="K225" s="186">
        <v>2</v>
      </c>
      <c r="L225" s="186">
        <v>22.5571214</v>
      </c>
      <c r="M225" s="186">
        <v>125.98</v>
      </c>
      <c r="Q225" s="186">
        <v>125.074</v>
      </c>
      <c r="R225" s="186">
        <v>1</v>
      </c>
      <c r="T225" s="186">
        <v>0.72411539999999996</v>
      </c>
      <c r="V225" s="186">
        <v>3.6782E-3</v>
      </c>
      <c r="X225" s="186">
        <v>0.36647200000000002</v>
      </c>
      <c r="Y225" s="186" t="s">
        <v>769</v>
      </c>
      <c r="Z225" s="186" t="s">
        <v>807</v>
      </c>
      <c r="AA225" s="186" t="s">
        <v>1001</v>
      </c>
      <c r="AE225" s="186" t="s">
        <v>1000</v>
      </c>
      <c r="AF225" s="186">
        <v>0</v>
      </c>
    </row>
    <row r="226" spans="1:32" x14ac:dyDescent="0.2">
      <c r="A226" s="186" t="s">
        <v>111</v>
      </c>
      <c r="B226" s="186">
        <v>38</v>
      </c>
      <c r="C226" s="186" t="s">
        <v>115</v>
      </c>
      <c r="D226" s="186" t="s">
        <v>697</v>
      </c>
      <c r="E226" s="186">
        <v>0.77600000000000002</v>
      </c>
      <c r="F226" s="186">
        <v>3440</v>
      </c>
      <c r="G226" s="186">
        <v>8.5690000000000008</v>
      </c>
      <c r="J226" s="186" t="s">
        <v>754</v>
      </c>
      <c r="K226" s="186">
        <v>3</v>
      </c>
      <c r="L226" s="186">
        <v>14.8231611</v>
      </c>
      <c r="M226" s="186">
        <v>82.938000000000002</v>
      </c>
      <c r="Q226" s="186">
        <v>82.337000000000003</v>
      </c>
      <c r="R226" s="186">
        <v>0</v>
      </c>
      <c r="T226" s="186">
        <v>0.73032050000000004</v>
      </c>
      <c r="V226" s="186">
        <v>3.7096999999999998E-3</v>
      </c>
      <c r="X226" s="186">
        <v>0.36960100000000001</v>
      </c>
      <c r="Y226" s="186" t="s">
        <v>829</v>
      </c>
      <c r="Z226" s="186" t="s">
        <v>812</v>
      </c>
      <c r="AA226" s="186" t="s">
        <v>1002</v>
      </c>
      <c r="AE226" s="186" t="s">
        <v>1000</v>
      </c>
      <c r="AF226" s="186">
        <v>0</v>
      </c>
    </row>
    <row r="227" spans="1:32" x14ac:dyDescent="0.2">
      <c r="A227" s="186" t="s">
        <v>111</v>
      </c>
      <c r="B227" s="186">
        <v>38</v>
      </c>
      <c r="C227" s="186" t="s">
        <v>115</v>
      </c>
      <c r="D227" s="186" t="s">
        <v>697</v>
      </c>
      <c r="E227" s="186">
        <v>0.77600000000000002</v>
      </c>
      <c r="H227" s="186">
        <v>852</v>
      </c>
      <c r="I227" s="186">
        <v>-19.454000000000001</v>
      </c>
      <c r="J227" s="186" t="s">
        <v>758</v>
      </c>
      <c r="K227" s="186">
        <v>4</v>
      </c>
      <c r="L227" s="186">
        <v>56.929454499999999</v>
      </c>
      <c r="M227" s="186">
        <v>23.103000000000002</v>
      </c>
      <c r="P227" s="186">
        <v>22.744</v>
      </c>
      <c r="R227" s="186">
        <v>0</v>
      </c>
      <c r="S227" s="186">
        <v>1.1632195000000001</v>
      </c>
      <c r="U227" s="186">
        <v>1.0962700000000001E-2</v>
      </c>
      <c r="W227" s="186">
        <v>1.084382</v>
      </c>
      <c r="AB227" s="186" t="s">
        <v>809</v>
      </c>
      <c r="AC227" s="186" t="s">
        <v>835</v>
      </c>
      <c r="AD227" s="186" t="s">
        <v>1003</v>
      </c>
      <c r="AE227" s="186" t="s">
        <v>1000</v>
      </c>
      <c r="AF227" s="186">
        <v>95</v>
      </c>
    </row>
    <row r="228" spans="1:32" x14ac:dyDescent="0.2">
      <c r="A228" s="186" t="s">
        <v>111</v>
      </c>
      <c r="B228" s="186">
        <v>38</v>
      </c>
      <c r="C228" s="186" t="s">
        <v>115</v>
      </c>
      <c r="D228" s="186" t="s">
        <v>697</v>
      </c>
      <c r="E228" s="186">
        <v>0.77600000000000002</v>
      </c>
      <c r="H228" s="186">
        <v>5682</v>
      </c>
      <c r="I228" s="186">
        <v>-43.8</v>
      </c>
      <c r="K228" s="186">
        <v>5</v>
      </c>
      <c r="L228" s="186">
        <v>97.800418399999998</v>
      </c>
      <c r="M228" s="186">
        <v>106.265</v>
      </c>
      <c r="P228" s="186">
        <v>104.652</v>
      </c>
      <c r="R228" s="186">
        <v>1</v>
      </c>
      <c r="S228" s="186">
        <v>1.1353523000000001</v>
      </c>
      <c r="U228" s="186">
        <v>1.06905E-2</v>
      </c>
      <c r="W228" s="186">
        <v>1.0577430000000001</v>
      </c>
      <c r="AB228" s="186" t="s">
        <v>759</v>
      </c>
      <c r="AC228" s="186" t="s">
        <v>760</v>
      </c>
      <c r="AD228" s="186" t="s">
        <v>873</v>
      </c>
      <c r="AE228" s="186" t="s">
        <v>1000</v>
      </c>
      <c r="AF228" s="186">
        <v>95</v>
      </c>
    </row>
    <row r="229" spans="1:32" x14ac:dyDescent="0.2">
      <c r="A229" s="186" t="s">
        <v>111</v>
      </c>
      <c r="B229" s="186">
        <v>38</v>
      </c>
      <c r="C229" s="186" t="s">
        <v>115</v>
      </c>
      <c r="D229" s="186" t="s">
        <v>697</v>
      </c>
      <c r="E229" s="186">
        <v>0.77600000000000002</v>
      </c>
      <c r="H229" s="186">
        <v>5677</v>
      </c>
      <c r="I229" s="186">
        <v>-44.015999999999998</v>
      </c>
      <c r="K229" s="186">
        <v>6</v>
      </c>
      <c r="L229" s="186">
        <v>97.402876800000001</v>
      </c>
      <c r="M229" s="186">
        <v>106.64</v>
      </c>
      <c r="P229" s="186">
        <v>105.021</v>
      </c>
      <c r="R229" s="186">
        <v>0</v>
      </c>
      <c r="S229" s="186">
        <v>1.1351058999999999</v>
      </c>
      <c r="U229" s="186">
        <v>1.0688100000000001E-2</v>
      </c>
      <c r="W229" s="186">
        <v>1.057507</v>
      </c>
      <c r="AB229" s="186" t="s">
        <v>798</v>
      </c>
      <c r="AC229" s="186" t="s">
        <v>821</v>
      </c>
      <c r="AD229" s="186" t="s">
        <v>968</v>
      </c>
      <c r="AE229" s="186" t="s">
        <v>1000</v>
      </c>
      <c r="AF229" s="186">
        <v>95</v>
      </c>
    </row>
    <row r="230" spans="1:32" x14ac:dyDescent="0.2">
      <c r="A230" s="186" t="s">
        <v>111</v>
      </c>
      <c r="B230" s="186">
        <v>39</v>
      </c>
      <c r="C230" s="186" t="s">
        <v>116</v>
      </c>
      <c r="D230" s="186" t="s">
        <v>697</v>
      </c>
      <c r="E230" s="186">
        <v>0.752</v>
      </c>
      <c r="F230" s="186">
        <v>6831</v>
      </c>
      <c r="G230" s="186">
        <v>0.11</v>
      </c>
      <c r="K230" s="186">
        <v>1</v>
      </c>
      <c r="L230" s="186">
        <v>23.237493000000001</v>
      </c>
      <c r="M230" s="186">
        <v>125.767</v>
      </c>
      <c r="Q230" s="186">
        <v>124.863</v>
      </c>
      <c r="R230" s="186">
        <v>0</v>
      </c>
      <c r="T230" s="186">
        <v>0.72418819999999995</v>
      </c>
      <c r="V230" s="186">
        <v>3.6786000000000002E-3</v>
      </c>
      <c r="X230" s="186">
        <v>0.366512</v>
      </c>
      <c r="Y230" s="186" t="s">
        <v>897</v>
      </c>
      <c r="Z230" s="186" t="s">
        <v>841</v>
      </c>
      <c r="AA230" s="186" t="s">
        <v>1004</v>
      </c>
      <c r="AE230" s="186" t="s">
        <v>1005</v>
      </c>
      <c r="AF230" s="186">
        <v>0</v>
      </c>
    </row>
    <row r="231" spans="1:32" x14ac:dyDescent="0.2">
      <c r="A231" s="186" t="s">
        <v>111</v>
      </c>
      <c r="B231" s="186">
        <v>39</v>
      </c>
      <c r="C231" s="186" t="s">
        <v>116</v>
      </c>
      <c r="D231" s="186" t="s">
        <v>697</v>
      </c>
      <c r="E231" s="186">
        <v>0.752</v>
      </c>
      <c r="F231" s="186">
        <v>6825</v>
      </c>
      <c r="G231" s="186">
        <v>0</v>
      </c>
      <c r="K231" s="186">
        <v>2</v>
      </c>
      <c r="L231" s="186">
        <v>23.214865899999999</v>
      </c>
      <c r="M231" s="186">
        <v>125.645</v>
      </c>
      <c r="Q231" s="186">
        <v>124.742</v>
      </c>
      <c r="R231" s="186">
        <v>1</v>
      </c>
      <c r="T231" s="186">
        <v>0.72410850000000004</v>
      </c>
      <c r="V231" s="186">
        <v>3.6782E-3</v>
      </c>
      <c r="X231" s="186">
        <v>0.36647200000000002</v>
      </c>
      <c r="Y231" s="186" t="s">
        <v>887</v>
      </c>
      <c r="Z231" s="186" t="s">
        <v>791</v>
      </c>
      <c r="AA231" s="186" t="s">
        <v>1006</v>
      </c>
      <c r="AE231" s="186" t="s">
        <v>1005</v>
      </c>
      <c r="AF231" s="186">
        <v>0</v>
      </c>
    </row>
    <row r="232" spans="1:32" x14ac:dyDescent="0.2">
      <c r="A232" s="186" t="s">
        <v>111</v>
      </c>
      <c r="B232" s="186">
        <v>39</v>
      </c>
      <c r="C232" s="186" t="s">
        <v>116</v>
      </c>
      <c r="D232" s="186" t="s">
        <v>697</v>
      </c>
      <c r="E232" s="186">
        <v>0.752</v>
      </c>
      <c r="F232" s="186">
        <v>3351</v>
      </c>
      <c r="G232" s="186">
        <v>8.5269999999999992</v>
      </c>
      <c r="J232" s="186" t="s">
        <v>754</v>
      </c>
      <c r="K232" s="186">
        <v>3</v>
      </c>
      <c r="L232" s="186">
        <v>14.8993839</v>
      </c>
      <c r="M232" s="186">
        <v>80.793999999999997</v>
      </c>
      <c r="Q232" s="186">
        <v>80.207999999999998</v>
      </c>
      <c r="R232" s="186">
        <v>0</v>
      </c>
      <c r="T232" s="186">
        <v>0.73028269999999995</v>
      </c>
      <c r="V232" s="186">
        <v>3.7096E-3</v>
      </c>
      <c r="X232" s="186">
        <v>0.369585</v>
      </c>
      <c r="Y232" s="186" t="s">
        <v>840</v>
      </c>
      <c r="Z232" s="186" t="s">
        <v>812</v>
      </c>
      <c r="AA232" s="186" t="s">
        <v>1007</v>
      </c>
      <c r="AE232" s="186" t="s">
        <v>1005</v>
      </c>
      <c r="AF232" s="186">
        <v>0</v>
      </c>
    </row>
    <row r="233" spans="1:32" x14ac:dyDescent="0.2">
      <c r="A233" s="186" t="s">
        <v>111</v>
      </c>
      <c r="B233" s="186">
        <v>39</v>
      </c>
      <c r="C233" s="186" t="s">
        <v>116</v>
      </c>
      <c r="D233" s="186" t="s">
        <v>697</v>
      </c>
      <c r="E233" s="186">
        <v>0.752</v>
      </c>
      <c r="H233" s="186">
        <v>832</v>
      </c>
      <c r="I233" s="186">
        <v>-19.433</v>
      </c>
      <c r="J233" s="186" t="s">
        <v>758</v>
      </c>
      <c r="K233" s="186">
        <v>4</v>
      </c>
      <c r="L233" s="186">
        <v>57.479250999999998</v>
      </c>
      <c r="M233" s="186">
        <v>22.503</v>
      </c>
      <c r="P233" s="186">
        <v>22.152999999999999</v>
      </c>
      <c r="R233" s="186">
        <v>0</v>
      </c>
      <c r="S233" s="186">
        <v>1.1632910999999999</v>
      </c>
      <c r="U233" s="186">
        <v>1.0962899999999999E-2</v>
      </c>
      <c r="W233" s="186">
        <v>1.0844050000000001</v>
      </c>
      <c r="AB233" s="186" t="s">
        <v>809</v>
      </c>
      <c r="AC233" s="186" t="s">
        <v>835</v>
      </c>
      <c r="AD233" s="186" t="s">
        <v>1008</v>
      </c>
      <c r="AE233" s="186" t="s">
        <v>1005</v>
      </c>
      <c r="AF233" s="186">
        <v>95</v>
      </c>
    </row>
    <row r="234" spans="1:32" x14ac:dyDescent="0.2">
      <c r="A234" s="186" t="s">
        <v>111</v>
      </c>
      <c r="B234" s="186">
        <v>39</v>
      </c>
      <c r="C234" s="186" t="s">
        <v>116</v>
      </c>
      <c r="D234" s="186" t="s">
        <v>697</v>
      </c>
      <c r="E234" s="186">
        <v>0.752</v>
      </c>
      <c r="H234" s="186">
        <v>5687</v>
      </c>
      <c r="I234" s="186">
        <v>-43.8</v>
      </c>
      <c r="K234" s="186">
        <v>5</v>
      </c>
      <c r="L234" s="186">
        <v>100.7694139</v>
      </c>
      <c r="M234" s="186">
        <v>106.405</v>
      </c>
      <c r="P234" s="186">
        <v>104.789</v>
      </c>
      <c r="R234" s="186">
        <v>1</v>
      </c>
      <c r="S234" s="186">
        <v>1.1353778000000001</v>
      </c>
      <c r="U234" s="186">
        <v>1.06905E-2</v>
      </c>
      <c r="W234" s="186">
        <v>1.0577430000000001</v>
      </c>
      <c r="AB234" s="186" t="s">
        <v>759</v>
      </c>
      <c r="AC234" s="186" t="s">
        <v>760</v>
      </c>
      <c r="AD234" s="186" t="s">
        <v>873</v>
      </c>
      <c r="AE234" s="186" t="s">
        <v>1005</v>
      </c>
      <c r="AF234" s="186">
        <v>95</v>
      </c>
    </row>
    <row r="235" spans="1:32" x14ac:dyDescent="0.2">
      <c r="A235" s="186" t="s">
        <v>111</v>
      </c>
      <c r="B235" s="186">
        <v>39</v>
      </c>
      <c r="C235" s="186" t="s">
        <v>116</v>
      </c>
      <c r="D235" s="186" t="s">
        <v>697</v>
      </c>
      <c r="E235" s="186">
        <v>0.752</v>
      </c>
      <c r="H235" s="186">
        <v>5694</v>
      </c>
      <c r="I235" s="186">
        <v>-44.031999999999996</v>
      </c>
      <c r="K235" s="186">
        <v>6</v>
      </c>
      <c r="L235" s="186">
        <v>100.42348680000001</v>
      </c>
      <c r="M235" s="186">
        <v>106.72</v>
      </c>
      <c r="P235" s="186">
        <v>105.1</v>
      </c>
      <c r="R235" s="186">
        <v>0</v>
      </c>
      <c r="S235" s="186">
        <v>1.1351149</v>
      </c>
      <c r="U235" s="186">
        <v>1.06879E-2</v>
      </c>
      <c r="W235" s="186">
        <v>1.0574889999999999</v>
      </c>
      <c r="AB235" s="186" t="s">
        <v>798</v>
      </c>
      <c r="AC235" s="186" t="s">
        <v>821</v>
      </c>
      <c r="AD235" s="186" t="s">
        <v>972</v>
      </c>
      <c r="AE235" s="186" t="s">
        <v>1005</v>
      </c>
      <c r="AF235" s="186">
        <v>95</v>
      </c>
    </row>
    <row r="236" spans="1:32" x14ac:dyDescent="0.2">
      <c r="A236" s="186" t="s">
        <v>111</v>
      </c>
      <c r="B236" s="186">
        <v>40</v>
      </c>
      <c r="C236" s="186" t="s">
        <v>245</v>
      </c>
      <c r="D236" s="186" t="s">
        <v>246</v>
      </c>
      <c r="E236" s="186">
        <v>0.83199999999999996</v>
      </c>
      <c r="F236" s="186">
        <v>6827</v>
      </c>
      <c r="G236" s="186">
        <v>0.115</v>
      </c>
      <c r="K236" s="186">
        <v>1</v>
      </c>
      <c r="L236" s="186">
        <v>21.0058428</v>
      </c>
      <c r="M236" s="186">
        <v>125.783</v>
      </c>
      <c r="Q236" s="186">
        <v>124.879</v>
      </c>
      <c r="R236" s="186">
        <v>0</v>
      </c>
      <c r="T236" s="186">
        <v>0.72419540000000004</v>
      </c>
      <c r="V236" s="186">
        <v>3.6786000000000002E-3</v>
      </c>
      <c r="X236" s="186">
        <v>0.36651400000000001</v>
      </c>
      <c r="Y236" s="186" t="s">
        <v>897</v>
      </c>
      <c r="Z236" s="186" t="s">
        <v>864</v>
      </c>
      <c r="AA236" s="186" t="s">
        <v>1009</v>
      </c>
      <c r="AE236" s="186" t="s">
        <v>1010</v>
      </c>
      <c r="AF236" s="186">
        <v>0</v>
      </c>
    </row>
    <row r="237" spans="1:32" x14ac:dyDescent="0.2">
      <c r="A237" s="186" t="s">
        <v>111</v>
      </c>
      <c r="B237" s="186">
        <v>40</v>
      </c>
      <c r="C237" s="186" t="s">
        <v>245</v>
      </c>
      <c r="D237" s="186" t="s">
        <v>246</v>
      </c>
      <c r="E237" s="186">
        <v>0.83199999999999996</v>
      </c>
      <c r="F237" s="186">
        <v>6832</v>
      </c>
      <c r="G237" s="186">
        <v>0</v>
      </c>
      <c r="K237" s="186">
        <v>2</v>
      </c>
      <c r="L237" s="186">
        <v>21.001748599999999</v>
      </c>
      <c r="M237" s="186">
        <v>125.759</v>
      </c>
      <c r="Q237" s="186">
        <v>124.855</v>
      </c>
      <c r="R237" s="186">
        <v>1</v>
      </c>
      <c r="T237" s="186">
        <v>0.72411179999999997</v>
      </c>
      <c r="V237" s="186">
        <v>3.6782E-3</v>
      </c>
      <c r="X237" s="186">
        <v>0.36647200000000002</v>
      </c>
      <c r="Y237" s="186" t="s">
        <v>887</v>
      </c>
      <c r="Z237" s="186" t="s">
        <v>807</v>
      </c>
      <c r="AA237" s="186" t="s">
        <v>1011</v>
      </c>
      <c r="AE237" s="186" t="s">
        <v>1010</v>
      </c>
      <c r="AF237" s="186">
        <v>0</v>
      </c>
    </row>
    <row r="238" spans="1:32" x14ac:dyDescent="0.2">
      <c r="A238" s="186" t="s">
        <v>111</v>
      </c>
      <c r="B238" s="186">
        <v>40</v>
      </c>
      <c r="C238" s="186" t="s">
        <v>245</v>
      </c>
      <c r="D238" s="186" t="s">
        <v>246</v>
      </c>
      <c r="E238" s="186">
        <v>0.83199999999999996</v>
      </c>
      <c r="F238" s="186">
        <v>4182</v>
      </c>
      <c r="G238" s="186">
        <v>11.99</v>
      </c>
      <c r="J238" s="186" t="s">
        <v>754</v>
      </c>
      <c r="K238" s="186">
        <v>3</v>
      </c>
      <c r="L238" s="186">
        <v>16.8559795</v>
      </c>
      <c r="M238" s="186">
        <v>101.04</v>
      </c>
      <c r="Q238" s="186">
        <v>100.30500000000001</v>
      </c>
      <c r="R238" s="186">
        <v>0</v>
      </c>
      <c r="T238" s="186">
        <v>0.73279369999999999</v>
      </c>
      <c r="V238" s="186">
        <v>3.7223E-3</v>
      </c>
      <c r="X238" s="186">
        <v>0.37085000000000001</v>
      </c>
      <c r="Y238" s="186" t="s">
        <v>840</v>
      </c>
      <c r="Z238" s="186" t="s">
        <v>812</v>
      </c>
      <c r="AA238" s="186" t="s">
        <v>1012</v>
      </c>
      <c r="AE238" s="186" t="s">
        <v>1010</v>
      </c>
      <c r="AF238" s="186">
        <v>0</v>
      </c>
    </row>
    <row r="239" spans="1:32" x14ac:dyDescent="0.2">
      <c r="A239" s="186" t="s">
        <v>111</v>
      </c>
      <c r="B239" s="186">
        <v>40</v>
      </c>
      <c r="C239" s="186" t="s">
        <v>245</v>
      </c>
      <c r="D239" s="186" t="s">
        <v>246</v>
      </c>
      <c r="E239" s="186">
        <v>0.83199999999999996</v>
      </c>
      <c r="H239" s="186">
        <v>886</v>
      </c>
      <c r="I239" s="186">
        <v>-30.765999999999998</v>
      </c>
      <c r="J239" s="186" t="s">
        <v>758</v>
      </c>
      <c r="K239" s="186">
        <v>4</v>
      </c>
      <c r="L239" s="186">
        <v>55.052919299999999</v>
      </c>
      <c r="M239" s="186">
        <v>24.143000000000001</v>
      </c>
      <c r="P239" s="186">
        <v>23.77</v>
      </c>
      <c r="R239" s="186">
        <v>0</v>
      </c>
      <c r="S239" s="186">
        <v>1.1507717</v>
      </c>
      <c r="U239" s="186">
        <v>1.0836200000000001E-2</v>
      </c>
      <c r="W239" s="186">
        <v>1.0720069999999999</v>
      </c>
      <c r="AB239" s="186" t="s">
        <v>809</v>
      </c>
      <c r="AC239" s="186" t="s">
        <v>760</v>
      </c>
      <c r="AD239" s="186" t="s">
        <v>1013</v>
      </c>
      <c r="AE239" s="186" t="s">
        <v>1010</v>
      </c>
      <c r="AF239" s="186">
        <v>95</v>
      </c>
    </row>
    <row r="240" spans="1:32" x14ac:dyDescent="0.2">
      <c r="A240" s="186" t="s">
        <v>111</v>
      </c>
      <c r="B240" s="186">
        <v>40</v>
      </c>
      <c r="C240" s="186" t="s">
        <v>245</v>
      </c>
      <c r="D240" s="186" t="s">
        <v>246</v>
      </c>
      <c r="E240" s="186">
        <v>0.83199999999999996</v>
      </c>
      <c r="H240" s="186">
        <v>5694</v>
      </c>
      <c r="I240" s="186">
        <v>-43.8</v>
      </c>
      <c r="K240" s="186">
        <v>5</v>
      </c>
      <c r="L240" s="186">
        <v>91.034009600000005</v>
      </c>
      <c r="M240" s="186">
        <v>106.452</v>
      </c>
      <c r="P240" s="186">
        <v>104.83499999999999</v>
      </c>
      <c r="R240" s="186">
        <v>1</v>
      </c>
      <c r="S240" s="186">
        <v>1.1353755999999999</v>
      </c>
      <c r="U240" s="186">
        <v>1.06905E-2</v>
      </c>
      <c r="W240" s="186">
        <v>1.0577430000000001</v>
      </c>
      <c r="AB240" s="186" t="s">
        <v>809</v>
      </c>
      <c r="AC240" s="186" t="s">
        <v>760</v>
      </c>
      <c r="AD240" s="186" t="s">
        <v>873</v>
      </c>
      <c r="AE240" s="186" t="s">
        <v>1010</v>
      </c>
      <c r="AF240" s="186">
        <v>95</v>
      </c>
    </row>
    <row r="241" spans="1:32" x14ac:dyDescent="0.2">
      <c r="A241" s="186" t="s">
        <v>111</v>
      </c>
      <c r="B241" s="186">
        <v>40</v>
      </c>
      <c r="C241" s="186" t="s">
        <v>245</v>
      </c>
      <c r="D241" s="186" t="s">
        <v>246</v>
      </c>
      <c r="E241" s="186">
        <v>0.83199999999999996</v>
      </c>
      <c r="H241" s="186">
        <v>5683</v>
      </c>
      <c r="I241" s="186">
        <v>-44.026000000000003</v>
      </c>
      <c r="K241" s="186">
        <v>6</v>
      </c>
      <c r="L241" s="186">
        <v>90.793474700000004</v>
      </c>
      <c r="M241" s="186">
        <v>106.694</v>
      </c>
      <c r="P241" s="186">
        <v>105.074</v>
      </c>
      <c r="R241" s="186">
        <v>0</v>
      </c>
      <c r="S241" s="186">
        <v>1.1351180999999999</v>
      </c>
      <c r="U241" s="186">
        <v>1.0688E-2</v>
      </c>
      <c r="W241" s="186">
        <v>1.057496</v>
      </c>
      <c r="AB241" s="186" t="s">
        <v>798</v>
      </c>
      <c r="AC241" s="186" t="s">
        <v>821</v>
      </c>
      <c r="AD241" s="186" t="s">
        <v>972</v>
      </c>
      <c r="AE241" s="186" t="s">
        <v>1010</v>
      </c>
      <c r="AF241" s="186">
        <v>95</v>
      </c>
    </row>
    <row r="242" spans="1:32" x14ac:dyDescent="0.2">
      <c r="A242" s="186" t="s">
        <v>111</v>
      </c>
      <c r="B242" s="186">
        <v>41</v>
      </c>
      <c r="C242" s="186" t="s">
        <v>247</v>
      </c>
      <c r="D242" s="186" t="s">
        <v>248</v>
      </c>
      <c r="E242" s="186">
        <v>0.82099999999999995</v>
      </c>
      <c r="F242" s="186">
        <v>6832</v>
      </c>
      <c r="G242" s="186">
        <v>0.104</v>
      </c>
      <c r="K242" s="186">
        <v>1</v>
      </c>
      <c r="L242" s="186">
        <v>21.282729400000001</v>
      </c>
      <c r="M242" s="186">
        <v>125.756</v>
      </c>
      <c r="Q242" s="186">
        <v>124.852</v>
      </c>
      <c r="R242" s="186">
        <v>0</v>
      </c>
      <c r="T242" s="186">
        <v>0.72418959999999999</v>
      </c>
      <c r="V242" s="186">
        <v>3.6786000000000002E-3</v>
      </c>
      <c r="X242" s="186">
        <v>0.36651</v>
      </c>
      <c r="Y242" s="186" t="s">
        <v>952</v>
      </c>
      <c r="Z242" s="186" t="s">
        <v>841</v>
      </c>
      <c r="AA242" s="186" t="s">
        <v>1014</v>
      </c>
      <c r="AE242" s="186" t="s">
        <v>1015</v>
      </c>
      <c r="AF242" s="186">
        <v>0</v>
      </c>
    </row>
    <row r="243" spans="1:32" x14ac:dyDescent="0.2">
      <c r="A243" s="186" t="s">
        <v>111</v>
      </c>
      <c r="B243" s="186">
        <v>41</v>
      </c>
      <c r="C243" s="186" t="s">
        <v>247</v>
      </c>
      <c r="D243" s="186" t="s">
        <v>248</v>
      </c>
      <c r="E243" s="186">
        <v>0.82099999999999995</v>
      </c>
      <c r="F243" s="186">
        <v>6823</v>
      </c>
      <c r="G243" s="186">
        <v>0</v>
      </c>
      <c r="K243" s="186">
        <v>2</v>
      </c>
      <c r="L243" s="186">
        <v>21.295600400000001</v>
      </c>
      <c r="M243" s="186">
        <v>125.83199999999999</v>
      </c>
      <c r="Q243" s="186">
        <v>124.92700000000001</v>
      </c>
      <c r="R243" s="186">
        <v>1</v>
      </c>
      <c r="T243" s="186">
        <v>0.72411460000000005</v>
      </c>
      <c r="V243" s="186">
        <v>3.6782E-3</v>
      </c>
      <c r="X243" s="186">
        <v>0.36647200000000002</v>
      </c>
      <c r="Y243" s="186" t="s">
        <v>975</v>
      </c>
      <c r="Z243" s="186" t="s">
        <v>791</v>
      </c>
      <c r="AA243" s="186" t="s">
        <v>1016</v>
      </c>
      <c r="AE243" s="186" t="s">
        <v>1015</v>
      </c>
      <c r="AF243" s="186">
        <v>0</v>
      </c>
    </row>
    <row r="244" spans="1:32" x14ac:dyDescent="0.2">
      <c r="A244" s="186" t="s">
        <v>111</v>
      </c>
      <c r="B244" s="186">
        <v>41</v>
      </c>
      <c r="C244" s="186" t="s">
        <v>247</v>
      </c>
      <c r="D244" s="186" t="s">
        <v>248</v>
      </c>
      <c r="E244" s="186">
        <v>0.82099999999999995</v>
      </c>
      <c r="F244" s="186">
        <v>4132</v>
      </c>
      <c r="G244" s="186">
        <v>12.51</v>
      </c>
      <c r="J244" s="186" t="s">
        <v>754</v>
      </c>
      <c r="K244" s="186">
        <v>3</v>
      </c>
      <c r="L244" s="186">
        <v>16.941283599999998</v>
      </c>
      <c r="M244" s="186">
        <v>100.21299999999999</v>
      </c>
      <c r="Q244" s="186">
        <v>99.483000000000004</v>
      </c>
      <c r="R244" s="186">
        <v>0</v>
      </c>
      <c r="T244" s="186">
        <v>0.73317339999999998</v>
      </c>
      <c r="V244" s="186">
        <v>3.7242E-3</v>
      </c>
      <c r="X244" s="186">
        <v>0.37103999999999998</v>
      </c>
      <c r="Y244" s="186" t="s">
        <v>840</v>
      </c>
      <c r="Z244" s="186" t="s">
        <v>847</v>
      </c>
      <c r="AA244" s="186" t="s">
        <v>1017</v>
      </c>
      <c r="AE244" s="186" t="s">
        <v>1015</v>
      </c>
      <c r="AF244" s="186">
        <v>0</v>
      </c>
    </row>
    <row r="245" spans="1:32" x14ac:dyDescent="0.2">
      <c r="A245" s="186" t="s">
        <v>111</v>
      </c>
      <c r="B245" s="186">
        <v>41</v>
      </c>
      <c r="C245" s="186" t="s">
        <v>247</v>
      </c>
      <c r="D245" s="186" t="s">
        <v>248</v>
      </c>
      <c r="E245" s="186">
        <v>0.82099999999999995</v>
      </c>
      <c r="H245" s="186">
        <v>822</v>
      </c>
      <c r="I245" s="186">
        <v>-31.256</v>
      </c>
      <c r="J245" s="186" t="s">
        <v>758</v>
      </c>
      <c r="K245" s="186">
        <v>4</v>
      </c>
      <c r="L245" s="186">
        <v>52.296789099999998</v>
      </c>
      <c r="M245" s="186">
        <v>22.321999999999999</v>
      </c>
      <c r="P245" s="186">
        <v>21.978000000000002</v>
      </c>
      <c r="R245" s="186">
        <v>0</v>
      </c>
      <c r="S245" s="186">
        <v>1.1502406000000001</v>
      </c>
      <c r="U245" s="186">
        <v>1.08308E-2</v>
      </c>
      <c r="W245" s="186">
        <v>1.0714699999999999</v>
      </c>
      <c r="AB245" s="186" t="s">
        <v>809</v>
      </c>
      <c r="AC245" s="186" t="s">
        <v>835</v>
      </c>
      <c r="AD245" s="186" t="s">
        <v>1018</v>
      </c>
      <c r="AE245" s="186" t="s">
        <v>1015</v>
      </c>
      <c r="AF245" s="186">
        <v>95</v>
      </c>
    </row>
    <row r="246" spans="1:32" x14ac:dyDescent="0.2">
      <c r="A246" s="186" t="s">
        <v>111</v>
      </c>
      <c r="B246" s="186">
        <v>41</v>
      </c>
      <c r="C246" s="186" t="s">
        <v>247</v>
      </c>
      <c r="D246" s="186" t="s">
        <v>248</v>
      </c>
      <c r="E246" s="186">
        <v>0.82099999999999995</v>
      </c>
      <c r="H246" s="186">
        <v>5679</v>
      </c>
      <c r="I246" s="186">
        <v>-43.8</v>
      </c>
      <c r="K246" s="186">
        <v>5</v>
      </c>
      <c r="L246" s="186">
        <v>92.440752799999999</v>
      </c>
      <c r="M246" s="186">
        <v>106.264</v>
      </c>
      <c r="P246" s="186">
        <v>104.651</v>
      </c>
      <c r="R246" s="186">
        <v>1</v>
      </c>
      <c r="S246" s="186">
        <v>1.1353793999999999</v>
      </c>
      <c r="U246" s="186">
        <v>1.06905E-2</v>
      </c>
      <c r="W246" s="186">
        <v>1.0577430000000001</v>
      </c>
      <c r="AB246" s="186" t="s">
        <v>759</v>
      </c>
      <c r="AC246" s="186" t="s">
        <v>760</v>
      </c>
      <c r="AD246" s="186" t="s">
        <v>878</v>
      </c>
      <c r="AE246" s="186" t="s">
        <v>1015</v>
      </c>
      <c r="AF246" s="186">
        <v>95</v>
      </c>
    </row>
    <row r="247" spans="1:32" x14ac:dyDescent="0.2">
      <c r="A247" s="186" t="s">
        <v>111</v>
      </c>
      <c r="B247" s="186">
        <v>41</v>
      </c>
      <c r="C247" s="186" t="s">
        <v>247</v>
      </c>
      <c r="D247" s="186" t="s">
        <v>248</v>
      </c>
      <c r="E247" s="186">
        <v>0.82099999999999995</v>
      </c>
      <c r="H247" s="186">
        <v>5686</v>
      </c>
      <c r="I247" s="186">
        <v>-44.027000000000001</v>
      </c>
      <c r="K247" s="186">
        <v>6</v>
      </c>
      <c r="L247" s="186">
        <v>92.011043400000005</v>
      </c>
      <c r="M247" s="186">
        <v>106.693</v>
      </c>
      <c r="P247" s="186">
        <v>105.07299999999999</v>
      </c>
      <c r="R247" s="186">
        <v>0</v>
      </c>
      <c r="S247" s="186">
        <v>1.135121</v>
      </c>
      <c r="U247" s="186">
        <v>1.0688E-2</v>
      </c>
      <c r="W247" s="186">
        <v>1.0574939999999999</v>
      </c>
      <c r="AB247" s="186" t="s">
        <v>798</v>
      </c>
      <c r="AC247" s="186" t="s">
        <v>821</v>
      </c>
      <c r="AD247" s="186" t="s">
        <v>972</v>
      </c>
      <c r="AE247" s="186" t="s">
        <v>1015</v>
      </c>
      <c r="AF247" s="186">
        <v>95</v>
      </c>
    </row>
    <row r="248" spans="1:32" x14ac:dyDescent="0.2">
      <c r="A248" s="186" t="s">
        <v>111</v>
      </c>
      <c r="B248" s="186">
        <v>42</v>
      </c>
      <c r="C248" s="186" t="s">
        <v>249</v>
      </c>
      <c r="D248" s="186" t="s">
        <v>250</v>
      </c>
      <c r="E248" s="186">
        <v>0.83</v>
      </c>
      <c r="F248" s="188">
        <v>6824</v>
      </c>
      <c r="G248" s="188">
        <v>0.13100000000000001</v>
      </c>
      <c r="K248" s="186">
        <v>1</v>
      </c>
      <c r="L248" s="186">
        <v>21.041176700000001</v>
      </c>
      <c r="M248" s="186">
        <v>125.69199999999999</v>
      </c>
      <c r="Q248" s="188">
        <v>124.789</v>
      </c>
      <c r="R248" s="186">
        <v>0</v>
      </c>
      <c r="T248" s="188">
        <v>0.72419599999999995</v>
      </c>
      <c r="V248" s="188">
        <v>3.6787E-3</v>
      </c>
      <c r="X248" s="188">
        <v>0.36652000000000001</v>
      </c>
      <c r="Y248" s="188" t="s">
        <v>897</v>
      </c>
      <c r="Z248" s="188" t="s">
        <v>864</v>
      </c>
      <c r="AA248" s="188" t="s">
        <v>1019</v>
      </c>
      <c r="AE248" s="186" t="s">
        <v>1020</v>
      </c>
      <c r="AF248" s="186">
        <v>0</v>
      </c>
    </row>
    <row r="249" spans="1:32" x14ac:dyDescent="0.2">
      <c r="A249" s="186" t="s">
        <v>111</v>
      </c>
      <c r="B249" s="186">
        <v>42</v>
      </c>
      <c r="C249" s="186" t="s">
        <v>249</v>
      </c>
      <c r="D249" s="186" t="s">
        <v>250</v>
      </c>
      <c r="E249" s="186">
        <v>0.83</v>
      </c>
      <c r="F249" s="188">
        <v>6830</v>
      </c>
      <c r="G249" s="188">
        <v>0</v>
      </c>
      <c r="K249" s="186">
        <v>2</v>
      </c>
      <c r="L249" s="186">
        <v>21.066866099999999</v>
      </c>
      <c r="M249" s="186">
        <v>125.845</v>
      </c>
      <c r="Q249" s="188">
        <v>124.94</v>
      </c>
      <c r="R249" s="186">
        <v>1</v>
      </c>
      <c r="T249" s="188">
        <v>0.7241012</v>
      </c>
      <c r="V249" s="188">
        <v>3.6782E-3</v>
      </c>
      <c r="X249" s="188">
        <v>0.36647200000000002</v>
      </c>
      <c r="Y249" s="188" t="s">
        <v>887</v>
      </c>
      <c r="Z249" s="188" t="s">
        <v>807</v>
      </c>
      <c r="AA249" s="188" t="s">
        <v>1021</v>
      </c>
      <c r="AE249" s="186" t="s">
        <v>1020</v>
      </c>
      <c r="AF249" s="186">
        <v>0</v>
      </c>
    </row>
    <row r="250" spans="1:32" x14ac:dyDescent="0.2">
      <c r="A250" s="186" t="s">
        <v>111</v>
      </c>
      <c r="B250" s="186">
        <v>42</v>
      </c>
      <c r="C250" s="186" t="s">
        <v>249</v>
      </c>
      <c r="D250" s="186" t="s">
        <v>250</v>
      </c>
      <c r="E250" s="186">
        <v>0.83</v>
      </c>
      <c r="F250" s="188">
        <v>3591</v>
      </c>
      <c r="G250" s="188">
        <v>13.090999999999999</v>
      </c>
      <c r="J250" s="188" t="s">
        <v>754</v>
      </c>
      <c r="K250" s="186">
        <v>3</v>
      </c>
      <c r="L250" s="186">
        <v>14.454982599999999</v>
      </c>
      <c r="M250" s="186">
        <v>86.492999999999995</v>
      </c>
      <c r="Q250" s="188">
        <v>85.863</v>
      </c>
      <c r="R250" s="186">
        <v>0</v>
      </c>
      <c r="T250" s="188">
        <v>0.73358060000000003</v>
      </c>
      <c r="V250" s="188">
        <v>3.7263999999999999E-3</v>
      </c>
      <c r="X250" s="188">
        <v>0.37125200000000003</v>
      </c>
      <c r="Y250" s="188" t="s">
        <v>829</v>
      </c>
      <c r="Z250" s="188" t="s">
        <v>812</v>
      </c>
      <c r="AA250" s="188" t="s">
        <v>1022</v>
      </c>
      <c r="AE250" s="186" t="s">
        <v>1020</v>
      </c>
      <c r="AF250" s="186">
        <v>0</v>
      </c>
    </row>
    <row r="251" spans="1:32" x14ac:dyDescent="0.2">
      <c r="A251" s="186" t="s">
        <v>111</v>
      </c>
      <c r="B251" s="186">
        <v>42</v>
      </c>
      <c r="C251" s="186" t="s">
        <v>249</v>
      </c>
      <c r="D251" s="186" t="s">
        <v>250</v>
      </c>
      <c r="E251" s="186">
        <v>0.83</v>
      </c>
      <c r="H251" s="188">
        <v>945</v>
      </c>
      <c r="I251" s="188">
        <v>-34.043999999999997</v>
      </c>
      <c r="J251" s="188" t="s">
        <v>758</v>
      </c>
      <c r="K251" s="186">
        <v>4</v>
      </c>
      <c r="L251" s="186">
        <v>58.167932899999997</v>
      </c>
      <c r="M251" s="186">
        <v>25.765000000000001</v>
      </c>
      <c r="P251" s="188">
        <v>25.367999999999999</v>
      </c>
      <c r="R251" s="186">
        <v>0</v>
      </c>
      <c r="S251" s="188">
        <v>1.1471496999999999</v>
      </c>
      <c r="U251" s="188">
        <v>1.0799599999999999E-2</v>
      </c>
      <c r="W251" s="188">
        <v>1.068419</v>
      </c>
      <c r="AB251" s="188" t="s">
        <v>809</v>
      </c>
      <c r="AC251" s="188" t="s">
        <v>760</v>
      </c>
      <c r="AD251" s="188" t="s">
        <v>1013</v>
      </c>
      <c r="AE251" s="186" t="s">
        <v>1020</v>
      </c>
      <c r="AF251" s="186">
        <v>95</v>
      </c>
    </row>
    <row r="252" spans="1:32" x14ac:dyDescent="0.2">
      <c r="A252" s="186" t="s">
        <v>111</v>
      </c>
      <c r="B252" s="186">
        <v>42</v>
      </c>
      <c r="C252" s="186" t="s">
        <v>249</v>
      </c>
      <c r="D252" s="186" t="s">
        <v>250</v>
      </c>
      <c r="E252" s="186">
        <v>0.83</v>
      </c>
      <c r="H252" s="188">
        <v>5689</v>
      </c>
      <c r="I252" s="188">
        <v>-43.8</v>
      </c>
      <c r="K252" s="186">
        <v>5</v>
      </c>
      <c r="L252" s="186">
        <v>91.2827245</v>
      </c>
      <c r="M252" s="186">
        <v>106.422</v>
      </c>
      <c r="P252" s="188">
        <v>104.806</v>
      </c>
      <c r="R252" s="186">
        <v>1</v>
      </c>
      <c r="S252" s="188">
        <v>1.1353806</v>
      </c>
      <c r="U252" s="188">
        <v>1.06905E-2</v>
      </c>
      <c r="W252" s="188">
        <v>1.0577430000000001</v>
      </c>
      <c r="AB252" s="188" t="s">
        <v>809</v>
      </c>
      <c r="AC252" s="188" t="s">
        <v>760</v>
      </c>
      <c r="AD252" s="188" t="s">
        <v>823</v>
      </c>
      <c r="AE252" s="186" t="s">
        <v>1020</v>
      </c>
      <c r="AF252" s="186">
        <v>95</v>
      </c>
    </row>
    <row r="253" spans="1:32" x14ac:dyDescent="0.2">
      <c r="A253" s="186" t="s">
        <v>111</v>
      </c>
      <c r="B253" s="186">
        <v>42</v>
      </c>
      <c r="C253" s="186" t="s">
        <v>249</v>
      </c>
      <c r="D253" s="186" t="s">
        <v>250</v>
      </c>
      <c r="E253" s="186">
        <v>0.83</v>
      </c>
      <c r="H253" s="188">
        <v>5686</v>
      </c>
      <c r="I253" s="188">
        <v>-44.009</v>
      </c>
      <c r="K253" s="186">
        <v>6</v>
      </c>
      <c r="L253" s="186">
        <v>91.129810000000006</v>
      </c>
      <c r="M253" s="186">
        <v>106.57599999999999</v>
      </c>
      <c r="P253" s="188">
        <v>104.958</v>
      </c>
      <c r="R253" s="186">
        <v>0</v>
      </c>
      <c r="S253" s="188">
        <v>1.1351411</v>
      </c>
      <c r="U253" s="188">
        <v>1.06882E-2</v>
      </c>
      <c r="W253" s="188">
        <v>1.0575140000000001</v>
      </c>
      <c r="AB253" s="188" t="s">
        <v>798</v>
      </c>
      <c r="AC253" s="188" t="s">
        <v>821</v>
      </c>
      <c r="AD253" s="188" t="s">
        <v>1003</v>
      </c>
      <c r="AE253" s="186" t="s">
        <v>1020</v>
      </c>
      <c r="AF253" s="186">
        <v>95</v>
      </c>
    </row>
    <row r="254" spans="1:32" x14ac:dyDescent="0.2">
      <c r="A254" s="186" t="s">
        <v>111</v>
      </c>
      <c r="B254" s="186">
        <v>43</v>
      </c>
      <c r="C254" s="186" t="s">
        <v>251</v>
      </c>
      <c r="D254" s="186" t="s">
        <v>252</v>
      </c>
      <c r="E254" s="186">
        <v>0.82599999999999996</v>
      </c>
      <c r="F254" s="188">
        <v>6826</v>
      </c>
      <c r="G254" s="188">
        <v>0.10299999999999999</v>
      </c>
      <c r="K254" s="186">
        <v>1</v>
      </c>
      <c r="L254" s="186">
        <v>21.153259599999998</v>
      </c>
      <c r="M254" s="186">
        <v>125.753</v>
      </c>
      <c r="Q254" s="188">
        <v>124.848</v>
      </c>
      <c r="R254" s="186">
        <v>0</v>
      </c>
      <c r="T254" s="188">
        <v>0.7241862</v>
      </c>
      <c r="V254" s="188">
        <v>3.6786000000000002E-3</v>
      </c>
      <c r="X254" s="188">
        <v>0.36651</v>
      </c>
      <c r="Y254" s="188" t="s">
        <v>897</v>
      </c>
      <c r="Z254" s="188" t="s">
        <v>841</v>
      </c>
      <c r="AA254" s="188" t="s">
        <v>1023</v>
      </c>
      <c r="AE254" s="186" t="s">
        <v>1024</v>
      </c>
      <c r="AF254" s="186">
        <v>0</v>
      </c>
    </row>
    <row r="255" spans="1:32" x14ac:dyDescent="0.2">
      <c r="A255" s="186" t="s">
        <v>111</v>
      </c>
      <c r="B255" s="186">
        <v>43</v>
      </c>
      <c r="C255" s="186" t="s">
        <v>251</v>
      </c>
      <c r="D255" s="186" t="s">
        <v>252</v>
      </c>
      <c r="E255" s="186">
        <v>0.82599999999999996</v>
      </c>
      <c r="F255" s="188">
        <v>6828</v>
      </c>
      <c r="G255" s="188">
        <v>0</v>
      </c>
      <c r="K255" s="186">
        <v>2</v>
      </c>
      <c r="L255" s="186">
        <v>21.172628199999998</v>
      </c>
      <c r="M255" s="186">
        <v>125.867</v>
      </c>
      <c r="Q255" s="188">
        <v>124.962</v>
      </c>
      <c r="R255" s="186">
        <v>1</v>
      </c>
      <c r="T255" s="188">
        <v>0.72411179999999997</v>
      </c>
      <c r="V255" s="188">
        <v>3.6782E-3</v>
      </c>
      <c r="X255" s="188">
        <v>0.36647200000000002</v>
      </c>
      <c r="Y255" s="188" t="s">
        <v>975</v>
      </c>
      <c r="Z255" s="188" t="s">
        <v>791</v>
      </c>
      <c r="AA255" s="188" t="s">
        <v>1025</v>
      </c>
      <c r="AE255" s="186" t="s">
        <v>1024</v>
      </c>
      <c r="AF255" s="186">
        <v>0</v>
      </c>
    </row>
    <row r="256" spans="1:32" x14ac:dyDescent="0.2">
      <c r="A256" s="186" t="s">
        <v>111</v>
      </c>
      <c r="B256" s="186">
        <v>43</v>
      </c>
      <c r="C256" s="186" t="s">
        <v>251</v>
      </c>
      <c r="D256" s="186" t="s">
        <v>252</v>
      </c>
      <c r="E256" s="186">
        <v>0.82599999999999996</v>
      </c>
      <c r="F256" s="188">
        <v>4149</v>
      </c>
      <c r="G256" s="188">
        <v>12.83</v>
      </c>
      <c r="J256" s="188" t="s">
        <v>754</v>
      </c>
      <c r="K256" s="186">
        <v>3</v>
      </c>
      <c r="L256" s="186">
        <v>16.817106200000001</v>
      </c>
      <c r="M256" s="186">
        <v>100.084</v>
      </c>
      <c r="Q256" s="188">
        <v>99.355999999999995</v>
      </c>
      <c r="R256" s="186">
        <v>0</v>
      </c>
      <c r="T256" s="188">
        <v>0.73340249999999996</v>
      </c>
      <c r="V256" s="188">
        <v>3.7253999999999998E-3</v>
      </c>
      <c r="X256" s="188">
        <v>0.37115700000000001</v>
      </c>
      <c r="Y256" s="188" t="s">
        <v>840</v>
      </c>
      <c r="Z256" s="188" t="s">
        <v>847</v>
      </c>
      <c r="AA256" s="188" t="s">
        <v>1026</v>
      </c>
      <c r="AE256" s="186" t="s">
        <v>1024</v>
      </c>
      <c r="AF256" s="186">
        <v>0</v>
      </c>
    </row>
    <row r="257" spans="1:32" x14ac:dyDescent="0.2">
      <c r="A257" s="186" t="s">
        <v>111</v>
      </c>
      <c r="B257" s="186">
        <v>43</v>
      </c>
      <c r="C257" s="186" t="s">
        <v>251</v>
      </c>
      <c r="D257" s="186" t="s">
        <v>252</v>
      </c>
      <c r="E257" s="186">
        <v>0.82599999999999996</v>
      </c>
      <c r="H257" s="188">
        <v>873</v>
      </c>
      <c r="I257" s="188">
        <v>-32.838999999999999</v>
      </c>
      <c r="J257" s="188" t="s">
        <v>758</v>
      </c>
      <c r="K257" s="186">
        <v>4</v>
      </c>
      <c r="L257" s="186">
        <v>54.655086799999999</v>
      </c>
      <c r="M257" s="186">
        <v>23.719000000000001</v>
      </c>
      <c r="P257" s="188">
        <v>23.353999999999999</v>
      </c>
      <c r="R257" s="186">
        <v>0</v>
      </c>
      <c r="S257" s="188">
        <v>1.1484649</v>
      </c>
      <c r="U257" s="188">
        <v>1.0813100000000001E-2</v>
      </c>
      <c r="W257" s="188">
        <v>1.0697380000000001</v>
      </c>
      <c r="AB257" s="188" t="s">
        <v>809</v>
      </c>
      <c r="AC257" s="188" t="s">
        <v>835</v>
      </c>
      <c r="AD257" s="188" t="s">
        <v>1018</v>
      </c>
      <c r="AE257" s="186" t="s">
        <v>1024</v>
      </c>
      <c r="AF257" s="186">
        <v>95</v>
      </c>
    </row>
    <row r="258" spans="1:32" x14ac:dyDescent="0.2">
      <c r="A258" s="186" t="s">
        <v>111</v>
      </c>
      <c r="B258" s="186">
        <v>43</v>
      </c>
      <c r="C258" s="186" t="s">
        <v>251</v>
      </c>
      <c r="D258" s="186" t="s">
        <v>252</v>
      </c>
      <c r="E258" s="186">
        <v>0.82599999999999996</v>
      </c>
      <c r="H258" s="188">
        <v>5697</v>
      </c>
      <c r="I258" s="188">
        <v>-43.8</v>
      </c>
      <c r="K258" s="186">
        <v>5</v>
      </c>
      <c r="L258" s="186">
        <v>91.711563299999995</v>
      </c>
      <c r="M258" s="186">
        <v>106.435</v>
      </c>
      <c r="P258" s="188">
        <v>104.819</v>
      </c>
      <c r="R258" s="186">
        <v>1</v>
      </c>
      <c r="S258" s="188">
        <v>1.1353591999999999</v>
      </c>
      <c r="U258" s="188">
        <v>1.06905E-2</v>
      </c>
      <c r="W258" s="188">
        <v>1.0577430000000001</v>
      </c>
      <c r="AB258" s="188" t="s">
        <v>809</v>
      </c>
      <c r="AC258" s="188" t="s">
        <v>760</v>
      </c>
      <c r="AD258" s="188" t="s">
        <v>823</v>
      </c>
      <c r="AE258" s="186" t="s">
        <v>1024</v>
      </c>
      <c r="AF258" s="186">
        <v>95</v>
      </c>
    </row>
    <row r="259" spans="1:32" x14ac:dyDescent="0.2">
      <c r="A259" s="186" t="s">
        <v>111</v>
      </c>
      <c r="B259" s="186">
        <v>43</v>
      </c>
      <c r="C259" s="186" t="s">
        <v>251</v>
      </c>
      <c r="D259" s="186" t="s">
        <v>252</v>
      </c>
      <c r="E259" s="186">
        <v>0.82599999999999996</v>
      </c>
      <c r="H259" s="188">
        <v>5685</v>
      </c>
      <c r="I259" s="188">
        <v>-44.01</v>
      </c>
      <c r="K259" s="186">
        <v>6</v>
      </c>
      <c r="L259" s="186">
        <v>91.457335400000005</v>
      </c>
      <c r="M259" s="186">
        <v>106.69</v>
      </c>
      <c r="P259" s="188">
        <v>105.07</v>
      </c>
      <c r="R259" s="186">
        <v>0</v>
      </c>
      <c r="S259" s="188">
        <v>1.1351182</v>
      </c>
      <c r="U259" s="188">
        <v>1.06882E-2</v>
      </c>
      <c r="W259" s="188">
        <v>1.0575129999999999</v>
      </c>
      <c r="AB259" s="188" t="s">
        <v>798</v>
      </c>
      <c r="AC259" s="188" t="s">
        <v>821</v>
      </c>
      <c r="AD259" s="188" t="s">
        <v>1003</v>
      </c>
      <c r="AE259" s="186" t="s">
        <v>1024</v>
      </c>
      <c r="AF259" s="186">
        <v>95</v>
      </c>
    </row>
    <row r="260" spans="1:32" x14ac:dyDescent="0.2">
      <c r="A260" s="186" t="s">
        <v>111</v>
      </c>
      <c r="B260" s="186">
        <v>44</v>
      </c>
      <c r="C260" s="186" t="s">
        <v>253</v>
      </c>
      <c r="D260" s="186" t="s">
        <v>254</v>
      </c>
      <c r="E260" s="186">
        <v>0.82699999999999996</v>
      </c>
      <c r="F260" s="188">
        <v>6830</v>
      </c>
      <c r="G260" s="188">
        <v>0.11799999999999999</v>
      </c>
      <c r="K260" s="186">
        <v>1</v>
      </c>
      <c r="L260" s="186">
        <v>21.125413600000002</v>
      </c>
      <c r="M260" s="186">
        <v>125.739</v>
      </c>
      <c r="Q260" s="188">
        <v>124.83499999999999</v>
      </c>
      <c r="R260" s="186">
        <v>0</v>
      </c>
      <c r="T260" s="188">
        <v>0.72419440000000002</v>
      </c>
      <c r="V260" s="188">
        <v>3.6786000000000002E-3</v>
      </c>
      <c r="X260" s="188">
        <v>0.36651499999999998</v>
      </c>
      <c r="Y260" s="188" t="s">
        <v>897</v>
      </c>
      <c r="Z260" s="188" t="s">
        <v>841</v>
      </c>
      <c r="AA260" s="188" t="s">
        <v>1027</v>
      </c>
      <c r="AE260" s="186" t="s">
        <v>1028</v>
      </c>
      <c r="AF260" s="186">
        <v>0</v>
      </c>
    </row>
    <row r="261" spans="1:32" x14ac:dyDescent="0.2">
      <c r="A261" s="186" t="s">
        <v>111</v>
      </c>
      <c r="B261" s="186">
        <v>44</v>
      </c>
      <c r="C261" s="186" t="s">
        <v>253</v>
      </c>
      <c r="D261" s="186" t="s">
        <v>254</v>
      </c>
      <c r="E261" s="186">
        <v>0.82699999999999996</v>
      </c>
      <c r="F261" s="188">
        <v>6823</v>
      </c>
      <c r="G261" s="188">
        <v>0</v>
      </c>
      <c r="K261" s="186">
        <v>2</v>
      </c>
      <c r="L261" s="186">
        <v>21.132170500000001</v>
      </c>
      <c r="M261" s="186">
        <v>125.779</v>
      </c>
      <c r="Q261" s="188">
        <v>124.875</v>
      </c>
      <c r="R261" s="186">
        <v>1</v>
      </c>
      <c r="T261" s="188">
        <v>0.7241088</v>
      </c>
      <c r="V261" s="188">
        <v>3.6782E-3</v>
      </c>
      <c r="X261" s="188">
        <v>0.36647200000000002</v>
      </c>
      <c r="Y261" s="188" t="s">
        <v>887</v>
      </c>
      <c r="Z261" s="188" t="s">
        <v>807</v>
      </c>
      <c r="AA261" s="188" t="s">
        <v>1029</v>
      </c>
      <c r="AE261" s="186" t="s">
        <v>1028</v>
      </c>
      <c r="AF261" s="186">
        <v>0</v>
      </c>
    </row>
    <row r="262" spans="1:32" x14ac:dyDescent="0.2">
      <c r="A262" s="186" t="s">
        <v>111</v>
      </c>
      <c r="B262" s="186">
        <v>44</v>
      </c>
      <c r="C262" s="186" t="s">
        <v>253</v>
      </c>
      <c r="D262" s="186" t="s">
        <v>254</v>
      </c>
      <c r="E262" s="186">
        <v>0.82699999999999996</v>
      </c>
      <c r="F262" s="188">
        <v>3924</v>
      </c>
      <c r="G262" s="188">
        <v>12.523999999999999</v>
      </c>
      <c r="J262" s="188" t="s">
        <v>754</v>
      </c>
      <c r="K262" s="186">
        <v>3</v>
      </c>
      <c r="L262" s="186">
        <v>15.8865128</v>
      </c>
      <c r="M262" s="186">
        <v>94.682000000000002</v>
      </c>
      <c r="Q262" s="188">
        <v>93.992999999999995</v>
      </c>
      <c r="R262" s="186">
        <v>0</v>
      </c>
      <c r="T262" s="188">
        <v>0.73317790000000005</v>
      </c>
      <c r="V262" s="188">
        <v>3.7242999999999998E-3</v>
      </c>
      <c r="X262" s="188">
        <v>0.37104500000000001</v>
      </c>
      <c r="Y262" s="188" t="s">
        <v>840</v>
      </c>
      <c r="Z262" s="188" t="s">
        <v>812</v>
      </c>
      <c r="AA262" s="188" t="s">
        <v>1030</v>
      </c>
      <c r="AE262" s="186" t="s">
        <v>1028</v>
      </c>
      <c r="AF262" s="186">
        <v>0</v>
      </c>
    </row>
    <row r="263" spans="1:32" x14ac:dyDescent="0.2">
      <c r="A263" s="186" t="s">
        <v>111</v>
      </c>
      <c r="B263" s="186">
        <v>44</v>
      </c>
      <c r="C263" s="186" t="s">
        <v>253</v>
      </c>
      <c r="D263" s="186" t="s">
        <v>254</v>
      </c>
      <c r="E263" s="186">
        <v>0.82699999999999996</v>
      </c>
      <c r="H263" s="188">
        <v>910</v>
      </c>
      <c r="I263" s="188">
        <v>-33.220999999999997</v>
      </c>
      <c r="J263" s="188" t="s">
        <v>758</v>
      </c>
      <c r="K263" s="186">
        <v>4</v>
      </c>
      <c r="L263" s="186">
        <v>56.559991599999996</v>
      </c>
      <c r="M263" s="186">
        <v>24.773</v>
      </c>
      <c r="P263" s="188">
        <v>24.390999999999998</v>
      </c>
      <c r="R263" s="186">
        <v>0</v>
      </c>
      <c r="S263" s="188">
        <v>1.1480667</v>
      </c>
      <c r="U263" s="188">
        <v>1.08088E-2</v>
      </c>
      <c r="W263" s="188">
        <v>1.06932</v>
      </c>
      <c r="AB263" s="188" t="s">
        <v>809</v>
      </c>
      <c r="AC263" s="188" t="s">
        <v>835</v>
      </c>
      <c r="AD263" s="188" t="s">
        <v>1018</v>
      </c>
      <c r="AE263" s="186" t="s">
        <v>1028</v>
      </c>
      <c r="AF263" s="186">
        <v>95</v>
      </c>
    </row>
    <row r="264" spans="1:32" x14ac:dyDescent="0.2">
      <c r="A264" s="186" t="s">
        <v>111</v>
      </c>
      <c r="B264" s="186">
        <v>44</v>
      </c>
      <c r="C264" s="186" t="s">
        <v>253</v>
      </c>
      <c r="D264" s="186" t="s">
        <v>254</v>
      </c>
      <c r="E264" s="186">
        <v>0.82699999999999996</v>
      </c>
      <c r="H264" s="188">
        <v>5698</v>
      </c>
      <c r="I264" s="188">
        <v>-43.8</v>
      </c>
      <c r="K264" s="186">
        <v>5</v>
      </c>
      <c r="L264" s="186">
        <v>91.630773300000001</v>
      </c>
      <c r="M264" s="186">
        <v>106.405</v>
      </c>
      <c r="P264" s="188">
        <v>104.789</v>
      </c>
      <c r="R264" s="186">
        <v>1</v>
      </c>
      <c r="S264" s="188">
        <v>1.1353755999999999</v>
      </c>
      <c r="U264" s="188">
        <v>1.06905E-2</v>
      </c>
      <c r="W264" s="188">
        <v>1.0577430000000001</v>
      </c>
      <c r="AB264" s="188" t="s">
        <v>809</v>
      </c>
      <c r="AC264" s="188" t="s">
        <v>760</v>
      </c>
      <c r="AD264" s="188" t="s">
        <v>761</v>
      </c>
      <c r="AE264" s="186" t="s">
        <v>1028</v>
      </c>
      <c r="AF264" s="186">
        <v>95</v>
      </c>
    </row>
    <row r="265" spans="1:32" x14ac:dyDescent="0.2">
      <c r="A265" s="186" t="s">
        <v>111</v>
      </c>
      <c r="B265" s="186">
        <v>44</v>
      </c>
      <c r="C265" s="186" t="s">
        <v>253</v>
      </c>
      <c r="D265" s="186" t="s">
        <v>254</v>
      </c>
      <c r="E265" s="186">
        <v>0.82699999999999996</v>
      </c>
      <c r="H265" s="188">
        <v>5696</v>
      </c>
      <c r="I265" s="188">
        <v>-44.018999999999998</v>
      </c>
      <c r="K265" s="186">
        <v>6</v>
      </c>
      <c r="L265" s="186">
        <v>91.358215700000002</v>
      </c>
      <c r="M265" s="186">
        <v>106.678</v>
      </c>
      <c r="P265" s="188">
        <v>105.059</v>
      </c>
      <c r="R265" s="186">
        <v>0</v>
      </c>
      <c r="S265" s="188">
        <v>1.1351256999999999</v>
      </c>
      <c r="U265" s="188">
        <v>1.0688100000000001E-2</v>
      </c>
      <c r="W265" s="188">
        <v>1.0575030000000001</v>
      </c>
      <c r="AB265" s="188" t="s">
        <v>798</v>
      </c>
      <c r="AC265" s="188" t="s">
        <v>821</v>
      </c>
      <c r="AD265" s="188" t="s">
        <v>1008</v>
      </c>
      <c r="AE265" s="186" t="s">
        <v>1028</v>
      </c>
      <c r="AF265" s="186">
        <v>95</v>
      </c>
    </row>
    <row r="266" spans="1:32" x14ac:dyDescent="0.2">
      <c r="A266" s="186" t="s">
        <v>111</v>
      </c>
      <c r="B266" s="186">
        <v>45</v>
      </c>
      <c r="C266" s="186" t="s">
        <v>255</v>
      </c>
      <c r="D266" s="186" t="s">
        <v>256</v>
      </c>
      <c r="E266" s="186">
        <v>0.82</v>
      </c>
      <c r="F266" s="188">
        <v>6826</v>
      </c>
      <c r="G266" s="188">
        <v>0.115</v>
      </c>
      <c r="K266" s="186">
        <v>1</v>
      </c>
      <c r="L266" s="186">
        <v>21.323060999999999</v>
      </c>
      <c r="M266" s="186">
        <v>125.84099999999999</v>
      </c>
      <c r="Q266" s="188">
        <v>124.93600000000001</v>
      </c>
      <c r="R266" s="186">
        <v>0</v>
      </c>
      <c r="T266" s="188">
        <v>0.72419520000000004</v>
      </c>
      <c r="V266" s="188">
        <v>3.6786000000000002E-3</v>
      </c>
      <c r="X266" s="188">
        <v>0.36651400000000001</v>
      </c>
      <c r="Y266" s="188" t="s">
        <v>897</v>
      </c>
      <c r="Z266" s="188" t="s">
        <v>841</v>
      </c>
      <c r="AA266" s="188" t="s">
        <v>1031</v>
      </c>
      <c r="AE266" s="186" t="s">
        <v>1032</v>
      </c>
      <c r="AF266" s="186">
        <v>0</v>
      </c>
    </row>
    <row r="267" spans="1:32" x14ac:dyDescent="0.2">
      <c r="A267" s="186" t="s">
        <v>111</v>
      </c>
      <c r="B267" s="186">
        <v>45</v>
      </c>
      <c r="C267" s="186" t="s">
        <v>255</v>
      </c>
      <c r="D267" s="186" t="s">
        <v>256</v>
      </c>
      <c r="E267" s="186">
        <v>0.82</v>
      </c>
      <c r="F267" s="188">
        <v>6827</v>
      </c>
      <c r="G267" s="188">
        <v>0</v>
      </c>
      <c r="K267" s="186">
        <v>2</v>
      </c>
      <c r="L267" s="186">
        <v>21.305440099999998</v>
      </c>
      <c r="M267" s="186">
        <v>125.73699999999999</v>
      </c>
      <c r="Q267" s="188">
        <v>124.833</v>
      </c>
      <c r="R267" s="186">
        <v>1</v>
      </c>
      <c r="T267" s="188">
        <v>0.72411190000000003</v>
      </c>
      <c r="V267" s="188">
        <v>3.6782E-3</v>
      </c>
      <c r="X267" s="188">
        <v>0.36647200000000002</v>
      </c>
      <c r="Y267" s="188" t="s">
        <v>975</v>
      </c>
      <c r="Z267" s="188" t="s">
        <v>791</v>
      </c>
      <c r="AA267" s="188" t="s">
        <v>1033</v>
      </c>
      <c r="AE267" s="186" t="s">
        <v>1032</v>
      </c>
      <c r="AF267" s="186">
        <v>0</v>
      </c>
    </row>
    <row r="268" spans="1:32" x14ac:dyDescent="0.2">
      <c r="A268" s="186" t="s">
        <v>111</v>
      </c>
      <c r="B268" s="186">
        <v>45</v>
      </c>
      <c r="C268" s="186" t="s">
        <v>255</v>
      </c>
      <c r="D268" s="186" t="s">
        <v>256</v>
      </c>
      <c r="E268" s="186">
        <v>0.82</v>
      </c>
      <c r="F268" s="188">
        <v>3922</v>
      </c>
      <c r="G268" s="188">
        <v>12.513</v>
      </c>
      <c r="J268" s="188" t="s">
        <v>754</v>
      </c>
      <c r="K268" s="186">
        <v>3</v>
      </c>
      <c r="L268" s="186">
        <v>16.0126417</v>
      </c>
      <c r="M268" s="186">
        <v>94.626999999999995</v>
      </c>
      <c r="Q268" s="188">
        <v>93.938000000000002</v>
      </c>
      <c r="R268" s="186">
        <v>0</v>
      </c>
      <c r="T268" s="188">
        <v>0.73317239999999995</v>
      </c>
      <c r="V268" s="188">
        <v>3.7242E-3</v>
      </c>
      <c r="X268" s="188">
        <v>0.37104100000000001</v>
      </c>
      <c r="Y268" s="188" t="s">
        <v>840</v>
      </c>
      <c r="Z268" s="188" t="s">
        <v>812</v>
      </c>
      <c r="AA268" s="188" t="s">
        <v>1034</v>
      </c>
      <c r="AE268" s="186" t="s">
        <v>1032</v>
      </c>
      <c r="AF268" s="186">
        <v>0</v>
      </c>
    </row>
    <row r="269" spans="1:32" x14ac:dyDescent="0.2">
      <c r="A269" s="186" t="s">
        <v>111</v>
      </c>
      <c r="B269" s="186">
        <v>45</v>
      </c>
      <c r="C269" s="186" t="s">
        <v>255</v>
      </c>
      <c r="D269" s="186" t="s">
        <v>256</v>
      </c>
      <c r="E269" s="186">
        <v>0.82</v>
      </c>
      <c r="H269" s="188">
        <v>902</v>
      </c>
      <c r="I269" s="188">
        <v>-33.314999999999998</v>
      </c>
      <c r="J269" s="188" t="s">
        <v>758</v>
      </c>
      <c r="K269" s="186">
        <v>4</v>
      </c>
      <c r="L269" s="186">
        <v>56.626965200000001</v>
      </c>
      <c r="M269" s="186">
        <v>24.550999999999998</v>
      </c>
      <c r="P269" s="188">
        <v>24.172999999999998</v>
      </c>
      <c r="R269" s="186">
        <v>0</v>
      </c>
      <c r="S269" s="188">
        <v>1.1479383000000001</v>
      </c>
      <c r="U269" s="188">
        <v>1.08077E-2</v>
      </c>
      <c r="W269" s="188">
        <v>1.069218</v>
      </c>
      <c r="AB269" s="188" t="s">
        <v>809</v>
      </c>
      <c r="AC269" s="188" t="s">
        <v>835</v>
      </c>
      <c r="AD269" s="188" t="s">
        <v>1018</v>
      </c>
      <c r="AE269" s="186" t="s">
        <v>1032</v>
      </c>
      <c r="AF269" s="186">
        <v>95</v>
      </c>
    </row>
    <row r="270" spans="1:32" x14ac:dyDescent="0.2">
      <c r="A270" s="186" t="s">
        <v>111</v>
      </c>
      <c r="B270" s="186">
        <v>45</v>
      </c>
      <c r="C270" s="186" t="s">
        <v>255</v>
      </c>
      <c r="D270" s="186" t="s">
        <v>256</v>
      </c>
      <c r="E270" s="186">
        <v>0.82</v>
      </c>
      <c r="H270" s="188">
        <v>5696</v>
      </c>
      <c r="I270" s="188">
        <v>-43.8</v>
      </c>
      <c r="K270" s="186">
        <v>5</v>
      </c>
      <c r="L270" s="186">
        <v>92.442534899999998</v>
      </c>
      <c r="M270" s="186">
        <v>106.375</v>
      </c>
      <c r="P270" s="188">
        <v>104.76</v>
      </c>
      <c r="R270" s="186">
        <v>1</v>
      </c>
      <c r="S270" s="188">
        <v>1.1353432999999999</v>
      </c>
      <c r="U270" s="188">
        <v>1.06905E-2</v>
      </c>
      <c r="W270" s="188">
        <v>1.0577430000000001</v>
      </c>
      <c r="AB270" s="188" t="s">
        <v>809</v>
      </c>
      <c r="AC270" s="188" t="s">
        <v>760</v>
      </c>
      <c r="AD270" s="188" t="s">
        <v>895</v>
      </c>
      <c r="AE270" s="186" t="s">
        <v>1032</v>
      </c>
      <c r="AF270" s="186">
        <v>95</v>
      </c>
    </row>
    <row r="271" spans="1:32" x14ac:dyDescent="0.2">
      <c r="A271" s="186" t="s">
        <v>111</v>
      </c>
      <c r="B271" s="186">
        <v>45</v>
      </c>
      <c r="C271" s="186" t="s">
        <v>255</v>
      </c>
      <c r="D271" s="186" t="s">
        <v>256</v>
      </c>
      <c r="E271" s="186">
        <v>0.82</v>
      </c>
      <c r="H271" s="188">
        <v>5690</v>
      </c>
      <c r="I271" s="188">
        <v>-44.012999999999998</v>
      </c>
      <c r="K271" s="186">
        <v>6</v>
      </c>
      <c r="L271" s="186">
        <v>92.188039099999997</v>
      </c>
      <c r="M271" s="186">
        <v>106.629</v>
      </c>
      <c r="P271" s="188">
        <v>105.01</v>
      </c>
      <c r="R271" s="186">
        <v>0</v>
      </c>
      <c r="S271" s="188">
        <v>1.1350997</v>
      </c>
      <c r="U271" s="188">
        <v>1.0688100000000001E-2</v>
      </c>
      <c r="W271" s="188">
        <v>1.057509</v>
      </c>
      <c r="AB271" s="188" t="s">
        <v>798</v>
      </c>
      <c r="AC271" s="188" t="s">
        <v>821</v>
      </c>
      <c r="AD271" s="188" t="s">
        <v>1008</v>
      </c>
      <c r="AE271" s="186" t="s">
        <v>1032</v>
      </c>
      <c r="AF271" s="186">
        <v>95</v>
      </c>
    </row>
    <row r="272" spans="1:32" x14ac:dyDescent="0.2">
      <c r="A272" s="186" t="s">
        <v>111</v>
      </c>
      <c r="B272" s="186">
        <v>46</v>
      </c>
      <c r="C272" s="186" t="s">
        <v>257</v>
      </c>
      <c r="D272" s="186" t="s">
        <v>258</v>
      </c>
      <c r="E272" s="186">
        <v>0.84</v>
      </c>
      <c r="F272" s="188">
        <v>6826</v>
      </c>
      <c r="G272" s="188">
        <v>0.111</v>
      </c>
      <c r="K272" s="186">
        <v>1</v>
      </c>
      <c r="L272" s="186">
        <v>20.787941400000001</v>
      </c>
      <c r="M272" s="186">
        <v>125.676</v>
      </c>
      <c r="Q272" s="188">
        <v>124.77200000000001</v>
      </c>
      <c r="R272" s="186">
        <v>0</v>
      </c>
      <c r="T272" s="188">
        <v>0.72419169999999999</v>
      </c>
      <c r="V272" s="188">
        <v>3.6786000000000002E-3</v>
      </c>
      <c r="X272" s="188">
        <v>0.366512</v>
      </c>
      <c r="Y272" s="188" t="s">
        <v>897</v>
      </c>
      <c r="Z272" s="188" t="s">
        <v>841</v>
      </c>
      <c r="AA272" s="188" t="s">
        <v>1035</v>
      </c>
      <c r="AE272" s="186" t="s">
        <v>1036</v>
      </c>
      <c r="AF272" s="186">
        <v>0</v>
      </c>
    </row>
    <row r="273" spans="1:32" x14ac:dyDescent="0.2">
      <c r="A273" s="186" t="s">
        <v>111</v>
      </c>
      <c r="B273" s="186">
        <v>46</v>
      </c>
      <c r="C273" s="186" t="s">
        <v>257</v>
      </c>
      <c r="D273" s="186" t="s">
        <v>258</v>
      </c>
      <c r="E273" s="186">
        <v>0.84</v>
      </c>
      <c r="F273" s="188">
        <v>6828</v>
      </c>
      <c r="G273" s="188">
        <v>0</v>
      </c>
      <c r="K273" s="186">
        <v>2</v>
      </c>
      <c r="L273" s="186">
        <v>20.8089683</v>
      </c>
      <c r="M273" s="186">
        <v>125.80200000000001</v>
      </c>
      <c r="Q273" s="188">
        <v>124.898</v>
      </c>
      <c r="R273" s="186">
        <v>1</v>
      </c>
      <c r="T273" s="188">
        <v>0.72411159999999997</v>
      </c>
      <c r="V273" s="188">
        <v>3.6782E-3</v>
      </c>
      <c r="X273" s="188">
        <v>0.36647200000000002</v>
      </c>
      <c r="Y273" s="188" t="s">
        <v>887</v>
      </c>
      <c r="Z273" s="188" t="s">
        <v>807</v>
      </c>
      <c r="AA273" s="188" t="s">
        <v>1037</v>
      </c>
      <c r="AE273" s="186" t="s">
        <v>1036</v>
      </c>
      <c r="AF273" s="186">
        <v>0</v>
      </c>
    </row>
    <row r="274" spans="1:32" x14ac:dyDescent="0.2">
      <c r="A274" s="186" t="s">
        <v>111</v>
      </c>
      <c r="B274" s="186">
        <v>46</v>
      </c>
      <c r="C274" s="186" t="s">
        <v>257</v>
      </c>
      <c r="D274" s="186" t="s">
        <v>258</v>
      </c>
      <c r="E274" s="186">
        <v>0.84</v>
      </c>
      <c r="F274" s="188">
        <v>4188</v>
      </c>
      <c r="G274" s="188">
        <v>12.548999999999999</v>
      </c>
      <c r="J274" s="188" t="s">
        <v>754</v>
      </c>
      <c r="K274" s="186">
        <v>3</v>
      </c>
      <c r="L274" s="186">
        <v>16.724066400000002</v>
      </c>
      <c r="M274" s="186">
        <v>101.21299999999999</v>
      </c>
      <c r="Q274" s="188">
        <v>100.476</v>
      </c>
      <c r="R274" s="186">
        <v>0</v>
      </c>
      <c r="T274" s="188">
        <v>0.73319889999999999</v>
      </c>
      <c r="V274" s="188">
        <v>3.7244000000000001E-3</v>
      </c>
      <c r="X274" s="188">
        <v>0.37105399999999999</v>
      </c>
      <c r="Y274" s="188" t="s">
        <v>829</v>
      </c>
      <c r="Z274" s="188" t="s">
        <v>812</v>
      </c>
      <c r="AA274" s="188" t="s">
        <v>1038</v>
      </c>
      <c r="AE274" s="186" t="s">
        <v>1036</v>
      </c>
      <c r="AF274" s="186">
        <v>0</v>
      </c>
    </row>
    <row r="275" spans="1:32" x14ac:dyDescent="0.2">
      <c r="A275" s="186" t="s">
        <v>111</v>
      </c>
      <c r="B275" s="186">
        <v>46</v>
      </c>
      <c r="C275" s="186" t="s">
        <v>257</v>
      </c>
      <c r="D275" s="186" t="s">
        <v>258</v>
      </c>
      <c r="E275" s="186">
        <v>0.84</v>
      </c>
      <c r="H275" s="188">
        <v>895</v>
      </c>
      <c r="I275" s="188">
        <v>-31.919</v>
      </c>
      <c r="J275" s="188" t="s">
        <v>758</v>
      </c>
      <c r="K275" s="186">
        <v>4</v>
      </c>
      <c r="L275" s="186">
        <v>55.020279500000001</v>
      </c>
      <c r="M275" s="186">
        <v>24.41</v>
      </c>
      <c r="P275" s="188">
        <v>24.033000000000001</v>
      </c>
      <c r="R275" s="186">
        <v>0</v>
      </c>
      <c r="S275" s="188">
        <v>1.1494898</v>
      </c>
      <c r="U275" s="188">
        <v>1.0823299999999999E-2</v>
      </c>
      <c r="W275" s="188">
        <v>1.0707450000000001</v>
      </c>
      <c r="AB275" s="188" t="s">
        <v>809</v>
      </c>
      <c r="AC275" s="188" t="s">
        <v>760</v>
      </c>
      <c r="AD275" s="188" t="s">
        <v>1039</v>
      </c>
      <c r="AE275" s="186" t="s">
        <v>1036</v>
      </c>
      <c r="AF275" s="186">
        <v>95</v>
      </c>
    </row>
    <row r="276" spans="1:32" x14ac:dyDescent="0.2">
      <c r="A276" s="186" t="s">
        <v>111</v>
      </c>
      <c r="B276" s="186">
        <v>46</v>
      </c>
      <c r="C276" s="186" t="s">
        <v>257</v>
      </c>
      <c r="D276" s="186" t="s">
        <v>258</v>
      </c>
      <c r="E276" s="186">
        <v>0.84</v>
      </c>
      <c r="H276" s="188">
        <v>5690</v>
      </c>
      <c r="I276" s="188">
        <v>-43.8</v>
      </c>
      <c r="K276" s="186">
        <v>5</v>
      </c>
      <c r="L276" s="186">
        <v>90.129905500000007</v>
      </c>
      <c r="M276" s="186">
        <v>106.49</v>
      </c>
      <c r="P276" s="188">
        <v>104.873</v>
      </c>
      <c r="R276" s="186">
        <v>1</v>
      </c>
      <c r="S276" s="188">
        <v>1.1353513</v>
      </c>
      <c r="U276" s="188">
        <v>1.06905E-2</v>
      </c>
      <c r="W276" s="188">
        <v>1.0577430000000001</v>
      </c>
      <c r="AB276" s="188" t="s">
        <v>809</v>
      </c>
      <c r="AC276" s="188" t="s">
        <v>835</v>
      </c>
      <c r="AD276" s="188" t="s">
        <v>895</v>
      </c>
      <c r="AE276" s="186" t="s">
        <v>1036</v>
      </c>
      <c r="AF276" s="186">
        <v>95</v>
      </c>
    </row>
    <row r="277" spans="1:32" x14ac:dyDescent="0.2">
      <c r="A277" s="186" t="s">
        <v>111</v>
      </c>
      <c r="B277" s="186">
        <v>46</v>
      </c>
      <c r="C277" s="186" t="s">
        <v>257</v>
      </c>
      <c r="D277" s="186" t="s">
        <v>258</v>
      </c>
      <c r="E277" s="186">
        <v>0.84</v>
      </c>
      <c r="H277" s="188">
        <v>5694</v>
      </c>
      <c r="I277" s="188">
        <v>-44.003</v>
      </c>
      <c r="K277" s="186">
        <v>6</v>
      </c>
      <c r="L277" s="186">
        <v>89.952850699999999</v>
      </c>
      <c r="M277" s="186">
        <v>106.67</v>
      </c>
      <c r="P277" s="188">
        <v>105.05</v>
      </c>
      <c r="R277" s="186">
        <v>0</v>
      </c>
      <c r="S277" s="188">
        <v>1.1351197</v>
      </c>
      <c r="U277" s="188">
        <v>1.06882E-2</v>
      </c>
      <c r="W277" s="188">
        <v>1.0575209999999999</v>
      </c>
      <c r="AB277" s="188" t="s">
        <v>798</v>
      </c>
      <c r="AC277" s="188" t="s">
        <v>821</v>
      </c>
      <c r="AD277" s="188" t="s">
        <v>1008</v>
      </c>
      <c r="AE277" s="186" t="s">
        <v>1036</v>
      </c>
      <c r="AF277" s="186">
        <v>95</v>
      </c>
    </row>
    <row r="278" spans="1:32" x14ac:dyDescent="0.2">
      <c r="A278" s="186" t="s">
        <v>111</v>
      </c>
      <c r="B278" s="186">
        <v>47</v>
      </c>
      <c r="C278" s="186" t="s">
        <v>259</v>
      </c>
      <c r="D278" s="186" t="s">
        <v>260</v>
      </c>
      <c r="E278" s="186">
        <v>0.84299999999999997</v>
      </c>
      <c r="F278" s="188">
        <v>6820</v>
      </c>
      <c r="G278" s="188">
        <v>0.127</v>
      </c>
      <c r="K278" s="186">
        <v>1</v>
      </c>
      <c r="L278" s="186">
        <v>20.702425999999999</v>
      </c>
      <c r="M278" s="186">
        <v>125.60599999999999</v>
      </c>
      <c r="Q278" s="188">
        <v>124.703</v>
      </c>
      <c r="R278" s="186">
        <v>0</v>
      </c>
      <c r="T278" s="188">
        <v>0.72420189999999995</v>
      </c>
      <c r="V278" s="188">
        <v>3.6787E-3</v>
      </c>
      <c r="X278" s="188">
        <v>0.36651899999999998</v>
      </c>
      <c r="Y278" s="188" t="s">
        <v>897</v>
      </c>
      <c r="Z278" s="188" t="s">
        <v>841</v>
      </c>
      <c r="AA278" s="188" t="s">
        <v>1040</v>
      </c>
      <c r="AE278" s="186" t="s">
        <v>1041</v>
      </c>
      <c r="AF278" s="186">
        <v>0</v>
      </c>
    </row>
    <row r="279" spans="1:32" x14ac:dyDescent="0.2">
      <c r="A279" s="186" t="s">
        <v>111</v>
      </c>
      <c r="B279" s="186">
        <v>47</v>
      </c>
      <c r="C279" s="186" t="s">
        <v>259</v>
      </c>
      <c r="D279" s="186" t="s">
        <v>260</v>
      </c>
      <c r="E279" s="186">
        <v>0.84299999999999997</v>
      </c>
      <c r="F279" s="188">
        <v>6829</v>
      </c>
      <c r="G279" s="188">
        <v>0</v>
      </c>
      <c r="K279" s="186">
        <v>2</v>
      </c>
      <c r="L279" s="186">
        <v>20.734362600000001</v>
      </c>
      <c r="M279" s="186">
        <v>125.79900000000001</v>
      </c>
      <c r="Q279" s="188">
        <v>124.895</v>
      </c>
      <c r="R279" s="186">
        <v>1</v>
      </c>
      <c r="T279" s="188">
        <v>0.72410969999999997</v>
      </c>
      <c r="V279" s="188">
        <v>3.6782E-3</v>
      </c>
      <c r="X279" s="188">
        <v>0.36647200000000002</v>
      </c>
      <c r="Y279" s="188" t="s">
        <v>887</v>
      </c>
      <c r="Z279" s="188" t="s">
        <v>807</v>
      </c>
      <c r="AA279" s="188" t="s">
        <v>1042</v>
      </c>
      <c r="AE279" s="186" t="s">
        <v>1041</v>
      </c>
      <c r="AF279" s="186">
        <v>0</v>
      </c>
    </row>
    <row r="280" spans="1:32" x14ac:dyDescent="0.2">
      <c r="A280" s="186" t="s">
        <v>111</v>
      </c>
      <c r="B280" s="186">
        <v>47</v>
      </c>
      <c r="C280" s="186" t="s">
        <v>259</v>
      </c>
      <c r="D280" s="186" t="s">
        <v>260</v>
      </c>
      <c r="E280" s="186">
        <v>0.84299999999999997</v>
      </c>
      <c r="F280" s="188">
        <v>4307</v>
      </c>
      <c r="G280" s="188">
        <v>9.4109999999999996</v>
      </c>
      <c r="J280" s="188" t="s">
        <v>754</v>
      </c>
      <c r="K280" s="186">
        <v>3</v>
      </c>
      <c r="L280" s="186">
        <v>17.136645300000001</v>
      </c>
      <c r="M280" s="186">
        <v>104.06699999999999</v>
      </c>
      <c r="Q280" s="188">
        <v>103.312</v>
      </c>
      <c r="R280" s="186">
        <v>0</v>
      </c>
      <c r="T280" s="188">
        <v>0.73092460000000004</v>
      </c>
      <c r="V280" s="188">
        <v>3.7128E-3</v>
      </c>
      <c r="X280" s="188">
        <v>0.36990800000000001</v>
      </c>
      <c r="Y280" s="188" t="s">
        <v>840</v>
      </c>
      <c r="Z280" s="188" t="s">
        <v>812</v>
      </c>
      <c r="AA280" s="188" t="s">
        <v>1043</v>
      </c>
      <c r="AE280" s="186" t="s">
        <v>1041</v>
      </c>
      <c r="AF280" s="186">
        <v>0</v>
      </c>
    </row>
    <row r="281" spans="1:32" x14ac:dyDescent="0.2">
      <c r="A281" s="186" t="s">
        <v>111</v>
      </c>
      <c r="B281" s="186">
        <v>47</v>
      </c>
      <c r="C281" s="186" t="s">
        <v>259</v>
      </c>
      <c r="D281" s="186" t="s">
        <v>260</v>
      </c>
      <c r="E281" s="186">
        <v>0.84299999999999997</v>
      </c>
      <c r="H281" s="188">
        <v>872</v>
      </c>
      <c r="I281" s="188">
        <v>-32.659999999999997</v>
      </c>
      <c r="J281" s="188" t="s">
        <v>758</v>
      </c>
      <c r="K281" s="186">
        <v>4</v>
      </c>
      <c r="L281" s="186">
        <v>53.550800600000002</v>
      </c>
      <c r="M281" s="186">
        <v>23.718</v>
      </c>
      <c r="P281" s="188">
        <v>23.352</v>
      </c>
      <c r="R281" s="186">
        <v>0</v>
      </c>
      <c r="S281" s="188">
        <v>1.1486753000000001</v>
      </c>
      <c r="U281" s="188">
        <v>1.0815099999999999E-2</v>
      </c>
      <c r="W281" s="188">
        <v>1.0699339999999999</v>
      </c>
      <c r="AB281" s="188" t="s">
        <v>809</v>
      </c>
      <c r="AC281" s="188" t="s">
        <v>835</v>
      </c>
      <c r="AD281" s="188" t="s">
        <v>1044</v>
      </c>
      <c r="AE281" s="186" t="s">
        <v>1041</v>
      </c>
      <c r="AF281" s="186">
        <v>95</v>
      </c>
    </row>
    <row r="282" spans="1:32" x14ac:dyDescent="0.2">
      <c r="A282" s="186" t="s">
        <v>111</v>
      </c>
      <c r="B282" s="186">
        <v>47</v>
      </c>
      <c r="C282" s="186" t="s">
        <v>259</v>
      </c>
      <c r="D282" s="186" t="s">
        <v>260</v>
      </c>
      <c r="E282" s="186">
        <v>0.84299999999999997</v>
      </c>
      <c r="H282" s="188">
        <v>5695</v>
      </c>
      <c r="I282" s="188">
        <v>-43.8</v>
      </c>
      <c r="K282" s="186">
        <v>5</v>
      </c>
      <c r="L282" s="186">
        <v>89.840364899999997</v>
      </c>
      <c r="M282" s="186">
        <v>106.458</v>
      </c>
      <c r="P282" s="188">
        <v>104.84099999999999</v>
      </c>
      <c r="R282" s="186">
        <v>1</v>
      </c>
      <c r="S282" s="188">
        <v>1.1353607999999999</v>
      </c>
      <c r="U282" s="188">
        <v>1.06905E-2</v>
      </c>
      <c r="W282" s="188">
        <v>1.0577430000000001</v>
      </c>
      <c r="AB282" s="188" t="s">
        <v>809</v>
      </c>
      <c r="AC282" s="188" t="s">
        <v>760</v>
      </c>
      <c r="AD282" s="188" t="s">
        <v>895</v>
      </c>
      <c r="AE282" s="186" t="s">
        <v>1041</v>
      </c>
      <c r="AF282" s="186">
        <v>95</v>
      </c>
    </row>
    <row r="283" spans="1:32" x14ac:dyDescent="0.2">
      <c r="A283" s="186" t="s">
        <v>111</v>
      </c>
      <c r="B283" s="186">
        <v>47</v>
      </c>
      <c r="C283" s="186" t="s">
        <v>259</v>
      </c>
      <c r="D283" s="186" t="s">
        <v>260</v>
      </c>
      <c r="E283" s="186">
        <v>0.84299999999999997</v>
      </c>
      <c r="H283" s="188">
        <v>5688</v>
      </c>
      <c r="I283" s="188">
        <v>-43.999000000000002</v>
      </c>
      <c r="K283" s="186">
        <v>6</v>
      </c>
      <c r="L283" s="186">
        <v>89.543099400000003</v>
      </c>
      <c r="M283" s="186">
        <v>106.761</v>
      </c>
      <c r="P283" s="188">
        <v>105.14</v>
      </c>
      <c r="R283" s="186">
        <v>0</v>
      </c>
      <c r="S283" s="188">
        <v>1.1351340000000001</v>
      </c>
      <c r="U283" s="188">
        <v>1.06883E-2</v>
      </c>
      <c r="W283" s="188">
        <v>1.057525</v>
      </c>
      <c r="AB283" s="188" t="s">
        <v>798</v>
      </c>
      <c r="AC283" s="188" t="s">
        <v>821</v>
      </c>
      <c r="AD283" s="188" t="s">
        <v>1008</v>
      </c>
      <c r="AE283" s="186" t="s">
        <v>1041</v>
      </c>
      <c r="AF283" s="186">
        <v>95</v>
      </c>
    </row>
    <row r="284" spans="1:32" x14ac:dyDescent="0.2">
      <c r="A284" s="186" t="s">
        <v>111</v>
      </c>
      <c r="B284" s="186">
        <v>48</v>
      </c>
      <c r="C284" s="186" t="s">
        <v>261</v>
      </c>
      <c r="D284" s="186" t="s">
        <v>262</v>
      </c>
      <c r="E284" s="186">
        <v>0.84399999999999997</v>
      </c>
      <c r="F284" s="188">
        <v>6829</v>
      </c>
      <c r="G284" s="188">
        <v>0.123</v>
      </c>
      <c r="K284" s="186">
        <v>1</v>
      </c>
      <c r="L284" s="186">
        <v>20.703636700000001</v>
      </c>
      <c r="M284" s="186">
        <v>125.762</v>
      </c>
      <c r="Q284" s="188">
        <v>124.858</v>
      </c>
      <c r="R284" s="186">
        <v>0</v>
      </c>
      <c r="T284" s="188">
        <v>0.72419</v>
      </c>
      <c r="V284" s="188">
        <v>3.6787E-3</v>
      </c>
      <c r="X284" s="188">
        <v>0.36651699999999998</v>
      </c>
      <c r="Y284" s="188" t="s">
        <v>897</v>
      </c>
      <c r="Z284" s="188" t="s">
        <v>864</v>
      </c>
      <c r="AA284" s="188" t="s">
        <v>871</v>
      </c>
      <c r="AE284" s="186" t="s">
        <v>1045</v>
      </c>
      <c r="AF284" s="186">
        <v>0</v>
      </c>
    </row>
    <row r="285" spans="1:32" x14ac:dyDescent="0.2">
      <c r="A285" s="186" t="s">
        <v>111</v>
      </c>
      <c r="B285" s="186">
        <v>48</v>
      </c>
      <c r="C285" s="186" t="s">
        <v>261</v>
      </c>
      <c r="D285" s="186" t="s">
        <v>262</v>
      </c>
      <c r="E285" s="186">
        <v>0.84399999999999997</v>
      </c>
      <c r="F285" s="188">
        <v>6824</v>
      </c>
      <c r="G285" s="188">
        <v>0</v>
      </c>
      <c r="K285" s="186">
        <v>2</v>
      </c>
      <c r="L285" s="186">
        <v>20.7090733</v>
      </c>
      <c r="M285" s="186">
        <v>125.795</v>
      </c>
      <c r="Q285" s="188">
        <v>124.89</v>
      </c>
      <c r="R285" s="186">
        <v>1</v>
      </c>
      <c r="T285" s="188">
        <v>0.72410110000000005</v>
      </c>
      <c r="V285" s="188">
        <v>3.6782E-3</v>
      </c>
      <c r="X285" s="188">
        <v>0.36647200000000002</v>
      </c>
      <c r="Y285" s="188" t="s">
        <v>887</v>
      </c>
      <c r="Z285" s="188" t="s">
        <v>807</v>
      </c>
      <c r="AA285" s="188" t="s">
        <v>1046</v>
      </c>
      <c r="AE285" s="186" t="s">
        <v>1045</v>
      </c>
      <c r="AF285" s="186">
        <v>0</v>
      </c>
    </row>
    <row r="286" spans="1:32" x14ac:dyDescent="0.2">
      <c r="A286" s="186" t="s">
        <v>111</v>
      </c>
      <c r="B286" s="186">
        <v>48</v>
      </c>
      <c r="C286" s="186" t="s">
        <v>261</v>
      </c>
      <c r="D286" s="186" t="s">
        <v>262</v>
      </c>
      <c r="E286" s="186">
        <v>0.84399999999999997</v>
      </c>
      <c r="F286" s="188">
        <v>4286</v>
      </c>
      <c r="G286" s="188">
        <v>12.97</v>
      </c>
      <c r="J286" s="188" t="s">
        <v>754</v>
      </c>
      <c r="K286" s="186">
        <v>3</v>
      </c>
      <c r="L286" s="186">
        <v>17.050113199999998</v>
      </c>
      <c r="M286" s="186">
        <v>103.666</v>
      </c>
      <c r="Q286" s="188">
        <v>102.91200000000001</v>
      </c>
      <c r="R286" s="186">
        <v>0</v>
      </c>
      <c r="T286" s="188">
        <v>0.73349299999999995</v>
      </c>
      <c r="V286" s="188">
        <v>3.7258999999999999E-3</v>
      </c>
      <c r="X286" s="188">
        <v>0.37120799999999998</v>
      </c>
      <c r="Y286" s="188" t="s">
        <v>829</v>
      </c>
      <c r="Z286" s="188" t="s">
        <v>817</v>
      </c>
      <c r="AA286" s="188" t="s">
        <v>1047</v>
      </c>
      <c r="AE286" s="186" t="s">
        <v>1045</v>
      </c>
      <c r="AF286" s="186">
        <v>0</v>
      </c>
    </row>
    <row r="287" spans="1:32" x14ac:dyDescent="0.2">
      <c r="A287" s="186" t="s">
        <v>111</v>
      </c>
      <c r="B287" s="186">
        <v>48</v>
      </c>
      <c r="C287" s="186" t="s">
        <v>261</v>
      </c>
      <c r="D287" s="186" t="s">
        <v>262</v>
      </c>
      <c r="E287" s="186">
        <v>0.84399999999999997</v>
      </c>
      <c r="H287" s="188">
        <v>884</v>
      </c>
      <c r="I287" s="188">
        <v>-31.669</v>
      </c>
      <c r="J287" s="188" t="s">
        <v>758</v>
      </c>
      <c r="K287" s="186">
        <v>4</v>
      </c>
      <c r="L287" s="186">
        <v>54.179220100000002</v>
      </c>
      <c r="M287" s="186">
        <v>24.093</v>
      </c>
      <c r="P287" s="188">
        <v>23.722000000000001</v>
      </c>
      <c r="R287" s="186">
        <v>0</v>
      </c>
      <c r="S287" s="188">
        <v>1.1497926999999999</v>
      </c>
      <c r="U287" s="188">
        <v>1.08261E-2</v>
      </c>
      <c r="W287" s="188">
        <v>1.071018</v>
      </c>
      <c r="AB287" s="188" t="s">
        <v>809</v>
      </c>
      <c r="AC287" s="188" t="s">
        <v>835</v>
      </c>
      <c r="AD287" s="188" t="s">
        <v>1044</v>
      </c>
      <c r="AE287" s="186" t="s">
        <v>1045</v>
      </c>
      <c r="AF287" s="186">
        <v>95</v>
      </c>
    </row>
    <row r="288" spans="1:32" x14ac:dyDescent="0.2">
      <c r="A288" s="186" t="s">
        <v>111</v>
      </c>
      <c r="B288" s="186">
        <v>48</v>
      </c>
      <c r="C288" s="186" t="s">
        <v>261</v>
      </c>
      <c r="D288" s="186" t="s">
        <v>262</v>
      </c>
      <c r="E288" s="186">
        <v>0.84399999999999997</v>
      </c>
      <c r="H288" s="188">
        <v>5691</v>
      </c>
      <c r="I288" s="188">
        <v>-43.8</v>
      </c>
      <c r="K288" s="186">
        <v>5</v>
      </c>
      <c r="L288" s="186">
        <v>89.778060699999997</v>
      </c>
      <c r="M288" s="186">
        <v>106.41200000000001</v>
      </c>
      <c r="P288" s="188">
        <v>104.79600000000001</v>
      </c>
      <c r="R288" s="186">
        <v>1</v>
      </c>
      <c r="S288" s="188">
        <v>1.1353808999999999</v>
      </c>
      <c r="U288" s="188">
        <v>1.06905E-2</v>
      </c>
      <c r="W288" s="188">
        <v>1.0577430000000001</v>
      </c>
      <c r="AB288" s="188" t="s">
        <v>809</v>
      </c>
      <c r="AC288" s="188" t="s">
        <v>760</v>
      </c>
      <c r="AD288" s="188" t="s">
        <v>1048</v>
      </c>
      <c r="AE288" s="186" t="s">
        <v>1045</v>
      </c>
      <c r="AF288" s="186">
        <v>95</v>
      </c>
    </row>
    <row r="289" spans="1:32" x14ac:dyDescent="0.2">
      <c r="A289" s="186" t="s">
        <v>111</v>
      </c>
      <c r="B289" s="186">
        <v>48</v>
      </c>
      <c r="C289" s="186" t="s">
        <v>261</v>
      </c>
      <c r="D289" s="186" t="s">
        <v>262</v>
      </c>
      <c r="E289" s="186">
        <v>0.84399999999999997</v>
      </c>
      <c r="H289" s="188">
        <v>5686</v>
      </c>
      <c r="I289" s="188">
        <v>-44.009</v>
      </c>
      <c r="K289" s="186">
        <v>6</v>
      </c>
      <c r="L289" s="186">
        <v>89.548371900000006</v>
      </c>
      <c r="M289" s="186">
        <v>106.64700000000001</v>
      </c>
      <c r="P289" s="188">
        <v>105.02800000000001</v>
      </c>
      <c r="R289" s="186">
        <v>0</v>
      </c>
      <c r="S289" s="188">
        <v>1.1351429</v>
      </c>
      <c r="U289" s="188">
        <v>1.06882E-2</v>
      </c>
      <c r="W289" s="188">
        <v>1.0575140000000001</v>
      </c>
      <c r="AB289" s="188" t="s">
        <v>798</v>
      </c>
      <c r="AC289" s="188" t="s">
        <v>821</v>
      </c>
      <c r="AD289" s="188" t="s">
        <v>1013</v>
      </c>
      <c r="AE289" s="186" t="s">
        <v>1045</v>
      </c>
      <c r="AF289" s="186">
        <v>95</v>
      </c>
    </row>
    <row r="290" spans="1:32" x14ac:dyDescent="0.2">
      <c r="A290" s="186" t="s">
        <v>111</v>
      </c>
      <c r="B290" s="186">
        <v>49</v>
      </c>
      <c r="C290" s="186" t="s">
        <v>263</v>
      </c>
      <c r="D290" s="186" t="s">
        <v>264</v>
      </c>
      <c r="E290" s="186">
        <v>0.84699999999999998</v>
      </c>
      <c r="F290" s="188">
        <v>6825</v>
      </c>
      <c r="G290" s="188">
        <v>0.13900000000000001</v>
      </c>
      <c r="K290" s="186">
        <v>1</v>
      </c>
      <c r="L290" s="186">
        <v>20.6170233</v>
      </c>
      <c r="M290" s="186">
        <v>125.681</v>
      </c>
      <c r="Q290" s="188">
        <v>124.77800000000001</v>
      </c>
      <c r="R290" s="186">
        <v>0</v>
      </c>
      <c r="T290" s="188">
        <v>0.72421060000000004</v>
      </c>
      <c r="V290" s="188">
        <v>3.6787E-3</v>
      </c>
      <c r="X290" s="188">
        <v>0.36652299999999999</v>
      </c>
      <c r="Y290" s="188" t="s">
        <v>897</v>
      </c>
      <c r="Z290" s="188" t="s">
        <v>864</v>
      </c>
      <c r="AA290" s="188" t="s">
        <v>1049</v>
      </c>
      <c r="AE290" s="186" t="s">
        <v>1050</v>
      </c>
      <c r="AF290" s="186">
        <v>0</v>
      </c>
    </row>
    <row r="291" spans="1:32" x14ac:dyDescent="0.2">
      <c r="A291" s="186" t="s">
        <v>111</v>
      </c>
      <c r="B291" s="186">
        <v>49</v>
      </c>
      <c r="C291" s="186" t="s">
        <v>263</v>
      </c>
      <c r="D291" s="186" t="s">
        <v>264</v>
      </c>
      <c r="E291" s="186">
        <v>0.84699999999999998</v>
      </c>
      <c r="F291" s="188">
        <v>6819</v>
      </c>
      <c r="G291" s="188">
        <v>0</v>
      </c>
      <c r="K291" s="186">
        <v>2</v>
      </c>
      <c r="L291" s="186">
        <v>20.627952799999999</v>
      </c>
      <c r="M291" s="186">
        <v>125.747</v>
      </c>
      <c r="Q291" s="188">
        <v>124.843</v>
      </c>
      <c r="R291" s="186">
        <v>1</v>
      </c>
      <c r="T291" s="188">
        <v>0.72410989999999997</v>
      </c>
      <c r="V291" s="188">
        <v>3.6782E-3</v>
      </c>
      <c r="X291" s="188">
        <v>0.36647200000000002</v>
      </c>
      <c r="Y291" s="188" t="s">
        <v>887</v>
      </c>
      <c r="Z291" s="188" t="s">
        <v>807</v>
      </c>
      <c r="AA291" s="188" t="s">
        <v>1051</v>
      </c>
      <c r="AE291" s="186" t="s">
        <v>1050</v>
      </c>
      <c r="AF291" s="186">
        <v>0</v>
      </c>
    </row>
    <row r="292" spans="1:32" x14ac:dyDescent="0.2">
      <c r="A292" s="186" t="s">
        <v>111</v>
      </c>
      <c r="B292" s="186">
        <v>49</v>
      </c>
      <c r="C292" s="186" t="s">
        <v>263</v>
      </c>
      <c r="D292" s="186" t="s">
        <v>264</v>
      </c>
      <c r="E292" s="186">
        <v>0.84699999999999998</v>
      </c>
      <c r="F292" s="188">
        <v>4325</v>
      </c>
      <c r="G292" s="188">
        <v>9.5619999999999994</v>
      </c>
      <c r="J292" s="188" t="s">
        <v>754</v>
      </c>
      <c r="K292" s="186">
        <v>3</v>
      </c>
      <c r="L292" s="186">
        <v>17.1519142</v>
      </c>
      <c r="M292" s="186">
        <v>104.652</v>
      </c>
      <c r="Q292" s="188">
        <v>103.892</v>
      </c>
      <c r="R292" s="186">
        <v>0</v>
      </c>
      <c r="T292" s="188">
        <v>0.73103410000000002</v>
      </c>
      <c r="V292" s="188">
        <v>3.7133999999999999E-3</v>
      </c>
      <c r="X292" s="188">
        <v>0.36996299999999999</v>
      </c>
      <c r="Y292" s="188" t="s">
        <v>829</v>
      </c>
      <c r="Z292" s="188" t="s">
        <v>812</v>
      </c>
      <c r="AA292" s="188" t="s">
        <v>1052</v>
      </c>
      <c r="AE292" s="186" t="s">
        <v>1050</v>
      </c>
      <c r="AF292" s="186">
        <v>0</v>
      </c>
    </row>
    <row r="293" spans="1:32" x14ac:dyDescent="0.2">
      <c r="A293" s="186" t="s">
        <v>111</v>
      </c>
      <c r="B293" s="186">
        <v>49</v>
      </c>
      <c r="C293" s="186" t="s">
        <v>263</v>
      </c>
      <c r="D293" s="186" t="s">
        <v>264</v>
      </c>
      <c r="E293" s="186">
        <v>0.84699999999999998</v>
      </c>
      <c r="H293" s="188">
        <v>895</v>
      </c>
      <c r="I293" s="188">
        <v>-32.756999999999998</v>
      </c>
      <c r="J293" s="188" t="s">
        <v>758</v>
      </c>
      <c r="K293" s="186">
        <v>4</v>
      </c>
      <c r="L293" s="186">
        <v>54.674622100000001</v>
      </c>
      <c r="M293" s="186">
        <v>24.47</v>
      </c>
      <c r="P293" s="188">
        <v>24.093</v>
      </c>
      <c r="R293" s="186">
        <v>0</v>
      </c>
      <c r="S293" s="188">
        <v>1.1485942</v>
      </c>
      <c r="U293" s="188">
        <v>1.0814000000000001E-2</v>
      </c>
      <c r="W293" s="188">
        <v>1.069828</v>
      </c>
      <c r="AB293" s="188" t="s">
        <v>809</v>
      </c>
      <c r="AC293" s="188" t="s">
        <v>835</v>
      </c>
      <c r="AD293" s="188" t="s">
        <v>1044</v>
      </c>
      <c r="AE293" s="186" t="s">
        <v>1050</v>
      </c>
      <c r="AF293" s="186">
        <v>95</v>
      </c>
    </row>
    <row r="294" spans="1:32" x14ac:dyDescent="0.2">
      <c r="A294" s="186" t="s">
        <v>111</v>
      </c>
      <c r="B294" s="186">
        <v>49</v>
      </c>
      <c r="C294" s="186" t="s">
        <v>263</v>
      </c>
      <c r="D294" s="186" t="s">
        <v>264</v>
      </c>
      <c r="E294" s="186">
        <v>0.84699999999999998</v>
      </c>
      <c r="H294" s="188">
        <v>5691</v>
      </c>
      <c r="I294" s="188">
        <v>-43.8</v>
      </c>
      <c r="K294" s="186">
        <v>5</v>
      </c>
      <c r="L294" s="186">
        <v>89.385543699999999</v>
      </c>
      <c r="M294" s="186">
        <v>106.489</v>
      </c>
      <c r="P294" s="188">
        <v>104.872</v>
      </c>
      <c r="R294" s="186">
        <v>1</v>
      </c>
      <c r="S294" s="188">
        <v>1.1353846999999999</v>
      </c>
      <c r="U294" s="188">
        <v>1.06905E-2</v>
      </c>
      <c r="W294" s="188">
        <v>1.0577430000000001</v>
      </c>
      <c r="AB294" s="188" t="s">
        <v>809</v>
      </c>
      <c r="AC294" s="188" t="s">
        <v>760</v>
      </c>
      <c r="AD294" s="188" t="s">
        <v>1048</v>
      </c>
      <c r="AE294" s="186" t="s">
        <v>1050</v>
      </c>
      <c r="AF294" s="186">
        <v>95</v>
      </c>
    </row>
    <row r="295" spans="1:32" x14ac:dyDescent="0.2">
      <c r="A295" s="186" t="s">
        <v>111</v>
      </c>
      <c r="B295" s="186">
        <v>49</v>
      </c>
      <c r="C295" s="186" t="s">
        <v>263</v>
      </c>
      <c r="D295" s="186" t="s">
        <v>264</v>
      </c>
      <c r="E295" s="186">
        <v>0.84699999999999998</v>
      </c>
      <c r="H295" s="188">
        <v>5687</v>
      </c>
      <c r="I295" s="188">
        <v>-44.000999999999998</v>
      </c>
      <c r="K295" s="186">
        <v>6</v>
      </c>
      <c r="L295" s="186">
        <v>89.205885800000004</v>
      </c>
      <c r="M295" s="186">
        <v>106.673</v>
      </c>
      <c r="P295" s="188">
        <v>105.054</v>
      </c>
      <c r="R295" s="186">
        <v>0</v>
      </c>
      <c r="S295" s="188">
        <v>1.1351533</v>
      </c>
      <c r="U295" s="188">
        <v>1.06883E-2</v>
      </c>
      <c r="W295" s="188">
        <v>1.057523</v>
      </c>
      <c r="AB295" s="188" t="s">
        <v>798</v>
      </c>
      <c r="AC295" s="188" t="s">
        <v>821</v>
      </c>
      <c r="AD295" s="188" t="s">
        <v>1013</v>
      </c>
      <c r="AE295" s="186" t="s">
        <v>1050</v>
      </c>
      <c r="AF295" s="186">
        <v>95</v>
      </c>
    </row>
    <row r="296" spans="1:32" x14ac:dyDescent="0.2">
      <c r="A296" s="186" t="s">
        <v>111</v>
      </c>
      <c r="B296" s="186">
        <v>50</v>
      </c>
      <c r="C296" s="186" t="s">
        <v>265</v>
      </c>
      <c r="D296" s="186" t="s">
        <v>266</v>
      </c>
      <c r="E296" s="186">
        <v>0.82</v>
      </c>
      <c r="F296" s="188">
        <v>6812</v>
      </c>
      <c r="G296" s="188">
        <v>0.111</v>
      </c>
      <c r="K296" s="186">
        <v>1</v>
      </c>
      <c r="L296" s="186">
        <v>21.2817425</v>
      </c>
      <c r="M296" s="186">
        <v>125.598</v>
      </c>
      <c r="Q296" s="188">
        <v>124.69499999999999</v>
      </c>
      <c r="R296" s="186">
        <v>0</v>
      </c>
      <c r="T296" s="188">
        <v>0.72419409999999995</v>
      </c>
      <c r="V296" s="188">
        <v>3.6786000000000002E-3</v>
      </c>
      <c r="X296" s="188">
        <v>0.366512</v>
      </c>
      <c r="Y296" s="188" t="s">
        <v>897</v>
      </c>
      <c r="Z296" s="188" t="s">
        <v>864</v>
      </c>
      <c r="AA296" s="188" t="s">
        <v>1053</v>
      </c>
      <c r="AE296" s="186" t="s">
        <v>1054</v>
      </c>
      <c r="AF296" s="186">
        <v>0</v>
      </c>
    </row>
    <row r="297" spans="1:32" x14ac:dyDescent="0.2">
      <c r="A297" s="186" t="s">
        <v>111</v>
      </c>
      <c r="B297" s="186">
        <v>50</v>
      </c>
      <c r="C297" s="186" t="s">
        <v>265</v>
      </c>
      <c r="D297" s="186" t="s">
        <v>266</v>
      </c>
      <c r="E297" s="186">
        <v>0.82</v>
      </c>
      <c r="F297" s="188">
        <v>6825</v>
      </c>
      <c r="G297" s="188">
        <v>0</v>
      </c>
      <c r="K297" s="186">
        <v>2</v>
      </c>
      <c r="L297" s="186">
        <v>21.301613</v>
      </c>
      <c r="M297" s="186">
        <v>125.715</v>
      </c>
      <c r="Q297" s="188">
        <v>124.81100000000001</v>
      </c>
      <c r="R297" s="186">
        <v>1</v>
      </c>
      <c r="T297" s="188">
        <v>0.72411409999999998</v>
      </c>
      <c r="V297" s="188">
        <v>3.6782E-3</v>
      </c>
      <c r="X297" s="188">
        <v>0.36647200000000002</v>
      </c>
      <c r="Y297" s="188" t="s">
        <v>887</v>
      </c>
      <c r="Z297" s="188" t="s">
        <v>807</v>
      </c>
      <c r="AA297" s="188" t="s">
        <v>1055</v>
      </c>
      <c r="AE297" s="186" t="s">
        <v>1054</v>
      </c>
      <c r="AF297" s="186">
        <v>0</v>
      </c>
    </row>
    <row r="298" spans="1:32" x14ac:dyDescent="0.2">
      <c r="A298" s="186" t="s">
        <v>111</v>
      </c>
      <c r="B298" s="186">
        <v>50</v>
      </c>
      <c r="C298" s="186" t="s">
        <v>265</v>
      </c>
      <c r="D298" s="186" t="s">
        <v>266</v>
      </c>
      <c r="E298" s="186">
        <v>0.82</v>
      </c>
      <c r="F298" s="188">
        <v>3845</v>
      </c>
      <c r="G298" s="188">
        <v>13.209</v>
      </c>
      <c r="J298" s="188" t="s">
        <v>754</v>
      </c>
      <c r="K298" s="186">
        <v>3</v>
      </c>
      <c r="L298" s="186">
        <v>15.705572800000001</v>
      </c>
      <c r="M298" s="186">
        <v>92.819000000000003</v>
      </c>
      <c r="Q298" s="188">
        <v>92.143000000000001</v>
      </c>
      <c r="R298" s="186">
        <v>0</v>
      </c>
      <c r="T298" s="188">
        <v>0.73367859999999996</v>
      </c>
      <c r="V298" s="188">
        <v>3.7268000000000002E-3</v>
      </c>
      <c r="X298" s="188">
        <v>0.37129499999999999</v>
      </c>
      <c r="Y298" s="188" t="s">
        <v>829</v>
      </c>
      <c r="Z298" s="188" t="s">
        <v>812</v>
      </c>
      <c r="AA298" s="188" t="s">
        <v>1056</v>
      </c>
      <c r="AE298" s="186" t="s">
        <v>1054</v>
      </c>
      <c r="AF298" s="186">
        <v>0</v>
      </c>
    </row>
    <row r="299" spans="1:32" x14ac:dyDescent="0.2">
      <c r="A299" s="186" t="s">
        <v>111</v>
      </c>
      <c r="B299" s="186">
        <v>50</v>
      </c>
      <c r="C299" s="186" t="s">
        <v>265</v>
      </c>
      <c r="D299" s="186" t="s">
        <v>266</v>
      </c>
      <c r="E299" s="186">
        <v>0.82</v>
      </c>
      <c r="H299" s="188">
        <v>907</v>
      </c>
      <c r="I299" s="188">
        <v>-32.658000000000001</v>
      </c>
      <c r="J299" s="188" t="s">
        <v>758</v>
      </c>
      <c r="K299" s="186">
        <v>4</v>
      </c>
      <c r="L299" s="186">
        <v>56.987386999999998</v>
      </c>
      <c r="M299" s="186">
        <v>24.742999999999999</v>
      </c>
      <c r="P299" s="188">
        <v>24.361999999999998</v>
      </c>
      <c r="R299" s="186">
        <v>0</v>
      </c>
      <c r="S299" s="188">
        <v>1.1486544999999999</v>
      </c>
      <c r="U299" s="188">
        <v>1.0815099999999999E-2</v>
      </c>
      <c r="W299" s="188">
        <v>1.0699369999999999</v>
      </c>
      <c r="AB299" s="188" t="s">
        <v>809</v>
      </c>
      <c r="AC299" s="188" t="s">
        <v>835</v>
      </c>
      <c r="AD299" s="188" t="s">
        <v>1044</v>
      </c>
      <c r="AE299" s="186" t="s">
        <v>1054</v>
      </c>
      <c r="AF299" s="186">
        <v>95</v>
      </c>
    </row>
    <row r="300" spans="1:32" x14ac:dyDescent="0.2">
      <c r="A300" s="186" t="s">
        <v>111</v>
      </c>
      <c r="B300" s="186">
        <v>50</v>
      </c>
      <c r="C300" s="186" t="s">
        <v>265</v>
      </c>
      <c r="D300" s="186" t="s">
        <v>266</v>
      </c>
      <c r="E300" s="186">
        <v>0.82</v>
      </c>
      <c r="H300" s="188">
        <v>5684</v>
      </c>
      <c r="I300" s="188">
        <v>-43.8</v>
      </c>
      <c r="K300" s="186">
        <v>5</v>
      </c>
      <c r="L300" s="186">
        <v>92.461670299999994</v>
      </c>
      <c r="M300" s="186">
        <v>106.35599999999999</v>
      </c>
      <c r="P300" s="188">
        <v>104.741</v>
      </c>
      <c r="R300" s="186">
        <v>1</v>
      </c>
      <c r="S300" s="188">
        <v>1.1353328</v>
      </c>
      <c r="U300" s="188">
        <v>1.06905E-2</v>
      </c>
      <c r="W300" s="188">
        <v>1.0577430000000001</v>
      </c>
      <c r="AB300" s="188" t="s">
        <v>809</v>
      </c>
      <c r="AC300" s="188" t="s">
        <v>760</v>
      </c>
      <c r="AD300" s="188" t="s">
        <v>906</v>
      </c>
      <c r="AE300" s="186" t="s">
        <v>1054</v>
      </c>
      <c r="AF300" s="186">
        <v>95</v>
      </c>
    </row>
    <row r="301" spans="1:32" x14ac:dyDescent="0.2">
      <c r="A301" s="186" t="s">
        <v>111</v>
      </c>
      <c r="B301" s="186">
        <v>50</v>
      </c>
      <c r="C301" s="186" t="s">
        <v>265</v>
      </c>
      <c r="D301" s="186" t="s">
        <v>266</v>
      </c>
      <c r="E301" s="186">
        <v>0.82</v>
      </c>
      <c r="H301" s="188">
        <v>5684</v>
      </c>
      <c r="I301" s="188">
        <v>-44.015999999999998</v>
      </c>
      <c r="K301" s="186">
        <v>6</v>
      </c>
      <c r="L301" s="186">
        <v>92.100941199999994</v>
      </c>
      <c r="M301" s="186">
        <v>106.715</v>
      </c>
      <c r="P301" s="188">
        <v>105.095</v>
      </c>
      <c r="R301" s="186">
        <v>0</v>
      </c>
      <c r="S301" s="188">
        <v>1.1350876999999999</v>
      </c>
      <c r="U301" s="188">
        <v>1.0688100000000001E-2</v>
      </c>
      <c r="W301" s="188">
        <v>1.0575060000000001</v>
      </c>
      <c r="AB301" s="188" t="s">
        <v>798</v>
      </c>
      <c r="AC301" s="188" t="s">
        <v>821</v>
      </c>
      <c r="AD301" s="188" t="s">
        <v>1013</v>
      </c>
      <c r="AE301" s="186" t="s">
        <v>1054</v>
      </c>
      <c r="AF301" s="186">
        <v>95</v>
      </c>
    </row>
    <row r="302" spans="1:32" x14ac:dyDescent="0.2">
      <c r="A302" s="186" t="s">
        <v>111</v>
      </c>
      <c r="B302" s="186">
        <v>51</v>
      </c>
      <c r="C302" s="186" t="s">
        <v>267</v>
      </c>
      <c r="D302" s="186" t="s">
        <v>268</v>
      </c>
      <c r="E302" s="186">
        <v>0.83699999999999997</v>
      </c>
      <c r="F302" s="188">
        <v>6813</v>
      </c>
      <c r="G302" s="188">
        <v>0.115</v>
      </c>
      <c r="K302" s="186">
        <v>1</v>
      </c>
      <c r="L302" s="186">
        <v>20.835617800000001</v>
      </c>
      <c r="M302" s="186">
        <v>125.515</v>
      </c>
      <c r="Q302" s="188">
        <v>124.613</v>
      </c>
      <c r="R302" s="186">
        <v>0</v>
      </c>
      <c r="T302" s="188">
        <v>0.72418970000000005</v>
      </c>
      <c r="V302" s="188">
        <v>3.6786000000000002E-3</v>
      </c>
      <c r="X302" s="188">
        <v>0.36651400000000001</v>
      </c>
      <c r="Y302" s="188" t="s">
        <v>897</v>
      </c>
      <c r="Z302" s="188" t="s">
        <v>841</v>
      </c>
      <c r="AA302" s="188" t="s">
        <v>911</v>
      </c>
      <c r="AE302" s="186" t="s">
        <v>1057</v>
      </c>
      <c r="AF302" s="186">
        <v>0</v>
      </c>
    </row>
    <row r="303" spans="1:32" x14ac:dyDescent="0.2">
      <c r="A303" s="186" t="s">
        <v>111</v>
      </c>
      <c r="B303" s="186">
        <v>51</v>
      </c>
      <c r="C303" s="186" t="s">
        <v>267</v>
      </c>
      <c r="D303" s="186" t="s">
        <v>268</v>
      </c>
      <c r="E303" s="186">
        <v>0.83699999999999997</v>
      </c>
      <c r="F303" s="188">
        <v>6824</v>
      </c>
      <c r="G303" s="188">
        <v>0</v>
      </c>
      <c r="K303" s="186">
        <v>2</v>
      </c>
      <c r="L303" s="186">
        <v>20.8720745</v>
      </c>
      <c r="M303" s="186">
        <v>125.73399999999999</v>
      </c>
      <c r="Q303" s="188">
        <v>124.83</v>
      </c>
      <c r="R303" s="186">
        <v>1</v>
      </c>
      <c r="T303" s="188">
        <v>0.72410669999999999</v>
      </c>
      <c r="V303" s="188">
        <v>3.6782E-3</v>
      </c>
      <c r="X303" s="188">
        <v>0.36647200000000002</v>
      </c>
      <c r="Y303" s="188" t="s">
        <v>887</v>
      </c>
      <c r="Z303" s="188" t="s">
        <v>791</v>
      </c>
      <c r="AA303" s="188" t="s">
        <v>1058</v>
      </c>
      <c r="AE303" s="186" t="s">
        <v>1057</v>
      </c>
      <c r="AF303" s="186">
        <v>0</v>
      </c>
    </row>
    <row r="304" spans="1:32" x14ac:dyDescent="0.2">
      <c r="A304" s="186" t="s">
        <v>111</v>
      </c>
      <c r="B304" s="186">
        <v>51</v>
      </c>
      <c r="C304" s="186" t="s">
        <v>267</v>
      </c>
      <c r="D304" s="186" t="s">
        <v>268</v>
      </c>
      <c r="E304" s="186">
        <v>0.83699999999999997</v>
      </c>
      <c r="F304" s="188">
        <v>4231</v>
      </c>
      <c r="G304" s="188">
        <v>9.5890000000000004</v>
      </c>
      <c r="J304" s="188" t="s">
        <v>754</v>
      </c>
      <c r="K304" s="186">
        <v>3</v>
      </c>
      <c r="L304" s="186">
        <v>16.976995299999999</v>
      </c>
      <c r="M304" s="186">
        <v>102.371</v>
      </c>
      <c r="Q304" s="188">
        <v>101.628</v>
      </c>
      <c r="R304" s="186">
        <v>0</v>
      </c>
      <c r="T304" s="188">
        <v>0.73104979999999997</v>
      </c>
      <c r="V304" s="188">
        <v>3.7134999999999998E-3</v>
      </c>
      <c r="X304" s="188">
        <v>0.369973</v>
      </c>
      <c r="Y304" s="188" t="s">
        <v>829</v>
      </c>
      <c r="Z304" s="188" t="s">
        <v>812</v>
      </c>
      <c r="AA304" s="188" t="s">
        <v>1059</v>
      </c>
      <c r="AE304" s="186" t="s">
        <v>1057</v>
      </c>
      <c r="AF304" s="186">
        <v>0</v>
      </c>
    </row>
    <row r="305" spans="1:32" x14ac:dyDescent="0.2">
      <c r="A305" s="186" t="s">
        <v>111</v>
      </c>
      <c r="B305" s="186">
        <v>51</v>
      </c>
      <c r="C305" s="186" t="s">
        <v>267</v>
      </c>
      <c r="D305" s="186" t="s">
        <v>268</v>
      </c>
      <c r="E305" s="186">
        <v>0.83699999999999997</v>
      </c>
      <c r="H305" s="188">
        <v>851</v>
      </c>
      <c r="I305" s="188">
        <v>-32.430999999999997</v>
      </c>
      <c r="J305" s="188" t="s">
        <v>758</v>
      </c>
      <c r="K305" s="186">
        <v>4</v>
      </c>
      <c r="L305" s="186">
        <v>52.850752499999999</v>
      </c>
      <c r="M305" s="186">
        <v>23.14</v>
      </c>
      <c r="P305" s="188">
        <v>22.783000000000001</v>
      </c>
      <c r="R305" s="186">
        <v>0</v>
      </c>
      <c r="S305" s="188">
        <v>1.1488509</v>
      </c>
      <c r="U305" s="188">
        <v>1.08176E-2</v>
      </c>
      <c r="W305" s="188">
        <v>1.070184</v>
      </c>
      <c r="AB305" s="188" t="s">
        <v>809</v>
      </c>
      <c r="AC305" s="188" t="s">
        <v>835</v>
      </c>
      <c r="AD305" s="188" t="s">
        <v>1060</v>
      </c>
      <c r="AE305" s="186" t="s">
        <v>1057</v>
      </c>
      <c r="AF305" s="186">
        <v>95</v>
      </c>
    </row>
    <row r="306" spans="1:32" x14ac:dyDescent="0.2">
      <c r="A306" s="186" t="s">
        <v>111</v>
      </c>
      <c r="B306" s="186">
        <v>51</v>
      </c>
      <c r="C306" s="186" t="s">
        <v>267</v>
      </c>
      <c r="D306" s="186" t="s">
        <v>268</v>
      </c>
      <c r="E306" s="186">
        <v>0.83699999999999997</v>
      </c>
      <c r="H306" s="188">
        <v>5688</v>
      </c>
      <c r="I306" s="188">
        <v>-43.8</v>
      </c>
      <c r="K306" s="186">
        <v>5</v>
      </c>
      <c r="L306" s="186">
        <v>90.549030000000002</v>
      </c>
      <c r="M306" s="186">
        <v>106.392</v>
      </c>
      <c r="P306" s="188">
        <v>104.776</v>
      </c>
      <c r="R306" s="186">
        <v>1</v>
      </c>
      <c r="S306" s="188">
        <v>1.1352853999999999</v>
      </c>
      <c r="U306" s="188">
        <v>1.06905E-2</v>
      </c>
      <c r="W306" s="188">
        <v>1.0577430000000001</v>
      </c>
      <c r="AB306" s="188" t="s">
        <v>809</v>
      </c>
      <c r="AC306" s="188" t="s">
        <v>760</v>
      </c>
      <c r="AD306" s="188" t="s">
        <v>906</v>
      </c>
      <c r="AE306" s="186" t="s">
        <v>1057</v>
      </c>
      <c r="AF306" s="186">
        <v>95</v>
      </c>
    </row>
    <row r="307" spans="1:32" x14ac:dyDescent="0.2">
      <c r="A307" s="186" t="s">
        <v>111</v>
      </c>
      <c r="B307" s="186">
        <v>51</v>
      </c>
      <c r="C307" s="186" t="s">
        <v>267</v>
      </c>
      <c r="D307" s="186" t="s">
        <v>268</v>
      </c>
      <c r="E307" s="186">
        <v>0.83699999999999997</v>
      </c>
      <c r="H307" s="188">
        <v>5691</v>
      </c>
      <c r="I307" s="188">
        <v>-44.002000000000002</v>
      </c>
      <c r="K307" s="186">
        <v>6</v>
      </c>
      <c r="L307" s="186">
        <v>90.186791099999994</v>
      </c>
      <c r="M307" s="186">
        <v>106.759</v>
      </c>
      <c r="P307" s="188">
        <v>105.13800000000001</v>
      </c>
      <c r="R307" s="186">
        <v>0</v>
      </c>
      <c r="S307" s="188">
        <v>1.1350555</v>
      </c>
      <c r="U307" s="188">
        <v>1.06883E-2</v>
      </c>
      <c r="W307" s="188">
        <v>1.0575220000000001</v>
      </c>
      <c r="AB307" s="188" t="s">
        <v>798</v>
      </c>
      <c r="AC307" s="188" t="s">
        <v>821</v>
      </c>
      <c r="AD307" s="188" t="s">
        <v>1013</v>
      </c>
      <c r="AE307" s="186" t="s">
        <v>1057</v>
      </c>
      <c r="AF307" s="186">
        <v>95</v>
      </c>
    </row>
    <row r="308" spans="1:32" x14ac:dyDescent="0.2">
      <c r="A308" s="186" t="s">
        <v>111</v>
      </c>
      <c r="B308" s="186">
        <v>52</v>
      </c>
      <c r="C308" s="186" t="s">
        <v>269</v>
      </c>
      <c r="D308" s="186" t="s">
        <v>270</v>
      </c>
      <c r="E308" s="186">
        <v>0.84799999999999998</v>
      </c>
      <c r="F308" s="188">
        <v>6826</v>
      </c>
      <c r="G308" s="188">
        <v>0.127</v>
      </c>
      <c r="K308" s="186">
        <v>1</v>
      </c>
      <c r="L308" s="186">
        <v>20.568289</v>
      </c>
      <c r="M308" s="186">
        <v>125.533</v>
      </c>
      <c r="Q308" s="188">
        <v>124.63</v>
      </c>
      <c r="R308" s="186">
        <v>0</v>
      </c>
      <c r="T308" s="188">
        <v>0.72418539999999998</v>
      </c>
      <c r="V308" s="188">
        <v>3.6787E-3</v>
      </c>
      <c r="X308" s="188">
        <v>0.36651899999999998</v>
      </c>
      <c r="Y308" s="188" t="s">
        <v>897</v>
      </c>
      <c r="Z308" s="188" t="s">
        <v>864</v>
      </c>
      <c r="AA308" s="188" t="s">
        <v>1061</v>
      </c>
      <c r="AE308" s="186" t="s">
        <v>1062</v>
      </c>
      <c r="AF308" s="186">
        <v>0</v>
      </c>
    </row>
    <row r="309" spans="1:32" x14ac:dyDescent="0.2">
      <c r="A309" s="186" t="s">
        <v>111</v>
      </c>
      <c r="B309" s="186">
        <v>52</v>
      </c>
      <c r="C309" s="186" t="s">
        <v>269</v>
      </c>
      <c r="D309" s="186" t="s">
        <v>270</v>
      </c>
      <c r="E309" s="186">
        <v>0.84799999999999998</v>
      </c>
      <c r="F309" s="188">
        <v>6823</v>
      </c>
      <c r="G309" s="188">
        <v>0</v>
      </c>
      <c r="K309" s="186">
        <v>2</v>
      </c>
      <c r="L309" s="186">
        <v>20.603113199999999</v>
      </c>
      <c r="M309" s="186">
        <v>125.744</v>
      </c>
      <c r="Q309" s="188">
        <v>124.84</v>
      </c>
      <c r="R309" s="186">
        <v>1</v>
      </c>
      <c r="T309" s="188">
        <v>0.72409319999999999</v>
      </c>
      <c r="V309" s="188">
        <v>3.6782E-3</v>
      </c>
      <c r="X309" s="188">
        <v>0.36647200000000002</v>
      </c>
      <c r="Y309" s="188" t="s">
        <v>887</v>
      </c>
      <c r="Z309" s="188" t="s">
        <v>791</v>
      </c>
      <c r="AA309" s="188" t="s">
        <v>1063</v>
      </c>
      <c r="AE309" s="186" t="s">
        <v>1062</v>
      </c>
      <c r="AF309" s="186">
        <v>0</v>
      </c>
    </row>
    <row r="310" spans="1:32" x14ac:dyDescent="0.2">
      <c r="A310" s="186" t="s">
        <v>111</v>
      </c>
      <c r="B310" s="186">
        <v>52</v>
      </c>
      <c r="C310" s="186" t="s">
        <v>269</v>
      </c>
      <c r="D310" s="186" t="s">
        <v>270</v>
      </c>
      <c r="E310" s="186">
        <v>0.84799999999999998</v>
      </c>
      <c r="F310" s="188">
        <v>4289</v>
      </c>
      <c r="G310" s="188">
        <v>9.3719999999999999</v>
      </c>
      <c r="J310" s="188" t="s">
        <v>754</v>
      </c>
      <c r="K310" s="186">
        <v>3</v>
      </c>
      <c r="L310" s="186">
        <v>16.9233072</v>
      </c>
      <c r="M310" s="186">
        <v>103.384</v>
      </c>
      <c r="Q310" s="188">
        <v>102.634</v>
      </c>
      <c r="R310" s="186">
        <v>0</v>
      </c>
      <c r="T310" s="188">
        <v>0.73087970000000002</v>
      </c>
      <c r="V310" s="188">
        <v>3.7127000000000002E-3</v>
      </c>
      <c r="X310" s="188">
        <v>0.369894</v>
      </c>
      <c r="Y310" s="188" t="s">
        <v>829</v>
      </c>
      <c r="Z310" s="188" t="s">
        <v>812</v>
      </c>
      <c r="AA310" s="188" t="s">
        <v>1064</v>
      </c>
      <c r="AE310" s="186" t="s">
        <v>1062</v>
      </c>
      <c r="AF310" s="186">
        <v>0</v>
      </c>
    </row>
    <row r="311" spans="1:32" x14ac:dyDescent="0.2">
      <c r="A311" s="186" t="s">
        <v>111</v>
      </c>
      <c r="B311" s="186">
        <v>52</v>
      </c>
      <c r="C311" s="186" t="s">
        <v>269</v>
      </c>
      <c r="D311" s="186" t="s">
        <v>270</v>
      </c>
      <c r="E311" s="186">
        <v>0.84799999999999998</v>
      </c>
      <c r="H311" s="188">
        <v>871</v>
      </c>
      <c r="I311" s="188">
        <v>-32.725999999999999</v>
      </c>
      <c r="J311" s="188" t="s">
        <v>758</v>
      </c>
      <c r="K311" s="186">
        <v>4</v>
      </c>
      <c r="L311" s="186">
        <v>53.135499799999998</v>
      </c>
      <c r="M311" s="186">
        <v>23.664000000000001</v>
      </c>
      <c r="P311" s="188">
        <v>23.298999999999999</v>
      </c>
      <c r="R311" s="186">
        <v>0</v>
      </c>
      <c r="S311" s="188">
        <v>1.1485483000000001</v>
      </c>
      <c r="U311" s="188">
        <v>1.0814300000000001E-2</v>
      </c>
      <c r="W311" s="188">
        <v>1.069861</v>
      </c>
      <c r="AB311" s="188" t="s">
        <v>809</v>
      </c>
      <c r="AC311" s="188" t="s">
        <v>835</v>
      </c>
      <c r="AD311" s="188" t="s">
        <v>1065</v>
      </c>
      <c r="AE311" s="186" t="s">
        <v>1062</v>
      </c>
      <c r="AF311" s="186">
        <v>95</v>
      </c>
    </row>
    <row r="312" spans="1:32" x14ac:dyDescent="0.2">
      <c r="A312" s="186" t="s">
        <v>111</v>
      </c>
      <c r="B312" s="186">
        <v>52</v>
      </c>
      <c r="C312" s="186" t="s">
        <v>269</v>
      </c>
      <c r="D312" s="186" t="s">
        <v>270</v>
      </c>
      <c r="E312" s="186">
        <v>0.84799999999999998</v>
      </c>
      <c r="H312" s="188">
        <v>5687</v>
      </c>
      <c r="I312" s="188">
        <v>-43.8</v>
      </c>
      <c r="K312" s="186">
        <v>5</v>
      </c>
      <c r="L312" s="186">
        <v>89.472963699999994</v>
      </c>
      <c r="M312" s="186">
        <v>106.29</v>
      </c>
      <c r="P312" s="188">
        <v>104.676</v>
      </c>
      <c r="R312" s="186">
        <v>1</v>
      </c>
      <c r="S312" s="188">
        <v>1.1352973</v>
      </c>
      <c r="U312" s="188">
        <v>1.06905E-2</v>
      </c>
      <c r="W312" s="188">
        <v>1.0577430000000001</v>
      </c>
      <c r="AB312" s="188" t="s">
        <v>809</v>
      </c>
      <c r="AC312" s="188" t="s">
        <v>760</v>
      </c>
      <c r="AD312" s="188" t="s">
        <v>1048</v>
      </c>
      <c r="AE312" s="186" t="s">
        <v>1062</v>
      </c>
      <c r="AF312" s="186">
        <v>95</v>
      </c>
    </row>
    <row r="313" spans="1:32" x14ac:dyDescent="0.2">
      <c r="A313" s="186" t="s">
        <v>111</v>
      </c>
      <c r="B313" s="186">
        <v>52</v>
      </c>
      <c r="C313" s="186" t="s">
        <v>269</v>
      </c>
      <c r="D313" s="186" t="s">
        <v>270</v>
      </c>
      <c r="E313" s="186">
        <v>0.84799999999999998</v>
      </c>
      <c r="H313" s="188">
        <v>5686</v>
      </c>
      <c r="I313" s="188">
        <v>-44.029000000000003</v>
      </c>
      <c r="K313" s="186">
        <v>6</v>
      </c>
      <c r="L313" s="186">
        <v>89.062975199999997</v>
      </c>
      <c r="M313" s="186">
        <v>106.712</v>
      </c>
      <c r="P313" s="188">
        <v>105.092</v>
      </c>
      <c r="R313" s="186">
        <v>0</v>
      </c>
      <c r="S313" s="188">
        <v>1.1350378000000001</v>
      </c>
      <c r="U313" s="188">
        <v>1.06879E-2</v>
      </c>
      <c r="W313" s="188">
        <v>1.0574920000000001</v>
      </c>
      <c r="AB313" s="188" t="s">
        <v>798</v>
      </c>
      <c r="AC313" s="188" t="s">
        <v>821</v>
      </c>
      <c r="AD313" s="188" t="s">
        <v>1066</v>
      </c>
      <c r="AE313" s="186" t="s">
        <v>1062</v>
      </c>
      <c r="AF313" s="186">
        <v>95</v>
      </c>
    </row>
    <row r="314" spans="1:32" x14ac:dyDescent="0.2">
      <c r="A314" s="186" t="s">
        <v>111</v>
      </c>
      <c r="B314" s="186">
        <v>53</v>
      </c>
      <c r="C314" s="186" t="s">
        <v>271</v>
      </c>
      <c r="D314" s="186" t="s">
        <v>272</v>
      </c>
      <c r="E314" s="186">
        <v>0.80200000000000005</v>
      </c>
      <c r="F314" s="188">
        <v>6812</v>
      </c>
      <c r="G314" s="188">
        <v>0.13300000000000001</v>
      </c>
      <c r="K314" s="186">
        <v>1</v>
      </c>
      <c r="L314" s="186">
        <v>21.7460038</v>
      </c>
      <c r="M314" s="186">
        <v>125.521</v>
      </c>
      <c r="Q314" s="188">
        <v>124.619</v>
      </c>
      <c r="R314" s="186">
        <v>0</v>
      </c>
      <c r="T314" s="188">
        <v>0.72419979999999995</v>
      </c>
      <c r="V314" s="188">
        <v>3.6787E-3</v>
      </c>
      <c r="X314" s="188">
        <v>0.36652099999999999</v>
      </c>
      <c r="Y314" s="188" t="s">
        <v>897</v>
      </c>
      <c r="Z314" s="188" t="s">
        <v>864</v>
      </c>
      <c r="AA314" s="188" t="s">
        <v>1067</v>
      </c>
      <c r="AE314" s="186" t="s">
        <v>1068</v>
      </c>
      <c r="AF314" s="186">
        <v>0</v>
      </c>
    </row>
    <row r="315" spans="1:32" x14ac:dyDescent="0.2">
      <c r="A315" s="186" t="s">
        <v>111</v>
      </c>
      <c r="B315" s="186">
        <v>53</v>
      </c>
      <c r="C315" s="186" t="s">
        <v>271</v>
      </c>
      <c r="D315" s="186" t="s">
        <v>272</v>
      </c>
      <c r="E315" s="186">
        <v>0.80200000000000005</v>
      </c>
      <c r="F315" s="188">
        <v>6815</v>
      </c>
      <c r="G315" s="188">
        <v>0</v>
      </c>
      <c r="K315" s="186">
        <v>2</v>
      </c>
      <c r="L315" s="186">
        <v>21.7544535</v>
      </c>
      <c r="M315" s="186">
        <v>125.57</v>
      </c>
      <c r="Q315" s="188">
        <v>124.667</v>
      </c>
      <c r="R315" s="186">
        <v>1</v>
      </c>
      <c r="T315" s="188">
        <v>0.72410339999999995</v>
      </c>
      <c r="V315" s="188">
        <v>3.6782E-3</v>
      </c>
      <c r="X315" s="188">
        <v>0.36647200000000002</v>
      </c>
      <c r="Y315" s="188" t="s">
        <v>887</v>
      </c>
      <c r="Z315" s="188" t="s">
        <v>791</v>
      </c>
      <c r="AA315" s="188" t="s">
        <v>1069</v>
      </c>
      <c r="AE315" s="186" t="s">
        <v>1068</v>
      </c>
      <c r="AF315" s="186">
        <v>0</v>
      </c>
    </row>
    <row r="316" spans="1:32" x14ac:dyDescent="0.2">
      <c r="A316" s="186" t="s">
        <v>111</v>
      </c>
      <c r="B316" s="186">
        <v>53</v>
      </c>
      <c r="C316" s="186" t="s">
        <v>271</v>
      </c>
      <c r="D316" s="186" t="s">
        <v>272</v>
      </c>
      <c r="E316" s="186">
        <v>0.80200000000000005</v>
      </c>
      <c r="F316" s="188">
        <v>3945</v>
      </c>
      <c r="G316" s="188">
        <v>12.324999999999999</v>
      </c>
      <c r="J316" s="188" t="s">
        <v>754</v>
      </c>
      <c r="K316" s="186">
        <v>3</v>
      </c>
      <c r="L316" s="186">
        <v>16.492506899999999</v>
      </c>
      <c r="M316" s="186">
        <v>95.32</v>
      </c>
      <c r="Q316" s="188">
        <v>94.626000000000005</v>
      </c>
      <c r="R316" s="186">
        <v>0</v>
      </c>
      <c r="T316" s="188">
        <v>0.73302789999999995</v>
      </c>
      <c r="V316" s="188">
        <v>3.7234999999999998E-3</v>
      </c>
      <c r="X316" s="188">
        <v>0.37097200000000002</v>
      </c>
      <c r="Y316" s="188" t="s">
        <v>829</v>
      </c>
      <c r="Z316" s="188" t="s">
        <v>812</v>
      </c>
      <c r="AA316" s="188" t="s">
        <v>1070</v>
      </c>
      <c r="AE316" s="186" t="s">
        <v>1068</v>
      </c>
      <c r="AF316" s="186">
        <v>0</v>
      </c>
    </row>
    <row r="317" spans="1:32" x14ac:dyDescent="0.2">
      <c r="A317" s="186" t="s">
        <v>111</v>
      </c>
      <c r="B317" s="186">
        <v>53</v>
      </c>
      <c r="C317" s="186" t="s">
        <v>271</v>
      </c>
      <c r="D317" s="186" t="s">
        <v>272</v>
      </c>
      <c r="E317" s="186">
        <v>0.80200000000000005</v>
      </c>
      <c r="H317" s="188">
        <v>855</v>
      </c>
      <c r="I317" s="188">
        <v>-31.863</v>
      </c>
      <c r="J317" s="188" t="s">
        <v>758</v>
      </c>
      <c r="K317" s="186">
        <v>4</v>
      </c>
      <c r="L317" s="186">
        <v>55.350780700000001</v>
      </c>
      <c r="M317" s="186">
        <v>23.238</v>
      </c>
      <c r="P317" s="188">
        <v>22.88</v>
      </c>
      <c r="R317" s="186">
        <v>0</v>
      </c>
      <c r="S317" s="188">
        <v>1.1494888999999999</v>
      </c>
      <c r="U317" s="188">
        <v>1.0824E-2</v>
      </c>
      <c r="W317" s="188">
        <v>1.0708059999999999</v>
      </c>
      <c r="AB317" s="188" t="s">
        <v>809</v>
      </c>
      <c r="AC317" s="188" t="s">
        <v>835</v>
      </c>
      <c r="AD317" s="188" t="s">
        <v>1065</v>
      </c>
      <c r="AE317" s="186" t="s">
        <v>1068</v>
      </c>
      <c r="AF317" s="186">
        <v>95</v>
      </c>
    </row>
    <row r="318" spans="1:32" x14ac:dyDescent="0.2">
      <c r="A318" s="186" t="s">
        <v>111</v>
      </c>
      <c r="B318" s="186">
        <v>53</v>
      </c>
      <c r="C318" s="186" t="s">
        <v>271</v>
      </c>
      <c r="D318" s="186" t="s">
        <v>272</v>
      </c>
      <c r="E318" s="186">
        <v>0.80200000000000005</v>
      </c>
      <c r="H318" s="188">
        <v>5686</v>
      </c>
      <c r="I318" s="188">
        <v>-43.8</v>
      </c>
      <c r="K318" s="186">
        <v>5</v>
      </c>
      <c r="L318" s="186">
        <v>94.535165899999996</v>
      </c>
      <c r="M318" s="186">
        <v>106.358</v>
      </c>
      <c r="P318" s="188">
        <v>104.74299999999999</v>
      </c>
      <c r="R318" s="186">
        <v>1</v>
      </c>
      <c r="S318" s="188">
        <v>1.1352754</v>
      </c>
      <c r="U318" s="188">
        <v>1.06905E-2</v>
      </c>
      <c r="W318" s="188">
        <v>1.0577430000000001</v>
      </c>
      <c r="AB318" s="188" t="s">
        <v>809</v>
      </c>
      <c r="AC318" s="188" t="s">
        <v>760</v>
      </c>
      <c r="AD318" s="188" t="s">
        <v>906</v>
      </c>
      <c r="AE318" s="186" t="s">
        <v>1068</v>
      </c>
      <c r="AF318" s="186">
        <v>95</v>
      </c>
    </row>
    <row r="319" spans="1:32" x14ac:dyDescent="0.2">
      <c r="A319" s="186" t="s">
        <v>111</v>
      </c>
      <c r="B319" s="186">
        <v>53</v>
      </c>
      <c r="C319" s="186" t="s">
        <v>271</v>
      </c>
      <c r="D319" s="186" t="s">
        <v>272</v>
      </c>
      <c r="E319" s="186">
        <v>0.80200000000000005</v>
      </c>
      <c r="H319" s="188">
        <v>5682</v>
      </c>
      <c r="I319" s="188">
        <v>-44.015000000000001</v>
      </c>
      <c r="K319" s="186">
        <v>6</v>
      </c>
      <c r="L319" s="186">
        <v>94.315474300000005</v>
      </c>
      <c r="M319" s="186">
        <v>106.572</v>
      </c>
      <c r="P319" s="188">
        <v>104.95399999999999</v>
      </c>
      <c r="R319" s="186">
        <v>0</v>
      </c>
      <c r="S319" s="188">
        <v>1.1350301</v>
      </c>
      <c r="U319" s="188">
        <v>1.0688100000000001E-2</v>
      </c>
      <c r="W319" s="188">
        <v>1.0575079999999999</v>
      </c>
      <c r="AB319" s="188" t="s">
        <v>798</v>
      </c>
      <c r="AC319" s="188" t="s">
        <v>821</v>
      </c>
      <c r="AD319" s="188" t="s">
        <v>1066</v>
      </c>
      <c r="AE319" s="186" t="s">
        <v>1068</v>
      </c>
      <c r="AF319" s="186">
        <v>95</v>
      </c>
    </row>
    <row r="320" spans="1:32" x14ac:dyDescent="0.2">
      <c r="A320" s="186" t="s">
        <v>111</v>
      </c>
      <c r="B320" s="186">
        <v>54</v>
      </c>
      <c r="C320" s="186" t="s">
        <v>273</v>
      </c>
      <c r="D320" s="186" t="s">
        <v>274</v>
      </c>
      <c r="E320" s="186">
        <v>0.83199999999999996</v>
      </c>
      <c r="F320" s="188">
        <v>6814</v>
      </c>
      <c r="G320" s="188">
        <v>0.10299999999999999</v>
      </c>
      <c r="K320" s="186">
        <v>1</v>
      </c>
      <c r="L320" s="186">
        <v>20.955209799999999</v>
      </c>
      <c r="M320" s="186">
        <v>125.482</v>
      </c>
      <c r="Q320" s="188">
        <v>124.57899999999999</v>
      </c>
      <c r="R320" s="186">
        <v>0</v>
      </c>
      <c r="T320" s="188">
        <v>0.72418740000000004</v>
      </c>
      <c r="V320" s="188">
        <v>3.6786000000000002E-3</v>
      </c>
      <c r="X320" s="188">
        <v>0.36651</v>
      </c>
      <c r="Y320" s="188" t="s">
        <v>840</v>
      </c>
      <c r="Z320" s="188" t="s">
        <v>864</v>
      </c>
      <c r="AA320" s="188" t="s">
        <v>1071</v>
      </c>
      <c r="AE320" s="186" t="s">
        <v>1072</v>
      </c>
      <c r="AF320" s="186">
        <v>0</v>
      </c>
    </row>
    <row r="321" spans="1:32" x14ac:dyDescent="0.2">
      <c r="A321" s="186" t="s">
        <v>111</v>
      </c>
      <c r="B321" s="186">
        <v>54</v>
      </c>
      <c r="C321" s="186" t="s">
        <v>273</v>
      </c>
      <c r="D321" s="186" t="s">
        <v>274</v>
      </c>
      <c r="E321" s="186">
        <v>0.83199999999999996</v>
      </c>
      <c r="F321" s="188">
        <v>6814</v>
      </c>
      <c r="G321" s="188">
        <v>0</v>
      </c>
      <c r="K321" s="186">
        <v>2</v>
      </c>
      <c r="L321" s="186">
        <v>20.975052300000002</v>
      </c>
      <c r="M321" s="186">
        <v>125.6</v>
      </c>
      <c r="Q321" s="188">
        <v>124.697</v>
      </c>
      <c r="R321" s="186">
        <v>1</v>
      </c>
      <c r="T321" s="188">
        <v>0.7241128</v>
      </c>
      <c r="V321" s="188">
        <v>3.6782E-3</v>
      </c>
      <c r="X321" s="188">
        <v>0.36647200000000002</v>
      </c>
      <c r="Y321" s="188" t="s">
        <v>769</v>
      </c>
      <c r="Z321" s="188" t="s">
        <v>807</v>
      </c>
      <c r="AA321" s="188" t="s">
        <v>1073</v>
      </c>
      <c r="AE321" s="186" t="s">
        <v>1072</v>
      </c>
      <c r="AF321" s="186">
        <v>0</v>
      </c>
    </row>
    <row r="322" spans="1:32" x14ac:dyDescent="0.2">
      <c r="A322" s="186" t="s">
        <v>111</v>
      </c>
      <c r="B322" s="186">
        <v>54</v>
      </c>
      <c r="C322" s="186" t="s">
        <v>273</v>
      </c>
      <c r="D322" s="186" t="s">
        <v>274</v>
      </c>
      <c r="E322" s="186">
        <v>0.83199999999999996</v>
      </c>
      <c r="F322" s="188">
        <v>3966</v>
      </c>
      <c r="G322" s="188">
        <v>10.273</v>
      </c>
      <c r="J322" s="188" t="s">
        <v>754</v>
      </c>
      <c r="K322" s="186">
        <v>3</v>
      </c>
      <c r="L322" s="186">
        <v>15.9711856</v>
      </c>
      <c r="M322" s="186">
        <v>95.757999999999996</v>
      </c>
      <c r="Q322" s="188">
        <v>95.063000000000002</v>
      </c>
      <c r="R322" s="186">
        <v>0</v>
      </c>
      <c r="T322" s="188">
        <v>0.73155199999999998</v>
      </c>
      <c r="V322" s="188">
        <v>3.7160000000000001E-3</v>
      </c>
      <c r="X322" s="188">
        <v>0.37022300000000002</v>
      </c>
      <c r="Y322" s="188" t="s">
        <v>829</v>
      </c>
      <c r="Z322" s="188" t="s">
        <v>817</v>
      </c>
      <c r="AA322" s="188" t="s">
        <v>1011</v>
      </c>
      <c r="AE322" s="186" t="s">
        <v>1072</v>
      </c>
      <c r="AF322" s="186">
        <v>0</v>
      </c>
    </row>
    <row r="323" spans="1:32" x14ac:dyDescent="0.2">
      <c r="A323" s="186" t="s">
        <v>111</v>
      </c>
      <c r="B323" s="186">
        <v>54</v>
      </c>
      <c r="C323" s="186" t="s">
        <v>273</v>
      </c>
      <c r="D323" s="186" t="s">
        <v>274</v>
      </c>
      <c r="E323" s="186">
        <v>0.83199999999999996</v>
      </c>
      <c r="H323" s="188">
        <v>885</v>
      </c>
      <c r="I323" s="188">
        <v>-32.933999999999997</v>
      </c>
      <c r="J323" s="188" t="s">
        <v>758</v>
      </c>
      <c r="K323" s="186">
        <v>4</v>
      </c>
      <c r="L323" s="186">
        <v>55.005700500000003</v>
      </c>
      <c r="M323" s="186">
        <v>24.117000000000001</v>
      </c>
      <c r="P323" s="188">
        <v>23.745999999999999</v>
      </c>
      <c r="R323" s="186">
        <v>0</v>
      </c>
      <c r="S323" s="188">
        <v>1.1483350000000001</v>
      </c>
      <c r="U323" s="188">
        <v>1.0812E-2</v>
      </c>
      <c r="W323" s="188">
        <v>1.069634</v>
      </c>
      <c r="AB323" s="188" t="s">
        <v>809</v>
      </c>
      <c r="AC323" s="188" t="s">
        <v>760</v>
      </c>
      <c r="AD323" s="188" t="s">
        <v>1065</v>
      </c>
      <c r="AE323" s="186" t="s">
        <v>1072</v>
      </c>
      <c r="AF323" s="186">
        <v>95</v>
      </c>
    </row>
    <row r="324" spans="1:32" x14ac:dyDescent="0.2">
      <c r="A324" s="186" t="s">
        <v>111</v>
      </c>
      <c r="B324" s="186">
        <v>54</v>
      </c>
      <c r="C324" s="186" t="s">
        <v>273</v>
      </c>
      <c r="D324" s="186" t="s">
        <v>274</v>
      </c>
      <c r="E324" s="186">
        <v>0.83199999999999996</v>
      </c>
      <c r="H324" s="188">
        <v>5682</v>
      </c>
      <c r="I324" s="188">
        <v>-43.8</v>
      </c>
      <c r="K324" s="186">
        <v>5</v>
      </c>
      <c r="L324" s="186">
        <v>91.205275</v>
      </c>
      <c r="M324" s="186">
        <v>106.27800000000001</v>
      </c>
      <c r="P324" s="188">
        <v>104.664</v>
      </c>
      <c r="R324" s="186">
        <v>1</v>
      </c>
      <c r="S324" s="188">
        <v>1.1353023</v>
      </c>
      <c r="U324" s="188">
        <v>1.06905E-2</v>
      </c>
      <c r="W324" s="188">
        <v>1.0577430000000001</v>
      </c>
      <c r="AB324" s="188" t="s">
        <v>809</v>
      </c>
      <c r="AC324" s="188" t="s">
        <v>760</v>
      </c>
      <c r="AD324" s="188" t="s">
        <v>906</v>
      </c>
      <c r="AE324" s="186" t="s">
        <v>1072</v>
      </c>
      <c r="AF324" s="186">
        <v>95</v>
      </c>
    </row>
    <row r="325" spans="1:32" x14ac:dyDescent="0.2">
      <c r="A325" s="186" t="s">
        <v>111</v>
      </c>
      <c r="B325" s="186">
        <v>54</v>
      </c>
      <c r="C325" s="186" t="s">
        <v>273</v>
      </c>
      <c r="D325" s="186" t="s">
        <v>274</v>
      </c>
      <c r="E325" s="186">
        <v>0.83199999999999996</v>
      </c>
      <c r="H325" s="188">
        <v>5684</v>
      </c>
      <c r="I325" s="188">
        <v>-44.015999999999998</v>
      </c>
      <c r="K325" s="186">
        <v>6</v>
      </c>
      <c r="L325" s="186">
        <v>90.851006100000006</v>
      </c>
      <c r="M325" s="186">
        <v>106.636</v>
      </c>
      <c r="P325" s="188">
        <v>105.017</v>
      </c>
      <c r="R325" s="186">
        <v>0</v>
      </c>
      <c r="S325" s="188">
        <v>1.1350551</v>
      </c>
      <c r="U325" s="188">
        <v>1.0688100000000001E-2</v>
      </c>
      <c r="W325" s="188">
        <v>1.0575060000000001</v>
      </c>
      <c r="AB325" s="188" t="s">
        <v>798</v>
      </c>
      <c r="AC325" s="188" t="s">
        <v>821</v>
      </c>
      <c r="AD325" s="188" t="s">
        <v>1018</v>
      </c>
      <c r="AE325" s="186" t="s">
        <v>1072</v>
      </c>
      <c r="AF325" s="186">
        <v>95</v>
      </c>
    </row>
    <row r="326" spans="1:32" x14ac:dyDescent="0.2">
      <c r="A326" s="186" t="s">
        <v>111</v>
      </c>
      <c r="B326" s="186">
        <v>55</v>
      </c>
      <c r="C326" s="186" t="s">
        <v>275</v>
      </c>
      <c r="D326" s="186" t="s">
        <v>276</v>
      </c>
      <c r="E326" s="186">
        <v>0.82599999999999996</v>
      </c>
      <c r="F326" s="188">
        <v>6811</v>
      </c>
      <c r="G326" s="188">
        <v>0.114</v>
      </c>
      <c r="K326" s="186">
        <v>1</v>
      </c>
      <c r="L326" s="186">
        <v>21.103559099999998</v>
      </c>
      <c r="M326" s="186">
        <v>125.459</v>
      </c>
      <c r="Q326" s="188">
        <v>124.557</v>
      </c>
      <c r="R326" s="186">
        <v>0</v>
      </c>
      <c r="T326" s="188">
        <v>0.72418490000000002</v>
      </c>
      <c r="V326" s="188">
        <v>3.6786000000000002E-3</v>
      </c>
      <c r="X326" s="188">
        <v>0.36651400000000001</v>
      </c>
      <c r="Y326" s="188" t="s">
        <v>897</v>
      </c>
      <c r="Z326" s="188" t="s">
        <v>841</v>
      </c>
      <c r="AA326" s="188" t="s">
        <v>1074</v>
      </c>
      <c r="AE326" s="186" t="s">
        <v>1075</v>
      </c>
      <c r="AF326" s="186">
        <v>0</v>
      </c>
    </row>
    <row r="327" spans="1:32" x14ac:dyDescent="0.2">
      <c r="A327" s="186" t="s">
        <v>111</v>
      </c>
      <c r="B327" s="186">
        <v>55</v>
      </c>
      <c r="C327" s="186" t="s">
        <v>275</v>
      </c>
      <c r="D327" s="186" t="s">
        <v>276</v>
      </c>
      <c r="E327" s="186">
        <v>0.82599999999999996</v>
      </c>
      <c r="F327" s="188">
        <v>6811</v>
      </c>
      <c r="G327" s="188">
        <v>0</v>
      </c>
      <c r="K327" s="186">
        <v>2</v>
      </c>
      <c r="L327" s="186">
        <v>21.099021</v>
      </c>
      <c r="M327" s="186">
        <v>125.432</v>
      </c>
      <c r="Q327" s="188">
        <v>124.53</v>
      </c>
      <c r="R327" s="186">
        <v>1</v>
      </c>
      <c r="T327" s="188">
        <v>0.72410229999999998</v>
      </c>
      <c r="V327" s="188">
        <v>3.6782E-3</v>
      </c>
      <c r="X327" s="188">
        <v>0.36647200000000002</v>
      </c>
      <c r="Y327" s="188" t="s">
        <v>887</v>
      </c>
      <c r="Z327" s="188" t="s">
        <v>807</v>
      </c>
      <c r="AA327" s="188" t="s">
        <v>1076</v>
      </c>
      <c r="AE327" s="186" t="s">
        <v>1075</v>
      </c>
      <c r="AF327" s="186">
        <v>0</v>
      </c>
    </row>
    <row r="328" spans="1:32" x14ac:dyDescent="0.2">
      <c r="A328" s="186" t="s">
        <v>111</v>
      </c>
      <c r="B328" s="186">
        <v>55</v>
      </c>
      <c r="C328" s="186" t="s">
        <v>275</v>
      </c>
      <c r="D328" s="186" t="s">
        <v>276</v>
      </c>
      <c r="E328" s="186">
        <v>0.82599999999999996</v>
      </c>
      <c r="F328" s="188">
        <v>4164</v>
      </c>
      <c r="G328" s="188">
        <v>10.112</v>
      </c>
      <c r="J328" s="188" t="s">
        <v>754</v>
      </c>
      <c r="K328" s="186">
        <v>3</v>
      </c>
      <c r="L328" s="186">
        <v>16.874953900000001</v>
      </c>
      <c r="M328" s="186">
        <v>100.42700000000001</v>
      </c>
      <c r="Q328" s="188">
        <v>99.697999999999993</v>
      </c>
      <c r="R328" s="186">
        <v>0</v>
      </c>
      <c r="T328" s="188">
        <v>0.73142430000000003</v>
      </c>
      <c r="V328" s="188">
        <v>3.7154000000000002E-3</v>
      </c>
      <c r="X328" s="188">
        <v>0.37016399999999999</v>
      </c>
      <c r="Y328" s="188" t="s">
        <v>840</v>
      </c>
      <c r="Z328" s="188" t="s">
        <v>812</v>
      </c>
      <c r="AA328" s="188" t="s">
        <v>1077</v>
      </c>
      <c r="AE328" s="186" t="s">
        <v>1075</v>
      </c>
      <c r="AF328" s="186">
        <v>0</v>
      </c>
    </row>
    <row r="329" spans="1:32" x14ac:dyDescent="0.2">
      <c r="A329" s="186" t="s">
        <v>111</v>
      </c>
      <c r="B329" s="186">
        <v>55</v>
      </c>
      <c r="C329" s="186" t="s">
        <v>275</v>
      </c>
      <c r="D329" s="186" t="s">
        <v>276</v>
      </c>
      <c r="E329" s="186">
        <v>0.82599999999999996</v>
      </c>
      <c r="H329" s="188">
        <v>859</v>
      </c>
      <c r="I329" s="188">
        <v>-32.359000000000002</v>
      </c>
      <c r="J329" s="188" t="s">
        <v>758</v>
      </c>
      <c r="K329" s="186">
        <v>4</v>
      </c>
      <c r="L329" s="186">
        <v>53.909717399999998</v>
      </c>
      <c r="M329" s="186">
        <v>23.326000000000001</v>
      </c>
      <c r="P329" s="188">
        <v>22.966999999999999</v>
      </c>
      <c r="R329" s="186">
        <v>0</v>
      </c>
      <c r="S329" s="188">
        <v>1.1489623</v>
      </c>
      <c r="U329" s="188">
        <v>1.0818400000000001E-2</v>
      </c>
      <c r="W329" s="188">
        <v>1.0702640000000001</v>
      </c>
      <c r="AB329" s="188" t="s">
        <v>809</v>
      </c>
      <c r="AC329" s="188" t="s">
        <v>835</v>
      </c>
      <c r="AD329" s="188" t="s">
        <v>1060</v>
      </c>
      <c r="AE329" s="186" t="s">
        <v>1075</v>
      </c>
      <c r="AF329" s="186">
        <v>95</v>
      </c>
    </row>
    <row r="330" spans="1:32" x14ac:dyDescent="0.2">
      <c r="A330" s="186" t="s">
        <v>111</v>
      </c>
      <c r="B330" s="186">
        <v>55</v>
      </c>
      <c r="C330" s="186" t="s">
        <v>275</v>
      </c>
      <c r="D330" s="186" t="s">
        <v>276</v>
      </c>
      <c r="E330" s="186">
        <v>0.82599999999999996</v>
      </c>
      <c r="H330" s="188">
        <v>5687</v>
      </c>
      <c r="I330" s="188">
        <v>-43.8</v>
      </c>
      <c r="K330" s="186">
        <v>5</v>
      </c>
      <c r="L330" s="186">
        <v>91.876342100000002</v>
      </c>
      <c r="M330" s="186">
        <v>106.26900000000001</v>
      </c>
      <c r="P330" s="188">
        <v>104.65600000000001</v>
      </c>
      <c r="R330" s="186">
        <v>1</v>
      </c>
      <c r="S330" s="188">
        <v>1.1352863</v>
      </c>
      <c r="U330" s="188">
        <v>1.06905E-2</v>
      </c>
      <c r="W330" s="188">
        <v>1.0577430000000001</v>
      </c>
      <c r="AB330" s="188" t="s">
        <v>809</v>
      </c>
      <c r="AC330" s="188" t="s">
        <v>760</v>
      </c>
      <c r="AD330" s="188" t="s">
        <v>906</v>
      </c>
      <c r="AE330" s="186" t="s">
        <v>1075</v>
      </c>
      <c r="AF330" s="186">
        <v>95</v>
      </c>
    </row>
    <row r="331" spans="1:32" x14ac:dyDescent="0.2">
      <c r="A331" s="186" t="s">
        <v>111</v>
      </c>
      <c r="B331" s="186">
        <v>55</v>
      </c>
      <c r="C331" s="186" t="s">
        <v>275</v>
      </c>
      <c r="D331" s="186" t="s">
        <v>276</v>
      </c>
      <c r="E331" s="186">
        <v>0.82599999999999996</v>
      </c>
      <c r="H331" s="188">
        <v>5675</v>
      </c>
      <c r="I331" s="188">
        <v>-44.015000000000001</v>
      </c>
      <c r="K331" s="186">
        <v>6</v>
      </c>
      <c r="L331" s="186">
        <v>91.634000200000003</v>
      </c>
      <c r="M331" s="186">
        <v>106.51300000000001</v>
      </c>
      <c r="P331" s="188">
        <v>104.896</v>
      </c>
      <c r="R331" s="186">
        <v>0</v>
      </c>
      <c r="S331" s="188">
        <v>1.1350412000000001</v>
      </c>
      <c r="U331" s="188">
        <v>1.0688100000000001E-2</v>
      </c>
      <c r="W331" s="188">
        <v>1.057507</v>
      </c>
      <c r="AB331" s="188" t="s">
        <v>798</v>
      </c>
      <c r="AC331" s="188" t="s">
        <v>821</v>
      </c>
      <c r="AD331" s="188" t="s">
        <v>1018</v>
      </c>
      <c r="AE331" s="186" t="s">
        <v>1075</v>
      </c>
      <c r="AF331" s="186">
        <v>95</v>
      </c>
    </row>
    <row r="332" spans="1:32" x14ac:dyDescent="0.2">
      <c r="A332" s="186" t="s">
        <v>111</v>
      </c>
      <c r="B332" s="186">
        <v>56</v>
      </c>
      <c r="C332" s="186" t="s">
        <v>277</v>
      </c>
      <c r="D332" s="186" t="s">
        <v>278</v>
      </c>
      <c r="E332" s="186">
        <v>0.83599999999999997</v>
      </c>
      <c r="F332" s="188">
        <v>6815</v>
      </c>
      <c r="G332" s="188">
        <v>0.10100000000000001</v>
      </c>
      <c r="K332" s="186">
        <v>1</v>
      </c>
      <c r="L332" s="186">
        <v>20.866574199999999</v>
      </c>
      <c r="M332" s="186">
        <v>125.551</v>
      </c>
      <c r="Q332" s="188">
        <v>124.649</v>
      </c>
      <c r="R332" s="186">
        <v>0</v>
      </c>
      <c r="T332" s="188">
        <v>0.72418749999999998</v>
      </c>
      <c r="V332" s="188">
        <v>3.6786000000000002E-3</v>
      </c>
      <c r="X332" s="188">
        <v>0.36650899999999997</v>
      </c>
      <c r="Y332" s="188" t="s">
        <v>840</v>
      </c>
      <c r="Z332" s="188" t="s">
        <v>864</v>
      </c>
      <c r="AA332" s="188" t="s">
        <v>1078</v>
      </c>
      <c r="AE332" s="186" t="s">
        <v>1079</v>
      </c>
      <c r="AF332" s="186">
        <v>0</v>
      </c>
    </row>
    <row r="333" spans="1:32" x14ac:dyDescent="0.2">
      <c r="A333" s="186" t="s">
        <v>111</v>
      </c>
      <c r="B333" s="186">
        <v>56</v>
      </c>
      <c r="C333" s="186" t="s">
        <v>277</v>
      </c>
      <c r="D333" s="186" t="s">
        <v>278</v>
      </c>
      <c r="E333" s="186">
        <v>0.83599999999999997</v>
      </c>
      <c r="F333" s="188">
        <v>6819</v>
      </c>
      <c r="G333" s="188">
        <v>0</v>
      </c>
      <c r="K333" s="186">
        <v>2</v>
      </c>
      <c r="L333" s="186">
        <v>20.878918200000001</v>
      </c>
      <c r="M333" s="186">
        <v>125.625</v>
      </c>
      <c r="Q333" s="188">
        <v>124.72199999999999</v>
      </c>
      <c r="R333" s="186">
        <v>1</v>
      </c>
      <c r="T333" s="188">
        <v>0.7241147</v>
      </c>
      <c r="V333" s="188">
        <v>3.6782E-3</v>
      </c>
      <c r="X333" s="188">
        <v>0.36647200000000002</v>
      </c>
      <c r="Y333" s="188" t="s">
        <v>887</v>
      </c>
      <c r="Z333" s="188" t="s">
        <v>807</v>
      </c>
      <c r="AA333" s="188" t="s">
        <v>1080</v>
      </c>
      <c r="AE333" s="186" t="s">
        <v>1079</v>
      </c>
      <c r="AF333" s="186">
        <v>0</v>
      </c>
    </row>
    <row r="334" spans="1:32" x14ac:dyDescent="0.2">
      <c r="A334" s="186" t="s">
        <v>111</v>
      </c>
      <c r="B334" s="186">
        <v>56</v>
      </c>
      <c r="C334" s="186" t="s">
        <v>277</v>
      </c>
      <c r="D334" s="186" t="s">
        <v>278</v>
      </c>
      <c r="E334" s="186">
        <v>0.83599999999999997</v>
      </c>
      <c r="F334" s="188">
        <v>3060</v>
      </c>
      <c r="G334" s="188">
        <v>12.481</v>
      </c>
      <c r="J334" s="188" t="s">
        <v>754</v>
      </c>
      <c r="K334" s="186">
        <v>3</v>
      </c>
      <c r="L334" s="186">
        <v>12.2008411</v>
      </c>
      <c r="M334" s="186">
        <v>73.573999999999998</v>
      </c>
      <c r="Q334" s="188">
        <v>73.037999999999997</v>
      </c>
      <c r="R334" s="186">
        <v>0</v>
      </c>
      <c r="T334" s="188">
        <v>0.73315240000000004</v>
      </c>
      <c r="V334" s="188">
        <v>3.7241000000000002E-3</v>
      </c>
      <c r="X334" s="188">
        <v>0.371029</v>
      </c>
      <c r="Y334" s="188" t="s">
        <v>829</v>
      </c>
      <c r="Z334" s="188" t="s">
        <v>812</v>
      </c>
      <c r="AA334" s="188" t="s">
        <v>1081</v>
      </c>
      <c r="AE334" s="186" t="s">
        <v>1079</v>
      </c>
      <c r="AF334" s="186">
        <v>0</v>
      </c>
    </row>
    <row r="335" spans="1:32" x14ac:dyDescent="0.2">
      <c r="A335" s="186" t="s">
        <v>111</v>
      </c>
      <c r="B335" s="186">
        <v>56</v>
      </c>
      <c r="C335" s="186" t="s">
        <v>277</v>
      </c>
      <c r="D335" s="186" t="s">
        <v>278</v>
      </c>
      <c r="E335" s="186">
        <v>0.83599999999999997</v>
      </c>
      <c r="H335" s="188">
        <v>1009</v>
      </c>
      <c r="I335" s="188">
        <v>-32.499000000000002</v>
      </c>
      <c r="J335" s="188" t="s">
        <v>758</v>
      </c>
      <c r="K335" s="186">
        <v>4</v>
      </c>
      <c r="L335" s="186">
        <v>61.055599200000003</v>
      </c>
      <c r="M335" s="186">
        <v>27.637</v>
      </c>
      <c r="P335" s="188">
        <v>27.210999999999999</v>
      </c>
      <c r="R335" s="186">
        <v>0</v>
      </c>
      <c r="S335" s="188">
        <v>1.1487977</v>
      </c>
      <c r="U335" s="188">
        <v>1.0816900000000001E-2</v>
      </c>
      <c r="W335" s="188">
        <v>1.0701099999999999</v>
      </c>
      <c r="AB335" s="188" t="s">
        <v>809</v>
      </c>
      <c r="AC335" s="188" t="s">
        <v>760</v>
      </c>
      <c r="AD335" s="188" t="s">
        <v>1044</v>
      </c>
      <c r="AE335" s="186" t="s">
        <v>1079</v>
      </c>
      <c r="AF335" s="186">
        <v>95</v>
      </c>
    </row>
    <row r="336" spans="1:32" x14ac:dyDescent="0.2">
      <c r="A336" s="186" t="s">
        <v>111</v>
      </c>
      <c r="B336" s="186">
        <v>56</v>
      </c>
      <c r="C336" s="186" t="s">
        <v>277</v>
      </c>
      <c r="D336" s="186" t="s">
        <v>278</v>
      </c>
      <c r="E336" s="186">
        <v>0.83599999999999997</v>
      </c>
      <c r="H336" s="188">
        <v>5683</v>
      </c>
      <c r="I336" s="188">
        <v>-43.8</v>
      </c>
      <c r="K336" s="186">
        <v>5</v>
      </c>
      <c r="L336" s="186">
        <v>90.820657299999993</v>
      </c>
      <c r="M336" s="186">
        <v>106.22499999999999</v>
      </c>
      <c r="P336" s="188">
        <v>104.61199999999999</v>
      </c>
      <c r="R336" s="186">
        <v>1</v>
      </c>
      <c r="S336" s="188">
        <v>1.1352864</v>
      </c>
      <c r="U336" s="188">
        <v>1.06905E-2</v>
      </c>
      <c r="W336" s="188">
        <v>1.0577430000000001</v>
      </c>
      <c r="AB336" s="188" t="s">
        <v>809</v>
      </c>
      <c r="AC336" s="188" t="s">
        <v>835</v>
      </c>
      <c r="AD336" s="188" t="s">
        <v>921</v>
      </c>
      <c r="AE336" s="186" t="s">
        <v>1079</v>
      </c>
      <c r="AF336" s="186">
        <v>95</v>
      </c>
    </row>
    <row r="337" spans="1:32" x14ac:dyDescent="0.2">
      <c r="A337" s="186" t="s">
        <v>111</v>
      </c>
      <c r="B337" s="186">
        <v>56</v>
      </c>
      <c r="C337" s="186" t="s">
        <v>277</v>
      </c>
      <c r="D337" s="186" t="s">
        <v>278</v>
      </c>
      <c r="E337" s="186">
        <v>0.83599999999999997</v>
      </c>
      <c r="H337" s="188">
        <v>5678</v>
      </c>
      <c r="I337" s="188">
        <v>-44.02</v>
      </c>
      <c r="K337" s="186">
        <v>6</v>
      </c>
      <c r="L337" s="186">
        <v>90.563763300000005</v>
      </c>
      <c r="M337" s="186">
        <v>106.48699999999999</v>
      </c>
      <c r="P337" s="188">
        <v>104.87</v>
      </c>
      <c r="R337" s="186">
        <v>0</v>
      </c>
      <c r="S337" s="188">
        <v>1.1350349</v>
      </c>
      <c r="U337" s="188">
        <v>1.0688E-2</v>
      </c>
      <c r="W337" s="188">
        <v>1.0575019999999999</v>
      </c>
      <c r="AB337" s="188" t="s">
        <v>765</v>
      </c>
      <c r="AC337" s="188" t="s">
        <v>1082</v>
      </c>
      <c r="AD337" s="188" t="s">
        <v>1039</v>
      </c>
      <c r="AE337" s="186" t="s">
        <v>1079</v>
      </c>
      <c r="AF337" s="186">
        <v>95</v>
      </c>
    </row>
    <row r="338" spans="1:32" x14ac:dyDescent="0.2">
      <c r="A338" s="186" t="s">
        <v>111</v>
      </c>
      <c r="B338" s="186">
        <v>57</v>
      </c>
      <c r="C338" s="186" t="s">
        <v>279</v>
      </c>
      <c r="D338" s="186" t="s">
        <v>280</v>
      </c>
      <c r="E338" s="186">
        <v>0.83599999999999997</v>
      </c>
      <c r="F338" s="188">
        <v>6805</v>
      </c>
      <c r="G338" s="188">
        <v>0.13200000000000001</v>
      </c>
      <c r="K338" s="186">
        <v>1</v>
      </c>
      <c r="L338" s="186">
        <v>20.853684000000001</v>
      </c>
      <c r="M338" s="186">
        <v>125.474</v>
      </c>
      <c r="Q338" s="188">
        <v>124.572</v>
      </c>
      <c r="R338" s="186">
        <v>0</v>
      </c>
      <c r="T338" s="188">
        <v>0.72419299999999998</v>
      </c>
      <c r="V338" s="188">
        <v>3.6787E-3</v>
      </c>
      <c r="X338" s="188">
        <v>0.36652000000000001</v>
      </c>
      <c r="Y338" s="188" t="s">
        <v>897</v>
      </c>
      <c r="Z338" s="188" t="s">
        <v>841</v>
      </c>
      <c r="AA338" s="188" t="s">
        <v>1083</v>
      </c>
      <c r="AE338" s="186" t="s">
        <v>1084</v>
      </c>
      <c r="AF338" s="186">
        <v>0</v>
      </c>
    </row>
    <row r="339" spans="1:32" x14ac:dyDescent="0.2">
      <c r="A339" s="186" t="s">
        <v>111</v>
      </c>
      <c r="B339" s="186">
        <v>57</v>
      </c>
      <c r="C339" s="186" t="s">
        <v>279</v>
      </c>
      <c r="D339" s="186" t="s">
        <v>280</v>
      </c>
      <c r="E339" s="186">
        <v>0.83599999999999997</v>
      </c>
      <c r="F339" s="188">
        <v>6813</v>
      </c>
      <c r="G339" s="188">
        <v>0</v>
      </c>
      <c r="K339" s="186">
        <v>2</v>
      </c>
      <c r="L339" s="186">
        <v>20.859956400000002</v>
      </c>
      <c r="M339" s="186">
        <v>125.512</v>
      </c>
      <c r="Q339" s="188">
        <v>124.60899999999999</v>
      </c>
      <c r="R339" s="186">
        <v>1</v>
      </c>
      <c r="T339" s="188">
        <v>0.72409769999999996</v>
      </c>
      <c r="V339" s="188">
        <v>3.6782E-3</v>
      </c>
      <c r="X339" s="188">
        <v>0.36647200000000002</v>
      </c>
      <c r="Y339" s="188" t="s">
        <v>975</v>
      </c>
      <c r="Z339" s="188" t="s">
        <v>791</v>
      </c>
      <c r="AA339" s="188" t="s">
        <v>1085</v>
      </c>
      <c r="AE339" s="186" t="s">
        <v>1084</v>
      </c>
      <c r="AF339" s="186">
        <v>0</v>
      </c>
    </row>
    <row r="340" spans="1:32" x14ac:dyDescent="0.2">
      <c r="A340" s="186" t="s">
        <v>111</v>
      </c>
      <c r="B340" s="186">
        <v>57</v>
      </c>
      <c r="C340" s="186" t="s">
        <v>279</v>
      </c>
      <c r="D340" s="186" t="s">
        <v>280</v>
      </c>
      <c r="E340" s="186">
        <v>0.83599999999999997</v>
      </c>
      <c r="F340" s="188">
        <v>3989</v>
      </c>
      <c r="G340" s="188">
        <v>11.349</v>
      </c>
      <c r="J340" s="188" t="s">
        <v>754</v>
      </c>
      <c r="K340" s="186">
        <v>3</v>
      </c>
      <c r="L340" s="186">
        <v>15.9858517</v>
      </c>
      <c r="M340" s="186">
        <v>96.305000000000007</v>
      </c>
      <c r="Q340" s="188">
        <v>95.603999999999999</v>
      </c>
      <c r="R340" s="186">
        <v>0</v>
      </c>
      <c r="T340" s="188">
        <v>0.73231550000000001</v>
      </c>
      <c r="V340" s="188">
        <v>3.7198999999999999E-3</v>
      </c>
      <c r="X340" s="188">
        <v>0.370616</v>
      </c>
      <c r="Y340" s="188" t="s">
        <v>829</v>
      </c>
      <c r="Z340" s="188" t="s">
        <v>812</v>
      </c>
      <c r="AA340" s="188" t="s">
        <v>1081</v>
      </c>
      <c r="AE340" s="186" t="s">
        <v>1084</v>
      </c>
      <c r="AF340" s="186">
        <v>0</v>
      </c>
    </row>
    <row r="341" spans="1:32" x14ac:dyDescent="0.2">
      <c r="A341" s="186" t="s">
        <v>111</v>
      </c>
      <c r="B341" s="186">
        <v>57</v>
      </c>
      <c r="C341" s="186" t="s">
        <v>279</v>
      </c>
      <c r="D341" s="186" t="s">
        <v>280</v>
      </c>
      <c r="E341" s="186">
        <v>0.83599999999999997</v>
      </c>
      <c r="H341" s="188">
        <v>889</v>
      </c>
      <c r="I341" s="188">
        <v>-32.768000000000001</v>
      </c>
      <c r="J341" s="188" t="s">
        <v>758</v>
      </c>
      <c r="K341" s="186">
        <v>4</v>
      </c>
      <c r="L341" s="186">
        <v>54.895874800000001</v>
      </c>
      <c r="M341" s="186">
        <v>24.2</v>
      </c>
      <c r="P341" s="188">
        <v>23.827000000000002</v>
      </c>
      <c r="R341" s="186">
        <v>0</v>
      </c>
      <c r="S341" s="188">
        <v>1.1485483000000001</v>
      </c>
      <c r="U341" s="188">
        <v>1.08138E-2</v>
      </c>
      <c r="W341" s="188">
        <v>1.0698160000000001</v>
      </c>
      <c r="AB341" s="188" t="s">
        <v>809</v>
      </c>
      <c r="AC341" s="188" t="s">
        <v>835</v>
      </c>
      <c r="AD341" s="188" t="s">
        <v>1086</v>
      </c>
      <c r="AE341" s="186" t="s">
        <v>1084</v>
      </c>
      <c r="AF341" s="186">
        <v>95</v>
      </c>
    </row>
    <row r="342" spans="1:32" x14ac:dyDescent="0.2">
      <c r="A342" s="186" t="s">
        <v>111</v>
      </c>
      <c r="B342" s="186">
        <v>57</v>
      </c>
      <c r="C342" s="186" t="s">
        <v>279</v>
      </c>
      <c r="D342" s="186" t="s">
        <v>280</v>
      </c>
      <c r="E342" s="186">
        <v>0.83599999999999997</v>
      </c>
      <c r="H342" s="188">
        <v>5684</v>
      </c>
      <c r="I342" s="188">
        <v>-43.8</v>
      </c>
      <c r="K342" s="186">
        <v>5</v>
      </c>
      <c r="L342" s="186">
        <v>90.7392562</v>
      </c>
      <c r="M342" s="186">
        <v>106.30800000000001</v>
      </c>
      <c r="P342" s="188">
        <v>104.694</v>
      </c>
      <c r="R342" s="186">
        <v>1</v>
      </c>
      <c r="S342" s="188">
        <v>1.1353161000000001</v>
      </c>
      <c r="U342" s="188">
        <v>1.06905E-2</v>
      </c>
      <c r="W342" s="188">
        <v>1.0577430000000001</v>
      </c>
      <c r="AB342" s="188" t="s">
        <v>809</v>
      </c>
      <c r="AC342" s="188" t="s">
        <v>760</v>
      </c>
      <c r="AD342" s="188" t="s">
        <v>921</v>
      </c>
      <c r="AE342" s="186" t="s">
        <v>1084</v>
      </c>
      <c r="AF342" s="186">
        <v>95</v>
      </c>
    </row>
    <row r="343" spans="1:32" x14ac:dyDescent="0.2">
      <c r="A343" s="186" t="s">
        <v>111</v>
      </c>
      <c r="B343" s="186">
        <v>57</v>
      </c>
      <c r="C343" s="186" t="s">
        <v>279</v>
      </c>
      <c r="D343" s="186" t="s">
        <v>280</v>
      </c>
      <c r="E343" s="186">
        <v>0.83599999999999997</v>
      </c>
      <c r="H343" s="188">
        <v>5674</v>
      </c>
      <c r="I343" s="188">
        <v>-44.014000000000003</v>
      </c>
      <c r="K343" s="186">
        <v>6</v>
      </c>
      <c r="L343" s="186">
        <v>90.605302899999998</v>
      </c>
      <c r="M343" s="186">
        <v>106.44499999999999</v>
      </c>
      <c r="P343" s="188">
        <v>104.82899999999999</v>
      </c>
      <c r="R343" s="186">
        <v>0</v>
      </c>
      <c r="S343" s="188">
        <v>1.1350722</v>
      </c>
      <c r="U343" s="188">
        <v>1.0688100000000001E-2</v>
      </c>
      <c r="W343" s="188">
        <v>1.057509</v>
      </c>
      <c r="AB343" s="188" t="s">
        <v>765</v>
      </c>
      <c r="AC343" s="188" t="s">
        <v>821</v>
      </c>
      <c r="AD343" s="188" t="s">
        <v>1018</v>
      </c>
      <c r="AE343" s="186" t="s">
        <v>1084</v>
      </c>
      <c r="AF343" s="186">
        <v>95</v>
      </c>
    </row>
    <row r="344" spans="1:32" x14ac:dyDescent="0.2">
      <c r="A344" s="186" t="s">
        <v>111</v>
      </c>
      <c r="B344" s="186">
        <v>58</v>
      </c>
      <c r="C344" s="186" t="s">
        <v>281</v>
      </c>
      <c r="D344" s="186" t="s">
        <v>282</v>
      </c>
      <c r="E344" s="186">
        <v>0.83599999999999997</v>
      </c>
      <c r="F344" s="188">
        <v>6808</v>
      </c>
      <c r="G344" s="188">
        <v>9.8000000000000004E-2</v>
      </c>
      <c r="K344" s="186">
        <v>1</v>
      </c>
      <c r="L344" s="186">
        <v>20.8439072</v>
      </c>
      <c r="M344" s="186">
        <v>125.416</v>
      </c>
      <c r="Q344" s="188">
        <v>124.514</v>
      </c>
      <c r="R344" s="186">
        <v>0</v>
      </c>
      <c r="T344" s="188">
        <v>0.72418479999999996</v>
      </c>
      <c r="V344" s="188">
        <v>3.6786000000000002E-3</v>
      </c>
      <c r="X344" s="188">
        <v>0.366508</v>
      </c>
      <c r="Y344" s="188" t="s">
        <v>897</v>
      </c>
      <c r="Z344" s="188" t="s">
        <v>841</v>
      </c>
      <c r="AA344" s="188" t="s">
        <v>1087</v>
      </c>
      <c r="AE344" s="186" t="s">
        <v>1088</v>
      </c>
      <c r="AF344" s="186">
        <v>0</v>
      </c>
    </row>
    <row r="345" spans="1:32" x14ac:dyDescent="0.2">
      <c r="A345" s="186" t="s">
        <v>111</v>
      </c>
      <c r="B345" s="186">
        <v>58</v>
      </c>
      <c r="C345" s="186" t="s">
        <v>281</v>
      </c>
      <c r="D345" s="186" t="s">
        <v>282</v>
      </c>
      <c r="E345" s="186">
        <v>0.83599999999999997</v>
      </c>
      <c r="F345" s="188">
        <v>6806</v>
      </c>
      <c r="G345" s="188">
        <v>0</v>
      </c>
      <c r="K345" s="186">
        <v>2</v>
      </c>
      <c r="L345" s="186">
        <v>20.848917</v>
      </c>
      <c r="M345" s="186">
        <v>125.446</v>
      </c>
      <c r="Q345" s="188">
        <v>124.544</v>
      </c>
      <c r="R345" s="186">
        <v>1</v>
      </c>
      <c r="T345" s="188">
        <v>0.72411420000000004</v>
      </c>
      <c r="V345" s="188">
        <v>3.6782E-3</v>
      </c>
      <c r="X345" s="188">
        <v>0.36647200000000002</v>
      </c>
      <c r="Y345" s="188" t="s">
        <v>887</v>
      </c>
      <c r="Z345" s="188" t="s">
        <v>807</v>
      </c>
      <c r="AA345" s="188" t="s">
        <v>1089</v>
      </c>
      <c r="AE345" s="186" t="s">
        <v>1088</v>
      </c>
      <c r="AF345" s="186">
        <v>0</v>
      </c>
    </row>
    <row r="346" spans="1:32" x14ac:dyDescent="0.2">
      <c r="A346" s="186" t="s">
        <v>111</v>
      </c>
      <c r="B346" s="186">
        <v>58</v>
      </c>
      <c r="C346" s="186" t="s">
        <v>281</v>
      </c>
      <c r="D346" s="186" t="s">
        <v>282</v>
      </c>
      <c r="E346" s="186">
        <v>0.83599999999999997</v>
      </c>
      <c r="F346" s="188">
        <v>3378</v>
      </c>
      <c r="G346" s="188">
        <v>12.946999999999999</v>
      </c>
      <c r="J346" s="188" t="s">
        <v>754</v>
      </c>
      <c r="K346" s="186">
        <v>3</v>
      </c>
      <c r="L346" s="186">
        <v>13.456638</v>
      </c>
      <c r="M346" s="186">
        <v>81.12</v>
      </c>
      <c r="Q346" s="188">
        <v>80.53</v>
      </c>
      <c r="R346" s="186">
        <v>0</v>
      </c>
      <c r="T346" s="188">
        <v>0.73348939999999996</v>
      </c>
      <c r="V346" s="188">
        <v>3.7258E-3</v>
      </c>
      <c r="X346" s="188">
        <v>0.371199</v>
      </c>
      <c r="Y346" s="188" t="s">
        <v>829</v>
      </c>
      <c r="Z346" s="188" t="s">
        <v>812</v>
      </c>
      <c r="AA346" s="188" t="s">
        <v>1090</v>
      </c>
      <c r="AE346" s="186" t="s">
        <v>1088</v>
      </c>
      <c r="AF346" s="186">
        <v>0</v>
      </c>
    </row>
    <row r="347" spans="1:32" x14ac:dyDescent="0.2">
      <c r="A347" s="186" t="s">
        <v>111</v>
      </c>
      <c r="B347" s="186">
        <v>58</v>
      </c>
      <c r="C347" s="186" t="s">
        <v>281</v>
      </c>
      <c r="D347" s="186" t="s">
        <v>282</v>
      </c>
      <c r="E347" s="186">
        <v>0.83599999999999997</v>
      </c>
      <c r="H347" s="188">
        <v>988</v>
      </c>
      <c r="I347" s="188">
        <v>-34.764000000000003</v>
      </c>
      <c r="J347" s="188" t="s">
        <v>758</v>
      </c>
      <c r="K347" s="186">
        <v>4</v>
      </c>
      <c r="L347" s="186">
        <v>59.906529599999999</v>
      </c>
      <c r="M347" s="186">
        <v>26.978000000000002</v>
      </c>
      <c r="P347" s="188">
        <v>26.562999999999999</v>
      </c>
      <c r="R347" s="186">
        <v>0</v>
      </c>
      <c r="S347" s="188">
        <v>1.1463152000000001</v>
      </c>
      <c r="U347" s="188">
        <v>1.0791500000000001E-2</v>
      </c>
      <c r="W347" s="188">
        <v>1.0676319999999999</v>
      </c>
      <c r="AB347" s="188" t="s">
        <v>809</v>
      </c>
      <c r="AC347" s="188" t="s">
        <v>835</v>
      </c>
      <c r="AD347" s="188" t="s">
        <v>1060</v>
      </c>
      <c r="AE347" s="186" t="s">
        <v>1088</v>
      </c>
      <c r="AF347" s="186">
        <v>95</v>
      </c>
    </row>
    <row r="348" spans="1:32" x14ac:dyDescent="0.2">
      <c r="A348" s="186" t="s">
        <v>111</v>
      </c>
      <c r="B348" s="186">
        <v>58</v>
      </c>
      <c r="C348" s="186" t="s">
        <v>281</v>
      </c>
      <c r="D348" s="186" t="s">
        <v>282</v>
      </c>
      <c r="E348" s="186">
        <v>0.83599999999999997</v>
      </c>
      <c r="H348" s="188">
        <v>5679</v>
      </c>
      <c r="I348" s="188">
        <v>-43.8</v>
      </c>
      <c r="K348" s="186">
        <v>5</v>
      </c>
      <c r="L348" s="186">
        <v>90.903824499999999</v>
      </c>
      <c r="M348" s="186">
        <v>106.139</v>
      </c>
      <c r="P348" s="188">
        <v>104.52800000000001</v>
      </c>
      <c r="R348" s="186">
        <v>1</v>
      </c>
      <c r="S348" s="188">
        <v>1.1353061</v>
      </c>
      <c r="U348" s="188">
        <v>1.06905E-2</v>
      </c>
      <c r="W348" s="188">
        <v>1.0577430000000001</v>
      </c>
      <c r="AB348" s="188" t="s">
        <v>809</v>
      </c>
      <c r="AC348" s="188" t="s">
        <v>835</v>
      </c>
      <c r="AD348" s="188" t="s">
        <v>943</v>
      </c>
      <c r="AE348" s="186" t="s">
        <v>1088</v>
      </c>
      <c r="AF348" s="186">
        <v>95</v>
      </c>
    </row>
    <row r="349" spans="1:32" x14ac:dyDescent="0.2">
      <c r="A349" s="186" t="s">
        <v>111</v>
      </c>
      <c r="B349" s="186">
        <v>58</v>
      </c>
      <c r="C349" s="186" t="s">
        <v>281</v>
      </c>
      <c r="D349" s="186" t="s">
        <v>282</v>
      </c>
      <c r="E349" s="186">
        <v>0.83599999999999997</v>
      </c>
      <c r="H349" s="188">
        <v>5672</v>
      </c>
      <c r="I349" s="188">
        <v>-44.021999999999998</v>
      </c>
      <c r="K349" s="186">
        <v>6</v>
      </c>
      <c r="L349" s="186">
        <v>90.703540099999998</v>
      </c>
      <c r="M349" s="186">
        <v>106.345</v>
      </c>
      <c r="P349" s="188">
        <v>104.73</v>
      </c>
      <c r="R349" s="186">
        <v>0</v>
      </c>
      <c r="S349" s="188">
        <v>1.1350515000000001</v>
      </c>
      <c r="U349" s="188">
        <v>1.0688E-2</v>
      </c>
      <c r="W349" s="188">
        <v>1.0575000000000001</v>
      </c>
      <c r="AB349" s="188" t="s">
        <v>765</v>
      </c>
      <c r="AC349" s="188" t="s">
        <v>1082</v>
      </c>
      <c r="AD349" s="188" t="s">
        <v>1039</v>
      </c>
      <c r="AE349" s="186" t="s">
        <v>1088</v>
      </c>
      <c r="AF349" s="186">
        <v>95</v>
      </c>
    </row>
    <row r="350" spans="1:32" x14ac:dyDescent="0.2">
      <c r="A350" s="186" t="s">
        <v>111</v>
      </c>
      <c r="B350" s="186">
        <v>59</v>
      </c>
      <c r="C350" s="186" t="s">
        <v>283</v>
      </c>
      <c r="D350" s="186" t="s">
        <v>284</v>
      </c>
      <c r="E350" s="186">
        <v>0.83899999999999997</v>
      </c>
      <c r="F350" s="188">
        <v>6802</v>
      </c>
      <c r="G350" s="188">
        <v>0.114</v>
      </c>
      <c r="K350" s="186">
        <v>1</v>
      </c>
      <c r="L350" s="186">
        <v>20.750651000000001</v>
      </c>
      <c r="M350" s="186">
        <v>125.303</v>
      </c>
      <c r="Q350" s="188">
        <v>124.402</v>
      </c>
      <c r="R350" s="186">
        <v>0</v>
      </c>
      <c r="T350" s="188">
        <v>0.72419270000000002</v>
      </c>
      <c r="V350" s="188">
        <v>3.6786000000000002E-3</v>
      </c>
      <c r="X350" s="188">
        <v>0.36651400000000001</v>
      </c>
      <c r="Y350" s="188" t="s">
        <v>897</v>
      </c>
      <c r="Z350" s="188" t="s">
        <v>841</v>
      </c>
      <c r="AA350" s="188" t="s">
        <v>1091</v>
      </c>
      <c r="AE350" s="186" t="s">
        <v>1092</v>
      </c>
      <c r="AF350" s="186">
        <v>0</v>
      </c>
    </row>
    <row r="351" spans="1:32" x14ac:dyDescent="0.2">
      <c r="A351" s="186" t="s">
        <v>111</v>
      </c>
      <c r="B351" s="186">
        <v>59</v>
      </c>
      <c r="C351" s="186" t="s">
        <v>283</v>
      </c>
      <c r="D351" s="186" t="s">
        <v>284</v>
      </c>
      <c r="E351" s="186">
        <v>0.83899999999999997</v>
      </c>
      <c r="F351" s="188">
        <v>6794</v>
      </c>
      <c r="G351" s="188">
        <v>0</v>
      </c>
      <c r="K351" s="186">
        <v>2</v>
      </c>
      <c r="L351" s="186">
        <v>20.751553000000001</v>
      </c>
      <c r="M351" s="186">
        <v>125.30800000000001</v>
      </c>
      <c r="Q351" s="188">
        <v>124.408</v>
      </c>
      <c r="R351" s="186">
        <v>1</v>
      </c>
      <c r="T351" s="188">
        <v>0.72411029999999998</v>
      </c>
      <c r="V351" s="188">
        <v>3.6782E-3</v>
      </c>
      <c r="X351" s="188">
        <v>0.36647200000000002</v>
      </c>
      <c r="Y351" s="188" t="s">
        <v>975</v>
      </c>
      <c r="Z351" s="188" t="s">
        <v>791</v>
      </c>
      <c r="AA351" s="188" t="s">
        <v>1093</v>
      </c>
      <c r="AE351" s="186" t="s">
        <v>1092</v>
      </c>
      <c r="AF351" s="186">
        <v>0</v>
      </c>
    </row>
    <row r="352" spans="1:32" x14ac:dyDescent="0.2">
      <c r="A352" s="186" t="s">
        <v>111</v>
      </c>
      <c r="B352" s="186">
        <v>59</v>
      </c>
      <c r="C352" s="186" t="s">
        <v>283</v>
      </c>
      <c r="D352" s="186" t="s">
        <v>284</v>
      </c>
      <c r="E352" s="186">
        <v>0.83899999999999997</v>
      </c>
      <c r="F352" s="188">
        <v>4148</v>
      </c>
      <c r="G352" s="188">
        <v>10.234999999999999</v>
      </c>
      <c r="J352" s="188" t="s">
        <v>754</v>
      </c>
      <c r="K352" s="186">
        <v>3</v>
      </c>
      <c r="L352" s="186">
        <v>16.588092700000001</v>
      </c>
      <c r="M352" s="186">
        <v>100.274</v>
      </c>
      <c r="Q352" s="188">
        <v>99.546000000000006</v>
      </c>
      <c r="R352" s="186">
        <v>0</v>
      </c>
      <c r="T352" s="188">
        <v>0.73152139999999999</v>
      </c>
      <c r="V352" s="188">
        <v>3.7158E-3</v>
      </c>
      <c r="X352" s="188">
        <v>0.37020900000000001</v>
      </c>
      <c r="Y352" s="188" t="s">
        <v>840</v>
      </c>
      <c r="Z352" s="188" t="s">
        <v>812</v>
      </c>
      <c r="AA352" s="188" t="s">
        <v>1094</v>
      </c>
      <c r="AE352" s="186" t="s">
        <v>1092</v>
      </c>
      <c r="AF352" s="186">
        <v>0</v>
      </c>
    </row>
    <row r="353" spans="1:32" x14ac:dyDescent="0.2">
      <c r="A353" s="186" t="s">
        <v>111</v>
      </c>
      <c r="B353" s="186">
        <v>59</v>
      </c>
      <c r="C353" s="186" t="s">
        <v>283</v>
      </c>
      <c r="D353" s="186" t="s">
        <v>284</v>
      </c>
      <c r="E353" s="186">
        <v>0.83899999999999997</v>
      </c>
      <c r="H353" s="188">
        <v>871</v>
      </c>
      <c r="I353" s="188">
        <v>-32.395000000000003</v>
      </c>
      <c r="J353" s="188" t="s">
        <v>758</v>
      </c>
      <c r="K353" s="186">
        <v>4</v>
      </c>
      <c r="L353" s="186">
        <v>53.8819607</v>
      </c>
      <c r="M353" s="186">
        <v>23.759</v>
      </c>
      <c r="P353" s="188">
        <v>23.391999999999999</v>
      </c>
      <c r="R353" s="186">
        <v>0</v>
      </c>
      <c r="S353" s="188">
        <v>1.1489640999999999</v>
      </c>
      <c r="U353" s="188">
        <v>1.0817999999999999E-2</v>
      </c>
      <c r="W353" s="188">
        <v>1.0702240000000001</v>
      </c>
      <c r="AB353" s="188" t="s">
        <v>809</v>
      </c>
      <c r="AC353" s="188" t="s">
        <v>835</v>
      </c>
      <c r="AD353" s="188" t="s">
        <v>1086</v>
      </c>
      <c r="AE353" s="186" t="s">
        <v>1092</v>
      </c>
      <c r="AF353" s="186">
        <v>95</v>
      </c>
    </row>
    <row r="354" spans="1:32" x14ac:dyDescent="0.2">
      <c r="A354" s="186" t="s">
        <v>111</v>
      </c>
      <c r="B354" s="186">
        <v>59</v>
      </c>
      <c r="C354" s="186" t="s">
        <v>283</v>
      </c>
      <c r="D354" s="186" t="s">
        <v>284</v>
      </c>
      <c r="E354" s="186">
        <v>0.83899999999999997</v>
      </c>
      <c r="H354" s="188">
        <v>5673</v>
      </c>
      <c r="I354" s="188">
        <v>-43.8</v>
      </c>
      <c r="K354" s="186">
        <v>5</v>
      </c>
      <c r="L354" s="186">
        <v>90.593102900000005</v>
      </c>
      <c r="M354" s="186">
        <v>106.125</v>
      </c>
      <c r="P354" s="188">
        <v>104.51300000000001</v>
      </c>
      <c r="R354" s="186">
        <v>1</v>
      </c>
      <c r="S354" s="188">
        <v>1.1353085999999999</v>
      </c>
      <c r="U354" s="188">
        <v>1.06905E-2</v>
      </c>
      <c r="W354" s="188">
        <v>1.0577430000000001</v>
      </c>
      <c r="AB354" s="188" t="s">
        <v>809</v>
      </c>
      <c r="AC354" s="188" t="s">
        <v>835</v>
      </c>
      <c r="AD354" s="188" t="s">
        <v>921</v>
      </c>
      <c r="AE354" s="186" t="s">
        <v>1092</v>
      </c>
      <c r="AF354" s="186">
        <v>95</v>
      </c>
    </row>
    <row r="355" spans="1:32" x14ac:dyDescent="0.2">
      <c r="A355" s="186" t="s">
        <v>111</v>
      </c>
      <c r="B355" s="186">
        <v>59</v>
      </c>
      <c r="C355" s="186" t="s">
        <v>283</v>
      </c>
      <c r="D355" s="186" t="s">
        <v>284</v>
      </c>
      <c r="E355" s="186">
        <v>0.83899999999999997</v>
      </c>
      <c r="H355" s="188">
        <v>5676</v>
      </c>
      <c r="I355" s="188">
        <v>-44.017000000000003</v>
      </c>
      <c r="K355" s="186">
        <v>6</v>
      </c>
      <c r="L355" s="186">
        <v>90.238678699999994</v>
      </c>
      <c r="M355" s="186">
        <v>106.488</v>
      </c>
      <c r="P355" s="188">
        <v>104.872</v>
      </c>
      <c r="R355" s="186">
        <v>0</v>
      </c>
      <c r="S355" s="188">
        <v>1.1350619</v>
      </c>
      <c r="U355" s="188">
        <v>1.0688100000000001E-2</v>
      </c>
      <c r="W355" s="188">
        <v>1.0575049999999999</v>
      </c>
      <c r="AB355" s="188" t="s">
        <v>798</v>
      </c>
      <c r="AC355" s="188" t="s">
        <v>821</v>
      </c>
      <c r="AD355" s="188" t="s">
        <v>1039</v>
      </c>
      <c r="AE355" s="186" t="s">
        <v>1092</v>
      </c>
      <c r="AF355" s="186">
        <v>95</v>
      </c>
    </row>
    <row r="356" spans="1:32" x14ac:dyDescent="0.2">
      <c r="A356" s="186" t="s">
        <v>111</v>
      </c>
      <c r="B356" s="186">
        <v>60</v>
      </c>
      <c r="C356" s="186" t="s">
        <v>283</v>
      </c>
      <c r="D356" s="186" t="s">
        <v>285</v>
      </c>
      <c r="E356" s="186">
        <v>0.83199999999999996</v>
      </c>
      <c r="F356" s="188">
        <v>6806</v>
      </c>
      <c r="G356" s="188">
        <v>0.113</v>
      </c>
      <c r="K356" s="186">
        <v>1</v>
      </c>
      <c r="L356" s="186">
        <v>20.914779299999999</v>
      </c>
      <c r="M356" s="186">
        <v>125.241</v>
      </c>
      <c r="Q356" s="188">
        <v>124.34</v>
      </c>
      <c r="R356" s="186">
        <v>0</v>
      </c>
      <c r="T356" s="188">
        <v>0.72418309999999997</v>
      </c>
      <c r="V356" s="188">
        <v>3.6786000000000002E-3</v>
      </c>
      <c r="X356" s="188">
        <v>0.36651299999999998</v>
      </c>
      <c r="Y356" s="188" t="s">
        <v>840</v>
      </c>
      <c r="Z356" s="188" t="s">
        <v>864</v>
      </c>
      <c r="AA356" s="188" t="s">
        <v>1095</v>
      </c>
      <c r="AE356" s="186" t="s">
        <v>1096</v>
      </c>
      <c r="AF356" s="186">
        <v>0</v>
      </c>
    </row>
    <row r="357" spans="1:32" x14ac:dyDescent="0.2">
      <c r="A357" s="186" t="s">
        <v>111</v>
      </c>
      <c r="B357" s="186">
        <v>60</v>
      </c>
      <c r="C357" s="186" t="s">
        <v>283</v>
      </c>
      <c r="D357" s="186" t="s">
        <v>285</v>
      </c>
      <c r="E357" s="186">
        <v>0.83199999999999996</v>
      </c>
      <c r="F357" s="188">
        <v>6798</v>
      </c>
      <c r="G357" s="188">
        <v>0</v>
      </c>
      <c r="K357" s="186">
        <v>2</v>
      </c>
      <c r="L357" s="186">
        <v>20.9178937</v>
      </c>
      <c r="M357" s="186">
        <v>125.259</v>
      </c>
      <c r="Q357" s="188">
        <v>124.35899999999999</v>
      </c>
      <c r="R357" s="186">
        <v>1</v>
      </c>
      <c r="T357" s="188">
        <v>0.72410160000000001</v>
      </c>
      <c r="V357" s="188">
        <v>3.6782E-3</v>
      </c>
      <c r="X357" s="188">
        <v>0.36647200000000002</v>
      </c>
      <c r="Y357" s="188" t="s">
        <v>887</v>
      </c>
      <c r="Z357" s="188" t="s">
        <v>807</v>
      </c>
      <c r="AA357" s="188" t="s">
        <v>1097</v>
      </c>
      <c r="AE357" s="186" t="s">
        <v>1096</v>
      </c>
      <c r="AF357" s="186">
        <v>0</v>
      </c>
    </row>
    <row r="358" spans="1:32" x14ac:dyDescent="0.2">
      <c r="A358" s="186" t="s">
        <v>111</v>
      </c>
      <c r="B358" s="186">
        <v>60</v>
      </c>
      <c r="C358" s="186" t="s">
        <v>283</v>
      </c>
      <c r="D358" s="186" t="s">
        <v>285</v>
      </c>
      <c r="E358" s="186">
        <v>0.83199999999999996</v>
      </c>
      <c r="F358" s="188">
        <v>4116</v>
      </c>
      <c r="G358" s="188">
        <v>10.244999999999999</v>
      </c>
      <c r="J358" s="188" t="s">
        <v>754</v>
      </c>
      <c r="K358" s="186">
        <v>3</v>
      </c>
      <c r="L358" s="186">
        <v>16.547438100000001</v>
      </c>
      <c r="M358" s="186">
        <v>99.198999999999998</v>
      </c>
      <c r="Q358" s="188">
        <v>98.477999999999994</v>
      </c>
      <c r="R358" s="186">
        <v>0</v>
      </c>
      <c r="T358" s="188">
        <v>0.7315199</v>
      </c>
      <c r="V358" s="188">
        <v>3.7158999999999998E-3</v>
      </c>
      <c r="X358" s="188">
        <v>0.37021300000000001</v>
      </c>
      <c r="Y358" s="188" t="s">
        <v>829</v>
      </c>
      <c r="Z358" s="188" t="s">
        <v>812</v>
      </c>
      <c r="AA358" s="188" t="s">
        <v>1098</v>
      </c>
      <c r="AE358" s="186" t="s">
        <v>1096</v>
      </c>
      <c r="AF358" s="186">
        <v>0</v>
      </c>
    </row>
    <row r="359" spans="1:32" x14ac:dyDescent="0.2">
      <c r="A359" s="186" t="s">
        <v>111</v>
      </c>
      <c r="B359" s="186">
        <v>60</v>
      </c>
      <c r="C359" s="186" t="s">
        <v>283</v>
      </c>
      <c r="D359" s="186" t="s">
        <v>285</v>
      </c>
      <c r="E359" s="186">
        <v>0.83199999999999996</v>
      </c>
      <c r="H359" s="188">
        <v>866</v>
      </c>
      <c r="I359" s="188">
        <v>-32.311999999999998</v>
      </c>
      <c r="J359" s="188" t="s">
        <v>758</v>
      </c>
      <c r="K359" s="186">
        <v>4</v>
      </c>
      <c r="L359" s="186">
        <v>53.862111599999999</v>
      </c>
      <c r="M359" s="186">
        <v>23.507000000000001</v>
      </c>
      <c r="P359" s="188">
        <v>23.145</v>
      </c>
      <c r="R359" s="186">
        <v>0</v>
      </c>
      <c r="S359" s="188">
        <v>1.1490324999999999</v>
      </c>
      <c r="U359" s="188">
        <v>1.0818899999999999E-2</v>
      </c>
      <c r="W359" s="188">
        <v>1.0703149999999999</v>
      </c>
      <c r="AB359" s="188" t="s">
        <v>809</v>
      </c>
      <c r="AC359" s="188" t="s">
        <v>835</v>
      </c>
      <c r="AD359" s="188" t="s">
        <v>1099</v>
      </c>
      <c r="AE359" s="186" t="s">
        <v>1096</v>
      </c>
      <c r="AF359" s="186">
        <v>95</v>
      </c>
    </row>
    <row r="360" spans="1:32" x14ac:dyDescent="0.2">
      <c r="A360" s="186" t="s">
        <v>111</v>
      </c>
      <c r="B360" s="186">
        <v>60</v>
      </c>
      <c r="C360" s="186" t="s">
        <v>283</v>
      </c>
      <c r="D360" s="186" t="s">
        <v>285</v>
      </c>
      <c r="E360" s="186">
        <v>0.83199999999999996</v>
      </c>
      <c r="H360" s="188">
        <v>5676</v>
      </c>
      <c r="I360" s="188">
        <v>-43.8</v>
      </c>
      <c r="K360" s="186">
        <v>5</v>
      </c>
      <c r="L360" s="186">
        <v>91.386431900000005</v>
      </c>
      <c r="M360" s="186">
        <v>106.093</v>
      </c>
      <c r="P360" s="188">
        <v>104.482</v>
      </c>
      <c r="R360" s="186">
        <v>1</v>
      </c>
      <c r="S360" s="188">
        <v>1.1352918999999999</v>
      </c>
      <c r="U360" s="188">
        <v>1.06905E-2</v>
      </c>
      <c r="W360" s="188">
        <v>1.0577430000000001</v>
      </c>
      <c r="AB360" s="188" t="s">
        <v>809</v>
      </c>
      <c r="AC360" s="188" t="s">
        <v>760</v>
      </c>
      <c r="AD360" s="188" t="s">
        <v>943</v>
      </c>
      <c r="AE360" s="186" t="s">
        <v>1096</v>
      </c>
      <c r="AF360" s="186">
        <v>95</v>
      </c>
    </row>
    <row r="361" spans="1:32" x14ac:dyDescent="0.2">
      <c r="A361" s="186" t="s">
        <v>111</v>
      </c>
      <c r="B361" s="186">
        <v>60</v>
      </c>
      <c r="C361" s="186" t="s">
        <v>283</v>
      </c>
      <c r="D361" s="186" t="s">
        <v>285</v>
      </c>
      <c r="E361" s="186">
        <v>0.83199999999999996</v>
      </c>
      <c r="H361" s="188">
        <v>5669</v>
      </c>
      <c r="I361" s="188">
        <v>-43.997999999999998</v>
      </c>
      <c r="K361" s="186">
        <v>6</v>
      </c>
      <c r="L361" s="186">
        <v>91.177996300000004</v>
      </c>
      <c r="M361" s="186">
        <v>106.306</v>
      </c>
      <c r="P361" s="188">
        <v>104.69199999999999</v>
      </c>
      <c r="R361" s="186">
        <v>0</v>
      </c>
      <c r="S361" s="188">
        <v>1.1350655000000001</v>
      </c>
      <c r="U361" s="188">
        <v>1.06883E-2</v>
      </c>
      <c r="W361" s="188">
        <v>1.057526</v>
      </c>
      <c r="AB361" s="188" t="s">
        <v>798</v>
      </c>
      <c r="AC361" s="188" t="s">
        <v>821</v>
      </c>
      <c r="AD361" s="188" t="s">
        <v>1039</v>
      </c>
      <c r="AE361" s="186" t="s">
        <v>1096</v>
      </c>
      <c r="AF361" s="186">
        <v>95</v>
      </c>
    </row>
    <row r="362" spans="1:32" x14ac:dyDescent="0.2">
      <c r="A362" s="186" t="s">
        <v>111</v>
      </c>
      <c r="B362" s="186">
        <v>61</v>
      </c>
      <c r="C362" s="186" t="s">
        <v>286</v>
      </c>
      <c r="D362" s="186" t="s">
        <v>287</v>
      </c>
      <c r="E362" s="186">
        <v>0.80500000000000005</v>
      </c>
      <c r="F362" s="188">
        <v>6798</v>
      </c>
      <c r="G362" s="188">
        <v>0.121</v>
      </c>
      <c r="K362" s="186">
        <v>1</v>
      </c>
      <c r="L362" s="186">
        <v>21.6239442</v>
      </c>
      <c r="M362" s="186">
        <v>125.285</v>
      </c>
      <c r="Q362" s="188">
        <v>124.384</v>
      </c>
      <c r="R362" s="186">
        <v>0</v>
      </c>
      <c r="T362" s="188">
        <v>0.72418640000000001</v>
      </c>
      <c r="V362" s="188">
        <v>3.6786000000000002E-3</v>
      </c>
      <c r="X362" s="188">
        <v>0.36651600000000001</v>
      </c>
      <c r="Y362" s="188" t="s">
        <v>840</v>
      </c>
      <c r="Z362" s="188" t="s">
        <v>864</v>
      </c>
      <c r="AA362" s="188" t="s">
        <v>1100</v>
      </c>
      <c r="AE362" s="186" t="s">
        <v>1101</v>
      </c>
      <c r="AF362" s="186">
        <v>0</v>
      </c>
    </row>
    <row r="363" spans="1:32" x14ac:dyDescent="0.2">
      <c r="A363" s="186" t="s">
        <v>111</v>
      </c>
      <c r="B363" s="186">
        <v>61</v>
      </c>
      <c r="C363" s="186" t="s">
        <v>286</v>
      </c>
      <c r="D363" s="186" t="s">
        <v>287</v>
      </c>
      <c r="E363" s="186">
        <v>0.80500000000000005</v>
      </c>
      <c r="F363" s="188">
        <v>6805</v>
      </c>
      <c r="G363" s="188">
        <v>0</v>
      </c>
      <c r="K363" s="186">
        <v>2</v>
      </c>
      <c r="L363" s="186">
        <v>21.6103439</v>
      </c>
      <c r="M363" s="186">
        <v>125.20699999999999</v>
      </c>
      <c r="Q363" s="188">
        <v>124.307</v>
      </c>
      <c r="R363" s="186">
        <v>1</v>
      </c>
      <c r="T363" s="188">
        <v>0.72409849999999998</v>
      </c>
      <c r="V363" s="188">
        <v>3.6782E-3</v>
      </c>
      <c r="X363" s="188">
        <v>0.36647200000000002</v>
      </c>
      <c r="Y363" s="188" t="s">
        <v>769</v>
      </c>
      <c r="Z363" s="188" t="s">
        <v>807</v>
      </c>
      <c r="AA363" s="188" t="s">
        <v>1102</v>
      </c>
      <c r="AE363" s="186" t="s">
        <v>1101</v>
      </c>
      <c r="AF363" s="186">
        <v>0</v>
      </c>
    </row>
    <row r="364" spans="1:32" x14ac:dyDescent="0.2">
      <c r="A364" s="186" t="s">
        <v>111</v>
      </c>
      <c r="B364" s="186">
        <v>61</v>
      </c>
      <c r="C364" s="186" t="s">
        <v>286</v>
      </c>
      <c r="D364" s="186" t="s">
        <v>287</v>
      </c>
      <c r="E364" s="186">
        <v>0.80500000000000005</v>
      </c>
      <c r="F364" s="188">
        <v>2431</v>
      </c>
      <c r="G364" s="188">
        <v>12.831</v>
      </c>
      <c r="J364" s="188" t="s">
        <v>754</v>
      </c>
      <c r="K364" s="186">
        <v>3</v>
      </c>
      <c r="L364" s="186">
        <v>10.0394387</v>
      </c>
      <c r="M364" s="186">
        <v>58.332999999999998</v>
      </c>
      <c r="Q364" s="188">
        <v>57.908000000000001</v>
      </c>
      <c r="R364" s="186">
        <v>0</v>
      </c>
      <c r="T364" s="188">
        <v>0.73338950000000003</v>
      </c>
      <c r="V364" s="188">
        <v>3.7253999999999998E-3</v>
      </c>
      <c r="X364" s="188">
        <v>0.37115700000000001</v>
      </c>
      <c r="Y364" s="188" t="s">
        <v>811</v>
      </c>
      <c r="Z364" s="188" t="s">
        <v>817</v>
      </c>
      <c r="AA364" s="188" t="s">
        <v>1103</v>
      </c>
      <c r="AE364" s="186" t="s">
        <v>1101</v>
      </c>
      <c r="AF364" s="186">
        <v>0</v>
      </c>
    </row>
    <row r="365" spans="1:32" x14ac:dyDescent="0.2">
      <c r="A365" s="186" t="s">
        <v>111</v>
      </c>
      <c r="B365" s="186">
        <v>61</v>
      </c>
      <c r="C365" s="186" t="s">
        <v>286</v>
      </c>
      <c r="D365" s="186" t="s">
        <v>287</v>
      </c>
      <c r="E365" s="186">
        <v>0.80500000000000005</v>
      </c>
      <c r="H365" s="188">
        <v>994</v>
      </c>
      <c r="I365" s="188">
        <v>-32.999000000000002</v>
      </c>
      <c r="J365" s="188" t="s">
        <v>758</v>
      </c>
      <c r="K365" s="186">
        <v>4</v>
      </c>
      <c r="L365" s="186">
        <v>62.521423400000003</v>
      </c>
      <c r="M365" s="186">
        <v>27.146999999999998</v>
      </c>
      <c r="P365" s="188">
        <v>26.728999999999999</v>
      </c>
      <c r="R365" s="186">
        <v>0</v>
      </c>
      <c r="S365" s="188">
        <v>1.1482559000000001</v>
      </c>
      <c r="U365" s="188">
        <v>1.0811299999999999E-2</v>
      </c>
      <c r="W365" s="188">
        <v>1.069563</v>
      </c>
      <c r="AB365" s="188" t="s">
        <v>809</v>
      </c>
      <c r="AC365" s="188" t="s">
        <v>835</v>
      </c>
      <c r="AD365" s="188" t="s">
        <v>1065</v>
      </c>
      <c r="AE365" s="186" t="s">
        <v>1101</v>
      </c>
      <c r="AF365" s="186">
        <v>95</v>
      </c>
    </row>
    <row r="366" spans="1:32" x14ac:dyDescent="0.2">
      <c r="A366" s="186" t="s">
        <v>111</v>
      </c>
      <c r="B366" s="186">
        <v>61</v>
      </c>
      <c r="C366" s="186" t="s">
        <v>286</v>
      </c>
      <c r="D366" s="186" t="s">
        <v>287</v>
      </c>
      <c r="E366" s="186">
        <v>0.80500000000000005</v>
      </c>
      <c r="H366" s="188">
        <v>5671</v>
      </c>
      <c r="I366" s="188">
        <v>-43.8</v>
      </c>
      <c r="K366" s="186">
        <v>5</v>
      </c>
      <c r="L366" s="186">
        <v>94.478018599999999</v>
      </c>
      <c r="M366" s="186">
        <v>106.066</v>
      </c>
      <c r="P366" s="188">
        <v>104.456</v>
      </c>
      <c r="R366" s="186">
        <v>1</v>
      </c>
      <c r="S366" s="188">
        <v>1.1352865000000001</v>
      </c>
      <c r="U366" s="188">
        <v>1.06905E-2</v>
      </c>
      <c r="W366" s="188">
        <v>1.0577430000000001</v>
      </c>
      <c r="AB366" s="188" t="s">
        <v>809</v>
      </c>
      <c r="AC366" s="188" t="s">
        <v>835</v>
      </c>
      <c r="AD366" s="188" t="s">
        <v>943</v>
      </c>
      <c r="AE366" s="186" t="s">
        <v>1101</v>
      </c>
      <c r="AF366" s="186">
        <v>95</v>
      </c>
    </row>
    <row r="367" spans="1:32" x14ac:dyDescent="0.2">
      <c r="A367" s="186" t="s">
        <v>111</v>
      </c>
      <c r="B367" s="186">
        <v>61</v>
      </c>
      <c r="C367" s="186" t="s">
        <v>286</v>
      </c>
      <c r="D367" s="186" t="s">
        <v>287</v>
      </c>
      <c r="E367" s="186">
        <v>0.80500000000000005</v>
      </c>
      <c r="H367" s="188">
        <v>5665</v>
      </c>
      <c r="I367" s="188">
        <v>-44.024000000000001</v>
      </c>
      <c r="K367" s="186">
        <v>6</v>
      </c>
      <c r="L367" s="186">
        <v>94.330693800000006</v>
      </c>
      <c r="M367" s="186">
        <v>106.212</v>
      </c>
      <c r="P367" s="188">
        <v>104.6</v>
      </c>
      <c r="R367" s="186">
        <v>0</v>
      </c>
      <c r="S367" s="188">
        <v>1.1350312</v>
      </c>
      <c r="U367" s="188">
        <v>1.0688E-2</v>
      </c>
      <c r="W367" s="188">
        <v>1.057498</v>
      </c>
      <c r="AB367" s="188" t="s">
        <v>765</v>
      </c>
      <c r="AC367" s="188" t="s">
        <v>1082</v>
      </c>
      <c r="AD367" s="188" t="s">
        <v>1039</v>
      </c>
      <c r="AE367" s="186" t="s">
        <v>1101</v>
      </c>
      <c r="AF367" s="186">
        <v>95</v>
      </c>
    </row>
    <row r="368" spans="1:32" x14ac:dyDescent="0.2">
      <c r="A368" s="186" t="s">
        <v>112</v>
      </c>
      <c r="B368" s="186">
        <v>62</v>
      </c>
      <c r="C368" s="186" t="s">
        <v>288</v>
      </c>
      <c r="D368" s="186" t="s">
        <v>289</v>
      </c>
      <c r="E368" s="186">
        <v>0.81799999999999995</v>
      </c>
      <c r="F368" s="188">
        <v>6796</v>
      </c>
      <c r="G368" s="188">
        <v>0.13100000000000001</v>
      </c>
      <c r="K368" s="186">
        <v>1</v>
      </c>
      <c r="L368" s="186">
        <v>21.265426000000001</v>
      </c>
      <c r="M368" s="186">
        <v>125.19799999999999</v>
      </c>
      <c r="Q368" s="188">
        <v>124.298</v>
      </c>
      <c r="R368" s="186">
        <v>0</v>
      </c>
      <c r="T368" s="188">
        <v>0.72419169999999999</v>
      </c>
      <c r="V368" s="188">
        <v>3.6787E-3</v>
      </c>
      <c r="X368" s="188">
        <v>0.36652000000000001</v>
      </c>
      <c r="Y368" s="188" t="s">
        <v>840</v>
      </c>
      <c r="Z368" s="188" t="s">
        <v>864</v>
      </c>
      <c r="AA368" s="188" t="s">
        <v>1078</v>
      </c>
      <c r="AE368" s="186" t="s">
        <v>1104</v>
      </c>
      <c r="AF368" s="186">
        <v>0</v>
      </c>
    </row>
    <row r="369" spans="1:32" x14ac:dyDescent="0.2">
      <c r="A369" s="186" t="s">
        <v>112</v>
      </c>
      <c r="B369" s="186">
        <v>62</v>
      </c>
      <c r="C369" s="186" t="s">
        <v>288</v>
      </c>
      <c r="D369" s="186" t="s">
        <v>289</v>
      </c>
      <c r="E369" s="186">
        <v>0.81799999999999995</v>
      </c>
      <c r="F369" s="188">
        <v>6790</v>
      </c>
      <c r="G369" s="188">
        <v>0</v>
      </c>
      <c r="K369" s="186">
        <v>2</v>
      </c>
      <c r="L369" s="186">
        <v>21.259946200000002</v>
      </c>
      <c r="M369" s="186">
        <v>125.166</v>
      </c>
      <c r="Q369" s="188">
        <v>124.26600000000001</v>
      </c>
      <c r="R369" s="186">
        <v>1</v>
      </c>
      <c r="T369" s="188">
        <v>0.72409670000000004</v>
      </c>
      <c r="V369" s="188">
        <v>3.6782E-3</v>
      </c>
      <c r="X369" s="188">
        <v>0.36647200000000002</v>
      </c>
      <c r="Y369" s="188" t="s">
        <v>769</v>
      </c>
      <c r="Z369" s="188" t="s">
        <v>807</v>
      </c>
      <c r="AA369" s="188" t="s">
        <v>1105</v>
      </c>
      <c r="AE369" s="186" t="s">
        <v>1104</v>
      </c>
      <c r="AF369" s="186">
        <v>0</v>
      </c>
    </row>
    <row r="370" spans="1:32" x14ac:dyDescent="0.2">
      <c r="A370" s="186" t="s">
        <v>112</v>
      </c>
      <c r="B370" s="186">
        <v>62</v>
      </c>
      <c r="C370" s="186" t="s">
        <v>288</v>
      </c>
      <c r="D370" s="186" t="s">
        <v>289</v>
      </c>
      <c r="E370" s="186">
        <v>0.81799999999999995</v>
      </c>
      <c r="F370" s="188">
        <v>3803</v>
      </c>
      <c r="G370" s="188">
        <v>12.375999999999999</v>
      </c>
      <c r="J370" s="188" t="s">
        <v>754</v>
      </c>
      <c r="K370" s="186">
        <v>3</v>
      </c>
      <c r="L370" s="186">
        <v>15.495926499999999</v>
      </c>
      <c r="M370" s="186">
        <v>91.361999999999995</v>
      </c>
      <c r="Q370" s="188">
        <v>90.697000000000003</v>
      </c>
      <c r="R370" s="186">
        <v>0</v>
      </c>
      <c r="T370" s="188">
        <v>0.73305830000000005</v>
      </c>
      <c r="V370" s="188">
        <v>3.7236999999999999E-3</v>
      </c>
      <c r="X370" s="188">
        <v>0.37099100000000002</v>
      </c>
      <c r="Y370" s="188" t="s">
        <v>811</v>
      </c>
      <c r="Z370" s="188" t="s">
        <v>817</v>
      </c>
      <c r="AA370" s="188" t="s">
        <v>1077</v>
      </c>
      <c r="AE370" s="186" t="s">
        <v>1104</v>
      </c>
      <c r="AF370" s="186">
        <v>0</v>
      </c>
    </row>
    <row r="371" spans="1:32" x14ac:dyDescent="0.2">
      <c r="A371" s="186" t="s">
        <v>112</v>
      </c>
      <c r="B371" s="186">
        <v>62</v>
      </c>
      <c r="C371" s="186" t="s">
        <v>288</v>
      </c>
      <c r="D371" s="186" t="s">
        <v>289</v>
      </c>
      <c r="E371" s="186">
        <v>0.81799999999999995</v>
      </c>
      <c r="H371" s="188">
        <v>901</v>
      </c>
      <c r="I371" s="188">
        <v>-33.411000000000001</v>
      </c>
      <c r="J371" s="188" t="s">
        <v>758</v>
      </c>
      <c r="K371" s="186">
        <v>4</v>
      </c>
      <c r="L371" s="186">
        <v>56.637975300000001</v>
      </c>
      <c r="M371" s="186">
        <v>24.483000000000001</v>
      </c>
      <c r="P371" s="188">
        <v>24.106000000000002</v>
      </c>
      <c r="R371" s="186">
        <v>0</v>
      </c>
      <c r="S371" s="188">
        <v>1.1478231999999999</v>
      </c>
      <c r="U371" s="188">
        <v>1.0806700000000001E-2</v>
      </c>
      <c r="W371" s="188">
        <v>1.0691120000000001</v>
      </c>
      <c r="AB371" s="188" t="s">
        <v>809</v>
      </c>
      <c r="AC371" s="188" t="s">
        <v>835</v>
      </c>
      <c r="AD371" s="188" t="s">
        <v>1086</v>
      </c>
      <c r="AE371" s="186" t="s">
        <v>1104</v>
      </c>
      <c r="AF371" s="186">
        <v>95</v>
      </c>
    </row>
    <row r="372" spans="1:32" x14ac:dyDescent="0.2">
      <c r="A372" s="186" t="s">
        <v>112</v>
      </c>
      <c r="B372" s="186">
        <v>62</v>
      </c>
      <c r="C372" s="186" t="s">
        <v>288</v>
      </c>
      <c r="D372" s="186" t="s">
        <v>289</v>
      </c>
      <c r="E372" s="186">
        <v>0.81799999999999995</v>
      </c>
      <c r="H372" s="188">
        <v>5674</v>
      </c>
      <c r="I372" s="188">
        <v>-43.8</v>
      </c>
      <c r="K372" s="186">
        <v>5</v>
      </c>
      <c r="L372" s="186">
        <v>93.068218999999999</v>
      </c>
      <c r="M372" s="186">
        <v>105.974</v>
      </c>
      <c r="P372" s="188">
        <v>104.36499999999999</v>
      </c>
      <c r="R372" s="186">
        <v>1</v>
      </c>
      <c r="S372" s="188">
        <v>1.1352841</v>
      </c>
      <c r="U372" s="188">
        <v>1.06905E-2</v>
      </c>
      <c r="W372" s="188">
        <v>1.0577430000000001</v>
      </c>
      <c r="AB372" s="188" t="s">
        <v>809</v>
      </c>
      <c r="AC372" s="188" t="s">
        <v>835</v>
      </c>
      <c r="AD372" s="188" t="s">
        <v>943</v>
      </c>
      <c r="AE372" s="186" t="s">
        <v>1104</v>
      </c>
      <c r="AF372" s="186">
        <v>95</v>
      </c>
    </row>
    <row r="373" spans="1:32" x14ac:dyDescent="0.2">
      <c r="A373" s="186" t="s">
        <v>112</v>
      </c>
      <c r="B373" s="186">
        <v>62</v>
      </c>
      <c r="C373" s="186" t="s">
        <v>288</v>
      </c>
      <c r="D373" s="186" t="s">
        <v>289</v>
      </c>
      <c r="E373" s="186">
        <v>0.81799999999999995</v>
      </c>
      <c r="H373" s="188">
        <v>5668</v>
      </c>
      <c r="I373" s="188">
        <v>-44.000999999999998</v>
      </c>
      <c r="K373" s="186">
        <v>6</v>
      </c>
      <c r="L373" s="186">
        <v>92.778102399999995</v>
      </c>
      <c r="M373" s="186">
        <v>106.26600000000001</v>
      </c>
      <c r="P373" s="188">
        <v>104.65300000000001</v>
      </c>
      <c r="R373" s="186">
        <v>0</v>
      </c>
      <c r="S373" s="188">
        <v>1.1350549000000001</v>
      </c>
      <c r="U373" s="188">
        <v>1.06883E-2</v>
      </c>
      <c r="W373" s="188">
        <v>1.057523</v>
      </c>
      <c r="AB373" s="188" t="s">
        <v>765</v>
      </c>
      <c r="AC373" s="188" t="s">
        <v>821</v>
      </c>
      <c r="AD373" s="188" t="s">
        <v>1039</v>
      </c>
      <c r="AE373" s="186" t="s">
        <v>1104</v>
      </c>
      <c r="AF373" s="186">
        <v>95</v>
      </c>
    </row>
    <row r="374" spans="1:32" x14ac:dyDescent="0.2">
      <c r="A374" s="186" t="s">
        <v>112</v>
      </c>
      <c r="B374" s="186">
        <v>63</v>
      </c>
      <c r="C374" s="186" t="s">
        <v>290</v>
      </c>
      <c r="D374" s="186" t="s">
        <v>291</v>
      </c>
      <c r="E374" s="186">
        <v>0.81200000000000006</v>
      </c>
      <c r="F374" s="188">
        <v>6792</v>
      </c>
      <c r="G374" s="188">
        <v>0.125</v>
      </c>
      <c r="K374" s="186">
        <v>1</v>
      </c>
      <c r="L374" s="186">
        <v>21.4006209</v>
      </c>
      <c r="M374" s="186">
        <v>125.07</v>
      </c>
      <c r="Q374" s="188">
        <v>124.17100000000001</v>
      </c>
      <c r="R374" s="186">
        <v>0</v>
      </c>
      <c r="T374" s="188">
        <v>0.7242014</v>
      </c>
      <c r="V374" s="188">
        <v>3.6787E-3</v>
      </c>
      <c r="X374" s="188">
        <v>0.36651800000000001</v>
      </c>
      <c r="Y374" s="188" t="s">
        <v>840</v>
      </c>
      <c r="Z374" s="188" t="s">
        <v>864</v>
      </c>
      <c r="AA374" s="188" t="s">
        <v>1106</v>
      </c>
      <c r="AE374" s="186" t="s">
        <v>1107</v>
      </c>
      <c r="AF374" s="186">
        <v>0</v>
      </c>
    </row>
    <row r="375" spans="1:32" x14ac:dyDescent="0.2">
      <c r="A375" s="186" t="s">
        <v>112</v>
      </c>
      <c r="B375" s="186">
        <v>63</v>
      </c>
      <c r="C375" s="186" t="s">
        <v>290</v>
      </c>
      <c r="D375" s="186" t="s">
        <v>291</v>
      </c>
      <c r="E375" s="186">
        <v>0.81200000000000006</v>
      </c>
      <c r="F375" s="188">
        <v>6788</v>
      </c>
      <c r="G375" s="188">
        <v>0</v>
      </c>
      <c r="K375" s="186">
        <v>2</v>
      </c>
      <c r="L375" s="186">
        <v>21.403241999999999</v>
      </c>
      <c r="M375" s="186">
        <v>125.086</v>
      </c>
      <c r="Q375" s="188">
        <v>124.18600000000001</v>
      </c>
      <c r="R375" s="186">
        <v>1</v>
      </c>
      <c r="T375" s="188">
        <v>0.72411119999999995</v>
      </c>
      <c r="V375" s="188">
        <v>3.6782E-3</v>
      </c>
      <c r="X375" s="188">
        <v>0.36647200000000002</v>
      </c>
      <c r="Y375" s="188" t="s">
        <v>769</v>
      </c>
      <c r="Z375" s="188" t="s">
        <v>770</v>
      </c>
      <c r="AA375" s="188" t="s">
        <v>1108</v>
      </c>
      <c r="AE375" s="186" t="s">
        <v>1107</v>
      </c>
      <c r="AF375" s="186">
        <v>0</v>
      </c>
    </row>
    <row r="376" spans="1:32" x14ac:dyDescent="0.2">
      <c r="A376" s="186" t="s">
        <v>112</v>
      </c>
      <c r="B376" s="186">
        <v>63</v>
      </c>
      <c r="C376" s="186" t="s">
        <v>290</v>
      </c>
      <c r="D376" s="186" t="s">
        <v>291</v>
      </c>
      <c r="E376" s="186">
        <v>0.81200000000000006</v>
      </c>
      <c r="F376" s="188">
        <v>3604</v>
      </c>
      <c r="G376" s="188">
        <v>13.26</v>
      </c>
      <c r="J376" s="188" t="s">
        <v>754</v>
      </c>
      <c r="K376" s="186">
        <v>3</v>
      </c>
      <c r="L376" s="186">
        <v>14.802368700000001</v>
      </c>
      <c r="M376" s="186">
        <v>86.65</v>
      </c>
      <c r="Q376" s="188">
        <v>86.019000000000005</v>
      </c>
      <c r="R376" s="186">
        <v>0</v>
      </c>
      <c r="T376" s="188">
        <v>0.73371319999999995</v>
      </c>
      <c r="V376" s="188">
        <v>3.7269999999999998E-3</v>
      </c>
      <c r="X376" s="188">
        <v>0.37131399999999998</v>
      </c>
      <c r="Y376" s="188" t="s">
        <v>829</v>
      </c>
      <c r="Z376" s="188" t="s">
        <v>812</v>
      </c>
      <c r="AA376" s="188" t="s">
        <v>1109</v>
      </c>
      <c r="AE376" s="186" t="s">
        <v>1107</v>
      </c>
      <c r="AF376" s="186">
        <v>0</v>
      </c>
    </row>
    <row r="377" spans="1:32" x14ac:dyDescent="0.2">
      <c r="A377" s="186" t="s">
        <v>112</v>
      </c>
      <c r="B377" s="186">
        <v>63</v>
      </c>
      <c r="C377" s="186" t="s">
        <v>290</v>
      </c>
      <c r="D377" s="186" t="s">
        <v>291</v>
      </c>
      <c r="E377" s="186">
        <v>0.81200000000000006</v>
      </c>
      <c r="H377" s="188">
        <v>877</v>
      </c>
      <c r="I377" s="188">
        <v>-33.542000000000002</v>
      </c>
      <c r="J377" s="188" t="s">
        <v>758</v>
      </c>
      <c r="K377" s="186">
        <v>4</v>
      </c>
      <c r="L377" s="186">
        <v>55.820084199999997</v>
      </c>
      <c r="M377" s="186">
        <v>23.835000000000001</v>
      </c>
      <c r="P377" s="188">
        <v>23.468</v>
      </c>
      <c r="R377" s="186">
        <v>0</v>
      </c>
      <c r="S377" s="188">
        <v>1.1476774999999999</v>
      </c>
      <c r="U377" s="188">
        <v>1.0805199999999999E-2</v>
      </c>
      <c r="W377" s="188">
        <v>1.0689690000000001</v>
      </c>
      <c r="AB377" s="188" t="s">
        <v>809</v>
      </c>
      <c r="AC377" s="188" t="s">
        <v>835</v>
      </c>
      <c r="AD377" s="188" t="s">
        <v>1099</v>
      </c>
      <c r="AE377" s="186" t="s">
        <v>1107</v>
      </c>
      <c r="AF377" s="186">
        <v>95</v>
      </c>
    </row>
    <row r="378" spans="1:32" x14ac:dyDescent="0.2">
      <c r="A378" s="186" t="s">
        <v>112</v>
      </c>
      <c r="B378" s="186">
        <v>63</v>
      </c>
      <c r="C378" s="186" t="s">
        <v>290</v>
      </c>
      <c r="D378" s="186" t="s">
        <v>291</v>
      </c>
      <c r="E378" s="186">
        <v>0.81200000000000006</v>
      </c>
      <c r="H378" s="188">
        <v>5662</v>
      </c>
      <c r="I378" s="188">
        <v>-43.8</v>
      </c>
      <c r="K378" s="186">
        <v>5</v>
      </c>
      <c r="L378" s="186">
        <v>93.766449100000003</v>
      </c>
      <c r="M378" s="186">
        <v>105.96299999999999</v>
      </c>
      <c r="P378" s="188">
        <v>104.354</v>
      </c>
      <c r="R378" s="186">
        <v>1</v>
      </c>
      <c r="S378" s="188">
        <v>1.1352804999999999</v>
      </c>
      <c r="U378" s="188">
        <v>1.06905E-2</v>
      </c>
      <c r="W378" s="188">
        <v>1.0577430000000001</v>
      </c>
      <c r="AB378" s="188" t="s">
        <v>809</v>
      </c>
      <c r="AC378" s="188" t="s">
        <v>835</v>
      </c>
      <c r="AD378" s="188" t="s">
        <v>930</v>
      </c>
      <c r="AE378" s="186" t="s">
        <v>1107</v>
      </c>
      <c r="AF378" s="186">
        <v>95</v>
      </c>
    </row>
    <row r="379" spans="1:32" x14ac:dyDescent="0.2">
      <c r="A379" s="186" t="s">
        <v>112</v>
      </c>
      <c r="B379" s="186">
        <v>63</v>
      </c>
      <c r="C379" s="186" t="s">
        <v>290</v>
      </c>
      <c r="D379" s="186" t="s">
        <v>291</v>
      </c>
      <c r="E379" s="186">
        <v>0.81200000000000006</v>
      </c>
      <c r="H379" s="188">
        <v>5669</v>
      </c>
      <c r="I379" s="188">
        <v>-44.027999999999999</v>
      </c>
      <c r="K379" s="186">
        <v>6</v>
      </c>
      <c r="L379" s="186">
        <v>93.477859300000006</v>
      </c>
      <c r="M379" s="186">
        <v>106.252</v>
      </c>
      <c r="P379" s="188">
        <v>104.639</v>
      </c>
      <c r="R379" s="186">
        <v>0</v>
      </c>
      <c r="S379" s="188">
        <v>1.135022</v>
      </c>
      <c r="U379" s="188">
        <v>1.0688E-2</v>
      </c>
      <c r="W379" s="188">
        <v>1.057493</v>
      </c>
      <c r="AB379" s="188" t="s">
        <v>765</v>
      </c>
      <c r="AC379" s="188" t="s">
        <v>821</v>
      </c>
      <c r="AD379" s="188" t="s">
        <v>1044</v>
      </c>
      <c r="AE379" s="186" t="s">
        <v>1107</v>
      </c>
      <c r="AF379" s="186">
        <v>95</v>
      </c>
    </row>
    <row r="380" spans="1:32" x14ac:dyDescent="0.2">
      <c r="A380" s="186" t="s">
        <v>112</v>
      </c>
      <c r="B380" s="186">
        <v>64</v>
      </c>
      <c r="C380" s="186" t="s">
        <v>99</v>
      </c>
      <c r="D380" s="186" t="s">
        <v>700</v>
      </c>
      <c r="E380" s="186">
        <v>0.78300000000000003</v>
      </c>
      <c r="F380" s="188">
        <v>6783</v>
      </c>
      <c r="G380" s="188">
        <v>0.11</v>
      </c>
      <c r="K380" s="186">
        <v>1</v>
      </c>
      <c r="L380" s="186">
        <v>22.1795717</v>
      </c>
      <c r="M380" s="186">
        <v>124.994</v>
      </c>
      <c r="Q380" s="188">
        <v>124.095</v>
      </c>
      <c r="R380" s="186">
        <v>0</v>
      </c>
      <c r="T380" s="188">
        <v>0.72419540000000004</v>
      </c>
      <c r="V380" s="188">
        <v>3.6786000000000002E-3</v>
      </c>
      <c r="X380" s="188">
        <v>0.366512</v>
      </c>
      <c r="Y380" s="188" t="s">
        <v>829</v>
      </c>
      <c r="Z380" s="188" t="s">
        <v>847</v>
      </c>
      <c r="AA380" s="188" t="s">
        <v>1110</v>
      </c>
      <c r="AE380" s="186" t="s">
        <v>1111</v>
      </c>
      <c r="AF380" s="186">
        <v>0</v>
      </c>
    </row>
    <row r="381" spans="1:32" x14ac:dyDescent="0.2">
      <c r="A381" s="186" t="s">
        <v>112</v>
      </c>
      <c r="B381" s="186">
        <v>64</v>
      </c>
      <c r="C381" s="186" t="s">
        <v>99</v>
      </c>
      <c r="D381" s="186" t="s">
        <v>700</v>
      </c>
      <c r="E381" s="186">
        <v>0.78300000000000003</v>
      </c>
      <c r="F381" s="188">
        <v>6786</v>
      </c>
      <c r="G381" s="188">
        <v>0</v>
      </c>
      <c r="K381" s="186">
        <v>2</v>
      </c>
      <c r="L381" s="186">
        <v>22.208566300000001</v>
      </c>
      <c r="M381" s="186">
        <v>125.15600000000001</v>
      </c>
      <c r="Q381" s="188">
        <v>124.25700000000001</v>
      </c>
      <c r="R381" s="186">
        <v>1</v>
      </c>
      <c r="T381" s="188">
        <v>0.72411579999999998</v>
      </c>
      <c r="V381" s="188">
        <v>3.6782E-3</v>
      </c>
      <c r="X381" s="188">
        <v>0.36647200000000002</v>
      </c>
      <c r="Y381" s="188" t="s">
        <v>769</v>
      </c>
      <c r="Z381" s="188" t="s">
        <v>770</v>
      </c>
      <c r="AA381" s="188" t="s">
        <v>1112</v>
      </c>
      <c r="AE381" s="186" t="s">
        <v>1111</v>
      </c>
      <c r="AF381" s="186">
        <v>0</v>
      </c>
    </row>
    <row r="382" spans="1:32" x14ac:dyDescent="0.2">
      <c r="A382" s="186" t="s">
        <v>112</v>
      </c>
      <c r="B382" s="186">
        <v>64</v>
      </c>
      <c r="C382" s="186" t="s">
        <v>99</v>
      </c>
      <c r="D382" s="186" t="s">
        <v>700</v>
      </c>
      <c r="E382" s="186">
        <v>0.78300000000000003</v>
      </c>
      <c r="F382" s="188">
        <v>2484</v>
      </c>
      <c r="G382" s="188">
        <v>-2.8530000000000002</v>
      </c>
      <c r="J382" s="188" t="s">
        <v>754</v>
      </c>
      <c r="K382" s="186">
        <v>3</v>
      </c>
      <c r="L382" s="186">
        <v>10.6466224</v>
      </c>
      <c r="M382" s="186">
        <v>60.165999999999997</v>
      </c>
      <c r="Q382" s="188">
        <v>59.734000000000002</v>
      </c>
      <c r="R382" s="186">
        <v>0</v>
      </c>
      <c r="T382" s="188">
        <v>0.72204970000000002</v>
      </c>
      <c r="V382" s="188">
        <v>3.6676999999999999E-3</v>
      </c>
      <c r="X382" s="188">
        <v>0.36542999999999998</v>
      </c>
      <c r="Y382" s="188" t="s">
        <v>811</v>
      </c>
      <c r="Z382" s="188" t="s">
        <v>817</v>
      </c>
      <c r="AA382" s="188" t="s">
        <v>1094</v>
      </c>
      <c r="AE382" s="186" t="s">
        <v>1111</v>
      </c>
      <c r="AF382" s="186">
        <v>0</v>
      </c>
    </row>
    <row r="383" spans="1:32" x14ac:dyDescent="0.2">
      <c r="A383" s="186" t="s">
        <v>112</v>
      </c>
      <c r="B383" s="186">
        <v>64</v>
      </c>
      <c r="C383" s="186" t="s">
        <v>99</v>
      </c>
      <c r="D383" s="186" t="s">
        <v>700</v>
      </c>
      <c r="E383" s="186">
        <v>0.78300000000000003</v>
      </c>
      <c r="H383" s="188">
        <v>694</v>
      </c>
      <c r="I383" s="188">
        <v>-29.77</v>
      </c>
      <c r="J383" s="188" t="s">
        <v>758</v>
      </c>
      <c r="K383" s="186">
        <v>4</v>
      </c>
      <c r="L383" s="186">
        <v>47.027035099999999</v>
      </c>
      <c r="M383" s="186">
        <v>18.628</v>
      </c>
      <c r="P383" s="188">
        <v>18.341000000000001</v>
      </c>
      <c r="R383" s="186">
        <v>0</v>
      </c>
      <c r="S383" s="188">
        <v>1.1518956</v>
      </c>
      <c r="U383" s="188">
        <v>1.08474E-2</v>
      </c>
      <c r="W383" s="188">
        <v>1.073096</v>
      </c>
      <c r="AB383" s="188" t="s">
        <v>809</v>
      </c>
      <c r="AC383" s="188" t="s">
        <v>835</v>
      </c>
      <c r="AD383" s="188" t="s">
        <v>1086</v>
      </c>
      <c r="AE383" s="186" t="s">
        <v>1111</v>
      </c>
      <c r="AF383" s="186">
        <v>95</v>
      </c>
    </row>
    <row r="384" spans="1:32" x14ac:dyDescent="0.2">
      <c r="A384" s="186" t="s">
        <v>112</v>
      </c>
      <c r="B384" s="186">
        <v>64</v>
      </c>
      <c r="C384" s="186" t="s">
        <v>99</v>
      </c>
      <c r="D384" s="186" t="s">
        <v>700</v>
      </c>
      <c r="E384" s="186">
        <v>0.78300000000000003</v>
      </c>
      <c r="H384" s="188">
        <v>5661</v>
      </c>
      <c r="I384" s="188">
        <v>-43.8</v>
      </c>
      <c r="K384" s="186">
        <v>5</v>
      </c>
      <c r="L384" s="186">
        <v>97.2790447</v>
      </c>
      <c r="M384" s="186">
        <v>105.925</v>
      </c>
      <c r="P384" s="188">
        <v>104.316</v>
      </c>
      <c r="R384" s="186">
        <v>1</v>
      </c>
      <c r="S384" s="188">
        <v>1.1353120000000001</v>
      </c>
      <c r="U384" s="188">
        <v>1.06905E-2</v>
      </c>
      <c r="W384" s="188">
        <v>1.0577430000000001</v>
      </c>
      <c r="AB384" s="188" t="s">
        <v>759</v>
      </c>
      <c r="AC384" s="188" t="s">
        <v>760</v>
      </c>
      <c r="AD384" s="188" t="s">
        <v>921</v>
      </c>
      <c r="AE384" s="186" t="s">
        <v>1111</v>
      </c>
      <c r="AF384" s="186">
        <v>95</v>
      </c>
    </row>
    <row r="385" spans="1:32" x14ac:dyDescent="0.2">
      <c r="A385" s="186" t="s">
        <v>112</v>
      </c>
      <c r="B385" s="186">
        <v>64</v>
      </c>
      <c r="C385" s="186" t="s">
        <v>99</v>
      </c>
      <c r="D385" s="186" t="s">
        <v>700</v>
      </c>
      <c r="E385" s="186">
        <v>0.78300000000000003</v>
      </c>
      <c r="H385" s="188">
        <v>5667</v>
      </c>
      <c r="I385" s="188">
        <v>-44.006999999999998</v>
      </c>
      <c r="K385" s="186">
        <v>6</v>
      </c>
      <c r="L385" s="186">
        <v>96.987133600000007</v>
      </c>
      <c r="M385" s="186">
        <v>106.20699999999999</v>
      </c>
      <c r="P385" s="188">
        <v>104.59399999999999</v>
      </c>
      <c r="R385" s="186">
        <v>0</v>
      </c>
      <c r="S385" s="188">
        <v>1.1350761</v>
      </c>
      <c r="U385" s="188">
        <v>1.06882E-2</v>
      </c>
      <c r="W385" s="188">
        <v>1.0575159999999999</v>
      </c>
      <c r="AB385" s="188" t="s">
        <v>798</v>
      </c>
      <c r="AC385" s="188" t="s">
        <v>821</v>
      </c>
      <c r="AD385" s="188" t="s">
        <v>1018</v>
      </c>
      <c r="AE385" s="186" t="s">
        <v>1111</v>
      </c>
      <c r="AF385" s="186">
        <v>95</v>
      </c>
    </row>
    <row r="386" spans="1:32" x14ac:dyDescent="0.2">
      <c r="A386" s="186" t="s">
        <v>112</v>
      </c>
      <c r="B386" s="186">
        <v>65</v>
      </c>
      <c r="C386" s="186" t="s">
        <v>100</v>
      </c>
      <c r="D386" s="186" t="s">
        <v>700</v>
      </c>
      <c r="E386" s="186">
        <v>0.79400000000000004</v>
      </c>
      <c r="F386" s="188">
        <v>6791</v>
      </c>
      <c r="G386" s="188">
        <v>9.4E-2</v>
      </c>
      <c r="K386" s="186">
        <v>1</v>
      </c>
      <c r="L386" s="186">
        <v>21.884110799999998</v>
      </c>
      <c r="M386" s="186">
        <v>125.06100000000001</v>
      </c>
      <c r="Q386" s="188">
        <v>124.16200000000001</v>
      </c>
      <c r="R386" s="186">
        <v>0</v>
      </c>
      <c r="T386" s="188">
        <v>0.72418660000000001</v>
      </c>
      <c r="V386" s="188">
        <v>3.6784999999999999E-3</v>
      </c>
      <c r="X386" s="188">
        <v>0.366506</v>
      </c>
      <c r="Y386" s="188" t="s">
        <v>811</v>
      </c>
      <c r="Z386" s="188" t="s">
        <v>812</v>
      </c>
      <c r="AA386" s="188" t="s">
        <v>1113</v>
      </c>
      <c r="AE386" s="186" t="s">
        <v>1114</v>
      </c>
      <c r="AF386" s="186">
        <v>0</v>
      </c>
    </row>
    <row r="387" spans="1:32" x14ac:dyDescent="0.2">
      <c r="A387" s="186" t="s">
        <v>112</v>
      </c>
      <c r="B387" s="186">
        <v>65</v>
      </c>
      <c r="C387" s="186" t="s">
        <v>100</v>
      </c>
      <c r="D387" s="186" t="s">
        <v>700</v>
      </c>
      <c r="E387" s="186">
        <v>0.79400000000000004</v>
      </c>
      <c r="F387" s="188">
        <v>6789</v>
      </c>
      <c r="G387" s="188">
        <v>0</v>
      </c>
      <c r="K387" s="186">
        <v>2</v>
      </c>
      <c r="L387" s="186">
        <v>21.894033700000001</v>
      </c>
      <c r="M387" s="186">
        <v>125.117</v>
      </c>
      <c r="Q387" s="188">
        <v>124.218</v>
      </c>
      <c r="R387" s="186">
        <v>1</v>
      </c>
      <c r="T387" s="188">
        <v>0.72411890000000001</v>
      </c>
      <c r="V387" s="188">
        <v>3.6782E-3</v>
      </c>
      <c r="X387" s="188">
        <v>0.36647200000000002</v>
      </c>
      <c r="Y387" s="188" t="s">
        <v>815</v>
      </c>
      <c r="Z387" s="188" t="s">
        <v>1115</v>
      </c>
      <c r="AA387" s="188" t="s">
        <v>1116</v>
      </c>
      <c r="AE387" s="186" t="s">
        <v>1114</v>
      </c>
      <c r="AF387" s="186">
        <v>0</v>
      </c>
    </row>
    <row r="388" spans="1:32" x14ac:dyDescent="0.2">
      <c r="A388" s="186" t="s">
        <v>112</v>
      </c>
      <c r="B388" s="186">
        <v>65</v>
      </c>
      <c r="C388" s="186" t="s">
        <v>100</v>
      </c>
      <c r="D388" s="186" t="s">
        <v>700</v>
      </c>
      <c r="E388" s="186">
        <v>0.79400000000000004</v>
      </c>
      <c r="F388" s="188">
        <v>2519</v>
      </c>
      <c r="G388" s="188">
        <v>-2.8410000000000002</v>
      </c>
      <c r="J388" s="188" t="s">
        <v>754</v>
      </c>
      <c r="K388" s="186">
        <v>3</v>
      </c>
      <c r="L388" s="186">
        <v>10.6443069</v>
      </c>
      <c r="M388" s="186">
        <v>60.994999999999997</v>
      </c>
      <c r="Q388" s="188">
        <v>60.558</v>
      </c>
      <c r="R388" s="186">
        <v>0</v>
      </c>
      <c r="T388" s="188">
        <v>0.72206139999999996</v>
      </c>
      <c r="V388" s="188">
        <v>3.6676999999999999E-3</v>
      </c>
      <c r="X388" s="188">
        <v>0.36543500000000001</v>
      </c>
      <c r="Y388" s="188" t="s">
        <v>1117</v>
      </c>
      <c r="Z388" s="188" t="s">
        <v>784</v>
      </c>
      <c r="AA388" s="188" t="s">
        <v>1118</v>
      </c>
      <c r="AE388" s="186" t="s">
        <v>1114</v>
      </c>
      <c r="AF388" s="186">
        <v>0</v>
      </c>
    </row>
    <row r="389" spans="1:32" x14ac:dyDescent="0.2">
      <c r="A389" s="186" t="s">
        <v>112</v>
      </c>
      <c r="B389" s="186">
        <v>65</v>
      </c>
      <c r="C389" s="186" t="s">
        <v>100</v>
      </c>
      <c r="D389" s="186" t="s">
        <v>700</v>
      </c>
      <c r="E389" s="186">
        <v>0.79400000000000004</v>
      </c>
      <c r="H389" s="188">
        <v>703</v>
      </c>
      <c r="I389" s="188">
        <v>-29.887</v>
      </c>
      <c r="J389" s="188" t="s">
        <v>758</v>
      </c>
      <c r="K389" s="186">
        <v>4</v>
      </c>
      <c r="L389" s="186">
        <v>46.9074071</v>
      </c>
      <c r="M389" s="186">
        <v>18.876000000000001</v>
      </c>
      <c r="P389" s="188">
        <v>18.585000000000001</v>
      </c>
      <c r="R389" s="186">
        <v>0</v>
      </c>
      <c r="S389" s="188">
        <v>1.1517747</v>
      </c>
      <c r="U389" s="188">
        <v>1.0846099999999999E-2</v>
      </c>
      <c r="W389" s="188">
        <v>1.0729690000000001</v>
      </c>
      <c r="AB389" s="188" t="s">
        <v>809</v>
      </c>
      <c r="AC389" s="188" t="s">
        <v>835</v>
      </c>
      <c r="AD389" s="188" t="s">
        <v>1086</v>
      </c>
      <c r="AE389" s="186" t="s">
        <v>1114</v>
      </c>
      <c r="AF389" s="186">
        <v>95</v>
      </c>
    </row>
    <row r="390" spans="1:32" x14ac:dyDescent="0.2">
      <c r="A390" s="186" t="s">
        <v>112</v>
      </c>
      <c r="B390" s="186">
        <v>65</v>
      </c>
      <c r="C390" s="186" t="s">
        <v>100</v>
      </c>
      <c r="D390" s="186" t="s">
        <v>700</v>
      </c>
      <c r="E390" s="186">
        <v>0.79400000000000004</v>
      </c>
      <c r="H390" s="188">
        <v>5669</v>
      </c>
      <c r="I390" s="188">
        <v>-43.8</v>
      </c>
      <c r="K390" s="186">
        <v>5</v>
      </c>
      <c r="L390" s="186">
        <v>95.863894700000003</v>
      </c>
      <c r="M390" s="186">
        <v>105.991</v>
      </c>
      <c r="P390" s="188">
        <v>104.38200000000001</v>
      </c>
      <c r="R390" s="186">
        <v>1</v>
      </c>
      <c r="S390" s="188">
        <v>1.1353203999999999</v>
      </c>
      <c r="U390" s="188">
        <v>1.06905E-2</v>
      </c>
      <c r="W390" s="188">
        <v>1.0577430000000001</v>
      </c>
      <c r="AB390" s="188" t="s">
        <v>759</v>
      </c>
      <c r="AC390" s="188" t="s">
        <v>760</v>
      </c>
      <c r="AD390" s="188" t="s">
        <v>906</v>
      </c>
      <c r="AE390" s="186" t="s">
        <v>1114</v>
      </c>
      <c r="AF390" s="186">
        <v>95</v>
      </c>
    </row>
    <row r="391" spans="1:32" x14ac:dyDescent="0.2">
      <c r="A391" s="186" t="s">
        <v>112</v>
      </c>
      <c r="B391" s="186">
        <v>65</v>
      </c>
      <c r="C391" s="186" t="s">
        <v>100</v>
      </c>
      <c r="D391" s="186" t="s">
        <v>700</v>
      </c>
      <c r="E391" s="186">
        <v>0.79400000000000004</v>
      </c>
      <c r="H391" s="188">
        <v>5663</v>
      </c>
      <c r="I391" s="188">
        <v>-44.029000000000003</v>
      </c>
      <c r="K391" s="186">
        <v>6</v>
      </c>
      <c r="L391" s="186">
        <v>95.658609600000005</v>
      </c>
      <c r="M391" s="186">
        <v>106.19199999999999</v>
      </c>
      <c r="P391" s="188">
        <v>104.58</v>
      </c>
      <c r="R391" s="186">
        <v>0</v>
      </c>
      <c r="S391" s="188">
        <v>1.1350606000000001</v>
      </c>
      <c r="U391" s="188">
        <v>1.06879E-2</v>
      </c>
      <c r="W391" s="188">
        <v>1.057493</v>
      </c>
      <c r="AB391" s="188" t="s">
        <v>798</v>
      </c>
      <c r="AC391" s="188" t="s">
        <v>821</v>
      </c>
      <c r="AD391" s="188" t="s">
        <v>1039</v>
      </c>
      <c r="AE391" s="186" t="s">
        <v>1114</v>
      </c>
      <c r="AF391" s="186">
        <v>95</v>
      </c>
    </row>
    <row r="392" spans="1:32" x14ac:dyDescent="0.2">
      <c r="A392" s="186" t="s">
        <v>112</v>
      </c>
      <c r="B392" s="186">
        <v>66</v>
      </c>
      <c r="C392" s="186" t="s">
        <v>107</v>
      </c>
      <c r="D392" s="186" t="s">
        <v>701</v>
      </c>
      <c r="E392" s="186">
        <v>0.73499999999999999</v>
      </c>
      <c r="F392" s="188">
        <v>6788</v>
      </c>
      <c r="G392" s="188">
        <v>0.10100000000000001</v>
      </c>
      <c r="K392" s="186">
        <v>1</v>
      </c>
      <c r="L392" s="186">
        <v>23.626266399999999</v>
      </c>
      <c r="M392" s="186">
        <v>124.985</v>
      </c>
      <c r="Q392" s="188">
        <v>124.086</v>
      </c>
      <c r="R392" s="186">
        <v>0</v>
      </c>
      <c r="T392" s="188">
        <v>0.72419449999999996</v>
      </c>
      <c r="V392" s="188">
        <v>3.6786000000000002E-3</v>
      </c>
      <c r="X392" s="188">
        <v>0.36650899999999997</v>
      </c>
      <c r="Y392" s="188" t="s">
        <v>851</v>
      </c>
      <c r="Z392" s="188" t="s">
        <v>817</v>
      </c>
      <c r="AA392" s="188" t="s">
        <v>1119</v>
      </c>
      <c r="AE392" s="186" t="s">
        <v>1120</v>
      </c>
      <c r="AF392" s="186">
        <v>0</v>
      </c>
    </row>
    <row r="393" spans="1:32" x14ac:dyDescent="0.2">
      <c r="A393" s="186" t="s">
        <v>112</v>
      </c>
      <c r="B393" s="186">
        <v>66</v>
      </c>
      <c r="C393" s="186" t="s">
        <v>107</v>
      </c>
      <c r="D393" s="186" t="s">
        <v>701</v>
      </c>
      <c r="E393" s="186">
        <v>0.73499999999999999</v>
      </c>
      <c r="F393" s="188">
        <v>6782</v>
      </c>
      <c r="G393" s="188">
        <v>0</v>
      </c>
      <c r="K393" s="186">
        <v>2</v>
      </c>
      <c r="L393" s="186">
        <v>23.637369799999998</v>
      </c>
      <c r="M393" s="186">
        <v>125.04300000000001</v>
      </c>
      <c r="Q393" s="188">
        <v>124.14400000000001</v>
      </c>
      <c r="R393" s="186">
        <v>1</v>
      </c>
      <c r="T393" s="188">
        <v>0.72412169999999998</v>
      </c>
      <c r="V393" s="188">
        <v>3.6782E-3</v>
      </c>
      <c r="X393" s="188">
        <v>0.36647200000000002</v>
      </c>
      <c r="Y393" s="188" t="s">
        <v>1121</v>
      </c>
      <c r="Z393" s="188" t="s">
        <v>1115</v>
      </c>
      <c r="AA393" s="188" t="s">
        <v>1122</v>
      </c>
      <c r="AE393" s="186" t="s">
        <v>1120</v>
      </c>
      <c r="AF393" s="186">
        <v>0</v>
      </c>
    </row>
    <row r="394" spans="1:32" x14ac:dyDescent="0.2">
      <c r="A394" s="186" t="s">
        <v>112</v>
      </c>
      <c r="B394" s="186">
        <v>66</v>
      </c>
      <c r="C394" s="186" t="s">
        <v>107</v>
      </c>
      <c r="D394" s="186" t="s">
        <v>701</v>
      </c>
      <c r="E394" s="186">
        <v>0.73499999999999999</v>
      </c>
      <c r="F394" s="188">
        <v>2520</v>
      </c>
      <c r="G394" s="188">
        <v>29.733000000000001</v>
      </c>
      <c r="J394" s="188" t="s">
        <v>754</v>
      </c>
      <c r="K394" s="186">
        <v>3</v>
      </c>
      <c r="L394" s="186">
        <v>11.5411106</v>
      </c>
      <c r="M394" s="186">
        <v>61.22</v>
      </c>
      <c r="Q394" s="188">
        <v>60.765999999999998</v>
      </c>
      <c r="R394" s="186">
        <v>0</v>
      </c>
      <c r="T394" s="188">
        <v>0.74565199999999998</v>
      </c>
      <c r="V394" s="188">
        <v>3.7875999999999999E-3</v>
      </c>
      <c r="X394" s="188">
        <v>0.37732700000000002</v>
      </c>
      <c r="Y394" s="188" t="s">
        <v>1123</v>
      </c>
      <c r="Z394" s="188" t="s">
        <v>939</v>
      </c>
      <c r="AA394" s="188" t="s">
        <v>1124</v>
      </c>
      <c r="AE394" s="186" t="s">
        <v>1120</v>
      </c>
      <c r="AF394" s="186">
        <v>0</v>
      </c>
    </row>
    <row r="395" spans="1:32" x14ac:dyDescent="0.2">
      <c r="A395" s="186" t="s">
        <v>112</v>
      </c>
      <c r="B395" s="186">
        <v>66</v>
      </c>
      <c r="C395" s="186" t="s">
        <v>107</v>
      </c>
      <c r="D395" s="186" t="s">
        <v>701</v>
      </c>
      <c r="E395" s="186">
        <v>0.73499999999999999</v>
      </c>
      <c r="H395" s="188">
        <v>703</v>
      </c>
      <c r="I395" s="188">
        <v>22.538</v>
      </c>
      <c r="J395" s="188" t="s">
        <v>758</v>
      </c>
      <c r="K395" s="186">
        <v>4</v>
      </c>
      <c r="L395" s="186">
        <v>50.8276422</v>
      </c>
      <c r="M395" s="186">
        <v>18.943000000000001</v>
      </c>
      <c r="P395" s="188">
        <v>18.64</v>
      </c>
      <c r="R395" s="186">
        <v>0</v>
      </c>
      <c r="S395" s="188">
        <v>1.2096475</v>
      </c>
      <c r="U395" s="188">
        <v>1.14322E-2</v>
      </c>
      <c r="W395" s="188">
        <v>1.130296</v>
      </c>
      <c r="AB395" s="188" t="s">
        <v>809</v>
      </c>
      <c r="AC395" s="188" t="s">
        <v>835</v>
      </c>
      <c r="AD395" s="188" t="s">
        <v>1060</v>
      </c>
      <c r="AE395" s="186" t="s">
        <v>1120</v>
      </c>
      <c r="AF395" s="186">
        <v>95</v>
      </c>
    </row>
    <row r="396" spans="1:32" x14ac:dyDescent="0.2">
      <c r="A396" s="186" t="s">
        <v>112</v>
      </c>
      <c r="B396" s="186">
        <v>66</v>
      </c>
      <c r="C396" s="186" t="s">
        <v>107</v>
      </c>
      <c r="D396" s="186" t="s">
        <v>701</v>
      </c>
      <c r="E396" s="186">
        <v>0.73499999999999999</v>
      </c>
      <c r="H396" s="188">
        <v>5665</v>
      </c>
      <c r="I396" s="188">
        <v>-43.8</v>
      </c>
      <c r="K396" s="186">
        <v>5</v>
      </c>
      <c r="L396" s="186">
        <v>103.66732620000001</v>
      </c>
      <c r="M396" s="186">
        <v>105.892</v>
      </c>
      <c r="P396" s="188">
        <v>104.285</v>
      </c>
      <c r="R396" s="186">
        <v>1</v>
      </c>
      <c r="S396" s="188">
        <v>1.1353066000000001</v>
      </c>
      <c r="U396" s="188">
        <v>1.06905E-2</v>
      </c>
      <c r="W396" s="188">
        <v>1.0577430000000001</v>
      </c>
      <c r="AB396" s="188" t="s">
        <v>759</v>
      </c>
      <c r="AC396" s="188" t="s">
        <v>760</v>
      </c>
      <c r="AD396" s="188" t="s">
        <v>921</v>
      </c>
      <c r="AE396" s="186" t="s">
        <v>1120</v>
      </c>
      <c r="AF396" s="186">
        <v>95</v>
      </c>
    </row>
    <row r="397" spans="1:32" x14ac:dyDescent="0.2">
      <c r="A397" s="186" t="s">
        <v>112</v>
      </c>
      <c r="B397" s="186">
        <v>66</v>
      </c>
      <c r="C397" s="186" t="s">
        <v>107</v>
      </c>
      <c r="D397" s="186" t="s">
        <v>701</v>
      </c>
      <c r="E397" s="186">
        <v>0.73499999999999999</v>
      </c>
      <c r="H397" s="188">
        <v>5665</v>
      </c>
      <c r="I397" s="188">
        <v>-44.027000000000001</v>
      </c>
      <c r="K397" s="186">
        <v>6</v>
      </c>
      <c r="L397" s="186">
        <v>103.2765174</v>
      </c>
      <c r="M397" s="186">
        <v>106.247</v>
      </c>
      <c r="P397" s="188">
        <v>104.634</v>
      </c>
      <c r="R397" s="186">
        <v>0</v>
      </c>
      <c r="S397" s="188">
        <v>1.1350486</v>
      </c>
      <c r="U397" s="188">
        <v>1.0688E-2</v>
      </c>
      <c r="W397" s="188">
        <v>1.0574950000000001</v>
      </c>
      <c r="AB397" s="188" t="s">
        <v>798</v>
      </c>
      <c r="AC397" s="188" t="s">
        <v>821</v>
      </c>
      <c r="AD397" s="188" t="s">
        <v>1039</v>
      </c>
      <c r="AE397" s="186" t="s">
        <v>1120</v>
      </c>
      <c r="AF397" s="186">
        <v>95</v>
      </c>
    </row>
    <row r="398" spans="1:32" x14ac:dyDescent="0.2">
      <c r="A398" s="186" t="s">
        <v>112</v>
      </c>
      <c r="B398" s="186">
        <v>67</v>
      </c>
      <c r="C398" s="186" t="s">
        <v>108</v>
      </c>
      <c r="D398" s="186" t="s">
        <v>701</v>
      </c>
      <c r="E398" s="186">
        <v>0.72199999999999998</v>
      </c>
      <c r="F398" s="188">
        <v>6783</v>
      </c>
      <c r="G398" s="188">
        <v>0.13700000000000001</v>
      </c>
      <c r="K398" s="186">
        <v>1</v>
      </c>
      <c r="L398" s="186">
        <v>24.0309597</v>
      </c>
      <c r="M398" s="186">
        <v>124.877</v>
      </c>
      <c r="Q398" s="188">
        <v>123.98</v>
      </c>
      <c r="R398" s="186">
        <v>0</v>
      </c>
      <c r="T398" s="188">
        <v>0.72419990000000001</v>
      </c>
      <c r="V398" s="188">
        <v>3.6787E-3</v>
      </c>
      <c r="X398" s="188">
        <v>0.36652200000000001</v>
      </c>
      <c r="Y398" s="188" t="s">
        <v>851</v>
      </c>
      <c r="Z398" s="188" t="s">
        <v>817</v>
      </c>
      <c r="AA398" s="188" t="s">
        <v>1125</v>
      </c>
      <c r="AE398" s="186" t="s">
        <v>1126</v>
      </c>
      <c r="AF398" s="186">
        <v>0</v>
      </c>
    </row>
    <row r="399" spans="1:32" x14ac:dyDescent="0.2">
      <c r="A399" s="186" t="s">
        <v>112</v>
      </c>
      <c r="B399" s="186">
        <v>67</v>
      </c>
      <c r="C399" s="186" t="s">
        <v>108</v>
      </c>
      <c r="D399" s="186" t="s">
        <v>701</v>
      </c>
      <c r="E399" s="186">
        <v>0.72199999999999998</v>
      </c>
      <c r="F399" s="188">
        <v>6780</v>
      </c>
      <c r="G399" s="188">
        <v>0</v>
      </c>
      <c r="K399" s="186">
        <v>2</v>
      </c>
      <c r="L399" s="186">
        <v>24.0590932</v>
      </c>
      <c r="M399" s="186">
        <v>125.023</v>
      </c>
      <c r="Q399" s="188">
        <v>124.124</v>
      </c>
      <c r="R399" s="186">
        <v>1</v>
      </c>
      <c r="T399" s="188">
        <v>0.72410099999999999</v>
      </c>
      <c r="V399" s="188">
        <v>3.6782E-3</v>
      </c>
      <c r="X399" s="188">
        <v>0.36647200000000002</v>
      </c>
      <c r="Y399" s="188" t="s">
        <v>1121</v>
      </c>
      <c r="Z399" s="188" t="s">
        <v>1115</v>
      </c>
      <c r="AA399" s="188" t="s">
        <v>1069</v>
      </c>
      <c r="AE399" s="186" t="s">
        <v>1126</v>
      </c>
      <c r="AF399" s="186">
        <v>0</v>
      </c>
    </row>
    <row r="400" spans="1:32" x14ac:dyDescent="0.2">
      <c r="A400" s="186" t="s">
        <v>112</v>
      </c>
      <c r="B400" s="186">
        <v>67</v>
      </c>
      <c r="C400" s="186" t="s">
        <v>108</v>
      </c>
      <c r="D400" s="186" t="s">
        <v>701</v>
      </c>
      <c r="E400" s="186">
        <v>0.72199999999999998</v>
      </c>
      <c r="F400" s="188">
        <v>2487</v>
      </c>
      <c r="G400" s="188">
        <v>29.731999999999999</v>
      </c>
      <c r="J400" s="188" t="s">
        <v>754</v>
      </c>
      <c r="K400" s="186">
        <v>3</v>
      </c>
      <c r="L400" s="186">
        <v>11.604257199999999</v>
      </c>
      <c r="M400" s="186">
        <v>60.468000000000004</v>
      </c>
      <c r="Q400" s="188">
        <v>60.02</v>
      </c>
      <c r="R400" s="186">
        <v>0</v>
      </c>
      <c r="T400" s="188">
        <v>0.74562980000000001</v>
      </c>
      <c r="V400" s="188">
        <v>3.7875999999999999E-3</v>
      </c>
      <c r="X400" s="188">
        <v>0.37732700000000002</v>
      </c>
      <c r="Y400" s="188" t="s">
        <v>1123</v>
      </c>
      <c r="Z400" s="188" t="s">
        <v>939</v>
      </c>
      <c r="AA400" s="188" t="s">
        <v>1127</v>
      </c>
      <c r="AE400" s="186" t="s">
        <v>1126</v>
      </c>
      <c r="AF400" s="186">
        <v>0</v>
      </c>
    </row>
    <row r="401" spans="1:32" x14ac:dyDescent="0.2">
      <c r="A401" s="186" t="s">
        <v>112</v>
      </c>
      <c r="B401" s="186">
        <v>67</v>
      </c>
      <c r="C401" s="186" t="s">
        <v>108</v>
      </c>
      <c r="D401" s="186" t="s">
        <v>701</v>
      </c>
      <c r="E401" s="186">
        <v>0.72199999999999998</v>
      </c>
      <c r="H401" s="188">
        <v>694</v>
      </c>
      <c r="I401" s="188">
        <v>22.268000000000001</v>
      </c>
      <c r="J401" s="188" t="s">
        <v>758</v>
      </c>
      <c r="K401" s="186">
        <v>4</v>
      </c>
      <c r="L401" s="186">
        <v>51.180937100000001</v>
      </c>
      <c r="M401" s="186">
        <v>18.704999999999998</v>
      </c>
      <c r="P401" s="188">
        <v>18.405999999999999</v>
      </c>
      <c r="R401" s="186">
        <v>0</v>
      </c>
      <c r="S401" s="188">
        <v>1.2093252000000001</v>
      </c>
      <c r="U401" s="188">
        <v>1.14292E-2</v>
      </c>
      <c r="W401" s="188">
        <v>1.130001</v>
      </c>
      <c r="AB401" s="188" t="s">
        <v>809</v>
      </c>
      <c r="AC401" s="188" t="s">
        <v>835</v>
      </c>
      <c r="AD401" s="188" t="s">
        <v>1086</v>
      </c>
      <c r="AE401" s="186" t="s">
        <v>1126</v>
      </c>
      <c r="AF401" s="186">
        <v>95</v>
      </c>
    </row>
    <row r="402" spans="1:32" x14ac:dyDescent="0.2">
      <c r="A402" s="186" t="s">
        <v>112</v>
      </c>
      <c r="B402" s="186">
        <v>67</v>
      </c>
      <c r="C402" s="186" t="s">
        <v>108</v>
      </c>
      <c r="D402" s="186" t="s">
        <v>701</v>
      </c>
      <c r="E402" s="186">
        <v>0.72199999999999998</v>
      </c>
      <c r="H402" s="188">
        <v>5662</v>
      </c>
      <c r="I402" s="188">
        <v>-43.8</v>
      </c>
      <c r="K402" s="186">
        <v>5</v>
      </c>
      <c r="L402" s="186">
        <v>105.5350354</v>
      </c>
      <c r="M402" s="186">
        <v>105.89100000000001</v>
      </c>
      <c r="P402" s="188">
        <v>104.28400000000001</v>
      </c>
      <c r="R402" s="186">
        <v>1</v>
      </c>
      <c r="S402" s="188">
        <v>1.1353085999999999</v>
      </c>
      <c r="U402" s="188">
        <v>1.06905E-2</v>
      </c>
      <c r="W402" s="188">
        <v>1.0577430000000001</v>
      </c>
      <c r="AB402" s="188" t="s">
        <v>759</v>
      </c>
      <c r="AC402" s="188" t="s">
        <v>760</v>
      </c>
      <c r="AD402" s="188" t="s">
        <v>921</v>
      </c>
      <c r="AE402" s="186" t="s">
        <v>1126</v>
      </c>
      <c r="AF402" s="186">
        <v>95</v>
      </c>
    </row>
    <row r="403" spans="1:32" x14ac:dyDescent="0.2">
      <c r="A403" s="186" t="s">
        <v>112</v>
      </c>
      <c r="B403" s="186">
        <v>67</v>
      </c>
      <c r="C403" s="186" t="s">
        <v>108</v>
      </c>
      <c r="D403" s="186" t="s">
        <v>701</v>
      </c>
      <c r="E403" s="186">
        <v>0.72199999999999998</v>
      </c>
      <c r="H403" s="188">
        <v>5663</v>
      </c>
      <c r="I403" s="188">
        <v>-44.033999999999999</v>
      </c>
      <c r="K403" s="186">
        <v>6</v>
      </c>
      <c r="L403" s="186">
        <v>105.3012669</v>
      </c>
      <c r="M403" s="186">
        <v>106.1</v>
      </c>
      <c r="P403" s="188">
        <v>104.489</v>
      </c>
      <c r="R403" s="186">
        <v>0</v>
      </c>
      <c r="S403" s="188">
        <v>1.1350433</v>
      </c>
      <c r="U403" s="188">
        <v>1.06879E-2</v>
      </c>
      <c r="W403" s="188">
        <v>1.0574870000000001</v>
      </c>
      <c r="AB403" s="188" t="s">
        <v>798</v>
      </c>
      <c r="AC403" s="188" t="s">
        <v>821</v>
      </c>
      <c r="AD403" s="188" t="s">
        <v>1018</v>
      </c>
      <c r="AE403" s="186" t="s">
        <v>1126</v>
      </c>
      <c r="AF403" s="186">
        <v>95</v>
      </c>
    </row>
    <row r="404" spans="1:32" x14ac:dyDescent="0.2">
      <c r="A404" s="186" t="s">
        <v>112</v>
      </c>
      <c r="B404" s="186">
        <v>68</v>
      </c>
      <c r="C404" s="186" t="s">
        <v>117</v>
      </c>
      <c r="D404" s="186" t="s">
        <v>697</v>
      </c>
      <c r="E404" s="186">
        <v>0.72799999999999998</v>
      </c>
      <c r="F404" s="188">
        <v>6773</v>
      </c>
      <c r="G404" s="188">
        <v>0.121</v>
      </c>
      <c r="K404" s="186">
        <v>1</v>
      </c>
      <c r="L404" s="186">
        <v>23.8244796</v>
      </c>
      <c r="M404" s="186">
        <v>124.834</v>
      </c>
      <c r="Q404" s="188">
        <v>123.93600000000001</v>
      </c>
      <c r="R404" s="186">
        <v>0</v>
      </c>
      <c r="T404" s="188">
        <v>0.72420180000000001</v>
      </c>
      <c r="V404" s="188">
        <v>3.6786000000000002E-3</v>
      </c>
      <c r="X404" s="188">
        <v>0.36651600000000001</v>
      </c>
      <c r="Y404" s="188" t="s">
        <v>1117</v>
      </c>
      <c r="Z404" s="188" t="s">
        <v>817</v>
      </c>
      <c r="AA404" s="188" t="s">
        <v>1128</v>
      </c>
      <c r="AE404" s="186" t="s">
        <v>1129</v>
      </c>
      <c r="AF404" s="186">
        <v>0</v>
      </c>
    </row>
    <row r="405" spans="1:32" x14ac:dyDescent="0.2">
      <c r="A405" s="186" t="s">
        <v>112</v>
      </c>
      <c r="B405" s="186">
        <v>68</v>
      </c>
      <c r="C405" s="186" t="s">
        <v>117</v>
      </c>
      <c r="D405" s="186" t="s">
        <v>697</v>
      </c>
      <c r="E405" s="186">
        <v>0.72799999999999998</v>
      </c>
      <c r="F405" s="188">
        <v>6781</v>
      </c>
      <c r="G405" s="188">
        <v>0</v>
      </c>
      <c r="K405" s="186">
        <v>2</v>
      </c>
      <c r="L405" s="186">
        <v>23.8451764</v>
      </c>
      <c r="M405" s="186">
        <v>124.941</v>
      </c>
      <c r="Q405" s="188">
        <v>124.04300000000001</v>
      </c>
      <c r="R405" s="186">
        <v>1</v>
      </c>
      <c r="T405" s="188">
        <v>0.72411409999999998</v>
      </c>
      <c r="V405" s="188">
        <v>3.6782E-3</v>
      </c>
      <c r="X405" s="188">
        <v>0.36647200000000002</v>
      </c>
      <c r="Y405" s="188" t="s">
        <v>1121</v>
      </c>
      <c r="Z405" s="188" t="s">
        <v>1115</v>
      </c>
      <c r="AA405" s="188" t="s">
        <v>1130</v>
      </c>
      <c r="AE405" s="186" t="s">
        <v>1129</v>
      </c>
      <c r="AF405" s="186">
        <v>0</v>
      </c>
    </row>
    <row r="406" spans="1:32" x14ac:dyDescent="0.2">
      <c r="A406" s="186" t="s">
        <v>112</v>
      </c>
      <c r="B406" s="186">
        <v>68</v>
      </c>
      <c r="C406" s="186" t="s">
        <v>117</v>
      </c>
      <c r="D406" s="186" t="s">
        <v>697</v>
      </c>
      <c r="E406" s="186">
        <v>0.72799999999999998</v>
      </c>
      <c r="F406" s="188">
        <v>3215</v>
      </c>
      <c r="G406" s="188">
        <v>8.5229999999999997</v>
      </c>
      <c r="J406" s="188" t="s">
        <v>754</v>
      </c>
      <c r="K406" s="186">
        <v>3</v>
      </c>
      <c r="L406" s="186">
        <v>14.7519253</v>
      </c>
      <c r="M406" s="186">
        <v>77.451999999999998</v>
      </c>
      <c r="Q406" s="188">
        <v>76.891000000000005</v>
      </c>
      <c r="R406" s="186">
        <v>0</v>
      </c>
      <c r="T406" s="188">
        <v>0.73028559999999998</v>
      </c>
      <c r="V406" s="188">
        <v>3.7095000000000001E-3</v>
      </c>
      <c r="X406" s="188">
        <v>0.36958400000000002</v>
      </c>
      <c r="Y406" s="188" t="s">
        <v>1117</v>
      </c>
      <c r="Z406" s="188" t="s">
        <v>784</v>
      </c>
      <c r="AA406" s="188" t="s">
        <v>1131</v>
      </c>
      <c r="AE406" s="186" t="s">
        <v>1129</v>
      </c>
      <c r="AF406" s="186">
        <v>0</v>
      </c>
    </row>
    <row r="407" spans="1:32" x14ac:dyDescent="0.2">
      <c r="A407" s="186" t="s">
        <v>112</v>
      </c>
      <c r="B407" s="186">
        <v>68</v>
      </c>
      <c r="C407" s="186" t="s">
        <v>117</v>
      </c>
      <c r="D407" s="186" t="s">
        <v>697</v>
      </c>
      <c r="E407" s="186">
        <v>0.72799999999999998</v>
      </c>
      <c r="H407" s="188">
        <v>803</v>
      </c>
      <c r="I407" s="188">
        <v>-19.338000000000001</v>
      </c>
      <c r="J407" s="188" t="s">
        <v>758</v>
      </c>
      <c r="K407" s="186">
        <v>4</v>
      </c>
      <c r="L407" s="186">
        <v>57.5314707</v>
      </c>
      <c r="M407" s="186">
        <v>21.669</v>
      </c>
      <c r="P407" s="188">
        <v>21.332000000000001</v>
      </c>
      <c r="R407" s="186">
        <v>0</v>
      </c>
      <c r="S407" s="188">
        <v>1.1633647</v>
      </c>
      <c r="U407" s="188">
        <v>1.0964E-2</v>
      </c>
      <c r="W407" s="188">
        <v>1.0845089999999999</v>
      </c>
      <c r="AB407" s="188" t="s">
        <v>809</v>
      </c>
      <c r="AC407" s="188" t="s">
        <v>835</v>
      </c>
      <c r="AD407" s="188" t="s">
        <v>1086</v>
      </c>
      <c r="AE407" s="186" t="s">
        <v>1129</v>
      </c>
      <c r="AF407" s="186">
        <v>95</v>
      </c>
    </row>
    <row r="408" spans="1:32" x14ac:dyDescent="0.2">
      <c r="A408" s="186" t="s">
        <v>112</v>
      </c>
      <c r="B408" s="186">
        <v>68</v>
      </c>
      <c r="C408" s="186" t="s">
        <v>117</v>
      </c>
      <c r="D408" s="186" t="s">
        <v>697</v>
      </c>
      <c r="E408" s="186">
        <v>0.72799999999999998</v>
      </c>
      <c r="H408" s="188">
        <v>5666</v>
      </c>
      <c r="I408" s="188">
        <v>-43.8</v>
      </c>
      <c r="K408" s="186">
        <v>5</v>
      </c>
      <c r="L408" s="186">
        <v>104.5868724</v>
      </c>
      <c r="M408" s="186">
        <v>105.962</v>
      </c>
      <c r="P408" s="188">
        <v>104.35299999999999</v>
      </c>
      <c r="R408" s="186">
        <v>1</v>
      </c>
      <c r="S408" s="188">
        <v>1.1352983999999999</v>
      </c>
      <c r="U408" s="188">
        <v>1.06905E-2</v>
      </c>
      <c r="W408" s="188">
        <v>1.0577430000000001</v>
      </c>
      <c r="AB408" s="188" t="s">
        <v>809</v>
      </c>
      <c r="AC408" s="188" t="s">
        <v>760</v>
      </c>
      <c r="AD408" s="188" t="s">
        <v>943</v>
      </c>
      <c r="AE408" s="186" t="s">
        <v>1129</v>
      </c>
      <c r="AF408" s="186">
        <v>95</v>
      </c>
    </row>
    <row r="409" spans="1:32" x14ac:dyDescent="0.2">
      <c r="A409" s="186" t="s">
        <v>112</v>
      </c>
      <c r="B409" s="186">
        <v>68</v>
      </c>
      <c r="C409" s="186" t="s">
        <v>117</v>
      </c>
      <c r="D409" s="186" t="s">
        <v>697</v>
      </c>
      <c r="E409" s="186">
        <v>0.72799999999999998</v>
      </c>
      <c r="H409" s="188">
        <v>5659</v>
      </c>
      <c r="I409" s="188">
        <v>-44.02</v>
      </c>
      <c r="K409" s="186">
        <v>6</v>
      </c>
      <c r="L409" s="186">
        <v>104.3430618</v>
      </c>
      <c r="M409" s="186">
        <v>106.181</v>
      </c>
      <c r="P409" s="188">
        <v>104.569</v>
      </c>
      <c r="R409" s="186">
        <v>0</v>
      </c>
      <c r="S409" s="188">
        <v>1.1350482</v>
      </c>
      <c r="U409" s="188">
        <v>1.0688100000000001E-2</v>
      </c>
      <c r="W409" s="188">
        <v>1.0575019999999999</v>
      </c>
      <c r="AB409" s="188" t="s">
        <v>798</v>
      </c>
      <c r="AC409" s="188" t="s">
        <v>821</v>
      </c>
      <c r="AD409" s="188" t="s">
        <v>1044</v>
      </c>
      <c r="AE409" s="186" t="s">
        <v>1129</v>
      </c>
      <c r="AF409" s="186">
        <v>95</v>
      </c>
    </row>
    <row r="410" spans="1:32" x14ac:dyDescent="0.2">
      <c r="A410" s="186" t="s">
        <v>112</v>
      </c>
      <c r="B410" s="186">
        <v>69</v>
      </c>
      <c r="C410" s="186" t="s">
        <v>118</v>
      </c>
      <c r="D410" s="186" t="s">
        <v>697</v>
      </c>
      <c r="E410" s="186">
        <v>0.73799999999999999</v>
      </c>
      <c r="F410" s="188">
        <v>6779</v>
      </c>
      <c r="G410" s="188">
        <v>0.109</v>
      </c>
      <c r="K410" s="186">
        <v>1</v>
      </c>
      <c r="L410" s="186">
        <v>23.504671500000001</v>
      </c>
      <c r="M410" s="186">
        <v>124.85</v>
      </c>
      <c r="Q410" s="188">
        <v>123.952</v>
      </c>
      <c r="R410" s="186">
        <v>0</v>
      </c>
      <c r="T410" s="188">
        <v>0.72419060000000002</v>
      </c>
      <c r="V410" s="188">
        <v>3.6786000000000002E-3</v>
      </c>
      <c r="X410" s="188">
        <v>0.366512</v>
      </c>
      <c r="Y410" s="188" t="s">
        <v>811</v>
      </c>
      <c r="Z410" s="188" t="s">
        <v>812</v>
      </c>
      <c r="AA410" s="188" t="s">
        <v>1083</v>
      </c>
      <c r="AE410" s="186" t="s">
        <v>1132</v>
      </c>
      <c r="AF410" s="186">
        <v>0</v>
      </c>
    </row>
    <row r="411" spans="1:32" x14ac:dyDescent="0.2">
      <c r="A411" s="186" t="s">
        <v>112</v>
      </c>
      <c r="B411" s="186">
        <v>69</v>
      </c>
      <c r="C411" s="186" t="s">
        <v>118</v>
      </c>
      <c r="D411" s="186" t="s">
        <v>697</v>
      </c>
      <c r="E411" s="186">
        <v>0.73799999999999999</v>
      </c>
      <c r="F411" s="188">
        <v>6775</v>
      </c>
      <c r="G411" s="188">
        <v>0</v>
      </c>
      <c r="K411" s="186">
        <v>2</v>
      </c>
      <c r="L411" s="186">
        <v>23.513441499999999</v>
      </c>
      <c r="M411" s="186">
        <v>124.896</v>
      </c>
      <c r="Q411" s="188">
        <v>123.998</v>
      </c>
      <c r="R411" s="186">
        <v>1</v>
      </c>
      <c r="T411" s="188">
        <v>0.72411170000000002</v>
      </c>
      <c r="V411" s="188">
        <v>3.6782E-3</v>
      </c>
      <c r="X411" s="188">
        <v>0.36647200000000002</v>
      </c>
      <c r="Y411" s="188" t="s">
        <v>855</v>
      </c>
      <c r="Z411" s="188" t="s">
        <v>776</v>
      </c>
      <c r="AA411" s="188" t="s">
        <v>1133</v>
      </c>
      <c r="AE411" s="186" t="s">
        <v>1132</v>
      </c>
      <c r="AF411" s="186">
        <v>0</v>
      </c>
    </row>
    <row r="412" spans="1:32" x14ac:dyDescent="0.2">
      <c r="A412" s="186" t="s">
        <v>112</v>
      </c>
      <c r="B412" s="186">
        <v>69</v>
      </c>
      <c r="C412" s="186" t="s">
        <v>118</v>
      </c>
      <c r="D412" s="186" t="s">
        <v>697</v>
      </c>
      <c r="E412" s="186">
        <v>0.73799999999999999</v>
      </c>
      <c r="F412" s="188">
        <v>3269</v>
      </c>
      <c r="G412" s="188">
        <v>8.516</v>
      </c>
      <c r="J412" s="188" t="s">
        <v>754</v>
      </c>
      <c r="K412" s="186">
        <v>3</v>
      </c>
      <c r="L412" s="186">
        <v>14.7713167</v>
      </c>
      <c r="M412" s="186">
        <v>78.616</v>
      </c>
      <c r="Q412" s="188">
        <v>78.046000000000006</v>
      </c>
      <c r="R412" s="186">
        <v>0</v>
      </c>
      <c r="T412" s="188">
        <v>0.73027790000000004</v>
      </c>
      <c r="V412" s="188">
        <v>3.7095000000000001E-3</v>
      </c>
      <c r="X412" s="188">
        <v>0.36958099999999999</v>
      </c>
      <c r="Y412" s="188" t="s">
        <v>851</v>
      </c>
      <c r="Z412" s="188" t="s">
        <v>784</v>
      </c>
      <c r="AA412" s="188" t="s">
        <v>1134</v>
      </c>
      <c r="AE412" s="186" t="s">
        <v>1132</v>
      </c>
      <c r="AF412" s="186">
        <v>0</v>
      </c>
    </row>
    <row r="413" spans="1:32" x14ac:dyDescent="0.2">
      <c r="A413" s="186" t="s">
        <v>112</v>
      </c>
      <c r="B413" s="186">
        <v>69</v>
      </c>
      <c r="C413" s="186" t="s">
        <v>118</v>
      </c>
      <c r="D413" s="186" t="s">
        <v>697</v>
      </c>
      <c r="E413" s="186">
        <v>0.73799999999999999</v>
      </c>
      <c r="H413" s="188">
        <v>816</v>
      </c>
      <c r="I413" s="188">
        <v>-19.393000000000001</v>
      </c>
      <c r="J413" s="188" t="s">
        <v>758</v>
      </c>
      <c r="K413" s="186">
        <v>4</v>
      </c>
      <c r="L413" s="186">
        <v>57.537648400000002</v>
      </c>
      <c r="M413" s="186">
        <v>22.027999999999999</v>
      </c>
      <c r="P413" s="188">
        <v>21.684999999999999</v>
      </c>
      <c r="R413" s="186">
        <v>0</v>
      </c>
      <c r="S413" s="188">
        <v>1.1633214999999999</v>
      </c>
      <c r="U413" s="188">
        <v>1.09634E-2</v>
      </c>
      <c r="W413" s="188">
        <v>1.084449</v>
      </c>
      <c r="AB413" s="188" t="s">
        <v>809</v>
      </c>
      <c r="AC413" s="188" t="s">
        <v>835</v>
      </c>
      <c r="AD413" s="188" t="s">
        <v>1135</v>
      </c>
      <c r="AE413" s="186" t="s">
        <v>1132</v>
      </c>
      <c r="AF413" s="186">
        <v>95</v>
      </c>
    </row>
    <row r="414" spans="1:32" x14ac:dyDescent="0.2">
      <c r="A414" s="186" t="s">
        <v>112</v>
      </c>
      <c r="B414" s="186">
        <v>69</v>
      </c>
      <c r="C414" s="186" t="s">
        <v>118</v>
      </c>
      <c r="D414" s="186" t="s">
        <v>697</v>
      </c>
      <c r="E414" s="186">
        <v>0.73799999999999999</v>
      </c>
      <c r="H414" s="188">
        <v>5659</v>
      </c>
      <c r="I414" s="188">
        <v>-43.8</v>
      </c>
      <c r="K414" s="186">
        <v>5</v>
      </c>
      <c r="L414" s="186">
        <v>103.24637199999999</v>
      </c>
      <c r="M414" s="186">
        <v>105.892</v>
      </c>
      <c r="P414" s="188">
        <v>104.28400000000001</v>
      </c>
      <c r="R414" s="186">
        <v>1</v>
      </c>
      <c r="S414" s="188">
        <v>1.1353077</v>
      </c>
      <c r="U414" s="188">
        <v>1.06905E-2</v>
      </c>
      <c r="W414" s="188">
        <v>1.0577430000000001</v>
      </c>
      <c r="AB414" s="188" t="s">
        <v>809</v>
      </c>
      <c r="AC414" s="188" t="s">
        <v>760</v>
      </c>
      <c r="AD414" s="188" t="s">
        <v>930</v>
      </c>
      <c r="AE414" s="186" t="s">
        <v>1132</v>
      </c>
      <c r="AF414" s="186">
        <v>95</v>
      </c>
    </row>
    <row r="415" spans="1:32" x14ac:dyDescent="0.2">
      <c r="A415" s="186" t="s">
        <v>112</v>
      </c>
      <c r="B415" s="186">
        <v>69</v>
      </c>
      <c r="C415" s="186" t="s">
        <v>118</v>
      </c>
      <c r="D415" s="186" t="s">
        <v>697</v>
      </c>
      <c r="E415" s="186">
        <v>0.73799999999999999</v>
      </c>
      <c r="H415" s="188">
        <v>5658</v>
      </c>
      <c r="I415" s="188">
        <v>-44.018000000000001</v>
      </c>
      <c r="K415" s="186">
        <v>6</v>
      </c>
      <c r="L415" s="186">
        <v>103.0448573</v>
      </c>
      <c r="M415" s="186">
        <v>106.07599999999999</v>
      </c>
      <c r="P415" s="188">
        <v>104.46599999999999</v>
      </c>
      <c r="R415" s="186">
        <v>0</v>
      </c>
      <c r="S415" s="188">
        <v>1.1350602999999999</v>
      </c>
      <c r="U415" s="188">
        <v>1.0688100000000001E-2</v>
      </c>
      <c r="W415" s="188">
        <v>1.0575049999999999</v>
      </c>
      <c r="AB415" s="188" t="s">
        <v>798</v>
      </c>
      <c r="AC415" s="188" t="s">
        <v>821</v>
      </c>
      <c r="AD415" s="188" t="s">
        <v>1065</v>
      </c>
      <c r="AE415" s="186" t="s">
        <v>1132</v>
      </c>
      <c r="AF415" s="186">
        <v>95</v>
      </c>
    </row>
    <row r="416" spans="1:32" x14ac:dyDescent="0.2">
      <c r="A416" s="186" t="s">
        <v>112</v>
      </c>
      <c r="B416" s="186">
        <v>70</v>
      </c>
      <c r="C416" s="186" t="s">
        <v>292</v>
      </c>
      <c r="D416" s="186" t="s">
        <v>293</v>
      </c>
      <c r="E416" s="186">
        <v>0.82199999999999995</v>
      </c>
      <c r="F416" s="188">
        <v>6779</v>
      </c>
      <c r="G416" s="188">
        <v>0.10199999999999999</v>
      </c>
      <c r="K416" s="186">
        <v>1</v>
      </c>
      <c r="L416" s="186">
        <v>21.103715099999999</v>
      </c>
      <c r="M416" s="186">
        <v>124.855</v>
      </c>
      <c r="Q416" s="188">
        <v>123.958</v>
      </c>
      <c r="R416" s="186">
        <v>0</v>
      </c>
      <c r="T416" s="188">
        <v>0.72419750000000005</v>
      </c>
      <c r="V416" s="188">
        <v>3.6786000000000002E-3</v>
      </c>
      <c r="X416" s="188">
        <v>0.36650899999999997</v>
      </c>
      <c r="Y416" s="188" t="s">
        <v>811</v>
      </c>
      <c r="Z416" s="188" t="s">
        <v>812</v>
      </c>
      <c r="AA416" s="188" t="s">
        <v>1113</v>
      </c>
      <c r="AE416" s="186" t="s">
        <v>1136</v>
      </c>
      <c r="AF416" s="186">
        <v>0</v>
      </c>
    </row>
    <row r="417" spans="1:32" x14ac:dyDescent="0.2">
      <c r="A417" s="186" t="s">
        <v>112</v>
      </c>
      <c r="B417" s="186">
        <v>70</v>
      </c>
      <c r="C417" s="186" t="s">
        <v>292</v>
      </c>
      <c r="D417" s="186" t="s">
        <v>293</v>
      </c>
      <c r="E417" s="186">
        <v>0.82199999999999995</v>
      </c>
      <c r="F417" s="188">
        <v>6777</v>
      </c>
      <c r="G417" s="188">
        <v>0</v>
      </c>
      <c r="K417" s="186">
        <v>2</v>
      </c>
      <c r="L417" s="186">
        <v>21.1071192</v>
      </c>
      <c r="M417" s="186">
        <v>124.875</v>
      </c>
      <c r="Q417" s="188">
        <v>123.97799999999999</v>
      </c>
      <c r="R417" s="186">
        <v>1</v>
      </c>
      <c r="T417" s="188">
        <v>0.72412350000000003</v>
      </c>
      <c r="V417" s="188">
        <v>3.6782E-3</v>
      </c>
      <c r="X417" s="188">
        <v>0.36647200000000002</v>
      </c>
      <c r="Y417" s="188" t="s">
        <v>815</v>
      </c>
      <c r="Z417" s="188" t="s">
        <v>1115</v>
      </c>
      <c r="AA417" s="188" t="s">
        <v>1080</v>
      </c>
      <c r="AE417" s="186" t="s">
        <v>1136</v>
      </c>
      <c r="AF417" s="186">
        <v>0</v>
      </c>
    </row>
    <row r="418" spans="1:32" x14ac:dyDescent="0.2">
      <c r="A418" s="186" t="s">
        <v>112</v>
      </c>
      <c r="B418" s="186">
        <v>70</v>
      </c>
      <c r="C418" s="186" t="s">
        <v>292</v>
      </c>
      <c r="D418" s="186" t="s">
        <v>293</v>
      </c>
      <c r="E418" s="186">
        <v>0.82199999999999995</v>
      </c>
      <c r="F418" s="188">
        <v>4152</v>
      </c>
      <c r="G418" s="188">
        <v>12.73</v>
      </c>
      <c r="J418" s="188" t="s">
        <v>754</v>
      </c>
      <c r="K418" s="186">
        <v>3</v>
      </c>
      <c r="L418" s="186">
        <v>16.902386</v>
      </c>
      <c r="M418" s="186">
        <v>100.105</v>
      </c>
      <c r="Q418" s="188">
        <v>99.376000000000005</v>
      </c>
      <c r="R418" s="186">
        <v>0</v>
      </c>
      <c r="T418" s="188">
        <v>0.73334200000000005</v>
      </c>
      <c r="V418" s="188">
        <v>3.725E-3</v>
      </c>
      <c r="X418" s="188">
        <v>0.37112000000000001</v>
      </c>
      <c r="Y418" s="188" t="s">
        <v>1117</v>
      </c>
      <c r="Z418" s="188" t="s">
        <v>784</v>
      </c>
      <c r="AA418" s="188" t="s">
        <v>1137</v>
      </c>
      <c r="AE418" s="186" t="s">
        <v>1136</v>
      </c>
      <c r="AF418" s="186">
        <v>0</v>
      </c>
    </row>
    <row r="419" spans="1:32" x14ac:dyDescent="0.2">
      <c r="A419" s="186" t="s">
        <v>112</v>
      </c>
      <c r="B419" s="186">
        <v>70</v>
      </c>
      <c r="C419" s="186" t="s">
        <v>292</v>
      </c>
      <c r="D419" s="186" t="s">
        <v>293</v>
      </c>
      <c r="E419" s="186">
        <v>0.82199999999999995</v>
      </c>
      <c r="H419" s="188">
        <v>872</v>
      </c>
      <c r="I419" s="188">
        <v>-31.498999999999999</v>
      </c>
      <c r="J419" s="188" t="s">
        <v>758</v>
      </c>
      <c r="K419" s="186">
        <v>4</v>
      </c>
      <c r="L419" s="186">
        <v>54.879066299999998</v>
      </c>
      <c r="M419" s="186">
        <v>23.696999999999999</v>
      </c>
      <c r="P419" s="188">
        <v>23.331</v>
      </c>
      <c r="R419" s="186">
        <v>0</v>
      </c>
      <c r="S419" s="188">
        <v>1.1499623999999999</v>
      </c>
      <c r="U419" s="188">
        <v>1.0828000000000001E-2</v>
      </c>
      <c r="W419" s="188">
        <v>1.071205</v>
      </c>
      <c r="AB419" s="188" t="s">
        <v>809</v>
      </c>
      <c r="AC419" s="188" t="s">
        <v>835</v>
      </c>
      <c r="AD419" s="188" t="s">
        <v>1135</v>
      </c>
      <c r="AE419" s="186" t="s">
        <v>1136</v>
      </c>
      <c r="AF419" s="186">
        <v>95</v>
      </c>
    </row>
    <row r="420" spans="1:32" x14ac:dyDescent="0.2">
      <c r="A420" s="186" t="s">
        <v>112</v>
      </c>
      <c r="B420" s="186">
        <v>70</v>
      </c>
      <c r="C420" s="186" t="s">
        <v>292</v>
      </c>
      <c r="D420" s="186" t="s">
        <v>293</v>
      </c>
      <c r="E420" s="186">
        <v>0.82199999999999995</v>
      </c>
      <c r="H420" s="188">
        <v>5657</v>
      </c>
      <c r="I420" s="188">
        <v>-43.8</v>
      </c>
      <c r="K420" s="186">
        <v>5</v>
      </c>
      <c r="L420" s="186">
        <v>92.696278599999999</v>
      </c>
      <c r="M420" s="186">
        <v>105.89100000000001</v>
      </c>
      <c r="P420" s="188">
        <v>104.283</v>
      </c>
      <c r="R420" s="186">
        <v>1</v>
      </c>
      <c r="S420" s="188">
        <v>1.1353104000000001</v>
      </c>
      <c r="U420" s="188">
        <v>1.06905E-2</v>
      </c>
      <c r="W420" s="188">
        <v>1.0577430000000001</v>
      </c>
      <c r="AB420" s="188" t="s">
        <v>809</v>
      </c>
      <c r="AC420" s="188" t="s">
        <v>835</v>
      </c>
      <c r="AD420" s="188" t="s">
        <v>935</v>
      </c>
      <c r="AE420" s="186" t="s">
        <v>1136</v>
      </c>
      <c r="AF420" s="186">
        <v>95</v>
      </c>
    </row>
    <row r="421" spans="1:32" x14ac:dyDescent="0.2">
      <c r="A421" s="186" t="s">
        <v>112</v>
      </c>
      <c r="B421" s="186">
        <v>70</v>
      </c>
      <c r="C421" s="186" t="s">
        <v>292</v>
      </c>
      <c r="D421" s="186" t="s">
        <v>293</v>
      </c>
      <c r="E421" s="186">
        <v>0.82199999999999995</v>
      </c>
      <c r="H421" s="188">
        <v>5659</v>
      </c>
      <c r="I421" s="188">
        <v>-44.027999999999999</v>
      </c>
      <c r="K421" s="186">
        <v>6</v>
      </c>
      <c r="L421" s="186">
        <v>92.485954500000005</v>
      </c>
      <c r="M421" s="186">
        <v>106.105</v>
      </c>
      <c r="P421" s="188">
        <v>104.494</v>
      </c>
      <c r="R421" s="186">
        <v>0</v>
      </c>
      <c r="S421" s="188">
        <v>1.1350509</v>
      </c>
      <c r="U421" s="188">
        <v>1.0688E-2</v>
      </c>
      <c r="W421" s="188">
        <v>1.057493</v>
      </c>
      <c r="AB421" s="188" t="s">
        <v>765</v>
      </c>
      <c r="AC421" s="188" t="s">
        <v>821</v>
      </c>
      <c r="AD421" s="188" t="s">
        <v>1065</v>
      </c>
      <c r="AE421" s="186" t="s">
        <v>1136</v>
      </c>
      <c r="AF421" s="186">
        <v>95</v>
      </c>
    </row>
    <row r="422" spans="1:32" x14ac:dyDescent="0.2">
      <c r="A422" s="186" t="s">
        <v>112</v>
      </c>
      <c r="B422" s="186">
        <v>71</v>
      </c>
      <c r="C422" s="186" t="s">
        <v>294</v>
      </c>
      <c r="D422" s="186" t="s">
        <v>295</v>
      </c>
      <c r="E422" s="186">
        <v>0.82599999999999996</v>
      </c>
      <c r="F422" s="188">
        <v>6778</v>
      </c>
      <c r="G422" s="188">
        <v>9.5000000000000001E-2</v>
      </c>
      <c r="K422" s="186">
        <v>1</v>
      </c>
      <c r="L422" s="186">
        <v>21.004432099999999</v>
      </c>
      <c r="M422" s="186">
        <v>124.873</v>
      </c>
      <c r="Q422" s="188">
        <v>123.97499999999999</v>
      </c>
      <c r="R422" s="186">
        <v>0</v>
      </c>
      <c r="T422" s="188">
        <v>0.72418090000000002</v>
      </c>
      <c r="V422" s="188">
        <v>3.6786000000000002E-3</v>
      </c>
      <c r="X422" s="188">
        <v>0.36650700000000003</v>
      </c>
      <c r="Y422" s="188" t="s">
        <v>829</v>
      </c>
      <c r="Z422" s="188" t="s">
        <v>847</v>
      </c>
      <c r="AA422" s="188" t="s">
        <v>1138</v>
      </c>
      <c r="AE422" s="186" t="s">
        <v>1139</v>
      </c>
      <c r="AF422" s="186">
        <v>0</v>
      </c>
    </row>
    <row r="423" spans="1:32" x14ac:dyDescent="0.2">
      <c r="A423" s="186" t="s">
        <v>112</v>
      </c>
      <c r="B423" s="186">
        <v>71</v>
      </c>
      <c r="C423" s="186" t="s">
        <v>294</v>
      </c>
      <c r="D423" s="186" t="s">
        <v>295</v>
      </c>
      <c r="E423" s="186">
        <v>0.82599999999999996</v>
      </c>
      <c r="F423" s="188">
        <v>6781</v>
      </c>
      <c r="G423" s="188">
        <v>0</v>
      </c>
      <c r="K423" s="186">
        <v>2</v>
      </c>
      <c r="L423" s="186">
        <v>21.0141293</v>
      </c>
      <c r="M423" s="186">
        <v>124.93</v>
      </c>
      <c r="Q423" s="188">
        <v>124.032</v>
      </c>
      <c r="R423" s="186">
        <v>1</v>
      </c>
      <c r="T423" s="188">
        <v>0.72411179999999997</v>
      </c>
      <c r="V423" s="188">
        <v>3.6782E-3</v>
      </c>
      <c r="X423" s="188">
        <v>0.36647200000000002</v>
      </c>
      <c r="Y423" s="188" t="s">
        <v>855</v>
      </c>
      <c r="Z423" s="188" t="s">
        <v>776</v>
      </c>
      <c r="AA423" s="188" t="s">
        <v>1140</v>
      </c>
      <c r="AE423" s="186" t="s">
        <v>1139</v>
      </c>
      <c r="AF423" s="186">
        <v>0</v>
      </c>
    </row>
    <row r="424" spans="1:32" x14ac:dyDescent="0.2">
      <c r="A424" s="186" t="s">
        <v>112</v>
      </c>
      <c r="B424" s="186">
        <v>71</v>
      </c>
      <c r="C424" s="186" t="s">
        <v>294</v>
      </c>
      <c r="D424" s="186" t="s">
        <v>295</v>
      </c>
      <c r="E424" s="186">
        <v>0.82599999999999996</v>
      </c>
      <c r="F424" s="188">
        <v>3983</v>
      </c>
      <c r="G424" s="188">
        <v>9.0020000000000007</v>
      </c>
      <c r="J424" s="188" t="s">
        <v>754</v>
      </c>
      <c r="K424" s="186">
        <v>3</v>
      </c>
      <c r="L424" s="186">
        <v>16.073232699999998</v>
      </c>
      <c r="M424" s="186">
        <v>95.674999999999997</v>
      </c>
      <c r="Q424" s="188">
        <v>94.980999999999995</v>
      </c>
      <c r="R424" s="186">
        <v>0</v>
      </c>
      <c r="T424" s="188">
        <v>0.73063049999999996</v>
      </c>
      <c r="V424" s="188">
        <v>3.7112999999999998E-3</v>
      </c>
      <c r="X424" s="188">
        <v>0.369759</v>
      </c>
      <c r="Y424" s="188" t="s">
        <v>851</v>
      </c>
      <c r="Z424" s="188" t="s">
        <v>861</v>
      </c>
      <c r="AA424" s="188" t="s">
        <v>1141</v>
      </c>
      <c r="AE424" s="186" t="s">
        <v>1139</v>
      </c>
      <c r="AF424" s="186">
        <v>0</v>
      </c>
    </row>
    <row r="425" spans="1:32" x14ac:dyDescent="0.2">
      <c r="A425" s="186" t="s">
        <v>112</v>
      </c>
      <c r="B425" s="186">
        <v>71</v>
      </c>
      <c r="C425" s="186" t="s">
        <v>294</v>
      </c>
      <c r="D425" s="186" t="s">
        <v>295</v>
      </c>
      <c r="E425" s="186">
        <v>0.82599999999999996</v>
      </c>
      <c r="H425" s="188">
        <v>894</v>
      </c>
      <c r="I425" s="188">
        <v>-33.457999999999998</v>
      </c>
      <c r="J425" s="188" t="s">
        <v>758</v>
      </c>
      <c r="K425" s="186">
        <v>4</v>
      </c>
      <c r="L425" s="186">
        <v>55.723580400000003</v>
      </c>
      <c r="M425" s="186">
        <v>24.286999999999999</v>
      </c>
      <c r="P425" s="188">
        <v>23.913</v>
      </c>
      <c r="R425" s="186">
        <v>0</v>
      </c>
      <c r="S425" s="188">
        <v>1.147767</v>
      </c>
      <c r="U425" s="188">
        <v>1.0806100000000001E-2</v>
      </c>
      <c r="W425" s="188">
        <v>1.069061</v>
      </c>
      <c r="AB425" s="188" t="s">
        <v>809</v>
      </c>
      <c r="AC425" s="188" t="s">
        <v>835</v>
      </c>
      <c r="AD425" s="188" t="s">
        <v>1135</v>
      </c>
      <c r="AE425" s="186" t="s">
        <v>1139</v>
      </c>
      <c r="AF425" s="186">
        <v>95</v>
      </c>
    </row>
    <row r="426" spans="1:32" x14ac:dyDescent="0.2">
      <c r="A426" s="186" t="s">
        <v>112</v>
      </c>
      <c r="B426" s="186">
        <v>71</v>
      </c>
      <c r="C426" s="186" t="s">
        <v>294</v>
      </c>
      <c r="D426" s="186" t="s">
        <v>295</v>
      </c>
      <c r="E426" s="186">
        <v>0.82599999999999996</v>
      </c>
      <c r="H426" s="188">
        <v>5656</v>
      </c>
      <c r="I426" s="188">
        <v>-43.8</v>
      </c>
      <c r="K426" s="186">
        <v>5</v>
      </c>
      <c r="L426" s="186">
        <v>92.304442100000003</v>
      </c>
      <c r="M426" s="186">
        <v>105.833</v>
      </c>
      <c r="P426" s="188">
        <v>104.226</v>
      </c>
      <c r="R426" s="186">
        <v>1</v>
      </c>
      <c r="S426" s="188">
        <v>1.1352789999999999</v>
      </c>
      <c r="U426" s="188">
        <v>1.06905E-2</v>
      </c>
      <c r="W426" s="188">
        <v>1.0577430000000001</v>
      </c>
      <c r="AB426" s="188" t="s">
        <v>809</v>
      </c>
      <c r="AC426" s="188" t="s">
        <v>835</v>
      </c>
      <c r="AD426" s="188" t="s">
        <v>935</v>
      </c>
      <c r="AE426" s="186" t="s">
        <v>1139</v>
      </c>
      <c r="AF426" s="186">
        <v>95</v>
      </c>
    </row>
    <row r="427" spans="1:32" x14ac:dyDescent="0.2">
      <c r="A427" s="186" t="s">
        <v>112</v>
      </c>
      <c r="B427" s="186">
        <v>71</v>
      </c>
      <c r="C427" s="186" t="s">
        <v>294</v>
      </c>
      <c r="D427" s="186" t="s">
        <v>295</v>
      </c>
      <c r="E427" s="186">
        <v>0.82599999999999996</v>
      </c>
      <c r="H427" s="188">
        <v>5657</v>
      </c>
      <c r="I427" s="188">
        <v>-44.000999999999998</v>
      </c>
      <c r="K427" s="186">
        <v>6</v>
      </c>
      <c r="L427" s="186">
        <v>92.038205399999995</v>
      </c>
      <c r="M427" s="186">
        <v>106.105</v>
      </c>
      <c r="P427" s="188">
        <v>104.494</v>
      </c>
      <c r="R427" s="186">
        <v>0</v>
      </c>
      <c r="S427" s="188">
        <v>1.1350503999999999</v>
      </c>
      <c r="U427" s="188">
        <v>1.06883E-2</v>
      </c>
      <c r="W427" s="188">
        <v>1.057523</v>
      </c>
      <c r="AB427" s="188" t="s">
        <v>765</v>
      </c>
      <c r="AC427" s="188" t="s">
        <v>821</v>
      </c>
      <c r="AD427" s="188" t="s">
        <v>1060</v>
      </c>
      <c r="AE427" s="186" t="s">
        <v>1139</v>
      </c>
      <c r="AF427" s="186">
        <v>95</v>
      </c>
    </row>
    <row r="428" spans="1:32" x14ac:dyDescent="0.2">
      <c r="A428" s="186" t="s">
        <v>112</v>
      </c>
      <c r="B428" s="186">
        <v>72</v>
      </c>
      <c r="C428" s="186" t="s">
        <v>296</v>
      </c>
      <c r="D428" s="186" t="s">
        <v>297</v>
      </c>
      <c r="E428" s="186">
        <v>0.84899999999999998</v>
      </c>
      <c r="F428" s="188">
        <v>6773</v>
      </c>
      <c r="G428" s="188">
        <v>0.115</v>
      </c>
      <c r="K428" s="186">
        <v>1</v>
      </c>
      <c r="L428" s="186">
        <v>20.393112200000001</v>
      </c>
      <c r="M428" s="186">
        <v>124.61499999999999</v>
      </c>
      <c r="Q428" s="188">
        <v>123.71899999999999</v>
      </c>
      <c r="R428" s="186">
        <v>0</v>
      </c>
      <c r="T428" s="188">
        <v>0.72418760000000004</v>
      </c>
      <c r="V428" s="188">
        <v>3.6786000000000002E-3</v>
      </c>
      <c r="X428" s="188">
        <v>0.36651400000000001</v>
      </c>
      <c r="Y428" s="188" t="s">
        <v>829</v>
      </c>
      <c r="Z428" s="188" t="s">
        <v>847</v>
      </c>
      <c r="AA428" s="188" t="s">
        <v>1142</v>
      </c>
      <c r="AE428" s="186" t="s">
        <v>1143</v>
      </c>
      <c r="AF428" s="186">
        <v>0</v>
      </c>
    </row>
    <row r="429" spans="1:32" x14ac:dyDescent="0.2">
      <c r="A429" s="186" t="s">
        <v>112</v>
      </c>
      <c r="B429" s="186">
        <v>72</v>
      </c>
      <c r="C429" s="186" t="s">
        <v>296</v>
      </c>
      <c r="D429" s="186" t="s">
        <v>297</v>
      </c>
      <c r="E429" s="186">
        <v>0.84899999999999998</v>
      </c>
      <c r="F429" s="188">
        <v>6767</v>
      </c>
      <c r="G429" s="188">
        <v>0</v>
      </c>
      <c r="K429" s="186">
        <v>2</v>
      </c>
      <c r="L429" s="186">
        <v>20.401708899999999</v>
      </c>
      <c r="M429" s="186">
        <v>124.66800000000001</v>
      </c>
      <c r="Q429" s="188">
        <v>123.771</v>
      </c>
      <c r="R429" s="186">
        <v>1</v>
      </c>
      <c r="T429" s="188">
        <v>0.72410430000000003</v>
      </c>
      <c r="V429" s="188">
        <v>3.6782E-3</v>
      </c>
      <c r="X429" s="188">
        <v>0.36647200000000002</v>
      </c>
      <c r="Y429" s="188" t="s">
        <v>855</v>
      </c>
      <c r="Z429" s="188" t="s">
        <v>776</v>
      </c>
      <c r="AA429" s="188" t="s">
        <v>1144</v>
      </c>
      <c r="AE429" s="186" t="s">
        <v>1143</v>
      </c>
      <c r="AF429" s="186">
        <v>0</v>
      </c>
    </row>
    <row r="430" spans="1:32" x14ac:dyDescent="0.2">
      <c r="A430" s="186" t="s">
        <v>112</v>
      </c>
      <c r="B430" s="186">
        <v>72</v>
      </c>
      <c r="C430" s="186" t="s">
        <v>296</v>
      </c>
      <c r="D430" s="186" t="s">
        <v>297</v>
      </c>
      <c r="E430" s="186">
        <v>0.84899999999999998</v>
      </c>
      <c r="F430" s="188">
        <v>4276</v>
      </c>
      <c r="G430" s="188">
        <v>9.1430000000000007</v>
      </c>
      <c r="J430" s="188" t="s">
        <v>754</v>
      </c>
      <c r="K430" s="186">
        <v>3</v>
      </c>
      <c r="L430" s="186">
        <v>16.863318400000001</v>
      </c>
      <c r="M430" s="186">
        <v>103.14</v>
      </c>
      <c r="Q430" s="188">
        <v>102.392</v>
      </c>
      <c r="R430" s="186">
        <v>0</v>
      </c>
      <c r="T430" s="188">
        <v>0.73072510000000002</v>
      </c>
      <c r="V430" s="188">
        <v>3.7117999999999999E-3</v>
      </c>
      <c r="X430" s="188">
        <v>0.36981000000000003</v>
      </c>
      <c r="Y430" s="188" t="s">
        <v>851</v>
      </c>
      <c r="Z430" s="188" t="s">
        <v>861</v>
      </c>
      <c r="AA430" s="188" t="s">
        <v>1145</v>
      </c>
      <c r="AE430" s="186" t="s">
        <v>1143</v>
      </c>
      <c r="AF430" s="186">
        <v>0</v>
      </c>
    </row>
    <row r="431" spans="1:32" x14ac:dyDescent="0.2">
      <c r="A431" s="186" t="s">
        <v>112</v>
      </c>
      <c r="B431" s="186">
        <v>72</v>
      </c>
      <c r="C431" s="186" t="s">
        <v>296</v>
      </c>
      <c r="D431" s="186" t="s">
        <v>297</v>
      </c>
      <c r="E431" s="186">
        <v>0.84899999999999998</v>
      </c>
      <c r="H431" s="188">
        <v>886</v>
      </c>
      <c r="I431" s="188">
        <v>-31.890999999999998</v>
      </c>
      <c r="J431" s="188" t="s">
        <v>758</v>
      </c>
      <c r="K431" s="186">
        <v>4</v>
      </c>
      <c r="L431" s="186">
        <v>53.911760800000003</v>
      </c>
      <c r="M431" s="186">
        <v>24.120999999999999</v>
      </c>
      <c r="P431" s="188">
        <v>23.748999999999999</v>
      </c>
      <c r="R431" s="186">
        <v>0</v>
      </c>
      <c r="S431" s="188">
        <v>1.1495002000000001</v>
      </c>
      <c r="U431" s="188">
        <v>1.08237E-2</v>
      </c>
      <c r="W431" s="188">
        <v>1.070776</v>
      </c>
      <c r="AB431" s="188" t="s">
        <v>809</v>
      </c>
      <c r="AC431" s="188" t="s">
        <v>835</v>
      </c>
      <c r="AD431" s="188" t="s">
        <v>1146</v>
      </c>
      <c r="AE431" s="186" t="s">
        <v>1143</v>
      </c>
      <c r="AF431" s="186">
        <v>95</v>
      </c>
    </row>
    <row r="432" spans="1:32" x14ac:dyDescent="0.2">
      <c r="A432" s="186" t="s">
        <v>112</v>
      </c>
      <c r="B432" s="186">
        <v>72</v>
      </c>
      <c r="C432" s="186" t="s">
        <v>296</v>
      </c>
      <c r="D432" s="186" t="s">
        <v>297</v>
      </c>
      <c r="E432" s="186">
        <v>0.84899999999999998</v>
      </c>
      <c r="H432" s="188">
        <v>5661</v>
      </c>
      <c r="I432" s="188">
        <v>-43.8</v>
      </c>
      <c r="K432" s="186">
        <v>5</v>
      </c>
      <c r="L432" s="186">
        <v>89.914026100000001</v>
      </c>
      <c r="M432" s="186">
        <v>105.71599999999999</v>
      </c>
      <c r="P432" s="188">
        <v>104.111</v>
      </c>
      <c r="R432" s="186">
        <v>1</v>
      </c>
      <c r="S432" s="188">
        <v>1.1352766999999999</v>
      </c>
      <c r="U432" s="188">
        <v>1.06905E-2</v>
      </c>
      <c r="W432" s="188">
        <v>1.0577430000000001</v>
      </c>
      <c r="AB432" s="188" t="s">
        <v>809</v>
      </c>
      <c r="AC432" s="188" t="s">
        <v>835</v>
      </c>
      <c r="AD432" s="188" t="s">
        <v>942</v>
      </c>
      <c r="AE432" s="186" t="s">
        <v>1143</v>
      </c>
      <c r="AF432" s="186">
        <v>95</v>
      </c>
    </row>
    <row r="433" spans="1:32" x14ac:dyDescent="0.2">
      <c r="A433" s="186" t="s">
        <v>112</v>
      </c>
      <c r="B433" s="186">
        <v>72</v>
      </c>
      <c r="C433" s="186" t="s">
        <v>296</v>
      </c>
      <c r="D433" s="186" t="s">
        <v>297</v>
      </c>
      <c r="E433" s="186">
        <v>0.84899999999999998</v>
      </c>
      <c r="H433" s="188">
        <v>5651</v>
      </c>
      <c r="I433" s="188">
        <v>-44.011000000000003</v>
      </c>
      <c r="K433" s="186">
        <v>6</v>
      </c>
      <c r="L433" s="186">
        <v>89.5942249</v>
      </c>
      <c r="M433" s="186">
        <v>106.053</v>
      </c>
      <c r="P433" s="188">
        <v>104.443</v>
      </c>
      <c r="R433" s="186">
        <v>0</v>
      </c>
      <c r="S433" s="188">
        <v>1.1350359999999999</v>
      </c>
      <c r="U433" s="188">
        <v>1.0688100000000001E-2</v>
      </c>
      <c r="W433" s="188">
        <v>1.057512</v>
      </c>
      <c r="AB433" s="188" t="s">
        <v>765</v>
      </c>
      <c r="AC433" s="188" t="s">
        <v>821</v>
      </c>
      <c r="AD433" s="188" t="s">
        <v>1060</v>
      </c>
      <c r="AE433" s="186" t="s">
        <v>1143</v>
      </c>
      <c r="AF433" s="186">
        <v>95</v>
      </c>
    </row>
    <row r="434" spans="1:32" x14ac:dyDescent="0.2">
      <c r="A434" s="186" t="s">
        <v>112</v>
      </c>
      <c r="B434" s="186">
        <v>73</v>
      </c>
      <c r="C434" s="186" t="s">
        <v>298</v>
      </c>
      <c r="D434" s="186" t="s">
        <v>299</v>
      </c>
      <c r="E434" s="186">
        <v>0.80700000000000005</v>
      </c>
      <c r="F434" s="188">
        <v>6766</v>
      </c>
      <c r="G434" s="188">
        <v>0.11600000000000001</v>
      </c>
      <c r="K434" s="186">
        <v>1</v>
      </c>
      <c r="L434" s="186">
        <v>21.466569100000001</v>
      </c>
      <c r="M434" s="186">
        <v>124.685</v>
      </c>
      <c r="Q434" s="188">
        <v>123.789</v>
      </c>
      <c r="R434" s="186">
        <v>0</v>
      </c>
      <c r="T434" s="188">
        <v>0.72419540000000004</v>
      </c>
      <c r="V434" s="188">
        <v>3.6786000000000002E-3</v>
      </c>
      <c r="X434" s="188">
        <v>0.36651499999999998</v>
      </c>
      <c r="Y434" s="188" t="s">
        <v>829</v>
      </c>
      <c r="Z434" s="188" t="s">
        <v>847</v>
      </c>
      <c r="AA434" s="188" t="s">
        <v>1147</v>
      </c>
      <c r="AE434" s="186" t="s">
        <v>1148</v>
      </c>
      <c r="AF434" s="186">
        <v>0</v>
      </c>
    </row>
    <row r="435" spans="1:32" x14ac:dyDescent="0.2">
      <c r="A435" s="186" t="s">
        <v>112</v>
      </c>
      <c r="B435" s="186">
        <v>73</v>
      </c>
      <c r="C435" s="186" t="s">
        <v>298</v>
      </c>
      <c r="D435" s="186" t="s">
        <v>299</v>
      </c>
      <c r="E435" s="186">
        <v>0.80700000000000005</v>
      </c>
      <c r="F435" s="188">
        <v>6776</v>
      </c>
      <c r="G435" s="188">
        <v>0</v>
      </c>
      <c r="K435" s="186">
        <v>2</v>
      </c>
      <c r="L435" s="186">
        <v>21.479533</v>
      </c>
      <c r="M435" s="186">
        <v>124.76</v>
      </c>
      <c r="Q435" s="188">
        <v>123.863</v>
      </c>
      <c r="R435" s="186">
        <v>1</v>
      </c>
      <c r="T435" s="188">
        <v>0.72411099999999995</v>
      </c>
      <c r="V435" s="188">
        <v>3.6782E-3</v>
      </c>
      <c r="X435" s="188">
        <v>0.36647200000000002</v>
      </c>
      <c r="Y435" s="188" t="s">
        <v>855</v>
      </c>
      <c r="Z435" s="188" t="s">
        <v>770</v>
      </c>
      <c r="AA435" s="188" t="s">
        <v>1149</v>
      </c>
      <c r="AE435" s="186" t="s">
        <v>1148</v>
      </c>
      <c r="AF435" s="186">
        <v>0</v>
      </c>
    </row>
    <row r="436" spans="1:32" x14ac:dyDescent="0.2">
      <c r="A436" s="186" t="s">
        <v>112</v>
      </c>
      <c r="B436" s="186">
        <v>73</v>
      </c>
      <c r="C436" s="186" t="s">
        <v>298</v>
      </c>
      <c r="D436" s="186" t="s">
        <v>299</v>
      </c>
      <c r="E436" s="186">
        <v>0.80700000000000005</v>
      </c>
      <c r="F436" s="188">
        <v>3983</v>
      </c>
      <c r="G436" s="188">
        <v>10.379</v>
      </c>
      <c r="J436" s="188" t="s">
        <v>754</v>
      </c>
      <c r="K436" s="186">
        <v>3</v>
      </c>
      <c r="L436" s="186">
        <v>16.481650999999999</v>
      </c>
      <c r="M436" s="186">
        <v>95.849000000000004</v>
      </c>
      <c r="Q436" s="188">
        <v>95.153000000000006</v>
      </c>
      <c r="R436" s="186">
        <v>0</v>
      </c>
      <c r="T436" s="188">
        <v>0.73162629999999995</v>
      </c>
      <c r="V436" s="188">
        <v>3.7163999999999999E-3</v>
      </c>
      <c r="X436" s="188">
        <v>0.37026100000000001</v>
      </c>
      <c r="Y436" s="188" t="s">
        <v>851</v>
      </c>
      <c r="Z436" s="188" t="s">
        <v>861</v>
      </c>
      <c r="AA436" s="188" t="s">
        <v>1150</v>
      </c>
      <c r="AE436" s="186" t="s">
        <v>1148</v>
      </c>
      <c r="AF436" s="186">
        <v>0</v>
      </c>
    </row>
    <row r="437" spans="1:32" x14ac:dyDescent="0.2">
      <c r="A437" s="186" t="s">
        <v>112</v>
      </c>
      <c r="B437" s="186">
        <v>73</v>
      </c>
      <c r="C437" s="186" t="s">
        <v>298</v>
      </c>
      <c r="D437" s="186" t="s">
        <v>299</v>
      </c>
      <c r="E437" s="186">
        <v>0.80700000000000005</v>
      </c>
      <c r="H437" s="188">
        <v>853</v>
      </c>
      <c r="I437" s="188">
        <v>-32.601999999999997</v>
      </c>
      <c r="J437" s="188" t="s">
        <v>758</v>
      </c>
      <c r="K437" s="186">
        <v>4</v>
      </c>
      <c r="L437" s="186">
        <v>54.791998399999997</v>
      </c>
      <c r="M437" s="186">
        <v>23.128</v>
      </c>
      <c r="P437" s="188">
        <v>22.771000000000001</v>
      </c>
      <c r="R437" s="186">
        <v>0</v>
      </c>
      <c r="S437" s="188">
        <v>1.1487026</v>
      </c>
      <c r="U437" s="188">
        <v>1.0815699999999999E-2</v>
      </c>
      <c r="W437" s="188">
        <v>1.069998</v>
      </c>
      <c r="AB437" s="188" t="s">
        <v>809</v>
      </c>
      <c r="AC437" s="188" t="s">
        <v>835</v>
      </c>
      <c r="AD437" s="188" t="s">
        <v>1151</v>
      </c>
      <c r="AE437" s="186" t="s">
        <v>1148</v>
      </c>
      <c r="AF437" s="186">
        <v>95</v>
      </c>
    </row>
    <row r="438" spans="1:32" x14ac:dyDescent="0.2">
      <c r="A438" s="186" t="s">
        <v>112</v>
      </c>
      <c r="B438" s="186">
        <v>73</v>
      </c>
      <c r="C438" s="186" t="s">
        <v>298</v>
      </c>
      <c r="D438" s="186" t="s">
        <v>299</v>
      </c>
      <c r="E438" s="186">
        <v>0.80700000000000005</v>
      </c>
      <c r="H438" s="188">
        <v>5656</v>
      </c>
      <c r="I438" s="188">
        <v>-43.8</v>
      </c>
      <c r="K438" s="186">
        <v>5</v>
      </c>
      <c r="L438" s="186">
        <v>94.535928100000007</v>
      </c>
      <c r="M438" s="186">
        <v>105.774</v>
      </c>
      <c r="P438" s="188">
        <v>104.16800000000001</v>
      </c>
      <c r="R438" s="186">
        <v>1</v>
      </c>
      <c r="S438" s="188">
        <v>1.1352647</v>
      </c>
      <c r="U438" s="188">
        <v>1.06905E-2</v>
      </c>
      <c r="W438" s="188">
        <v>1.0577430000000001</v>
      </c>
      <c r="AB438" s="188" t="s">
        <v>809</v>
      </c>
      <c r="AC438" s="188" t="s">
        <v>835</v>
      </c>
      <c r="AD438" s="188" t="s">
        <v>942</v>
      </c>
      <c r="AE438" s="186" t="s">
        <v>1148</v>
      </c>
      <c r="AF438" s="186">
        <v>95</v>
      </c>
    </row>
    <row r="439" spans="1:32" x14ac:dyDescent="0.2">
      <c r="A439" s="186" t="s">
        <v>112</v>
      </c>
      <c r="B439" s="186">
        <v>73</v>
      </c>
      <c r="C439" s="186" t="s">
        <v>298</v>
      </c>
      <c r="D439" s="186" t="s">
        <v>299</v>
      </c>
      <c r="E439" s="186">
        <v>0.80700000000000005</v>
      </c>
      <c r="H439" s="188">
        <v>5649</v>
      </c>
      <c r="I439" s="188">
        <v>-44.006999999999998</v>
      </c>
      <c r="K439" s="186">
        <v>6</v>
      </c>
      <c r="L439" s="186">
        <v>94.343119799999997</v>
      </c>
      <c r="M439" s="186">
        <v>105.968</v>
      </c>
      <c r="P439" s="188">
        <v>104.35899999999999</v>
      </c>
      <c r="R439" s="186">
        <v>0</v>
      </c>
      <c r="S439" s="188">
        <v>1.1350301</v>
      </c>
      <c r="U439" s="188">
        <v>1.06882E-2</v>
      </c>
      <c r="W439" s="188">
        <v>1.057517</v>
      </c>
      <c r="AB439" s="188" t="s">
        <v>765</v>
      </c>
      <c r="AC439" s="188" t="s">
        <v>821</v>
      </c>
      <c r="AD439" s="188" t="s">
        <v>1060</v>
      </c>
      <c r="AE439" s="186" t="s">
        <v>1148</v>
      </c>
      <c r="AF439" s="186">
        <v>95</v>
      </c>
    </row>
    <row r="440" spans="1:32" x14ac:dyDescent="0.2">
      <c r="A440" s="186" t="s">
        <v>112</v>
      </c>
      <c r="B440" s="186">
        <v>74</v>
      </c>
      <c r="C440" s="186" t="s">
        <v>300</v>
      </c>
      <c r="D440" s="186" t="s">
        <v>301</v>
      </c>
      <c r="E440" s="186">
        <v>0.83299999999999996</v>
      </c>
      <c r="F440" s="188">
        <v>6767</v>
      </c>
      <c r="G440" s="188">
        <v>0.109</v>
      </c>
      <c r="K440" s="186">
        <v>1</v>
      </c>
      <c r="L440" s="186">
        <v>20.772604600000001</v>
      </c>
      <c r="M440" s="186">
        <v>124.54300000000001</v>
      </c>
      <c r="Q440" s="188">
        <v>123.64700000000001</v>
      </c>
      <c r="R440" s="186">
        <v>0</v>
      </c>
      <c r="T440" s="188">
        <v>0.72419489999999997</v>
      </c>
      <c r="V440" s="188">
        <v>3.6786000000000002E-3</v>
      </c>
      <c r="X440" s="188">
        <v>0.366512</v>
      </c>
      <c r="Y440" s="188" t="s">
        <v>811</v>
      </c>
      <c r="Z440" s="188" t="s">
        <v>847</v>
      </c>
      <c r="AA440" s="188" t="s">
        <v>1152</v>
      </c>
      <c r="AE440" s="186" t="s">
        <v>1153</v>
      </c>
      <c r="AF440" s="186">
        <v>0</v>
      </c>
    </row>
    <row r="441" spans="1:32" x14ac:dyDescent="0.2">
      <c r="A441" s="186" t="s">
        <v>112</v>
      </c>
      <c r="B441" s="186">
        <v>74</v>
      </c>
      <c r="C441" s="186" t="s">
        <v>300</v>
      </c>
      <c r="D441" s="186" t="s">
        <v>301</v>
      </c>
      <c r="E441" s="186">
        <v>0.83299999999999996</v>
      </c>
      <c r="F441" s="188">
        <v>6772</v>
      </c>
      <c r="G441" s="188">
        <v>0</v>
      </c>
      <c r="K441" s="186">
        <v>2</v>
      </c>
      <c r="L441" s="186">
        <v>20.806148199999999</v>
      </c>
      <c r="M441" s="186">
        <v>124.74299999999999</v>
      </c>
      <c r="Q441" s="188">
        <v>123.846</v>
      </c>
      <c r="R441" s="186">
        <v>1</v>
      </c>
      <c r="T441" s="188">
        <v>0.72411579999999998</v>
      </c>
      <c r="V441" s="188">
        <v>3.6782E-3</v>
      </c>
      <c r="X441" s="188">
        <v>0.36647200000000002</v>
      </c>
      <c r="Y441" s="188" t="s">
        <v>855</v>
      </c>
      <c r="Z441" s="188" t="s">
        <v>776</v>
      </c>
      <c r="AA441" s="188" t="s">
        <v>1154</v>
      </c>
      <c r="AE441" s="186" t="s">
        <v>1153</v>
      </c>
      <c r="AF441" s="186">
        <v>0</v>
      </c>
    </row>
    <row r="442" spans="1:32" x14ac:dyDescent="0.2">
      <c r="A442" s="186" t="s">
        <v>112</v>
      </c>
      <c r="B442" s="186">
        <v>74</v>
      </c>
      <c r="C442" s="186" t="s">
        <v>300</v>
      </c>
      <c r="D442" s="186" t="s">
        <v>301</v>
      </c>
      <c r="E442" s="186">
        <v>0.83299999999999996</v>
      </c>
      <c r="F442" s="188">
        <v>4005</v>
      </c>
      <c r="G442" s="188">
        <v>12.882</v>
      </c>
      <c r="J442" s="188" t="s">
        <v>754</v>
      </c>
      <c r="K442" s="186">
        <v>3</v>
      </c>
      <c r="L442" s="186">
        <v>16.063862799999999</v>
      </c>
      <c r="M442" s="186">
        <v>96.427000000000007</v>
      </c>
      <c r="Q442" s="188">
        <v>95.724999999999994</v>
      </c>
      <c r="R442" s="186">
        <v>0</v>
      </c>
      <c r="T442" s="188">
        <v>0.73344370000000003</v>
      </c>
      <c r="V442" s="188">
        <v>3.7255999999999999E-3</v>
      </c>
      <c r="X442" s="188">
        <v>0.37117499999999998</v>
      </c>
      <c r="Y442" s="188" t="s">
        <v>851</v>
      </c>
      <c r="Z442" s="188" t="s">
        <v>861</v>
      </c>
      <c r="AA442" s="188" t="s">
        <v>1155</v>
      </c>
      <c r="AE442" s="186" t="s">
        <v>1153</v>
      </c>
      <c r="AF442" s="186">
        <v>0</v>
      </c>
    </row>
    <row r="443" spans="1:32" x14ac:dyDescent="0.2">
      <c r="A443" s="186" t="s">
        <v>112</v>
      </c>
      <c r="B443" s="186">
        <v>74</v>
      </c>
      <c r="C443" s="186" t="s">
        <v>300</v>
      </c>
      <c r="D443" s="186" t="s">
        <v>301</v>
      </c>
      <c r="E443" s="186">
        <v>0.83299999999999996</v>
      </c>
      <c r="H443" s="188">
        <v>890</v>
      </c>
      <c r="I443" s="188">
        <v>-32.978000000000002</v>
      </c>
      <c r="J443" s="188" t="s">
        <v>758</v>
      </c>
      <c r="K443" s="186">
        <v>4</v>
      </c>
      <c r="L443" s="186">
        <v>55.065950000000001</v>
      </c>
      <c r="M443" s="186">
        <v>24.184999999999999</v>
      </c>
      <c r="P443" s="188">
        <v>23.812000000000001</v>
      </c>
      <c r="R443" s="186">
        <v>0</v>
      </c>
      <c r="S443" s="188">
        <v>1.1482828</v>
      </c>
      <c r="U443" s="188">
        <v>1.08115E-2</v>
      </c>
      <c r="W443" s="188">
        <v>1.0695859999999999</v>
      </c>
      <c r="AB443" s="188" t="s">
        <v>809</v>
      </c>
      <c r="AC443" s="188" t="s">
        <v>835</v>
      </c>
      <c r="AD443" s="188" t="s">
        <v>1151</v>
      </c>
      <c r="AE443" s="186" t="s">
        <v>1153</v>
      </c>
      <c r="AF443" s="186">
        <v>95</v>
      </c>
    </row>
    <row r="444" spans="1:32" x14ac:dyDescent="0.2">
      <c r="A444" s="186" t="s">
        <v>112</v>
      </c>
      <c r="B444" s="186">
        <v>74</v>
      </c>
      <c r="C444" s="186" t="s">
        <v>300</v>
      </c>
      <c r="D444" s="186" t="s">
        <v>301</v>
      </c>
      <c r="E444" s="186">
        <v>0.83299999999999996</v>
      </c>
      <c r="H444" s="188">
        <v>5650</v>
      </c>
      <c r="I444" s="188">
        <v>-43.8</v>
      </c>
      <c r="K444" s="186">
        <v>5</v>
      </c>
      <c r="L444" s="186">
        <v>91.747939200000005</v>
      </c>
      <c r="M444" s="186">
        <v>105.605</v>
      </c>
      <c r="P444" s="188">
        <v>104.001</v>
      </c>
      <c r="R444" s="186">
        <v>1</v>
      </c>
      <c r="S444" s="188">
        <v>1.1352576000000001</v>
      </c>
      <c r="U444" s="188">
        <v>1.06905E-2</v>
      </c>
      <c r="W444" s="188">
        <v>1.0577430000000001</v>
      </c>
      <c r="AB444" s="188" t="s">
        <v>809</v>
      </c>
      <c r="AC444" s="188" t="s">
        <v>835</v>
      </c>
      <c r="AD444" s="188" t="s">
        <v>942</v>
      </c>
      <c r="AE444" s="186" t="s">
        <v>1153</v>
      </c>
      <c r="AF444" s="186">
        <v>95</v>
      </c>
    </row>
    <row r="445" spans="1:32" x14ac:dyDescent="0.2">
      <c r="A445" s="186" t="s">
        <v>112</v>
      </c>
      <c r="B445" s="186">
        <v>74</v>
      </c>
      <c r="C445" s="186" t="s">
        <v>300</v>
      </c>
      <c r="D445" s="186" t="s">
        <v>301</v>
      </c>
      <c r="E445" s="186">
        <v>0.83299999999999996</v>
      </c>
      <c r="H445" s="188">
        <v>5648</v>
      </c>
      <c r="I445" s="188">
        <v>-44.006999999999998</v>
      </c>
      <c r="K445" s="186">
        <v>6</v>
      </c>
      <c r="L445" s="186">
        <v>91.425550799999996</v>
      </c>
      <c r="M445" s="186">
        <v>105.94</v>
      </c>
      <c r="P445" s="188">
        <v>104.331</v>
      </c>
      <c r="R445" s="186">
        <v>0</v>
      </c>
      <c r="S445" s="188">
        <v>1.1350225</v>
      </c>
      <c r="U445" s="188">
        <v>1.06882E-2</v>
      </c>
      <c r="W445" s="188">
        <v>1.057517</v>
      </c>
      <c r="AB445" s="188" t="s">
        <v>765</v>
      </c>
      <c r="AC445" s="188" t="s">
        <v>821</v>
      </c>
      <c r="AD445" s="188" t="s">
        <v>1086</v>
      </c>
      <c r="AE445" s="186" t="s">
        <v>1153</v>
      </c>
      <c r="AF445" s="186">
        <v>95</v>
      </c>
    </row>
    <row r="446" spans="1:32" x14ac:dyDescent="0.2">
      <c r="A446" s="186" t="s">
        <v>112</v>
      </c>
      <c r="B446" s="186">
        <v>75</v>
      </c>
      <c r="C446" s="186" t="s">
        <v>302</v>
      </c>
      <c r="D446" s="186" t="s">
        <v>303</v>
      </c>
      <c r="E446" s="186">
        <v>0.82199999999999995</v>
      </c>
      <c r="F446" s="188">
        <v>6757</v>
      </c>
      <c r="G446" s="188">
        <v>0.124</v>
      </c>
      <c r="K446" s="186">
        <v>1</v>
      </c>
      <c r="L446" s="186">
        <v>21.034799499999998</v>
      </c>
      <c r="M446" s="186">
        <v>124.45</v>
      </c>
      <c r="Q446" s="188">
        <v>123.55500000000001</v>
      </c>
      <c r="R446" s="186">
        <v>0</v>
      </c>
      <c r="T446" s="188">
        <v>0.72420079999999998</v>
      </c>
      <c r="V446" s="188">
        <v>3.6787E-3</v>
      </c>
      <c r="X446" s="188">
        <v>0.36651699999999998</v>
      </c>
      <c r="Y446" s="188" t="s">
        <v>829</v>
      </c>
      <c r="Z446" s="188" t="s">
        <v>847</v>
      </c>
      <c r="AA446" s="188" t="s">
        <v>1156</v>
      </c>
      <c r="AE446" s="186" t="s">
        <v>1157</v>
      </c>
      <c r="AF446" s="186">
        <v>0</v>
      </c>
    </row>
    <row r="447" spans="1:32" x14ac:dyDescent="0.2">
      <c r="A447" s="186" t="s">
        <v>112</v>
      </c>
      <c r="B447" s="186">
        <v>75</v>
      </c>
      <c r="C447" s="186" t="s">
        <v>302</v>
      </c>
      <c r="D447" s="186" t="s">
        <v>303</v>
      </c>
      <c r="E447" s="186">
        <v>0.82199999999999995</v>
      </c>
      <c r="F447" s="188">
        <v>6765</v>
      </c>
      <c r="G447" s="188">
        <v>0</v>
      </c>
      <c r="K447" s="186">
        <v>2</v>
      </c>
      <c r="L447" s="186">
        <v>21.063599499999999</v>
      </c>
      <c r="M447" s="186">
        <v>124.619</v>
      </c>
      <c r="Q447" s="188">
        <v>123.723</v>
      </c>
      <c r="R447" s="186">
        <v>1</v>
      </c>
      <c r="T447" s="188">
        <v>0.72411119999999995</v>
      </c>
      <c r="V447" s="188">
        <v>3.6782E-3</v>
      </c>
      <c r="X447" s="188">
        <v>0.36647200000000002</v>
      </c>
      <c r="Y447" s="188" t="s">
        <v>855</v>
      </c>
      <c r="Z447" s="188" t="s">
        <v>776</v>
      </c>
      <c r="AA447" s="188" t="s">
        <v>1158</v>
      </c>
      <c r="AE447" s="186" t="s">
        <v>1157</v>
      </c>
      <c r="AF447" s="186">
        <v>0</v>
      </c>
    </row>
    <row r="448" spans="1:32" x14ac:dyDescent="0.2">
      <c r="A448" s="186" t="s">
        <v>112</v>
      </c>
      <c r="B448" s="186">
        <v>75</v>
      </c>
      <c r="C448" s="186" t="s">
        <v>302</v>
      </c>
      <c r="D448" s="186" t="s">
        <v>303</v>
      </c>
      <c r="E448" s="186">
        <v>0.82199999999999995</v>
      </c>
      <c r="F448" s="188">
        <v>3921</v>
      </c>
      <c r="G448" s="188">
        <v>10.957000000000001</v>
      </c>
      <c r="J448" s="188" t="s">
        <v>754</v>
      </c>
      <c r="K448" s="186">
        <v>3</v>
      </c>
      <c r="L448" s="186">
        <v>15.935313499999999</v>
      </c>
      <c r="M448" s="186">
        <v>94.4</v>
      </c>
      <c r="Q448" s="188">
        <v>93.713999999999999</v>
      </c>
      <c r="R448" s="186">
        <v>0</v>
      </c>
      <c r="T448" s="188">
        <v>0.73204559999999996</v>
      </c>
      <c r="V448" s="188">
        <v>3.7185E-3</v>
      </c>
      <c r="X448" s="188">
        <v>0.370473</v>
      </c>
      <c r="Y448" s="188" t="s">
        <v>851</v>
      </c>
      <c r="Z448" s="188" t="s">
        <v>861</v>
      </c>
      <c r="AA448" s="188" t="s">
        <v>1159</v>
      </c>
      <c r="AE448" s="186" t="s">
        <v>1157</v>
      </c>
      <c r="AF448" s="186">
        <v>0</v>
      </c>
    </row>
    <row r="449" spans="1:32" x14ac:dyDescent="0.2">
      <c r="A449" s="186" t="s">
        <v>112</v>
      </c>
      <c r="B449" s="186">
        <v>75</v>
      </c>
      <c r="C449" s="186" t="s">
        <v>302</v>
      </c>
      <c r="D449" s="186" t="s">
        <v>303</v>
      </c>
      <c r="E449" s="186">
        <v>0.82199999999999995</v>
      </c>
      <c r="H449" s="188">
        <v>880</v>
      </c>
      <c r="I449" s="188">
        <v>-32.798999999999999</v>
      </c>
      <c r="J449" s="188" t="s">
        <v>758</v>
      </c>
      <c r="K449" s="186">
        <v>4</v>
      </c>
      <c r="L449" s="186">
        <v>55.2326859</v>
      </c>
      <c r="M449" s="186">
        <v>23.882999999999999</v>
      </c>
      <c r="P449" s="188">
        <v>23.515000000000001</v>
      </c>
      <c r="R449" s="186">
        <v>0</v>
      </c>
      <c r="S449" s="188">
        <v>1.1484797</v>
      </c>
      <c r="U449" s="188">
        <v>1.08135E-2</v>
      </c>
      <c r="W449" s="188">
        <v>1.069782</v>
      </c>
      <c r="AB449" s="188" t="s">
        <v>809</v>
      </c>
      <c r="AC449" s="188" t="s">
        <v>835</v>
      </c>
      <c r="AD449" s="188" t="s">
        <v>1146</v>
      </c>
      <c r="AE449" s="186" t="s">
        <v>1157</v>
      </c>
      <c r="AF449" s="186">
        <v>95</v>
      </c>
    </row>
    <row r="450" spans="1:32" x14ac:dyDescent="0.2">
      <c r="A450" s="186" t="s">
        <v>112</v>
      </c>
      <c r="B450" s="186">
        <v>75</v>
      </c>
      <c r="C450" s="186" t="s">
        <v>302</v>
      </c>
      <c r="D450" s="186" t="s">
        <v>303</v>
      </c>
      <c r="E450" s="186">
        <v>0.82199999999999995</v>
      </c>
      <c r="H450" s="188">
        <v>5650</v>
      </c>
      <c r="I450" s="188">
        <v>-43.8</v>
      </c>
      <c r="K450" s="186">
        <v>5</v>
      </c>
      <c r="L450" s="186">
        <v>92.973350300000007</v>
      </c>
      <c r="M450" s="186">
        <v>105.607</v>
      </c>
      <c r="P450" s="188">
        <v>104.004</v>
      </c>
      <c r="R450" s="186">
        <v>1</v>
      </c>
      <c r="S450" s="188">
        <v>1.1352521</v>
      </c>
      <c r="U450" s="188">
        <v>1.06905E-2</v>
      </c>
      <c r="W450" s="188">
        <v>1.0577430000000001</v>
      </c>
      <c r="AB450" s="188" t="s">
        <v>809</v>
      </c>
      <c r="AC450" s="188" t="s">
        <v>835</v>
      </c>
      <c r="AD450" s="188" t="s">
        <v>942</v>
      </c>
      <c r="AE450" s="186" t="s">
        <v>1157</v>
      </c>
      <c r="AF450" s="186">
        <v>95</v>
      </c>
    </row>
    <row r="451" spans="1:32" x14ac:dyDescent="0.2">
      <c r="A451" s="186" t="s">
        <v>112</v>
      </c>
      <c r="B451" s="186">
        <v>75</v>
      </c>
      <c r="C451" s="186" t="s">
        <v>302</v>
      </c>
      <c r="D451" s="186" t="s">
        <v>303</v>
      </c>
      <c r="E451" s="186">
        <v>0.82199999999999995</v>
      </c>
      <c r="H451" s="188">
        <v>5647</v>
      </c>
      <c r="I451" s="188">
        <v>-44</v>
      </c>
      <c r="K451" s="186">
        <v>6</v>
      </c>
      <c r="L451" s="186">
        <v>92.643492600000002</v>
      </c>
      <c r="M451" s="186">
        <v>105.94499999999999</v>
      </c>
      <c r="P451" s="188">
        <v>104.337</v>
      </c>
      <c r="R451" s="186">
        <v>0</v>
      </c>
      <c r="S451" s="188">
        <v>1.1350239</v>
      </c>
      <c r="U451" s="188">
        <v>1.06883E-2</v>
      </c>
      <c r="W451" s="188">
        <v>1.0575239999999999</v>
      </c>
      <c r="AB451" s="188" t="s">
        <v>765</v>
      </c>
      <c r="AC451" s="188" t="s">
        <v>821</v>
      </c>
      <c r="AD451" s="188" t="s">
        <v>1060</v>
      </c>
      <c r="AE451" s="186" t="s">
        <v>1157</v>
      </c>
      <c r="AF451" s="186">
        <v>95</v>
      </c>
    </row>
    <row r="452" spans="1:32" x14ac:dyDescent="0.2">
      <c r="A452" s="186" t="s">
        <v>112</v>
      </c>
      <c r="B452" s="186">
        <v>76</v>
      </c>
      <c r="C452" s="186" t="s">
        <v>304</v>
      </c>
      <c r="D452" s="186" t="s">
        <v>305</v>
      </c>
      <c r="E452" s="186">
        <v>0.85</v>
      </c>
      <c r="F452" s="188">
        <v>6763</v>
      </c>
      <c r="G452" s="188">
        <v>0.11</v>
      </c>
      <c r="K452" s="186">
        <v>1</v>
      </c>
      <c r="L452" s="186">
        <v>20.352497400000001</v>
      </c>
      <c r="M452" s="186">
        <v>124.514</v>
      </c>
      <c r="Q452" s="188">
        <v>123.619</v>
      </c>
      <c r="R452" s="186">
        <v>0</v>
      </c>
      <c r="T452" s="188">
        <v>0.72419169999999999</v>
      </c>
      <c r="V452" s="188">
        <v>3.6786000000000002E-3</v>
      </c>
      <c r="X452" s="188">
        <v>0.366512</v>
      </c>
      <c r="Y452" s="188" t="s">
        <v>811</v>
      </c>
      <c r="Z452" s="188" t="s">
        <v>812</v>
      </c>
      <c r="AA452" s="188" t="s">
        <v>1160</v>
      </c>
      <c r="AE452" s="186" t="s">
        <v>1161</v>
      </c>
      <c r="AF452" s="186">
        <v>0</v>
      </c>
    </row>
    <row r="453" spans="1:32" x14ac:dyDescent="0.2">
      <c r="A453" s="186" t="s">
        <v>112</v>
      </c>
      <c r="B453" s="186">
        <v>76</v>
      </c>
      <c r="C453" s="186" t="s">
        <v>304</v>
      </c>
      <c r="D453" s="186" t="s">
        <v>305</v>
      </c>
      <c r="E453" s="186">
        <v>0.85</v>
      </c>
      <c r="F453" s="188">
        <v>6765</v>
      </c>
      <c r="G453" s="188">
        <v>0</v>
      </c>
      <c r="K453" s="186">
        <v>2</v>
      </c>
      <c r="L453" s="186">
        <v>20.371316700000001</v>
      </c>
      <c r="M453" s="186">
        <v>124.629</v>
      </c>
      <c r="Q453" s="188">
        <v>123.733</v>
      </c>
      <c r="R453" s="186">
        <v>1</v>
      </c>
      <c r="T453" s="188">
        <v>0.72411179999999997</v>
      </c>
      <c r="V453" s="188">
        <v>3.6782E-3</v>
      </c>
      <c r="X453" s="188">
        <v>0.36647200000000002</v>
      </c>
      <c r="Y453" s="188" t="s">
        <v>815</v>
      </c>
      <c r="Z453" s="188" t="s">
        <v>776</v>
      </c>
      <c r="AA453" s="188" t="s">
        <v>1162</v>
      </c>
      <c r="AE453" s="186" t="s">
        <v>1161</v>
      </c>
      <c r="AF453" s="186">
        <v>0</v>
      </c>
    </row>
    <row r="454" spans="1:32" x14ac:dyDescent="0.2">
      <c r="A454" s="186" t="s">
        <v>112</v>
      </c>
      <c r="B454" s="186">
        <v>76</v>
      </c>
      <c r="C454" s="186" t="s">
        <v>304</v>
      </c>
      <c r="D454" s="186" t="s">
        <v>305</v>
      </c>
      <c r="E454" s="186">
        <v>0.85</v>
      </c>
      <c r="F454" s="188">
        <v>4231</v>
      </c>
      <c r="G454" s="188">
        <v>10.06</v>
      </c>
      <c r="J454" s="188" t="s">
        <v>754</v>
      </c>
      <c r="K454" s="186">
        <v>3</v>
      </c>
      <c r="L454" s="186">
        <v>16.596908200000001</v>
      </c>
      <c r="M454" s="186">
        <v>101.637</v>
      </c>
      <c r="Q454" s="188">
        <v>100.899</v>
      </c>
      <c r="R454" s="186">
        <v>0</v>
      </c>
      <c r="T454" s="188">
        <v>0.73139670000000001</v>
      </c>
      <c r="V454" s="188">
        <v>3.7152000000000001E-3</v>
      </c>
      <c r="X454" s="188">
        <v>0.370145</v>
      </c>
      <c r="Y454" s="188" t="s">
        <v>1117</v>
      </c>
      <c r="Z454" s="188" t="s">
        <v>861</v>
      </c>
      <c r="AA454" s="188" t="s">
        <v>1163</v>
      </c>
      <c r="AE454" s="186" t="s">
        <v>1161</v>
      </c>
      <c r="AF454" s="186">
        <v>0</v>
      </c>
    </row>
    <row r="455" spans="1:32" x14ac:dyDescent="0.2">
      <c r="A455" s="186" t="s">
        <v>112</v>
      </c>
      <c r="B455" s="186">
        <v>76</v>
      </c>
      <c r="C455" s="186" t="s">
        <v>304</v>
      </c>
      <c r="D455" s="186" t="s">
        <v>305</v>
      </c>
      <c r="E455" s="186">
        <v>0.85</v>
      </c>
      <c r="H455" s="188">
        <v>893</v>
      </c>
      <c r="I455" s="188">
        <v>-32.558999999999997</v>
      </c>
      <c r="J455" s="188" t="s">
        <v>758</v>
      </c>
      <c r="K455" s="186">
        <v>4</v>
      </c>
      <c r="L455" s="186">
        <v>54.118020799999996</v>
      </c>
      <c r="M455" s="186">
        <v>24.268999999999998</v>
      </c>
      <c r="P455" s="188">
        <v>23.895</v>
      </c>
      <c r="R455" s="186">
        <v>0</v>
      </c>
      <c r="S455" s="188">
        <v>1.1487483999999999</v>
      </c>
      <c r="U455" s="188">
        <v>1.08162E-2</v>
      </c>
      <c r="W455" s="188">
        <v>1.0700449999999999</v>
      </c>
      <c r="AB455" s="188" t="s">
        <v>809</v>
      </c>
      <c r="AC455" s="188" t="s">
        <v>835</v>
      </c>
      <c r="AD455" s="188" t="s">
        <v>1146</v>
      </c>
      <c r="AE455" s="186" t="s">
        <v>1161</v>
      </c>
      <c r="AF455" s="186">
        <v>95</v>
      </c>
    </row>
    <row r="456" spans="1:32" x14ac:dyDescent="0.2">
      <c r="A456" s="186" t="s">
        <v>112</v>
      </c>
      <c r="B456" s="186">
        <v>76</v>
      </c>
      <c r="C456" s="186" t="s">
        <v>304</v>
      </c>
      <c r="D456" s="186" t="s">
        <v>305</v>
      </c>
      <c r="E456" s="186">
        <v>0.85</v>
      </c>
      <c r="H456" s="188">
        <v>5645</v>
      </c>
      <c r="I456" s="188">
        <v>-43.8</v>
      </c>
      <c r="K456" s="186">
        <v>5</v>
      </c>
      <c r="L456" s="186">
        <v>89.934990400000004</v>
      </c>
      <c r="M456" s="186">
        <v>105.581</v>
      </c>
      <c r="P456" s="188">
        <v>103.97799999999999</v>
      </c>
      <c r="R456" s="186">
        <v>1</v>
      </c>
      <c r="S456" s="188">
        <v>1.1352553000000001</v>
      </c>
      <c r="U456" s="188">
        <v>1.06905E-2</v>
      </c>
      <c r="W456" s="188">
        <v>1.0577430000000001</v>
      </c>
      <c r="AB456" s="188" t="s">
        <v>809</v>
      </c>
      <c r="AC456" s="188" t="s">
        <v>835</v>
      </c>
      <c r="AD456" s="188" t="s">
        <v>954</v>
      </c>
      <c r="AE456" s="186" t="s">
        <v>1161</v>
      </c>
      <c r="AF456" s="186">
        <v>95</v>
      </c>
    </row>
    <row r="457" spans="1:32" x14ac:dyDescent="0.2">
      <c r="A457" s="186" t="s">
        <v>112</v>
      </c>
      <c r="B457" s="186">
        <v>76</v>
      </c>
      <c r="C457" s="186" t="s">
        <v>304</v>
      </c>
      <c r="D457" s="186" t="s">
        <v>305</v>
      </c>
      <c r="E457" s="186">
        <v>0.85</v>
      </c>
      <c r="H457" s="188">
        <v>5641</v>
      </c>
      <c r="I457" s="188">
        <v>-44.01</v>
      </c>
      <c r="K457" s="186">
        <v>6</v>
      </c>
      <c r="L457" s="186">
        <v>89.626322500000001</v>
      </c>
      <c r="M457" s="186">
        <v>105.90900000000001</v>
      </c>
      <c r="P457" s="188">
        <v>104.301</v>
      </c>
      <c r="R457" s="186">
        <v>0</v>
      </c>
      <c r="S457" s="188">
        <v>1.1350157999999999</v>
      </c>
      <c r="U457" s="188">
        <v>1.06882E-2</v>
      </c>
      <c r="W457" s="188">
        <v>1.0575129999999999</v>
      </c>
      <c r="AB457" s="188" t="s">
        <v>765</v>
      </c>
      <c r="AC457" s="188" t="s">
        <v>821</v>
      </c>
      <c r="AD457" s="188" t="s">
        <v>1086</v>
      </c>
      <c r="AE457" s="186" t="s">
        <v>1161</v>
      </c>
      <c r="AF457" s="186">
        <v>95</v>
      </c>
    </row>
    <row r="458" spans="1:32" x14ac:dyDescent="0.2">
      <c r="A458" s="186" t="s">
        <v>112</v>
      </c>
      <c r="B458" s="186">
        <v>77</v>
      </c>
      <c r="C458" s="186" t="s">
        <v>306</v>
      </c>
      <c r="D458" s="186" t="s">
        <v>307</v>
      </c>
      <c r="E458" s="186">
        <v>0.81799999999999995</v>
      </c>
      <c r="F458" s="188">
        <v>6763</v>
      </c>
      <c r="G458" s="188">
        <v>0.10299999999999999</v>
      </c>
      <c r="K458" s="186">
        <v>1</v>
      </c>
      <c r="L458" s="186">
        <v>21.1391192</v>
      </c>
      <c r="M458" s="186">
        <v>124.458</v>
      </c>
      <c r="Q458" s="188">
        <v>123.563</v>
      </c>
      <c r="R458" s="186">
        <v>0</v>
      </c>
      <c r="T458" s="188">
        <v>0.72419460000000002</v>
      </c>
      <c r="V458" s="188">
        <v>3.6786000000000002E-3</v>
      </c>
      <c r="X458" s="188">
        <v>0.36651</v>
      </c>
      <c r="Y458" s="188" t="s">
        <v>811</v>
      </c>
      <c r="Z458" s="188" t="s">
        <v>812</v>
      </c>
      <c r="AA458" s="188" t="s">
        <v>1164</v>
      </c>
      <c r="AE458" s="186" t="s">
        <v>1165</v>
      </c>
      <c r="AF458" s="186">
        <v>0</v>
      </c>
    </row>
    <row r="459" spans="1:32" x14ac:dyDescent="0.2">
      <c r="A459" s="186" t="s">
        <v>112</v>
      </c>
      <c r="B459" s="186">
        <v>77</v>
      </c>
      <c r="C459" s="186" t="s">
        <v>306</v>
      </c>
      <c r="D459" s="186" t="s">
        <v>307</v>
      </c>
      <c r="E459" s="186">
        <v>0.81799999999999995</v>
      </c>
      <c r="F459" s="188">
        <v>6755</v>
      </c>
      <c r="G459" s="188">
        <v>0</v>
      </c>
      <c r="K459" s="186">
        <v>2</v>
      </c>
      <c r="L459" s="186">
        <v>21.140623399999999</v>
      </c>
      <c r="M459" s="186">
        <v>124.467</v>
      </c>
      <c r="Q459" s="188">
        <v>123.572</v>
      </c>
      <c r="R459" s="186">
        <v>1</v>
      </c>
      <c r="T459" s="188">
        <v>0.72411959999999997</v>
      </c>
      <c r="V459" s="188">
        <v>3.6782E-3</v>
      </c>
      <c r="X459" s="188">
        <v>0.36647200000000002</v>
      </c>
      <c r="Y459" s="188" t="s">
        <v>855</v>
      </c>
      <c r="Z459" s="188" t="s">
        <v>776</v>
      </c>
      <c r="AA459" s="188" t="s">
        <v>1166</v>
      </c>
      <c r="AE459" s="186" t="s">
        <v>1165</v>
      </c>
      <c r="AF459" s="186">
        <v>0</v>
      </c>
    </row>
    <row r="460" spans="1:32" x14ac:dyDescent="0.2">
      <c r="A460" s="186" t="s">
        <v>112</v>
      </c>
      <c r="B460" s="186">
        <v>77</v>
      </c>
      <c r="C460" s="186" t="s">
        <v>306</v>
      </c>
      <c r="D460" s="186" t="s">
        <v>307</v>
      </c>
      <c r="E460" s="186">
        <v>0.81799999999999995</v>
      </c>
      <c r="F460" s="188">
        <v>4068</v>
      </c>
      <c r="G460" s="188">
        <v>12.396000000000001</v>
      </c>
      <c r="J460" s="188" t="s">
        <v>754</v>
      </c>
      <c r="K460" s="186">
        <v>3</v>
      </c>
      <c r="L460" s="186">
        <v>16.614631800000002</v>
      </c>
      <c r="M460" s="186">
        <v>97.930999999999997</v>
      </c>
      <c r="Q460" s="188">
        <v>97.218000000000004</v>
      </c>
      <c r="R460" s="186">
        <v>0</v>
      </c>
      <c r="T460" s="188">
        <v>0.73309550000000001</v>
      </c>
      <c r="V460" s="188">
        <v>3.7238000000000002E-3</v>
      </c>
      <c r="X460" s="188">
        <v>0.37099799999999999</v>
      </c>
      <c r="Y460" s="188" t="s">
        <v>851</v>
      </c>
      <c r="Z460" s="188" t="s">
        <v>861</v>
      </c>
      <c r="AA460" s="188" t="s">
        <v>1167</v>
      </c>
      <c r="AE460" s="186" t="s">
        <v>1165</v>
      </c>
      <c r="AF460" s="186">
        <v>0</v>
      </c>
    </row>
    <row r="461" spans="1:32" x14ac:dyDescent="0.2">
      <c r="A461" s="186" t="s">
        <v>112</v>
      </c>
      <c r="B461" s="186">
        <v>77</v>
      </c>
      <c r="C461" s="186" t="s">
        <v>306</v>
      </c>
      <c r="D461" s="186" t="s">
        <v>307</v>
      </c>
      <c r="E461" s="186">
        <v>0.81799999999999995</v>
      </c>
      <c r="H461" s="188">
        <v>848</v>
      </c>
      <c r="I461" s="188">
        <v>-31.584</v>
      </c>
      <c r="J461" s="188" t="s">
        <v>758</v>
      </c>
      <c r="K461" s="186">
        <v>4</v>
      </c>
      <c r="L461" s="186">
        <v>53.796642400000003</v>
      </c>
      <c r="M461" s="186">
        <v>22.994</v>
      </c>
      <c r="P461" s="188">
        <v>22.638999999999999</v>
      </c>
      <c r="R461" s="186">
        <v>0</v>
      </c>
      <c r="S461" s="188">
        <v>1.1498250000000001</v>
      </c>
      <c r="U461" s="188">
        <v>1.0827099999999999E-2</v>
      </c>
      <c r="W461" s="188">
        <v>1.0711109999999999</v>
      </c>
      <c r="AB461" s="188" t="s">
        <v>809</v>
      </c>
      <c r="AC461" s="188" t="s">
        <v>835</v>
      </c>
      <c r="AD461" s="188" t="s">
        <v>1168</v>
      </c>
      <c r="AE461" s="186" t="s">
        <v>1165</v>
      </c>
      <c r="AF461" s="186">
        <v>95</v>
      </c>
    </row>
    <row r="462" spans="1:32" x14ac:dyDescent="0.2">
      <c r="A462" s="186" t="s">
        <v>112</v>
      </c>
      <c r="B462" s="186">
        <v>77</v>
      </c>
      <c r="C462" s="186" t="s">
        <v>306</v>
      </c>
      <c r="D462" s="186" t="s">
        <v>307</v>
      </c>
      <c r="E462" s="186">
        <v>0.81799999999999995</v>
      </c>
      <c r="H462" s="188">
        <v>5644</v>
      </c>
      <c r="I462" s="188">
        <v>-43.8</v>
      </c>
      <c r="K462" s="186">
        <v>5</v>
      </c>
      <c r="L462" s="186">
        <v>93.415789399999994</v>
      </c>
      <c r="M462" s="186">
        <v>105.62</v>
      </c>
      <c r="P462" s="188">
        <v>104.01600000000001</v>
      </c>
      <c r="R462" s="186">
        <v>1</v>
      </c>
      <c r="S462" s="188">
        <v>1.1352523000000001</v>
      </c>
      <c r="U462" s="188">
        <v>1.06905E-2</v>
      </c>
      <c r="W462" s="188">
        <v>1.0577430000000001</v>
      </c>
      <c r="AB462" s="188" t="s">
        <v>809</v>
      </c>
      <c r="AC462" s="188" t="s">
        <v>835</v>
      </c>
      <c r="AD462" s="188" t="s">
        <v>942</v>
      </c>
      <c r="AE462" s="186" t="s">
        <v>1165</v>
      </c>
      <c r="AF462" s="186">
        <v>95</v>
      </c>
    </row>
    <row r="463" spans="1:32" x14ac:dyDescent="0.2">
      <c r="A463" s="186" t="s">
        <v>112</v>
      </c>
      <c r="B463" s="186">
        <v>77</v>
      </c>
      <c r="C463" s="186" t="s">
        <v>306</v>
      </c>
      <c r="D463" s="186" t="s">
        <v>307</v>
      </c>
      <c r="E463" s="186">
        <v>0.81799999999999995</v>
      </c>
      <c r="H463" s="188">
        <v>5642</v>
      </c>
      <c r="I463" s="188">
        <v>-44.006999999999998</v>
      </c>
      <c r="K463" s="186">
        <v>6</v>
      </c>
      <c r="L463" s="186">
        <v>93.282165199999994</v>
      </c>
      <c r="M463" s="186">
        <v>105.756</v>
      </c>
      <c r="P463" s="188">
        <v>104.151</v>
      </c>
      <c r="R463" s="186">
        <v>0</v>
      </c>
      <c r="S463" s="188">
        <v>1.1350153000000001</v>
      </c>
      <c r="U463" s="188">
        <v>1.06882E-2</v>
      </c>
      <c r="W463" s="188">
        <v>1.0575159999999999</v>
      </c>
      <c r="AB463" s="188" t="s">
        <v>798</v>
      </c>
      <c r="AC463" s="188" t="s">
        <v>821</v>
      </c>
      <c r="AD463" s="188" t="s">
        <v>1086</v>
      </c>
      <c r="AE463" s="186" t="s">
        <v>1165</v>
      </c>
      <c r="AF463" s="186">
        <v>95</v>
      </c>
    </row>
    <row r="464" spans="1:32" x14ac:dyDescent="0.2">
      <c r="A464" s="186" t="s">
        <v>112</v>
      </c>
      <c r="B464" s="186">
        <v>78</v>
      </c>
      <c r="C464" s="186" t="s">
        <v>308</v>
      </c>
      <c r="D464" s="186" t="s">
        <v>309</v>
      </c>
      <c r="E464" s="186">
        <v>0.83299999999999996</v>
      </c>
      <c r="F464" s="188">
        <v>6754</v>
      </c>
      <c r="G464" s="188">
        <v>0.126</v>
      </c>
      <c r="K464" s="186">
        <v>1</v>
      </c>
      <c r="L464" s="186">
        <v>20.770668300000001</v>
      </c>
      <c r="M464" s="186">
        <v>124.53100000000001</v>
      </c>
      <c r="Q464" s="188">
        <v>123.636</v>
      </c>
      <c r="R464" s="186">
        <v>0</v>
      </c>
      <c r="T464" s="188">
        <v>0.72419500000000003</v>
      </c>
      <c r="V464" s="188">
        <v>3.6787E-3</v>
      </c>
      <c r="X464" s="188">
        <v>0.36651800000000001</v>
      </c>
      <c r="Y464" s="188" t="s">
        <v>811</v>
      </c>
      <c r="Z464" s="188" t="s">
        <v>817</v>
      </c>
      <c r="AA464" s="188" t="s">
        <v>1169</v>
      </c>
      <c r="AE464" s="186" t="s">
        <v>1170</v>
      </c>
      <c r="AF464" s="186">
        <v>0</v>
      </c>
    </row>
    <row r="465" spans="1:32" x14ac:dyDescent="0.2">
      <c r="A465" s="186" t="s">
        <v>112</v>
      </c>
      <c r="B465" s="186">
        <v>78</v>
      </c>
      <c r="C465" s="186" t="s">
        <v>308</v>
      </c>
      <c r="D465" s="186" t="s">
        <v>309</v>
      </c>
      <c r="E465" s="186">
        <v>0.83299999999999996</v>
      </c>
      <c r="F465" s="188">
        <v>6750</v>
      </c>
      <c r="G465" s="188">
        <v>0</v>
      </c>
      <c r="K465" s="186">
        <v>2</v>
      </c>
      <c r="L465" s="186">
        <v>20.7523588</v>
      </c>
      <c r="M465" s="186">
        <v>124.422</v>
      </c>
      <c r="Q465" s="188">
        <v>123.527</v>
      </c>
      <c r="R465" s="186">
        <v>1</v>
      </c>
      <c r="T465" s="188">
        <v>0.72410370000000002</v>
      </c>
      <c r="V465" s="188">
        <v>3.6782E-3</v>
      </c>
      <c r="X465" s="188">
        <v>0.36647200000000002</v>
      </c>
      <c r="Y465" s="188" t="s">
        <v>815</v>
      </c>
      <c r="Z465" s="188" t="s">
        <v>776</v>
      </c>
      <c r="AA465" s="188" t="s">
        <v>1171</v>
      </c>
      <c r="AE465" s="186" t="s">
        <v>1170</v>
      </c>
      <c r="AF465" s="186">
        <v>0</v>
      </c>
    </row>
    <row r="466" spans="1:32" x14ac:dyDescent="0.2">
      <c r="A466" s="186" t="s">
        <v>112</v>
      </c>
      <c r="B466" s="186">
        <v>78</v>
      </c>
      <c r="C466" s="186" t="s">
        <v>308</v>
      </c>
      <c r="D466" s="186" t="s">
        <v>309</v>
      </c>
      <c r="E466" s="186">
        <v>0.83299999999999996</v>
      </c>
      <c r="F466" s="188">
        <v>3642</v>
      </c>
      <c r="G466" s="188">
        <v>12.404999999999999</v>
      </c>
      <c r="J466" s="188" t="s">
        <v>754</v>
      </c>
      <c r="K466" s="186">
        <v>3</v>
      </c>
      <c r="L466" s="186">
        <v>14.5546667</v>
      </c>
      <c r="M466" s="186">
        <v>87.400999999999996</v>
      </c>
      <c r="Q466" s="188">
        <v>86.765000000000001</v>
      </c>
      <c r="R466" s="186">
        <v>0</v>
      </c>
      <c r="T466" s="188">
        <v>0.73308589999999996</v>
      </c>
      <c r="V466" s="188">
        <v>3.7238000000000002E-3</v>
      </c>
      <c r="X466" s="188">
        <v>0.37100100000000003</v>
      </c>
      <c r="Y466" s="188" t="s">
        <v>1117</v>
      </c>
      <c r="Z466" s="188" t="s">
        <v>784</v>
      </c>
      <c r="AA466" s="188" t="s">
        <v>1172</v>
      </c>
      <c r="AE466" s="186" t="s">
        <v>1170</v>
      </c>
      <c r="AF466" s="186">
        <v>0</v>
      </c>
    </row>
    <row r="467" spans="1:32" x14ac:dyDescent="0.2">
      <c r="A467" s="186" t="s">
        <v>112</v>
      </c>
      <c r="B467" s="186">
        <v>78</v>
      </c>
      <c r="C467" s="186" t="s">
        <v>308</v>
      </c>
      <c r="D467" s="186" t="s">
        <v>309</v>
      </c>
      <c r="E467" s="186">
        <v>0.83299999999999996</v>
      </c>
      <c r="H467" s="188">
        <v>965</v>
      </c>
      <c r="I467" s="188">
        <v>-33.279000000000003</v>
      </c>
      <c r="J467" s="188" t="s">
        <v>758</v>
      </c>
      <c r="K467" s="186">
        <v>4</v>
      </c>
      <c r="L467" s="186">
        <v>59.017679999999999</v>
      </c>
      <c r="M467" s="186">
        <v>26.355</v>
      </c>
      <c r="P467" s="188">
        <v>25.949000000000002</v>
      </c>
      <c r="R467" s="186">
        <v>0</v>
      </c>
      <c r="S467" s="188">
        <v>1.1479359</v>
      </c>
      <c r="U467" s="188">
        <v>1.0808099999999999E-2</v>
      </c>
      <c r="W467" s="188">
        <v>1.0692569999999999</v>
      </c>
      <c r="AB467" s="188" t="s">
        <v>809</v>
      </c>
      <c r="AC467" s="188" t="s">
        <v>835</v>
      </c>
      <c r="AD467" s="188" t="s">
        <v>1146</v>
      </c>
      <c r="AE467" s="186" t="s">
        <v>1170</v>
      </c>
      <c r="AF467" s="186">
        <v>95</v>
      </c>
    </row>
    <row r="468" spans="1:32" x14ac:dyDescent="0.2">
      <c r="A468" s="186" t="s">
        <v>112</v>
      </c>
      <c r="B468" s="186">
        <v>78</v>
      </c>
      <c r="C468" s="186" t="s">
        <v>308</v>
      </c>
      <c r="D468" s="186" t="s">
        <v>309</v>
      </c>
      <c r="E468" s="186">
        <v>0.83299999999999996</v>
      </c>
      <c r="H468" s="188">
        <v>5638</v>
      </c>
      <c r="I468" s="188">
        <v>-43.8</v>
      </c>
      <c r="K468" s="186">
        <v>5</v>
      </c>
      <c r="L468" s="186">
        <v>91.8981043</v>
      </c>
      <c r="M468" s="186">
        <v>105.44799999999999</v>
      </c>
      <c r="P468" s="188">
        <v>103.84699999999999</v>
      </c>
      <c r="R468" s="186">
        <v>1</v>
      </c>
      <c r="S468" s="188">
        <v>1.1352479</v>
      </c>
      <c r="U468" s="188">
        <v>1.06905E-2</v>
      </c>
      <c r="W468" s="188">
        <v>1.0577430000000001</v>
      </c>
      <c r="AB468" s="188" t="s">
        <v>809</v>
      </c>
      <c r="AC468" s="188" t="s">
        <v>835</v>
      </c>
      <c r="AD468" s="188" t="s">
        <v>954</v>
      </c>
      <c r="AE468" s="186" t="s">
        <v>1170</v>
      </c>
      <c r="AF468" s="186">
        <v>95</v>
      </c>
    </row>
    <row r="469" spans="1:32" x14ac:dyDescent="0.2">
      <c r="A469" s="186" t="s">
        <v>112</v>
      </c>
      <c r="B469" s="186">
        <v>78</v>
      </c>
      <c r="C469" s="186" t="s">
        <v>308</v>
      </c>
      <c r="D469" s="186" t="s">
        <v>309</v>
      </c>
      <c r="E469" s="186">
        <v>0.83299999999999996</v>
      </c>
      <c r="H469" s="188">
        <v>5643</v>
      </c>
      <c r="I469" s="188">
        <v>-43.994999999999997</v>
      </c>
      <c r="K469" s="186">
        <v>6</v>
      </c>
      <c r="L469" s="186">
        <v>91.577482200000006</v>
      </c>
      <c r="M469" s="186">
        <v>105.782</v>
      </c>
      <c r="P469" s="188">
        <v>104.176</v>
      </c>
      <c r="R469" s="186">
        <v>0</v>
      </c>
      <c r="S469" s="188">
        <v>1.1350260000000001</v>
      </c>
      <c r="U469" s="188">
        <v>1.06883E-2</v>
      </c>
      <c r="W469" s="188">
        <v>1.0575289999999999</v>
      </c>
      <c r="AB469" s="188" t="s">
        <v>765</v>
      </c>
      <c r="AC469" s="188" t="s">
        <v>1082</v>
      </c>
      <c r="AD469" s="188" t="s">
        <v>1086</v>
      </c>
      <c r="AE469" s="186" t="s">
        <v>1170</v>
      </c>
      <c r="AF469" s="186">
        <v>95</v>
      </c>
    </row>
    <row r="470" spans="1:32" x14ac:dyDescent="0.2">
      <c r="A470" s="186" t="s">
        <v>112</v>
      </c>
      <c r="B470" s="186">
        <v>79</v>
      </c>
      <c r="C470" s="186" t="s">
        <v>310</v>
      </c>
      <c r="D470" s="186" t="s">
        <v>311</v>
      </c>
      <c r="E470" s="186">
        <v>0.82599999999999996</v>
      </c>
      <c r="F470" s="188">
        <v>6751</v>
      </c>
      <c r="G470" s="188">
        <v>0.109</v>
      </c>
      <c r="K470" s="186">
        <v>1</v>
      </c>
      <c r="L470" s="186">
        <v>20.912799100000001</v>
      </c>
      <c r="M470" s="186">
        <v>124.331</v>
      </c>
      <c r="Q470" s="188">
        <v>123.437</v>
      </c>
      <c r="R470" s="186">
        <v>0</v>
      </c>
      <c r="T470" s="188">
        <v>0.72418819999999995</v>
      </c>
      <c r="V470" s="188">
        <v>3.6786000000000002E-3</v>
      </c>
      <c r="X470" s="188">
        <v>0.366512</v>
      </c>
      <c r="Y470" s="188" t="s">
        <v>811</v>
      </c>
      <c r="Z470" s="188" t="s">
        <v>847</v>
      </c>
      <c r="AA470" s="188" t="s">
        <v>1164</v>
      </c>
      <c r="AE470" s="186" t="s">
        <v>1173</v>
      </c>
      <c r="AF470" s="186">
        <v>0</v>
      </c>
    </row>
    <row r="471" spans="1:32" x14ac:dyDescent="0.2">
      <c r="A471" s="186" t="s">
        <v>112</v>
      </c>
      <c r="B471" s="186">
        <v>79</v>
      </c>
      <c r="C471" s="186" t="s">
        <v>310</v>
      </c>
      <c r="D471" s="186" t="s">
        <v>311</v>
      </c>
      <c r="E471" s="186">
        <v>0.82599999999999996</v>
      </c>
      <c r="F471" s="188">
        <v>6751</v>
      </c>
      <c r="G471" s="188">
        <v>0</v>
      </c>
      <c r="K471" s="186">
        <v>2</v>
      </c>
      <c r="L471" s="186">
        <v>20.914403199999999</v>
      </c>
      <c r="M471" s="186">
        <v>124.34</v>
      </c>
      <c r="Q471" s="188">
        <v>123.446</v>
      </c>
      <c r="R471" s="186">
        <v>1</v>
      </c>
      <c r="T471" s="188">
        <v>0.72410920000000001</v>
      </c>
      <c r="V471" s="188">
        <v>3.6782E-3</v>
      </c>
      <c r="X471" s="188">
        <v>0.36647200000000002</v>
      </c>
      <c r="Y471" s="188" t="s">
        <v>855</v>
      </c>
      <c r="Z471" s="188" t="s">
        <v>776</v>
      </c>
      <c r="AA471" s="188" t="s">
        <v>1174</v>
      </c>
      <c r="AE471" s="186" t="s">
        <v>1173</v>
      </c>
      <c r="AF471" s="186">
        <v>0</v>
      </c>
    </row>
    <row r="472" spans="1:32" x14ac:dyDescent="0.2">
      <c r="A472" s="186" t="s">
        <v>112</v>
      </c>
      <c r="B472" s="186">
        <v>79</v>
      </c>
      <c r="C472" s="186" t="s">
        <v>310</v>
      </c>
      <c r="D472" s="186" t="s">
        <v>311</v>
      </c>
      <c r="E472" s="186">
        <v>0.82599999999999996</v>
      </c>
      <c r="F472" s="188">
        <v>3246</v>
      </c>
      <c r="G472" s="188">
        <v>12.698</v>
      </c>
      <c r="J472" s="188" t="s">
        <v>754</v>
      </c>
      <c r="K472" s="186">
        <v>3</v>
      </c>
      <c r="L472" s="186">
        <v>13.0750516</v>
      </c>
      <c r="M472" s="186">
        <v>77.888000000000005</v>
      </c>
      <c r="Q472" s="188">
        <v>77.320999999999998</v>
      </c>
      <c r="R472" s="186">
        <v>0</v>
      </c>
      <c r="T472" s="188">
        <v>0.73330410000000001</v>
      </c>
      <c r="V472" s="188">
        <v>3.7249000000000002E-3</v>
      </c>
      <c r="X472" s="188">
        <v>0.37110799999999999</v>
      </c>
      <c r="Y472" s="188" t="s">
        <v>851</v>
      </c>
      <c r="Z472" s="188" t="s">
        <v>861</v>
      </c>
      <c r="AA472" s="188" t="s">
        <v>1175</v>
      </c>
      <c r="AE472" s="186" t="s">
        <v>1173</v>
      </c>
      <c r="AF472" s="186">
        <v>0</v>
      </c>
    </row>
    <row r="473" spans="1:32" x14ac:dyDescent="0.2">
      <c r="A473" s="186" t="s">
        <v>112</v>
      </c>
      <c r="B473" s="186">
        <v>79</v>
      </c>
      <c r="C473" s="186" t="s">
        <v>310</v>
      </c>
      <c r="D473" s="186" t="s">
        <v>311</v>
      </c>
      <c r="E473" s="186">
        <v>0.82599999999999996</v>
      </c>
      <c r="H473" s="188">
        <v>960</v>
      </c>
      <c r="I473" s="188">
        <v>-33.18</v>
      </c>
      <c r="J473" s="188" t="s">
        <v>758</v>
      </c>
      <c r="K473" s="186">
        <v>4</v>
      </c>
      <c r="L473" s="186">
        <v>59.184702399999999</v>
      </c>
      <c r="M473" s="186">
        <v>26.17</v>
      </c>
      <c r="P473" s="188">
        <v>25.766999999999999</v>
      </c>
      <c r="R473" s="186">
        <v>0</v>
      </c>
      <c r="S473" s="188">
        <v>1.1480713</v>
      </c>
      <c r="U473" s="188">
        <v>1.08092E-2</v>
      </c>
      <c r="W473" s="188">
        <v>1.0693649999999999</v>
      </c>
      <c r="AB473" s="188" t="s">
        <v>809</v>
      </c>
      <c r="AC473" s="188" t="s">
        <v>835</v>
      </c>
      <c r="AD473" s="188" t="s">
        <v>1146</v>
      </c>
      <c r="AE473" s="186" t="s">
        <v>1173</v>
      </c>
      <c r="AF473" s="186">
        <v>95</v>
      </c>
    </row>
    <row r="474" spans="1:32" x14ac:dyDescent="0.2">
      <c r="A474" s="186" t="s">
        <v>112</v>
      </c>
      <c r="B474" s="186">
        <v>79</v>
      </c>
      <c r="C474" s="186" t="s">
        <v>310</v>
      </c>
      <c r="D474" s="186" t="s">
        <v>311</v>
      </c>
      <c r="E474" s="186">
        <v>0.82599999999999996</v>
      </c>
      <c r="H474" s="188">
        <v>5645</v>
      </c>
      <c r="I474" s="188">
        <v>-43.8</v>
      </c>
      <c r="K474" s="186">
        <v>5</v>
      </c>
      <c r="L474" s="186">
        <v>92.551890599999993</v>
      </c>
      <c r="M474" s="186">
        <v>105.578</v>
      </c>
      <c r="P474" s="188">
        <v>103.974</v>
      </c>
      <c r="R474" s="186">
        <v>1</v>
      </c>
      <c r="S474" s="188">
        <v>1.1352692</v>
      </c>
      <c r="U474" s="188">
        <v>1.06905E-2</v>
      </c>
      <c r="W474" s="188">
        <v>1.0577430000000001</v>
      </c>
      <c r="AB474" s="188" t="s">
        <v>760</v>
      </c>
      <c r="AC474" s="188" t="s">
        <v>835</v>
      </c>
      <c r="AD474" s="188" t="s">
        <v>954</v>
      </c>
      <c r="AE474" s="186" t="s">
        <v>1173</v>
      </c>
      <c r="AF474" s="186">
        <v>95</v>
      </c>
    </row>
    <row r="475" spans="1:32" x14ac:dyDescent="0.2">
      <c r="A475" s="186" t="s">
        <v>112</v>
      </c>
      <c r="B475" s="186">
        <v>79</v>
      </c>
      <c r="C475" s="186" t="s">
        <v>310</v>
      </c>
      <c r="D475" s="186" t="s">
        <v>311</v>
      </c>
      <c r="E475" s="186">
        <v>0.82599999999999996</v>
      </c>
      <c r="H475" s="188">
        <v>5639</v>
      </c>
      <c r="I475" s="188">
        <v>-44.027999999999999</v>
      </c>
      <c r="K475" s="186">
        <v>6</v>
      </c>
      <c r="L475" s="186">
        <v>92.360075199999997</v>
      </c>
      <c r="M475" s="186">
        <v>105.776</v>
      </c>
      <c r="P475" s="188">
        <v>104.17</v>
      </c>
      <c r="R475" s="186">
        <v>0</v>
      </c>
      <c r="S475" s="188">
        <v>1.1350103</v>
      </c>
      <c r="U475" s="188">
        <v>1.0688E-2</v>
      </c>
      <c r="W475" s="188">
        <v>1.0574939999999999</v>
      </c>
      <c r="AB475" s="188" t="s">
        <v>765</v>
      </c>
      <c r="AC475" s="188" t="s">
        <v>1082</v>
      </c>
      <c r="AD475" s="188" t="s">
        <v>1086</v>
      </c>
      <c r="AE475" s="186" t="s">
        <v>1173</v>
      </c>
      <c r="AF475" s="186">
        <v>95</v>
      </c>
    </row>
    <row r="476" spans="1:32" x14ac:dyDescent="0.2">
      <c r="A476" s="186" t="s">
        <v>112</v>
      </c>
      <c r="B476" s="186">
        <v>80</v>
      </c>
      <c r="C476" s="186" t="s">
        <v>312</v>
      </c>
      <c r="D476" s="186" t="s">
        <v>313</v>
      </c>
      <c r="E476" s="186">
        <v>0.80100000000000005</v>
      </c>
      <c r="F476" s="188">
        <v>6753</v>
      </c>
      <c r="G476" s="188">
        <v>0.13400000000000001</v>
      </c>
      <c r="K476" s="186">
        <v>1</v>
      </c>
      <c r="L476" s="186">
        <v>21.573207199999999</v>
      </c>
      <c r="M476" s="186">
        <v>124.375</v>
      </c>
      <c r="Q476" s="188">
        <v>123.48099999999999</v>
      </c>
      <c r="R476" s="186">
        <v>0</v>
      </c>
      <c r="T476" s="188">
        <v>0.72421029999999997</v>
      </c>
      <c r="V476" s="188">
        <v>3.6787E-3</v>
      </c>
      <c r="X476" s="188">
        <v>0.36652099999999999</v>
      </c>
      <c r="Y476" s="188" t="s">
        <v>811</v>
      </c>
      <c r="Z476" s="188" t="s">
        <v>812</v>
      </c>
      <c r="AA476" s="188" t="s">
        <v>1176</v>
      </c>
      <c r="AE476" s="186" t="s">
        <v>1177</v>
      </c>
      <c r="AF476" s="186">
        <v>0</v>
      </c>
    </row>
    <row r="477" spans="1:32" x14ac:dyDescent="0.2">
      <c r="A477" s="186" t="s">
        <v>112</v>
      </c>
      <c r="B477" s="186">
        <v>80</v>
      </c>
      <c r="C477" s="186" t="s">
        <v>312</v>
      </c>
      <c r="D477" s="186" t="s">
        <v>313</v>
      </c>
      <c r="E477" s="186">
        <v>0.80100000000000005</v>
      </c>
      <c r="F477" s="188">
        <v>6753</v>
      </c>
      <c r="G477" s="188">
        <v>0</v>
      </c>
      <c r="K477" s="186">
        <v>2</v>
      </c>
      <c r="L477" s="186">
        <v>21.582957499999999</v>
      </c>
      <c r="M477" s="186">
        <v>124.431</v>
      </c>
      <c r="Q477" s="188">
        <v>123.536</v>
      </c>
      <c r="R477" s="186">
        <v>1</v>
      </c>
      <c r="T477" s="188">
        <v>0.72411360000000002</v>
      </c>
      <c r="V477" s="188">
        <v>3.6782E-3</v>
      </c>
      <c r="X477" s="188">
        <v>0.36647200000000002</v>
      </c>
      <c r="Y477" s="188" t="s">
        <v>815</v>
      </c>
      <c r="Z477" s="188" t="s">
        <v>776</v>
      </c>
      <c r="AA477" s="188" t="s">
        <v>1162</v>
      </c>
      <c r="AE477" s="186" t="s">
        <v>1177</v>
      </c>
      <c r="AF477" s="186">
        <v>0</v>
      </c>
    </row>
    <row r="478" spans="1:32" x14ac:dyDescent="0.2">
      <c r="A478" s="186" t="s">
        <v>112</v>
      </c>
      <c r="B478" s="186">
        <v>80</v>
      </c>
      <c r="C478" s="186" t="s">
        <v>312</v>
      </c>
      <c r="D478" s="186" t="s">
        <v>313</v>
      </c>
      <c r="E478" s="186">
        <v>0.80100000000000005</v>
      </c>
      <c r="F478" s="188">
        <v>4030</v>
      </c>
      <c r="G478" s="188">
        <v>9.36</v>
      </c>
      <c r="J478" s="188" t="s">
        <v>754</v>
      </c>
      <c r="K478" s="186">
        <v>3</v>
      </c>
      <c r="L478" s="186">
        <v>16.812091800000001</v>
      </c>
      <c r="M478" s="186">
        <v>97.039000000000001</v>
      </c>
      <c r="Q478" s="188">
        <v>96.334999999999994</v>
      </c>
      <c r="R478" s="186">
        <v>0</v>
      </c>
      <c r="T478" s="188">
        <v>0.73089099999999996</v>
      </c>
      <c r="V478" s="188">
        <v>3.7125999999999999E-3</v>
      </c>
      <c r="X478" s="188">
        <v>0.36988900000000002</v>
      </c>
      <c r="Y478" s="188" t="s">
        <v>1123</v>
      </c>
      <c r="Z478" s="188" t="s">
        <v>784</v>
      </c>
      <c r="AA478" s="188" t="s">
        <v>1178</v>
      </c>
      <c r="AE478" s="186" t="s">
        <v>1177</v>
      </c>
      <c r="AF478" s="186">
        <v>0</v>
      </c>
    </row>
    <row r="479" spans="1:32" x14ac:dyDescent="0.2">
      <c r="A479" s="186" t="s">
        <v>112</v>
      </c>
      <c r="B479" s="186">
        <v>80</v>
      </c>
      <c r="C479" s="186" t="s">
        <v>312</v>
      </c>
      <c r="D479" s="186" t="s">
        <v>313</v>
      </c>
      <c r="E479" s="186">
        <v>0.80100000000000005</v>
      </c>
      <c r="H479" s="188">
        <v>838</v>
      </c>
      <c r="I479" s="188">
        <v>-32.673000000000002</v>
      </c>
      <c r="J479" s="188" t="s">
        <v>758</v>
      </c>
      <c r="K479" s="186">
        <v>4</v>
      </c>
      <c r="L479" s="186">
        <v>54.319038200000001</v>
      </c>
      <c r="M479" s="186">
        <v>22.681999999999999</v>
      </c>
      <c r="P479" s="188">
        <v>22.332000000000001</v>
      </c>
      <c r="R479" s="186">
        <v>0</v>
      </c>
      <c r="S479" s="188">
        <v>1.1486607</v>
      </c>
      <c r="U479" s="188">
        <v>1.0814900000000001E-2</v>
      </c>
      <c r="W479" s="188">
        <v>1.06992</v>
      </c>
      <c r="AB479" s="188" t="s">
        <v>809</v>
      </c>
      <c r="AC479" s="188" t="s">
        <v>835</v>
      </c>
      <c r="AD479" s="188" t="s">
        <v>1168</v>
      </c>
      <c r="AE479" s="186" t="s">
        <v>1177</v>
      </c>
      <c r="AF479" s="186">
        <v>95</v>
      </c>
    </row>
    <row r="480" spans="1:32" x14ac:dyDescent="0.2">
      <c r="A480" s="186" t="s">
        <v>112</v>
      </c>
      <c r="B480" s="186">
        <v>80</v>
      </c>
      <c r="C480" s="186" t="s">
        <v>312</v>
      </c>
      <c r="D480" s="186" t="s">
        <v>313</v>
      </c>
      <c r="E480" s="186">
        <v>0.80100000000000005</v>
      </c>
      <c r="H480" s="188">
        <v>5650</v>
      </c>
      <c r="I480" s="188">
        <v>-43.8</v>
      </c>
      <c r="K480" s="186">
        <v>5</v>
      </c>
      <c r="L480" s="186">
        <v>95.409521699999999</v>
      </c>
      <c r="M480" s="186">
        <v>105.60899999999999</v>
      </c>
      <c r="P480" s="188">
        <v>104.005</v>
      </c>
      <c r="R480" s="186">
        <v>1</v>
      </c>
      <c r="S480" s="188">
        <v>1.1352757</v>
      </c>
      <c r="U480" s="188">
        <v>1.06905E-2</v>
      </c>
      <c r="W480" s="188">
        <v>1.0577430000000001</v>
      </c>
      <c r="AB480" s="188" t="s">
        <v>809</v>
      </c>
      <c r="AC480" s="188" t="s">
        <v>760</v>
      </c>
      <c r="AD480" s="188" t="s">
        <v>954</v>
      </c>
      <c r="AE480" s="186" t="s">
        <v>1177</v>
      </c>
      <c r="AF480" s="186">
        <v>95</v>
      </c>
    </row>
    <row r="481" spans="1:32" x14ac:dyDescent="0.2">
      <c r="A481" s="186" t="s">
        <v>112</v>
      </c>
      <c r="B481" s="186">
        <v>80</v>
      </c>
      <c r="C481" s="186" t="s">
        <v>312</v>
      </c>
      <c r="D481" s="186" t="s">
        <v>313</v>
      </c>
      <c r="E481" s="186">
        <v>0.80100000000000005</v>
      </c>
      <c r="H481" s="188">
        <v>5642</v>
      </c>
      <c r="I481" s="188">
        <v>-44.021999999999998</v>
      </c>
      <c r="K481" s="186">
        <v>6</v>
      </c>
      <c r="L481" s="186">
        <v>95.152551099999997</v>
      </c>
      <c r="M481" s="186">
        <v>105.86499999999999</v>
      </c>
      <c r="P481" s="188">
        <v>104.258</v>
      </c>
      <c r="R481" s="186">
        <v>0</v>
      </c>
      <c r="S481" s="188">
        <v>1.1350226999999999</v>
      </c>
      <c r="U481" s="188">
        <v>1.0688E-2</v>
      </c>
      <c r="W481" s="188">
        <v>1.0575000000000001</v>
      </c>
      <c r="AB481" s="188" t="s">
        <v>765</v>
      </c>
      <c r="AC481" s="188" t="s">
        <v>821</v>
      </c>
      <c r="AD481" s="188" t="s">
        <v>1086</v>
      </c>
      <c r="AE481" s="186" t="s">
        <v>1177</v>
      </c>
      <c r="AF481" s="186">
        <v>95</v>
      </c>
    </row>
    <row r="482" spans="1:32" x14ac:dyDescent="0.2">
      <c r="A482" s="186" t="s">
        <v>112</v>
      </c>
      <c r="B482" s="186">
        <v>81</v>
      </c>
      <c r="C482" s="186" t="s">
        <v>314</v>
      </c>
      <c r="D482" s="186" t="s">
        <v>315</v>
      </c>
      <c r="E482" s="186">
        <v>0.80100000000000005</v>
      </c>
      <c r="F482" s="188">
        <v>6749</v>
      </c>
      <c r="G482" s="188">
        <v>9.7000000000000003E-2</v>
      </c>
      <c r="K482" s="186">
        <v>1</v>
      </c>
      <c r="L482" s="186">
        <v>21.5543707</v>
      </c>
      <c r="M482" s="186">
        <v>124.267</v>
      </c>
      <c r="Q482" s="188">
        <v>123.373</v>
      </c>
      <c r="R482" s="186">
        <v>0</v>
      </c>
      <c r="T482" s="188">
        <v>0.72419789999999995</v>
      </c>
      <c r="V482" s="188">
        <v>3.6786000000000002E-3</v>
      </c>
      <c r="X482" s="188">
        <v>0.366508</v>
      </c>
      <c r="Y482" s="188" t="s">
        <v>851</v>
      </c>
      <c r="Z482" s="188" t="s">
        <v>812</v>
      </c>
      <c r="AA482" s="188" t="s">
        <v>1179</v>
      </c>
      <c r="AE482" s="186" t="s">
        <v>1180</v>
      </c>
      <c r="AF482" s="186">
        <v>0</v>
      </c>
    </row>
    <row r="483" spans="1:32" x14ac:dyDescent="0.2">
      <c r="A483" s="186" t="s">
        <v>112</v>
      </c>
      <c r="B483" s="186">
        <v>81</v>
      </c>
      <c r="C483" s="186" t="s">
        <v>314</v>
      </c>
      <c r="D483" s="186" t="s">
        <v>315</v>
      </c>
      <c r="E483" s="186">
        <v>0.80100000000000005</v>
      </c>
      <c r="F483" s="188">
        <v>6754</v>
      </c>
      <c r="G483" s="188">
        <v>0</v>
      </c>
      <c r="K483" s="186">
        <v>2</v>
      </c>
      <c r="L483" s="186">
        <v>21.5813934</v>
      </c>
      <c r="M483" s="186">
        <v>124.422</v>
      </c>
      <c r="Q483" s="188">
        <v>123.527</v>
      </c>
      <c r="R483" s="186">
        <v>1</v>
      </c>
      <c r="T483" s="188">
        <v>0.72412750000000004</v>
      </c>
      <c r="V483" s="188">
        <v>3.6782E-3</v>
      </c>
      <c r="X483" s="188">
        <v>0.36647200000000002</v>
      </c>
      <c r="Y483" s="188" t="s">
        <v>815</v>
      </c>
      <c r="Z483" s="188" t="s">
        <v>1115</v>
      </c>
      <c r="AA483" s="188" t="s">
        <v>1181</v>
      </c>
      <c r="AE483" s="186" t="s">
        <v>1180</v>
      </c>
      <c r="AF483" s="186">
        <v>0</v>
      </c>
    </row>
    <row r="484" spans="1:32" x14ac:dyDescent="0.2">
      <c r="A484" s="186" t="s">
        <v>112</v>
      </c>
      <c r="B484" s="186">
        <v>81</v>
      </c>
      <c r="C484" s="186" t="s">
        <v>314</v>
      </c>
      <c r="D484" s="186" t="s">
        <v>315</v>
      </c>
      <c r="E484" s="186">
        <v>0.80100000000000005</v>
      </c>
      <c r="F484" s="188">
        <v>3439</v>
      </c>
      <c r="G484" s="188">
        <v>9.3420000000000005</v>
      </c>
      <c r="J484" s="188" t="s">
        <v>754</v>
      </c>
      <c r="K484" s="186">
        <v>3</v>
      </c>
      <c r="L484" s="186">
        <v>14.2877759</v>
      </c>
      <c r="M484" s="186">
        <v>82.52</v>
      </c>
      <c r="Q484" s="188">
        <v>81.921000000000006</v>
      </c>
      <c r="R484" s="186">
        <v>0</v>
      </c>
      <c r="T484" s="188">
        <v>0.73089199999999999</v>
      </c>
      <c r="V484" s="188">
        <v>3.7125999999999999E-3</v>
      </c>
      <c r="X484" s="188">
        <v>0.36988300000000002</v>
      </c>
      <c r="Y484" s="188" t="s">
        <v>1117</v>
      </c>
      <c r="Z484" s="188" t="s">
        <v>784</v>
      </c>
      <c r="AA484" s="188" t="s">
        <v>1182</v>
      </c>
      <c r="AE484" s="186" t="s">
        <v>1180</v>
      </c>
      <c r="AF484" s="186">
        <v>0</v>
      </c>
    </row>
    <row r="485" spans="1:32" x14ac:dyDescent="0.2">
      <c r="A485" s="186" t="s">
        <v>112</v>
      </c>
      <c r="B485" s="186">
        <v>81</v>
      </c>
      <c r="C485" s="186" t="s">
        <v>314</v>
      </c>
      <c r="D485" s="186" t="s">
        <v>315</v>
      </c>
      <c r="E485" s="186">
        <v>0.80100000000000005</v>
      </c>
      <c r="H485" s="188">
        <v>890</v>
      </c>
      <c r="I485" s="188">
        <v>-34.063000000000002</v>
      </c>
      <c r="J485" s="188" t="s">
        <v>758</v>
      </c>
      <c r="K485" s="186">
        <v>4</v>
      </c>
      <c r="L485" s="186">
        <v>57.233005400000003</v>
      </c>
      <c r="M485" s="186">
        <v>24.167999999999999</v>
      </c>
      <c r="P485" s="188">
        <v>23.795999999999999</v>
      </c>
      <c r="R485" s="186">
        <v>0</v>
      </c>
      <c r="S485" s="188">
        <v>1.1470931</v>
      </c>
      <c r="U485" s="188">
        <v>1.0799400000000001E-2</v>
      </c>
      <c r="W485" s="188">
        <v>1.0683990000000001</v>
      </c>
      <c r="AB485" s="188" t="s">
        <v>809</v>
      </c>
      <c r="AC485" s="188" t="s">
        <v>835</v>
      </c>
      <c r="AD485" s="188" t="s">
        <v>1168</v>
      </c>
      <c r="AE485" s="186" t="s">
        <v>1180</v>
      </c>
      <c r="AF485" s="186">
        <v>95</v>
      </c>
    </row>
    <row r="486" spans="1:32" x14ac:dyDescent="0.2">
      <c r="A486" s="186" t="s">
        <v>112</v>
      </c>
      <c r="B486" s="186">
        <v>81</v>
      </c>
      <c r="C486" s="186" t="s">
        <v>314</v>
      </c>
      <c r="D486" s="186" t="s">
        <v>315</v>
      </c>
      <c r="E486" s="186">
        <v>0.80100000000000005</v>
      </c>
      <c r="H486" s="188">
        <v>5650</v>
      </c>
      <c r="I486" s="188">
        <v>-43.8</v>
      </c>
      <c r="K486" s="186">
        <v>5</v>
      </c>
      <c r="L486" s="186">
        <v>95.364942499999998</v>
      </c>
      <c r="M486" s="186">
        <v>105.65300000000001</v>
      </c>
      <c r="P486" s="188">
        <v>104.04900000000001</v>
      </c>
      <c r="R486" s="186">
        <v>1</v>
      </c>
      <c r="S486" s="188">
        <v>1.1352608</v>
      </c>
      <c r="U486" s="188">
        <v>1.06905E-2</v>
      </c>
      <c r="W486" s="188">
        <v>1.0577430000000001</v>
      </c>
      <c r="AB486" s="188" t="s">
        <v>809</v>
      </c>
      <c r="AC486" s="188" t="s">
        <v>835</v>
      </c>
      <c r="AD486" s="188" t="s">
        <v>954</v>
      </c>
      <c r="AE486" s="186" t="s">
        <v>1180</v>
      </c>
      <c r="AF486" s="186">
        <v>95</v>
      </c>
    </row>
    <row r="487" spans="1:32" x14ac:dyDescent="0.2">
      <c r="A487" s="186" t="s">
        <v>112</v>
      </c>
      <c r="B487" s="186">
        <v>81</v>
      </c>
      <c r="C487" s="186" t="s">
        <v>314</v>
      </c>
      <c r="D487" s="186" t="s">
        <v>315</v>
      </c>
      <c r="E487" s="186">
        <v>0.80100000000000005</v>
      </c>
      <c r="H487" s="188">
        <v>5642</v>
      </c>
      <c r="I487" s="188">
        <v>-44.006</v>
      </c>
      <c r="K487" s="186">
        <v>6</v>
      </c>
      <c r="L487" s="186">
        <v>95.182510100000002</v>
      </c>
      <c r="M487" s="186">
        <v>105.836</v>
      </c>
      <c r="P487" s="188">
        <v>104.229</v>
      </c>
      <c r="R487" s="186">
        <v>0</v>
      </c>
      <c r="S487" s="188">
        <v>1.1350245000000001</v>
      </c>
      <c r="U487" s="188">
        <v>1.06882E-2</v>
      </c>
      <c r="W487" s="188">
        <v>1.057517</v>
      </c>
      <c r="AB487" s="188" t="s">
        <v>765</v>
      </c>
      <c r="AC487" s="188" t="s">
        <v>1082</v>
      </c>
      <c r="AD487" s="188" t="s">
        <v>1099</v>
      </c>
      <c r="AE487" s="186" t="s">
        <v>1180</v>
      </c>
      <c r="AF487" s="186">
        <v>95</v>
      </c>
    </row>
    <row r="488" spans="1:32" x14ac:dyDescent="0.2">
      <c r="A488" s="186" t="s">
        <v>112</v>
      </c>
      <c r="B488" s="186">
        <v>82</v>
      </c>
      <c r="C488" s="186" t="s">
        <v>316</v>
      </c>
      <c r="D488" s="186" t="s">
        <v>317</v>
      </c>
      <c r="E488" s="186">
        <v>0.84799999999999998</v>
      </c>
      <c r="F488" s="188">
        <v>6754</v>
      </c>
      <c r="G488" s="188">
        <v>0.105</v>
      </c>
      <c r="K488" s="186">
        <v>1</v>
      </c>
      <c r="L488" s="186">
        <v>20.370949499999998</v>
      </c>
      <c r="M488" s="186">
        <v>124.33499999999999</v>
      </c>
      <c r="Q488" s="188">
        <v>123.441</v>
      </c>
      <c r="R488" s="186">
        <v>0</v>
      </c>
      <c r="T488" s="188">
        <v>0.72419429999999996</v>
      </c>
      <c r="V488" s="188">
        <v>3.6786000000000002E-3</v>
      </c>
      <c r="X488" s="188">
        <v>0.36651</v>
      </c>
      <c r="Y488" s="188" t="s">
        <v>851</v>
      </c>
      <c r="Z488" s="188" t="s">
        <v>812</v>
      </c>
      <c r="AA488" s="188" t="s">
        <v>1183</v>
      </c>
      <c r="AE488" s="186" t="s">
        <v>1184</v>
      </c>
      <c r="AF488" s="186">
        <v>0</v>
      </c>
    </row>
    <row r="489" spans="1:32" x14ac:dyDescent="0.2">
      <c r="A489" s="186" t="s">
        <v>112</v>
      </c>
      <c r="B489" s="186">
        <v>82</v>
      </c>
      <c r="C489" s="186" t="s">
        <v>316</v>
      </c>
      <c r="D489" s="186" t="s">
        <v>317</v>
      </c>
      <c r="E489" s="186">
        <v>0.84799999999999998</v>
      </c>
      <c r="F489" s="188">
        <v>6752</v>
      </c>
      <c r="G489" s="188">
        <v>0</v>
      </c>
      <c r="K489" s="186">
        <v>2</v>
      </c>
      <c r="L489" s="186">
        <v>20.3823054</v>
      </c>
      <c r="M489" s="186">
        <v>124.404</v>
      </c>
      <c r="Q489" s="188">
        <v>123.509</v>
      </c>
      <c r="R489" s="186">
        <v>1</v>
      </c>
      <c r="T489" s="188">
        <v>0.72411829999999999</v>
      </c>
      <c r="V489" s="188">
        <v>3.6782E-3</v>
      </c>
      <c r="X489" s="188">
        <v>0.36647200000000002</v>
      </c>
      <c r="Y489" s="188" t="s">
        <v>815</v>
      </c>
      <c r="Z489" s="188" t="s">
        <v>776</v>
      </c>
      <c r="AA489" s="188" t="s">
        <v>1185</v>
      </c>
      <c r="AE489" s="186" t="s">
        <v>1184</v>
      </c>
      <c r="AF489" s="186">
        <v>0</v>
      </c>
    </row>
    <row r="490" spans="1:32" x14ac:dyDescent="0.2">
      <c r="A490" s="186" t="s">
        <v>112</v>
      </c>
      <c r="B490" s="186">
        <v>82</v>
      </c>
      <c r="C490" s="186" t="s">
        <v>316</v>
      </c>
      <c r="D490" s="186" t="s">
        <v>317</v>
      </c>
      <c r="E490" s="186">
        <v>0.84799999999999998</v>
      </c>
      <c r="F490" s="188">
        <v>3887</v>
      </c>
      <c r="G490" s="188">
        <v>10.602</v>
      </c>
      <c r="J490" s="188" t="s">
        <v>754</v>
      </c>
      <c r="K490" s="186">
        <v>3</v>
      </c>
      <c r="L490" s="186">
        <v>15.2653135</v>
      </c>
      <c r="M490" s="186">
        <v>93.296000000000006</v>
      </c>
      <c r="Q490" s="188">
        <v>92.617999999999995</v>
      </c>
      <c r="R490" s="186">
        <v>0</v>
      </c>
      <c r="T490" s="188">
        <v>0.73179530000000004</v>
      </c>
      <c r="V490" s="188">
        <v>3.7171999999999999E-3</v>
      </c>
      <c r="X490" s="188">
        <v>0.37034299999999998</v>
      </c>
      <c r="Y490" s="188" t="s">
        <v>1117</v>
      </c>
      <c r="Z490" s="188" t="s">
        <v>784</v>
      </c>
      <c r="AA490" s="188" t="s">
        <v>1175</v>
      </c>
      <c r="AE490" s="186" t="s">
        <v>1184</v>
      </c>
      <c r="AF490" s="186">
        <v>0</v>
      </c>
    </row>
    <row r="491" spans="1:32" x14ac:dyDescent="0.2">
      <c r="A491" s="186" t="s">
        <v>112</v>
      </c>
      <c r="B491" s="186">
        <v>82</v>
      </c>
      <c r="C491" s="186" t="s">
        <v>316</v>
      </c>
      <c r="D491" s="186" t="s">
        <v>317</v>
      </c>
      <c r="E491" s="186">
        <v>0.84799999999999998</v>
      </c>
      <c r="H491" s="188">
        <v>920</v>
      </c>
      <c r="I491" s="188">
        <v>-33.130000000000003</v>
      </c>
      <c r="J491" s="188" t="s">
        <v>758</v>
      </c>
      <c r="K491" s="186">
        <v>4</v>
      </c>
      <c r="L491" s="186">
        <v>55.637142599999997</v>
      </c>
      <c r="M491" s="186">
        <v>25.038</v>
      </c>
      <c r="P491" s="188">
        <v>24.652000000000001</v>
      </c>
      <c r="R491" s="186">
        <v>0</v>
      </c>
      <c r="S491" s="188">
        <v>1.1481158</v>
      </c>
      <c r="U491" s="188">
        <v>1.08098E-2</v>
      </c>
      <c r="W491" s="188">
        <v>1.06942</v>
      </c>
      <c r="AB491" s="188" t="s">
        <v>809</v>
      </c>
      <c r="AC491" s="188" t="s">
        <v>835</v>
      </c>
      <c r="AD491" s="188" t="s">
        <v>1186</v>
      </c>
      <c r="AE491" s="186" t="s">
        <v>1184</v>
      </c>
      <c r="AF491" s="186">
        <v>95</v>
      </c>
    </row>
    <row r="492" spans="1:32" x14ac:dyDescent="0.2">
      <c r="A492" s="186" t="s">
        <v>112</v>
      </c>
      <c r="B492" s="186">
        <v>82</v>
      </c>
      <c r="C492" s="186" t="s">
        <v>316</v>
      </c>
      <c r="D492" s="186" t="s">
        <v>317</v>
      </c>
      <c r="E492" s="186">
        <v>0.84799999999999998</v>
      </c>
      <c r="H492" s="188">
        <v>5647</v>
      </c>
      <c r="I492" s="188">
        <v>-43.8</v>
      </c>
      <c r="K492" s="186">
        <v>5</v>
      </c>
      <c r="L492" s="186">
        <v>90.170110899999997</v>
      </c>
      <c r="M492" s="186">
        <v>105.557</v>
      </c>
      <c r="P492" s="188">
        <v>103.95399999999999</v>
      </c>
      <c r="R492" s="186">
        <v>1</v>
      </c>
      <c r="S492" s="188">
        <v>1.1352541</v>
      </c>
      <c r="U492" s="188">
        <v>1.06905E-2</v>
      </c>
      <c r="W492" s="188">
        <v>1.0577430000000001</v>
      </c>
      <c r="AB492" s="188" t="s">
        <v>809</v>
      </c>
      <c r="AC492" s="188" t="s">
        <v>835</v>
      </c>
      <c r="AD492" s="188" t="s">
        <v>959</v>
      </c>
      <c r="AE492" s="186" t="s">
        <v>1184</v>
      </c>
      <c r="AF492" s="186">
        <v>95</v>
      </c>
    </row>
    <row r="493" spans="1:32" x14ac:dyDescent="0.2">
      <c r="A493" s="186" t="s">
        <v>112</v>
      </c>
      <c r="B493" s="186">
        <v>82</v>
      </c>
      <c r="C493" s="186" t="s">
        <v>316</v>
      </c>
      <c r="D493" s="186" t="s">
        <v>317</v>
      </c>
      <c r="E493" s="186">
        <v>0.84799999999999998</v>
      </c>
      <c r="H493" s="188">
        <v>5647</v>
      </c>
      <c r="I493" s="188">
        <v>-44.018000000000001</v>
      </c>
      <c r="K493" s="186">
        <v>6</v>
      </c>
      <c r="L493" s="186">
        <v>89.877551100000005</v>
      </c>
      <c r="M493" s="186">
        <v>105.867</v>
      </c>
      <c r="P493" s="188">
        <v>104.26</v>
      </c>
      <c r="R493" s="186">
        <v>0</v>
      </c>
      <c r="S493" s="188">
        <v>1.1350045</v>
      </c>
      <c r="U493" s="188">
        <v>1.0688100000000001E-2</v>
      </c>
      <c r="W493" s="188">
        <v>1.057504</v>
      </c>
      <c r="AB493" s="188" t="s">
        <v>765</v>
      </c>
      <c r="AC493" s="188" t="s">
        <v>1082</v>
      </c>
      <c r="AD493" s="188" t="s">
        <v>1099</v>
      </c>
      <c r="AE493" s="186" t="s">
        <v>1184</v>
      </c>
      <c r="AF493" s="186">
        <v>95</v>
      </c>
    </row>
    <row r="494" spans="1:32" x14ac:dyDescent="0.2">
      <c r="A494" s="186" t="s">
        <v>112</v>
      </c>
      <c r="B494" s="186">
        <v>83</v>
      </c>
      <c r="C494" s="186" t="s">
        <v>318</v>
      </c>
      <c r="D494" s="186" t="s">
        <v>319</v>
      </c>
      <c r="E494" s="186">
        <v>0.83899999999999997</v>
      </c>
      <c r="F494" s="188">
        <v>6749</v>
      </c>
      <c r="G494" s="188">
        <v>9.9000000000000005E-2</v>
      </c>
      <c r="K494" s="186">
        <v>1</v>
      </c>
      <c r="L494" s="186">
        <v>20.573977500000002</v>
      </c>
      <c r="M494" s="186">
        <v>124.242</v>
      </c>
      <c r="Q494" s="188">
        <v>123.349</v>
      </c>
      <c r="R494" s="186">
        <v>0</v>
      </c>
      <c r="T494" s="188">
        <v>0.72419270000000002</v>
      </c>
      <c r="V494" s="188">
        <v>3.6786000000000002E-3</v>
      </c>
      <c r="X494" s="188">
        <v>0.366508</v>
      </c>
      <c r="Y494" s="188" t="s">
        <v>811</v>
      </c>
      <c r="Z494" s="188" t="s">
        <v>812</v>
      </c>
      <c r="AA494" s="188" t="s">
        <v>1187</v>
      </c>
      <c r="AE494" s="186" t="s">
        <v>1188</v>
      </c>
      <c r="AF494" s="186">
        <v>0</v>
      </c>
    </row>
    <row r="495" spans="1:32" x14ac:dyDescent="0.2">
      <c r="A495" s="186" t="s">
        <v>112</v>
      </c>
      <c r="B495" s="186">
        <v>83</v>
      </c>
      <c r="C495" s="186" t="s">
        <v>318</v>
      </c>
      <c r="D495" s="186" t="s">
        <v>319</v>
      </c>
      <c r="E495" s="186">
        <v>0.83899999999999997</v>
      </c>
      <c r="F495" s="188">
        <v>6751</v>
      </c>
      <c r="G495" s="188">
        <v>0</v>
      </c>
      <c r="K495" s="186">
        <v>2</v>
      </c>
      <c r="L495" s="186">
        <v>20.597672500000002</v>
      </c>
      <c r="M495" s="186">
        <v>124.384</v>
      </c>
      <c r="Q495" s="188">
        <v>123.49</v>
      </c>
      <c r="R495" s="186">
        <v>1</v>
      </c>
      <c r="T495" s="188">
        <v>0.72412120000000002</v>
      </c>
      <c r="V495" s="188">
        <v>3.6782E-3</v>
      </c>
      <c r="X495" s="188">
        <v>0.36647200000000002</v>
      </c>
      <c r="Y495" s="188" t="s">
        <v>815</v>
      </c>
      <c r="Z495" s="188" t="s">
        <v>776</v>
      </c>
      <c r="AA495" s="188" t="s">
        <v>1174</v>
      </c>
      <c r="AE495" s="186" t="s">
        <v>1188</v>
      </c>
      <c r="AF495" s="186">
        <v>0</v>
      </c>
    </row>
    <row r="496" spans="1:32" x14ac:dyDescent="0.2">
      <c r="A496" s="186" t="s">
        <v>112</v>
      </c>
      <c r="B496" s="186">
        <v>83</v>
      </c>
      <c r="C496" s="186" t="s">
        <v>318</v>
      </c>
      <c r="D496" s="186" t="s">
        <v>319</v>
      </c>
      <c r="E496" s="186">
        <v>0.83899999999999997</v>
      </c>
      <c r="F496" s="188">
        <v>4057</v>
      </c>
      <c r="G496" s="188">
        <v>13.709</v>
      </c>
      <c r="J496" s="188" t="s">
        <v>754</v>
      </c>
      <c r="K496" s="186">
        <v>3</v>
      </c>
      <c r="L496" s="186">
        <v>16.131481600000001</v>
      </c>
      <c r="M496" s="186">
        <v>97.525999999999996</v>
      </c>
      <c r="Q496" s="188">
        <v>96.814999999999998</v>
      </c>
      <c r="R496" s="186">
        <v>0</v>
      </c>
      <c r="T496" s="188">
        <v>0.73404809999999998</v>
      </c>
      <c r="V496" s="188">
        <v>3.7285999999999999E-3</v>
      </c>
      <c r="X496" s="188">
        <v>0.371477</v>
      </c>
      <c r="Y496" s="188" t="s">
        <v>1117</v>
      </c>
      <c r="Z496" s="188" t="s">
        <v>784</v>
      </c>
      <c r="AA496" s="188" t="s">
        <v>1189</v>
      </c>
      <c r="AE496" s="186" t="s">
        <v>1188</v>
      </c>
      <c r="AF496" s="186">
        <v>0</v>
      </c>
    </row>
    <row r="497" spans="1:32" x14ac:dyDescent="0.2">
      <c r="A497" s="186" t="s">
        <v>112</v>
      </c>
      <c r="B497" s="186">
        <v>83</v>
      </c>
      <c r="C497" s="186" t="s">
        <v>318</v>
      </c>
      <c r="D497" s="186" t="s">
        <v>319</v>
      </c>
      <c r="E497" s="186">
        <v>0.83899999999999997</v>
      </c>
      <c r="H497" s="188">
        <v>863</v>
      </c>
      <c r="I497" s="188">
        <v>-32.012</v>
      </c>
      <c r="J497" s="188" t="s">
        <v>758</v>
      </c>
      <c r="K497" s="186">
        <v>4</v>
      </c>
      <c r="L497" s="186">
        <v>53.252716999999997</v>
      </c>
      <c r="M497" s="186">
        <v>23.420999999999999</v>
      </c>
      <c r="P497" s="188">
        <v>23.06</v>
      </c>
      <c r="R497" s="186">
        <v>0</v>
      </c>
      <c r="S497" s="188">
        <v>1.1493534999999999</v>
      </c>
      <c r="U497" s="188">
        <v>1.08223E-2</v>
      </c>
      <c r="W497" s="188">
        <v>1.070643</v>
      </c>
      <c r="AB497" s="188" t="s">
        <v>809</v>
      </c>
      <c r="AC497" s="188" t="s">
        <v>835</v>
      </c>
      <c r="AD497" s="188" t="s">
        <v>1168</v>
      </c>
      <c r="AE497" s="186" t="s">
        <v>1188</v>
      </c>
      <c r="AF497" s="186">
        <v>95</v>
      </c>
    </row>
    <row r="498" spans="1:32" x14ac:dyDescent="0.2">
      <c r="A498" s="186" t="s">
        <v>112</v>
      </c>
      <c r="B498" s="186">
        <v>83</v>
      </c>
      <c r="C498" s="186" t="s">
        <v>318</v>
      </c>
      <c r="D498" s="186" t="s">
        <v>319</v>
      </c>
      <c r="E498" s="186">
        <v>0.83899999999999997</v>
      </c>
      <c r="H498" s="188">
        <v>5640</v>
      </c>
      <c r="I498" s="188">
        <v>-43.8</v>
      </c>
      <c r="K498" s="186">
        <v>5</v>
      </c>
      <c r="L498" s="186">
        <v>91.203044399999996</v>
      </c>
      <c r="M498" s="186">
        <v>105.488</v>
      </c>
      <c r="P498" s="188">
        <v>103.886</v>
      </c>
      <c r="R498" s="186">
        <v>1</v>
      </c>
      <c r="S498" s="188">
        <v>1.1352363999999999</v>
      </c>
      <c r="U498" s="188">
        <v>1.06905E-2</v>
      </c>
      <c r="W498" s="188">
        <v>1.0577430000000001</v>
      </c>
      <c r="AB498" s="188" t="s">
        <v>809</v>
      </c>
      <c r="AC498" s="188" t="s">
        <v>835</v>
      </c>
      <c r="AD498" s="188" t="s">
        <v>959</v>
      </c>
      <c r="AE498" s="186" t="s">
        <v>1188</v>
      </c>
      <c r="AF498" s="186">
        <v>95</v>
      </c>
    </row>
    <row r="499" spans="1:32" x14ac:dyDescent="0.2">
      <c r="A499" s="186" t="s">
        <v>112</v>
      </c>
      <c r="B499" s="186">
        <v>83</v>
      </c>
      <c r="C499" s="186" t="s">
        <v>318</v>
      </c>
      <c r="D499" s="186" t="s">
        <v>319</v>
      </c>
      <c r="E499" s="186">
        <v>0.83899999999999997</v>
      </c>
      <c r="H499" s="188">
        <v>5634</v>
      </c>
      <c r="I499" s="188">
        <v>-44.015999999999998</v>
      </c>
      <c r="K499" s="186">
        <v>6</v>
      </c>
      <c r="L499" s="186">
        <v>90.956465199999997</v>
      </c>
      <c r="M499" s="186">
        <v>105.747</v>
      </c>
      <c r="P499" s="188">
        <v>104.142</v>
      </c>
      <c r="R499" s="186">
        <v>0</v>
      </c>
      <c r="S499" s="188">
        <v>1.1349891999999999</v>
      </c>
      <c r="U499" s="188">
        <v>1.0688100000000001E-2</v>
      </c>
      <c r="W499" s="188">
        <v>1.0575060000000001</v>
      </c>
      <c r="AB499" s="188" t="s">
        <v>765</v>
      </c>
      <c r="AC499" s="188" t="s">
        <v>821</v>
      </c>
      <c r="AD499" s="188" t="s">
        <v>1086</v>
      </c>
      <c r="AE499" s="186" t="s">
        <v>1188</v>
      </c>
      <c r="AF499" s="186">
        <v>95</v>
      </c>
    </row>
    <row r="500" spans="1:32" x14ac:dyDescent="0.2">
      <c r="A500" s="186" t="s">
        <v>112</v>
      </c>
      <c r="B500" s="186">
        <v>84</v>
      </c>
      <c r="C500" s="186" t="s">
        <v>320</v>
      </c>
      <c r="D500" s="186" t="s">
        <v>321</v>
      </c>
      <c r="E500" s="186">
        <v>0.81699999999999995</v>
      </c>
      <c r="F500" s="188">
        <v>6743</v>
      </c>
      <c r="G500" s="188">
        <v>0.123</v>
      </c>
      <c r="K500" s="186">
        <v>1</v>
      </c>
      <c r="L500" s="186">
        <v>21.139640199999999</v>
      </c>
      <c r="M500" s="186">
        <v>124.31</v>
      </c>
      <c r="Q500" s="188">
        <v>123.416</v>
      </c>
      <c r="R500" s="186">
        <v>0</v>
      </c>
      <c r="T500" s="188">
        <v>0.72419389999999995</v>
      </c>
      <c r="V500" s="188">
        <v>3.6787E-3</v>
      </c>
      <c r="X500" s="188">
        <v>0.36651699999999998</v>
      </c>
      <c r="Y500" s="188" t="s">
        <v>851</v>
      </c>
      <c r="Z500" s="188" t="s">
        <v>812</v>
      </c>
      <c r="AA500" s="188" t="s">
        <v>1190</v>
      </c>
      <c r="AE500" s="186" t="s">
        <v>1191</v>
      </c>
      <c r="AF500" s="186">
        <v>0</v>
      </c>
    </row>
    <row r="501" spans="1:32" x14ac:dyDescent="0.2">
      <c r="A501" s="186" t="s">
        <v>112</v>
      </c>
      <c r="B501" s="186">
        <v>84</v>
      </c>
      <c r="C501" s="186" t="s">
        <v>320</v>
      </c>
      <c r="D501" s="186" t="s">
        <v>321</v>
      </c>
      <c r="E501" s="186">
        <v>0.81699999999999995</v>
      </c>
      <c r="F501" s="188">
        <v>6749</v>
      </c>
      <c r="G501" s="188">
        <v>0</v>
      </c>
      <c r="K501" s="186">
        <v>2</v>
      </c>
      <c r="L501" s="186">
        <v>21.1354258</v>
      </c>
      <c r="M501" s="186">
        <v>124.285</v>
      </c>
      <c r="Q501" s="188">
        <v>123.392</v>
      </c>
      <c r="R501" s="186">
        <v>1</v>
      </c>
      <c r="T501" s="188">
        <v>0.72410490000000005</v>
      </c>
      <c r="V501" s="188">
        <v>3.6782E-3</v>
      </c>
      <c r="X501" s="188">
        <v>0.36647200000000002</v>
      </c>
      <c r="Y501" s="188" t="s">
        <v>1121</v>
      </c>
      <c r="Z501" s="188" t="s">
        <v>776</v>
      </c>
      <c r="AA501" s="188" t="s">
        <v>1192</v>
      </c>
      <c r="AE501" s="186" t="s">
        <v>1191</v>
      </c>
      <c r="AF501" s="186">
        <v>0</v>
      </c>
    </row>
    <row r="502" spans="1:32" x14ac:dyDescent="0.2">
      <c r="A502" s="186" t="s">
        <v>112</v>
      </c>
      <c r="B502" s="186">
        <v>84</v>
      </c>
      <c r="C502" s="186" t="s">
        <v>320</v>
      </c>
      <c r="D502" s="186" t="s">
        <v>321</v>
      </c>
      <c r="E502" s="186">
        <v>0.81699999999999995</v>
      </c>
      <c r="F502" s="188">
        <v>4097</v>
      </c>
      <c r="G502" s="188">
        <v>12.631</v>
      </c>
      <c r="J502" s="188" t="s">
        <v>754</v>
      </c>
      <c r="K502" s="186">
        <v>3</v>
      </c>
      <c r="L502" s="186">
        <v>16.698862999999999</v>
      </c>
      <c r="M502" s="186">
        <v>98.305000000000007</v>
      </c>
      <c r="Q502" s="188">
        <v>97.59</v>
      </c>
      <c r="R502" s="186">
        <v>0</v>
      </c>
      <c r="T502" s="188">
        <v>0.73325079999999998</v>
      </c>
      <c r="V502" s="188">
        <v>3.7247000000000001E-3</v>
      </c>
      <c r="X502" s="188">
        <v>0.37108400000000002</v>
      </c>
      <c r="Y502" s="188" t="s">
        <v>1123</v>
      </c>
      <c r="Z502" s="188" t="s">
        <v>784</v>
      </c>
      <c r="AA502" s="188" t="s">
        <v>1193</v>
      </c>
      <c r="AE502" s="186" t="s">
        <v>1191</v>
      </c>
      <c r="AF502" s="186">
        <v>0</v>
      </c>
    </row>
    <row r="503" spans="1:32" x14ac:dyDescent="0.2">
      <c r="A503" s="186" t="s">
        <v>112</v>
      </c>
      <c r="B503" s="186">
        <v>84</v>
      </c>
      <c r="C503" s="186" t="s">
        <v>320</v>
      </c>
      <c r="D503" s="186" t="s">
        <v>321</v>
      </c>
      <c r="E503" s="186">
        <v>0.81699999999999995</v>
      </c>
      <c r="H503" s="188">
        <v>865</v>
      </c>
      <c r="I503" s="188">
        <v>-32.420999999999999</v>
      </c>
      <c r="J503" s="188" t="s">
        <v>758</v>
      </c>
      <c r="K503" s="186">
        <v>4</v>
      </c>
      <c r="L503" s="186">
        <v>54.707303500000002</v>
      </c>
      <c r="M503" s="186">
        <v>23.431999999999999</v>
      </c>
      <c r="P503" s="188">
        <v>23.071000000000002</v>
      </c>
      <c r="R503" s="186">
        <v>0</v>
      </c>
      <c r="S503" s="188">
        <v>1.1489239</v>
      </c>
      <c r="U503" s="188">
        <v>1.08177E-2</v>
      </c>
      <c r="W503" s="188">
        <v>1.070195</v>
      </c>
      <c r="AB503" s="188" t="s">
        <v>809</v>
      </c>
      <c r="AC503" s="188" t="s">
        <v>835</v>
      </c>
      <c r="AD503" s="188" t="s">
        <v>1186</v>
      </c>
      <c r="AE503" s="186" t="s">
        <v>1191</v>
      </c>
      <c r="AF503" s="186">
        <v>95</v>
      </c>
    </row>
    <row r="504" spans="1:32" x14ac:dyDescent="0.2">
      <c r="A504" s="186" t="s">
        <v>112</v>
      </c>
      <c r="B504" s="186">
        <v>84</v>
      </c>
      <c r="C504" s="186" t="s">
        <v>320</v>
      </c>
      <c r="D504" s="186" t="s">
        <v>321</v>
      </c>
      <c r="E504" s="186">
        <v>0.81699999999999995</v>
      </c>
      <c r="H504" s="188">
        <v>5636</v>
      </c>
      <c r="I504" s="188">
        <v>-43.8</v>
      </c>
      <c r="K504" s="186">
        <v>5</v>
      </c>
      <c r="L504" s="186">
        <v>93.6479061</v>
      </c>
      <c r="M504" s="186">
        <v>105.499</v>
      </c>
      <c r="P504" s="188">
        <v>103.89700000000001</v>
      </c>
      <c r="R504" s="186">
        <v>1</v>
      </c>
      <c r="S504" s="188">
        <v>1.1352671000000001</v>
      </c>
      <c r="U504" s="188">
        <v>1.06905E-2</v>
      </c>
      <c r="W504" s="188">
        <v>1.0577430000000001</v>
      </c>
      <c r="AB504" s="188" t="s">
        <v>809</v>
      </c>
      <c r="AC504" s="188" t="s">
        <v>835</v>
      </c>
      <c r="AD504" s="188" t="s">
        <v>954</v>
      </c>
      <c r="AE504" s="186" t="s">
        <v>1191</v>
      </c>
      <c r="AF504" s="186">
        <v>95</v>
      </c>
    </row>
    <row r="505" spans="1:32" x14ac:dyDescent="0.2">
      <c r="A505" s="186" t="s">
        <v>112</v>
      </c>
      <c r="B505" s="186">
        <v>84</v>
      </c>
      <c r="C505" s="186" t="s">
        <v>320</v>
      </c>
      <c r="D505" s="186" t="s">
        <v>321</v>
      </c>
      <c r="E505" s="186">
        <v>0.81699999999999995</v>
      </c>
      <c r="H505" s="188">
        <v>5648</v>
      </c>
      <c r="I505" s="188">
        <v>-44.003999999999998</v>
      </c>
      <c r="K505" s="186">
        <v>6</v>
      </c>
      <c r="L505" s="186">
        <v>93.379901399999994</v>
      </c>
      <c r="M505" s="186">
        <v>105.773</v>
      </c>
      <c r="P505" s="188">
        <v>104.167</v>
      </c>
      <c r="R505" s="186">
        <v>0</v>
      </c>
      <c r="S505" s="188">
        <v>1.1350338</v>
      </c>
      <c r="U505" s="188">
        <v>1.06882E-2</v>
      </c>
      <c r="W505" s="188">
        <v>1.0575190000000001</v>
      </c>
      <c r="AB505" s="188" t="s">
        <v>765</v>
      </c>
      <c r="AC505" s="188" t="s">
        <v>821</v>
      </c>
      <c r="AD505" s="188" t="s">
        <v>1099</v>
      </c>
      <c r="AE505" s="186" t="s">
        <v>1191</v>
      </c>
      <c r="AF505" s="186">
        <v>95</v>
      </c>
    </row>
    <row r="506" spans="1:32" x14ac:dyDescent="0.2">
      <c r="A506" s="186" t="s">
        <v>112</v>
      </c>
      <c r="B506" s="186">
        <v>85</v>
      </c>
      <c r="C506" s="186" t="s">
        <v>322</v>
      </c>
      <c r="D506" s="186" t="s">
        <v>323</v>
      </c>
      <c r="E506" s="186">
        <v>0.81299999999999994</v>
      </c>
      <c r="F506" s="188">
        <v>6742</v>
      </c>
      <c r="G506" s="188">
        <v>0.106</v>
      </c>
      <c r="K506" s="186">
        <v>1</v>
      </c>
      <c r="L506" s="186">
        <v>21.222982399999999</v>
      </c>
      <c r="M506" s="186">
        <v>124.19</v>
      </c>
      <c r="Q506" s="188">
        <v>123.297</v>
      </c>
      <c r="R506" s="186">
        <v>0</v>
      </c>
      <c r="T506" s="188">
        <v>0.72419440000000002</v>
      </c>
      <c r="V506" s="188">
        <v>3.6786000000000002E-3</v>
      </c>
      <c r="X506" s="188">
        <v>0.36651099999999998</v>
      </c>
      <c r="Y506" s="188" t="s">
        <v>851</v>
      </c>
      <c r="Z506" s="188" t="s">
        <v>812</v>
      </c>
      <c r="AA506" s="188" t="s">
        <v>1194</v>
      </c>
      <c r="AE506" s="186" t="s">
        <v>1195</v>
      </c>
      <c r="AF506" s="186">
        <v>0</v>
      </c>
    </row>
    <row r="507" spans="1:32" x14ac:dyDescent="0.2">
      <c r="A507" s="186" t="s">
        <v>112</v>
      </c>
      <c r="B507" s="186">
        <v>85</v>
      </c>
      <c r="C507" s="186" t="s">
        <v>322</v>
      </c>
      <c r="D507" s="186" t="s">
        <v>323</v>
      </c>
      <c r="E507" s="186">
        <v>0.81299999999999994</v>
      </c>
      <c r="F507" s="188">
        <v>6745</v>
      </c>
      <c r="G507" s="188">
        <v>0</v>
      </c>
      <c r="K507" s="186">
        <v>2</v>
      </c>
      <c r="L507" s="186">
        <v>21.235827</v>
      </c>
      <c r="M507" s="186">
        <v>124.264</v>
      </c>
      <c r="Q507" s="188">
        <v>123.371</v>
      </c>
      <c r="R507" s="186">
        <v>1</v>
      </c>
      <c r="T507" s="188">
        <v>0.72411760000000003</v>
      </c>
      <c r="V507" s="188">
        <v>3.6782E-3</v>
      </c>
      <c r="X507" s="188">
        <v>0.36647200000000002</v>
      </c>
      <c r="Y507" s="188" t="s">
        <v>815</v>
      </c>
      <c r="Z507" s="188" t="s">
        <v>776</v>
      </c>
      <c r="AA507" s="188" t="s">
        <v>1196</v>
      </c>
      <c r="AE507" s="186" t="s">
        <v>1195</v>
      </c>
      <c r="AF507" s="186">
        <v>0</v>
      </c>
    </row>
    <row r="508" spans="1:32" x14ac:dyDescent="0.2">
      <c r="A508" s="186" t="s">
        <v>112</v>
      </c>
      <c r="B508" s="186">
        <v>85</v>
      </c>
      <c r="C508" s="186" t="s">
        <v>322</v>
      </c>
      <c r="D508" s="186" t="s">
        <v>323</v>
      </c>
      <c r="E508" s="186">
        <v>0.81299999999999994</v>
      </c>
      <c r="F508" s="188">
        <v>4005</v>
      </c>
      <c r="G508" s="188">
        <v>12.791</v>
      </c>
      <c r="J508" s="188" t="s">
        <v>754</v>
      </c>
      <c r="K508" s="186">
        <v>3</v>
      </c>
      <c r="L508" s="186">
        <v>16.488796900000001</v>
      </c>
      <c r="M508" s="186">
        <v>96.6</v>
      </c>
      <c r="Q508" s="188">
        <v>95.897000000000006</v>
      </c>
      <c r="R508" s="186">
        <v>0</v>
      </c>
      <c r="T508" s="188">
        <v>0.73337989999999997</v>
      </c>
      <c r="V508" s="188">
        <v>3.7252000000000001E-3</v>
      </c>
      <c r="X508" s="188">
        <v>0.37114200000000003</v>
      </c>
      <c r="Y508" s="188" t="s">
        <v>1117</v>
      </c>
      <c r="Z508" s="188" t="s">
        <v>784</v>
      </c>
      <c r="AA508" s="188" t="s">
        <v>1197</v>
      </c>
      <c r="AE508" s="186" t="s">
        <v>1195</v>
      </c>
      <c r="AF508" s="186">
        <v>0</v>
      </c>
    </row>
    <row r="509" spans="1:32" x14ac:dyDescent="0.2">
      <c r="A509" s="186" t="s">
        <v>112</v>
      </c>
      <c r="B509" s="186">
        <v>85</v>
      </c>
      <c r="C509" s="186" t="s">
        <v>322</v>
      </c>
      <c r="D509" s="186" t="s">
        <v>323</v>
      </c>
      <c r="E509" s="186">
        <v>0.81299999999999994</v>
      </c>
      <c r="H509" s="188">
        <v>855</v>
      </c>
      <c r="I509" s="188">
        <v>-32.506</v>
      </c>
      <c r="J509" s="188" t="s">
        <v>758</v>
      </c>
      <c r="K509" s="186">
        <v>4</v>
      </c>
      <c r="L509" s="186">
        <v>54.509185799999997</v>
      </c>
      <c r="M509" s="186">
        <v>23.190999999999999</v>
      </c>
      <c r="P509" s="188">
        <v>22.832999999999998</v>
      </c>
      <c r="R509" s="186">
        <v>0</v>
      </c>
      <c r="S509" s="188">
        <v>1.1488631</v>
      </c>
      <c r="U509" s="188">
        <v>1.08168E-2</v>
      </c>
      <c r="W509" s="188">
        <v>1.070103</v>
      </c>
      <c r="AB509" s="188" t="s">
        <v>809</v>
      </c>
      <c r="AC509" s="188" t="s">
        <v>835</v>
      </c>
      <c r="AD509" s="188" t="s">
        <v>1186</v>
      </c>
      <c r="AE509" s="186" t="s">
        <v>1195</v>
      </c>
      <c r="AF509" s="186">
        <v>95</v>
      </c>
    </row>
    <row r="510" spans="1:32" x14ac:dyDescent="0.2">
      <c r="A510" s="186" t="s">
        <v>112</v>
      </c>
      <c r="B510" s="186">
        <v>85</v>
      </c>
      <c r="C510" s="186" t="s">
        <v>322</v>
      </c>
      <c r="D510" s="186" t="s">
        <v>323</v>
      </c>
      <c r="E510" s="186">
        <v>0.81299999999999994</v>
      </c>
      <c r="H510" s="188">
        <v>5637</v>
      </c>
      <c r="I510" s="188">
        <v>-43.8</v>
      </c>
      <c r="K510" s="186">
        <v>5</v>
      </c>
      <c r="L510" s="186">
        <v>94.187982199999993</v>
      </c>
      <c r="M510" s="186">
        <v>105.41800000000001</v>
      </c>
      <c r="P510" s="188">
        <v>103.81699999999999</v>
      </c>
      <c r="R510" s="186">
        <v>1</v>
      </c>
      <c r="S510" s="188">
        <v>1.1352879</v>
      </c>
      <c r="U510" s="188">
        <v>1.06905E-2</v>
      </c>
      <c r="W510" s="188">
        <v>1.0577430000000001</v>
      </c>
      <c r="AB510" s="188" t="s">
        <v>809</v>
      </c>
      <c r="AC510" s="188" t="s">
        <v>835</v>
      </c>
      <c r="AD510" s="188" t="s">
        <v>959</v>
      </c>
      <c r="AE510" s="186" t="s">
        <v>1195</v>
      </c>
      <c r="AF510" s="186">
        <v>95</v>
      </c>
    </row>
    <row r="511" spans="1:32" x14ac:dyDescent="0.2">
      <c r="A511" s="186" t="s">
        <v>112</v>
      </c>
      <c r="B511" s="186">
        <v>85</v>
      </c>
      <c r="C511" s="186" t="s">
        <v>322</v>
      </c>
      <c r="D511" s="186" t="s">
        <v>323</v>
      </c>
      <c r="E511" s="186">
        <v>0.81299999999999994</v>
      </c>
      <c r="H511" s="188">
        <v>5639</v>
      </c>
      <c r="I511" s="188">
        <v>-44.014000000000003</v>
      </c>
      <c r="K511" s="186">
        <v>6</v>
      </c>
      <c r="L511" s="186">
        <v>93.894152199999994</v>
      </c>
      <c r="M511" s="186">
        <v>105.718</v>
      </c>
      <c r="P511" s="188">
        <v>104.113</v>
      </c>
      <c r="R511" s="186">
        <v>0</v>
      </c>
      <c r="S511" s="188">
        <v>1.1350442999999999</v>
      </c>
      <c r="U511" s="188">
        <v>1.0688100000000001E-2</v>
      </c>
      <c r="W511" s="188">
        <v>1.057509</v>
      </c>
      <c r="AB511" s="188" t="s">
        <v>765</v>
      </c>
      <c r="AC511" s="188" t="s">
        <v>821</v>
      </c>
      <c r="AD511" s="188" t="s">
        <v>1099</v>
      </c>
      <c r="AE511" s="186" t="s">
        <v>1195</v>
      </c>
      <c r="AF511" s="186">
        <v>95</v>
      </c>
    </row>
    <row r="512" spans="1:32" x14ac:dyDescent="0.2">
      <c r="A512" s="186" t="s">
        <v>112</v>
      </c>
      <c r="B512" s="186">
        <v>86</v>
      </c>
      <c r="C512" s="186" t="s">
        <v>324</v>
      </c>
      <c r="D512" s="186" t="s">
        <v>325</v>
      </c>
      <c r="E512" s="186">
        <v>0.81599999999999995</v>
      </c>
      <c r="F512" s="188">
        <v>6741</v>
      </c>
      <c r="G512" s="188">
        <v>0.123</v>
      </c>
      <c r="K512" s="186">
        <v>1</v>
      </c>
      <c r="L512" s="186">
        <v>21.135453600000002</v>
      </c>
      <c r="M512" s="186">
        <v>124.134</v>
      </c>
      <c r="Q512" s="188">
        <v>123.242</v>
      </c>
      <c r="R512" s="186">
        <v>0</v>
      </c>
      <c r="T512" s="188">
        <v>0.72419279999999997</v>
      </c>
      <c r="V512" s="188">
        <v>3.6787E-3</v>
      </c>
      <c r="X512" s="188">
        <v>0.36651699999999998</v>
      </c>
      <c r="Y512" s="188" t="s">
        <v>851</v>
      </c>
      <c r="Z512" s="188" t="s">
        <v>817</v>
      </c>
      <c r="AA512" s="188" t="s">
        <v>1198</v>
      </c>
      <c r="AE512" s="186" t="s">
        <v>1199</v>
      </c>
      <c r="AF512" s="186">
        <v>0</v>
      </c>
    </row>
    <row r="513" spans="1:32" x14ac:dyDescent="0.2">
      <c r="A513" s="186" t="s">
        <v>112</v>
      </c>
      <c r="B513" s="186">
        <v>86</v>
      </c>
      <c r="C513" s="186" t="s">
        <v>324</v>
      </c>
      <c r="D513" s="186" t="s">
        <v>325</v>
      </c>
      <c r="E513" s="186">
        <v>0.81599999999999995</v>
      </c>
      <c r="F513" s="188">
        <v>6739</v>
      </c>
      <c r="G513" s="188">
        <v>0</v>
      </c>
      <c r="K513" s="186">
        <v>2</v>
      </c>
      <c r="L513" s="186">
        <v>21.146953199999999</v>
      </c>
      <c r="M513" s="186">
        <v>124.20099999999999</v>
      </c>
      <c r="Q513" s="188">
        <v>123.30800000000001</v>
      </c>
      <c r="R513" s="186">
        <v>1</v>
      </c>
      <c r="T513" s="188">
        <v>0.72410339999999995</v>
      </c>
      <c r="V513" s="188">
        <v>3.6782E-3</v>
      </c>
      <c r="X513" s="188">
        <v>0.36647200000000002</v>
      </c>
      <c r="Y513" s="188" t="s">
        <v>1121</v>
      </c>
      <c r="Z513" s="188" t="s">
        <v>1115</v>
      </c>
      <c r="AA513" s="188" t="s">
        <v>1200</v>
      </c>
      <c r="AE513" s="186" t="s">
        <v>1199</v>
      </c>
      <c r="AF513" s="186">
        <v>0</v>
      </c>
    </row>
    <row r="514" spans="1:32" x14ac:dyDescent="0.2">
      <c r="A514" s="186" t="s">
        <v>112</v>
      </c>
      <c r="B514" s="186">
        <v>86</v>
      </c>
      <c r="C514" s="186" t="s">
        <v>324</v>
      </c>
      <c r="D514" s="186" t="s">
        <v>325</v>
      </c>
      <c r="E514" s="186">
        <v>0.81599999999999995</v>
      </c>
      <c r="F514" s="188">
        <v>3791</v>
      </c>
      <c r="G514" s="188">
        <v>12.504</v>
      </c>
      <c r="J514" s="188" t="s">
        <v>754</v>
      </c>
      <c r="K514" s="186">
        <v>3</v>
      </c>
      <c r="L514" s="186">
        <v>15.5320251</v>
      </c>
      <c r="M514" s="186">
        <v>91.350999999999999</v>
      </c>
      <c r="Q514" s="188">
        <v>90.686000000000007</v>
      </c>
      <c r="R514" s="186">
        <v>0</v>
      </c>
      <c r="T514" s="188">
        <v>0.73315799999999998</v>
      </c>
      <c r="V514" s="188">
        <v>3.7242E-3</v>
      </c>
      <c r="X514" s="188">
        <v>0.37103799999999998</v>
      </c>
      <c r="Y514" s="188" t="s">
        <v>1117</v>
      </c>
      <c r="Z514" s="188" t="s">
        <v>784</v>
      </c>
      <c r="AA514" s="188" t="s">
        <v>1201</v>
      </c>
      <c r="AE514" s="186" t="s">
        <v>1199</v>
      </c>
      <c r="AF514" s="186">
        <v>0</v>
      </c>
    </row>
    <row r="515" spans="1:32" x14ac:dyDescent="0.2">
      <c r="A515" s="186" t="s">
        <v>112</v>
      </c>
      <c r="B515" s="186">
        <v>86</v>
      </c>
      <c r="C515" s="186" t="s">
        <v>324</v>
      </c>
      <c r="D515" s="186" t="s">
        <v>325</v>
      </c>
      <c r="E515" s="186">
        <v>0.81599999999999995</v>
      </c>
      <c r="H515" s="188">
        <v>861</v>
      </c>
      <c r="I515" s="188">
        <v>-33.076999999999998</v>
      </c>
      <c r="J515" s="188" t="s">
        <v>758</v>
      </c>
      <c r="K515" s="186">
        <v>4</v>
      </c>
      <c r="L515" s="186">
        <v>54.596444499999997</v>
      </c>
      <c r="M515" s="186">
        <v>23.34</v>
      </c>
      <c r="P515" s="188">
        <v>22.98</v>
      </c>
      <c r="R515" s="186">
        <v>0</v>
      </c>
      <c r="S515" s="188">
        <v>1.1482033</v>
      </c>
      <c r="U515" s="188">
        <v>1.08104E-2</v>
      </c>
      <c r="W515" s="188">
        <v>1.0694779999999999</v>
      </c>
      <c r="AB515" s="188" t="s">
        <v>809</v>
      </c>
      <c r="AC515" s="188" t="s">
        <v>835</v>
      </c>
      <c r="AD515" s="188" t="s">
        <v>1168</v>
      </c>
      <c r="AE515" s="186" t="s">
        <v>1199</v>
      </c>
      <c r="AF515" s="186">
        <v>95</v>
      </c>
    </row>
    <row r="516" spans="1:32" x14ac:dyDescent="0.2">
      <c r="A516" s="186" t="s">
        <v>112</v>
      </c>
      <c r="B516" s="186">
        <v>86</v>
      </c>
      <c r="C516" s="186" t="s">
        <v>324</v>
      </c>
      <c r="D516" s="186" t="s">
        <v>325</v>
      </c>
      <c r="E516" s="186">
        <v>0.81599999999999995</v>
      </c>
      <c r="H516" s="188">
        <v>5634</v>
      </c>
      <c r="I516" s="188">
        <v>-43.8</v>
      </c>
      <c r="K516" s="186">
        <v>5</v>
      </c>
      <c r="L516" s="186">
        <v>93.893763199999995</v>
      </c>
      <c r="M516" s="186">
        <v>105.364</v>
      </c>
      <c r="P516" s="188">
        <v>103.764</v>
      </c>
      <c r="R516" s="186">
        <v>1</v>
      </c>
      <c r="S516" s="188">
        <v>1.1352614000000001</v>
      </c>
      <c r="U516" s="188">
        <v>1.06905E-2</v>
      </c>
      <c r="W516" s="188">
        <v>1.0577430000000001</v>
      </c>
      <c r="AB516" s="188" t="s">
        <v>809</v>
      </c>
      <c r="AC516" s="188" t="s">
        <v>835</v>
      </c>
      <c r="AD516" s="188" t="s">
        <v>959</v>
      </c>
      <c r="AE516" s="186" t="s">
        <v>1199</v>
      </c>
      <c r="AF516" s="186">
        <v>95</v>
      </c>
    </row>
    <row r="517" spans="1:32" x14ac:dyDescent="0.2">
      <c r="A517" s="186" t="s">
        <v>112</v>
      </c>
      <c r="B517" s="186">
        <v>86</v>
      </c>
      <c r="C517" s="186" t="s">
        <v>324</v>
      </c>
      <c r="D517" s="186" t="s">
        <v>325</v>
      </c>
      <c r="E517" s="186">
        <v>0.81599999999999995</v>
      </c>
      <c r="H517" s="188">
        <v>5632</v>
      </c>
      <c r="I517" s="188">
        <v>-44.012999999999998</v>
      </c>
      <c r="K517" s="186">
        <v>6</v>
      </c>
      <c r="L517" s="186">
        <v>93.665161299999994</v>
      </c>
      <c r="M517" s="186">
        <v>105.599</v>
      </c>
      <c r="P517" s="188">
        <v>103.996</v>
      </c>
      <c r="R517" s="186">
        <v>0</v>
      </c>
      <c r="S517" s="188">
        <v>1.1350188000000001</v>
      </c>
      <c r="U517" s="188">
        <v>1.0688100000000001E-2</v>
      </c>
      <c r="W517" s="188">
        <v>1.05751</v>
      </c>
      <c r="AB517" s="188" t="s">
        <v>765</v>
      </c>
      <c r="AC517" s="188" t="s">
        <v>821</v>
      </c>
      <c r="AD517" s="188" t="s">
        <v>1099</v>
      </c>
      <c r="AE517" s="186" t="s">
        <v>1199</v>
      </c>
      <c r="AF517" s="186">
        <v>95</v>
      </c>
    </row>
    <row r="518" spans="1:32" x14ac:dyDescent="0.2">
      <c r="A518" s="186" t="s">
        <v>112</v>
      </c>
      <c r="B518" s="186">
        <v>87</v>
      </c>
      <c r="C518" s="186" t="s">
        <v>326</v>
      </c>
      <c r="D518" s="186" t="s">
        <v>327</v>
      </c>
      <c r="E518" s="186">
        <v>0.84299999999999997</v>
      </c>
      <c r="F518" s="188">
        <v>6743</v>
      </c>
      <c r="G518" s="188">
        <v>0.124</v>
      </c>
      <c r="K518" s="186">
        <v>1</v>
      </c>
      <c r="L518" s="186">
        <v>20.450451900000001</v>
      </c>
      <c r="M518" s="186">
        <v>124.08499999999999</v>
      </c>
      <c r="Q518" s="188">
        <v>123.193</v>
      </c>
      <c r="R518" s="186">
        <v>0</v>
      </c>
      <c r="T518" s="188">
        <v>0.72419829999999996</v>
      </c>
      <c r="V518" s="188">
        <v>3.6787E-3</v>
      </c>
      <c r="X518" s="188">
        <v>0.36651699999999998</v>
      </c>
      <c r="Y518" s="188" t="s">
        <v>851</v>
      </c>
      <c r="Z518" s="188" t="s">
        <v>812</v>
      </c>
      <c r="AA518" s="188" t="s">
        <v>1202</v>
      </c>
      <c r="AE518" s="186" t="s">
        <v>1203</v>
      </c>
      <c r="AF518" s="186">
        <v>0</v>
      </c>
    </row>
    <row r="519" spans="1:32" x14ac:dyDescent="0.2">
      <c r="A519" s="186" t="s">
        <v>112</v>
      </c>
      <c r="B519" s="186">
        <v>87</v>
      </c>
      <c r="C519" s="186" t="s">
        <v>326</v>
      </c>
      <c r="D519" s="186" t="s">
        <v>327</v>
      </c>
      <c r="E519" s="186">
        <v>0.84299999999999997</v>
      </c>
      <c r="F519" s="188">
        <v>6739</v>
      </c>
      <c r="G519" s="188">
        <v>0</v>
      </c>
      <c r="K519" s="186">
        <v>2</v>
      </c>
      <c r="L519" s="186">
        <v>20.4613294</v>
      </c>
      <c r="M519" s="186">
        <v>124.151</v>
      </c>
      <c r="Q519" s="188">
        <v>123.259</v>
      </c>
      <c r="R519" s="186">
        <v>1</v>
      </c>
      <c r="T519" s="188">
        <v>0.72410830000000004</v>
      </c>
      <c r="V519" s="188">
        <v>3.6782E-3</v>
      </c>
      <c r="X519" s="188">
        <v>0.36647200000000002</v>
      </c>
      <c r="Y519" s="188" t="s">
        <v>815</v>
      </c>
      <c r="Z519" s="188" t="s">
        <v>1115</v>
      </c>
      <c r="AA519" s="188" t="s">
        <v>1204</v>
      </c>
      <c r="AE519" s="186" t="s">
        <v>1203</v>
      </c>
      <c r="AF519" s="186">
        <v>0</v>
      </c>
    </row>
    <row r="520" spans="1:32" x14ac:dyDescent="0.2">
      <c r="A520" s="186" t="s">
        <v>112</v>
      </c>
      <c r="B520" s="186">
        <v>87</v>
      </c>
      <c r="C520" s="186" t="s">
        <v>326</v>
      </c>
      <c r="D520" s="186" t="s">
        <v>327</v>
      </c>
      <c r="E520" s="186">
        <v>0.84299999999999997</v>
      </c>
      <c r="F520" s="188">
        <v>4210</v>
      </c>
      <c r="G520" s="188">
        <v>10.196</v>
      </c>
      <c r="J520" s="188" t="s">
        <v>754</v>
      </c>
      <c r="K520" s="186">
        <v>3</v>
      </c>
      <c r="L520" s="186">
        <v>16.6644559</v>
      </c>
      <c r="M520" s="186">
        <v>101.212</v>
      </c>
      <c r="Q520" s="188">
        <v>100.477</v>
      </c>
      <c r="R520" s="186">
        <v>0</v>
      </c>
      <c r="T520" s="188">
        <v>0.731491</v>
      </c>
      <c r="V520" s="188">
        <v>3.7157000000000002E-3</v>
      </c>
      <c r="X520" s="188">
        <v>0.370195</v>
      </c>
      <c r="Y520" s="188" t="s">
        <v>1117</v>
      </c>
      <c r="Z520" s="188" t="s">
        <v>784</v>
      </c>
      <c r="AA520" s="188" t="s">
        <v>1205</v>
      </c>
      <c r="AE520" s="186" t="s">
        <v>1203</v>
      </c>
      <c r="AF520" s="186">
        <v>0</v>
      </c>
    </row>
    <row r="521" spans="1:32" x14ac:dyDescent="0.2">
      <c r="A521" s="186" t="s">
        <v>112</v>
      </c>
      <c r="B521" s="186">
        <v>87</v>
      </c>
      <c r="C521" s="186" t="s">
        <v>326</v>
      </c>
      <c r="D521" s="186" t="s">
        <v>327</v>
      </c>
      <c r="E521" s="186">
        <v>0.84299999999999997</v>
      </c>
      <c r="H521" s="188">
        <v>873</v>
      </c>
      <c r="I521" s="188">
        <v>-32.287999999999997</v>
      </c>
      <c r="J521" s="188" t="s">
        <v>758</v>
      </c>
      <c r="K521" s="186">
        <v>4</v>
      </c>
      <c r="L521" s="186">
        <v>53.502879</v>
      </c>
      <c r="M521" s="186">
        <v>23.692</v>
      </c>
      <c r="P521" s="188">
        <v>23.327000000000002</v>
      </c>
      <c r="R521" s="186">
        <v>0</v>
      </c>
      <c r="S521" s="188">
        <v>1.1490629000000001</v>
      </c>
      <c r="U521" s="188">
        <v>1.0819199999999999E-2</v>
      </c>
      <c r="W521" s="188">
        <v>1.070341</v>
      </c>
      <c r="AB521" s="188" t="s">
        <v>809</v>
      </c>
      <c r="AC521" s="188" t="s">
        <v>835</v>
      </c>
      <c r="AD521" s="188" t="s">
        <v>1186</v>
      </c>
      <c r="AE521" s="186" t="s">
        <v>1203</v>
      </c>
      <c r="AF521" s="186">
        <v>95</v>
      </c>
    </row>
    <row r="522" spans="1:32" x14ac:dyDescent="0.2">
      <c r="A522" s="186" t="s">
        <v>112</v>
      </c>
      <c r="B522" s="186">
        <v>87</v>
      </c>
      <c r="C522" s="186" t="s">
        <v>326</v>
      </c>
      <c r="D522" s="186" t="s">
        <v>327</v>
      </c>
      <c r="E522" s="186">
        <v>0.84299999999999997</v>
      </c>
      <c r="H522" s="188">
        <v>5636</v>
      </c>
      <c r="I522" s="188">
        <v>-43.8</v>
      </c>
      <c r="K522" s="186">
        <v>5</v>
      </c>
      <c r="L522" s="186">
        <v>90.884864800000003</v>
      </c>
      <c r="M522" s="186">
        <v>105.366</v>
      </c>
      <c r="P522" s="188">
        <v>103.76600000000001</v>
      </c>
      <c r="R522" s="186">
        <v>1</v>
      </c>
      <c r="S522" s="188">
        <v>1.1352529</v>
      </c>
      <c r="U522" s="188">
        <v>1.06905E-2</v>
      </c>
      <c r="W522" s="188">
        <v>1.0577430000000001</v>
      </c>
      <c r="AB522" s="188" t="s">
        <v>809</v>
      </c>
      <c r="AC522" s="188" t="s">
        <v>835</v>
      </c>
      <c r="AD522" s="188" t="s">
        <v>968</v>
      </c>
      <c r="AE522" s="186" t="s">
        <v>1203</v>
      </c>
      <c r="AF522" s="186">
        <v>95</v>
      </c>
    </row>
    <row r="523" spans="1:32" x14ac:dyDescent="0.2">
      <c r="A523" s="186" t="s">
        <v>112</v>
      </c>
      <c r="B523" s="186">
        <v>87</v>
      </c>
      <c r="C523" s="186" t="s">
        <v>326</v>
      </c>
      <c r="D523" s="186" t="s">
        <v>327</v>
      </c>
      <c r="E523" s="186">
        <v>0.84299999999999997</v>
      </c>
      <c r="H523" s="188">
        <v>5627</v>
      </c>
      <c r="I523" s="188">
        <v>-44.024999999999999</v>
      </c>
      <c r="K523" s="186">
        <v>6</v>
      </c>
      <c r="L523" s="186">
        <v>90.720774300000002</v>
      </c>
      <c r="M523" s="186">
        <v>105.54</v>
      </c>
      <c r="P523" s="188">
        <v>103.938</v>
      </c>
      <c r="R523" s="186">
        <v>0</v>
      </c>
      <c r="S523" s="188">
        <v>1.1349994000000001</v>
      </c>
      <c r="U523" s="188">
        <v>1.0688E-2</v>
      </c>
      <c r="W523" s="188">
        <v>1.0574969999999999</v>
      </c>
      <c r="AB523" s="188" t="s">
        <v>765</v>
      </c>
      <c r="AC523" s="188" t="s">
        <v>1082</v>
      </c>
      <c r="AD523" s="188" t="s">
        <v>1099</v>
      </c>
      <c r="AE523" s="186" t="s">
        <v>1203</v>
      </c>
      <c r="AF523" s="186">
        <v>95</v>
      </c>
    </row>
    <row r="524" spans="1:32" x14ac:dyDescent="0.2">
      <c r="A524" s="186" t="s">
        <v>112</v>
      </c>
      <c r="B524" s="186">
        <v>88</v>
      </c>
      <c r="C524" s="186" t="s">
        <v>328</v>
      </c>
      <c r="D524" s="186" t="s">
        <v>329</v>
      </c>
      <c r="E524" s="186">
        <v>0.82499999999999996</v>
      </c>
      <c r="F524" s="188">
        <v>6738</v>
      </c>
      <c r="G524" s="188">
        <v>0.128</v>
      </c>
      <c r="K524" s="186">
        <v>1</v>
      </c>
      <c r="L524" s="186">
        <v>20.896611199999999</v>
      </c>
      <c r="M524" s="186">
        <v>124.08499999999999</v>
      </c>
      <c r="Q524" s="188">
        <v>123.193</v>
      </c>
      <c r="R524" s="186">
        <v>0</v>
      </c>
      <c r="T524" s="188">
        <v>0.72419350000000005</v>
      </c>
      <c r="V524" s="188">
        <v>3.6787E-3</v>
      </c>
      <c r="X524" s="188">
        <v>0.36651899999999998</v>
      </c>
      <c r="Y524" s="188" t="s">
        <v>851</v>
      </c>
      <c r="Z524" s="188" t="s">
        <v>812</v>
      </c>
      <c r="AA524" s="188" t="s">
        <v>1206</v>
      </c>
      <c r="AE524" s="186" t="s">
        <v>1207</v>
      </c>
      <c r="AF524" s="186">
        <v>0</v>
      </c>
    </row>
    <row r="525" spans="1:32" x14ac:dyDescent="0.2">
      <c r="A525" s="186" t="s">
        <v>112</v>
      </c>
      <c r="B525" s="186">
        <v>88</v>
      </c>
      <c r="C525" s="186" t="s">
        <v>328</v>
      </c>
      <c r="D525" s="186" t="s">
        <v>329</v>
      </c>
      <c r="E525" s="186">
        <v>0.82499999999999996</v>
      </c>
      <c r="F525" s="188">
        <v>6736</v>
      </c>
      <c r="G525" s="188">
        <v>0</v>
      </c>
      <c r="K525" s="186">
        <v>2</v>
      </c>
      <c r="L525" s="186">
        <v>20.9062722</v>
      </c>
      <c r="M525" s="186">
        <v>124.142</v>
      </c>
      <c r="Q525" s="188">
        <v>123.25</v>
      </c>
      <c r="R525" s="186">
        <v>1</v>
      </c>
      <c r="T525" s="188">
        <v>0.72410070000000004</v>
      </c>
      <c r="V525" s="188">
        <v>3.6782E-3</v>
      </c>
      <c r="X525" s="188">
        <v>0.36647200000000002</v>
      </c>
      <c r="Y525" s="188" t="s">
        <v>1121</v>
      </c>
      <c r="Z525" s="188" t="s">
        <v>1115</v>
      </c>
      <c r="AA525" s="188" t="s">
        <v>1208</v>
      </c>
      <c r="AE525" s="186" t="s">
        <v>1207</v>
      </c>
      <c r="AF525" s="186">
        <v>0</v>
      </c>
    </row>
    <row r="526" spans="1:32" x14ac:dyDescent="0.2">
      <c r="A526" s="186" t="s">
        <v>112</v>
      </c>
      <c r="B526" s="186">
        <v>88</v>
      </c>
      <c r="C526" s="186" t="s">
        <v>328</v>
      </c>
      <c r="D526" s="186" t="s">
        <v>329</v>
      </c>
      <c r="E526" s="186">
        <v>0.82499999999999996</v>
      </c>
      <c r="F526" s="188">
        <v>3648</v>
      </c>
      <c r="G526" s="188">
        <v>12.644</v>
      </c>
      <c r="J526" s="188" t="s">
        <v>754</v>
      </c>
      <c r="K526" s="186">
        <v>3</v>
      </c>
      <c r="L526" s="186">
        <v>14.745272699999999</v>
      </c>
      <c r="M526" s="186">
        <v>87.694000000000003</v>
      </c>
      <c r="Q526" s="188">
        <v>87.055999999999997</v>
      </c>
      <c r="R526" s="186">
        <v>0</v>
      </c>
      <c r="T526" s="188">
        <v>0.73325609999999997</v>
      </c>
      <c r="V526" s="188">
        <v>3.7247000000000001E-3</v>
      </c>
      <c r="X526" s="188">
        <v>0.37108799999999997</v>
      </c>
      <c r="Y526" s="188" t="s">
        <v>1117</v>
      </c>
      <c r="Z526" s="188" t="s">
        <v>784</v>
      </c>
      <c r="AA526" s="188" t="s">
        <v>1209</v>
      </c>
      <c r="AE526" s="186" t="s">
        <v>1207</v>
      </c>
      <c r="AF526" s="186">
        <v>0</v>
      </c>
    </row>
    <row r="527" spans="1:32" x14ac:dyDescent="0.2">
      <c r="A527" s="186" t="s">
        <v>112</v>
      </c>
      <c r="B527" s="186">
        <v>88</v>
      </c>
      <c r="C527" s="186" t="s">
        <v>328</v>
      </c>
      <c r="D527" s="186" t="s">
        <v>329</v>
      </c>
      <c r="E527" s="186">
        <v>0.82499999999999996</v>
      </c>
      <c r="H527" s="188">
        <v>901</v>
      </c>
      <c r="I527" s="188">
        <v>-32.409999999999997</v>
      </c>
      <c r="J527" s="188" t="s">
        <v>758</v>
      </c>
      <c r="K527" s="186">
        <v>4</v>
      </c>
      <c r="L527" s="186">
        <v>56.178992999999998</v>
      </c>
      <c r="M527" s="186">
        <v>24.495000000000001</v>
      </c>
      <c r="P527" s="188">
        <v>24.117000000000001</v>
      </c>
      <c r="R527" s="186">
        <v>0</v>
      </c>
      <c r="S527" s="188">
        <v>1.1489229000000001</v>
      </c>
      <c r="U527" s="188">
        <v>1.08179E-2</v>
      </c>
      <c r="W527" s="188">
        <v>1.070208</v>
      </c>
      <c r="AB527" s="188" t="s">
        <v>809</v>
      </c>
      <c r="AC527" s="188" t="s">
        <v>835</v>
      </c>
      <c r="AD527" s="188" t="s">
        <v>1186</v>
      </c>
      <c r="AE527" s="186" t="s">
        <v>1207</v>
      </c>
      <c r="AF527" s="186">
        <v>95</v>
      </c>
    </row>
    <row r="528" spans="1:32" x14ac:dyDescent="0.2">
      <c r="A528" s="186" t="s">
        <v>112</v>
      </c>
      <c r="B528" s="186">
        <v>88</v>
      </c>
      <c r="C528" s="186" t="s">
        <v>328</v>
      </c>
      <c r="D528" s="186" t="s">
        <v>329</v>
      </c>
      <c r="E528" s="186">
        <v>0.82499999999999996</v>
      </c>
      <c r="H528" s="188">
        <v>5631</v>
      </c>
      <c r="I528" s="188">
        <v>-43.8</v>
      </c>
      <c r="K528" s="186">
        <v>5</v>
      </c>
      <c r="L528" s="186">
        <v>92.892510400000006</v>
      </c>
      <c r="M528" s="186">
        <v>105.34</v>
      </c>
      <c r="P528" s="188">
        <v>103.741</v>
      </c>
      <c r="R528" s="186">
        <v>1</v>
      </c>
      <c r="S528" s="188">
        <v>1.1352509</v>
      </c>
      <c r="U528" s="188">
        <v>1.06905E-2</v>
      </c>
      <c r="W528" s="188">
        <v>1.0577430000000001</v>
      </c>
      <c r="AB528" s="188" t="s">
        <v>809</v>
      </c>
      <c r="AC528" s="188" t="s">
        <v>835</v>
      </c>
      <c r="AD528" s="188" t="s">
        <v>968</v>
      </c>
      <c r="AE528" s="186" t="s">
        <v>1207</v>
      </c>
      <c r="AF528" s="186">
        <v>95</v>
      </c>
    </row>
    <row r="529" spans="1:32" x14ac:dyDescent="0.2">
      <c r="A529" s="186" t="s">
        <v>112</v>
      </c>
      <c r="B529" s="186">
        <v>88</v>
      </c>
      <c r="C529" s="186" t="s">
        <v>328</v>
      </c>
      <c r="D529" s="186" t="s">
        <v>329</v>
      </c>
      <c r="E529" s="186">
        <v>0.82499999999999996</v>
      </c>
      <c r="H529" s="188">
        <v>5635</v>
      </c>
      <c r="I529" s="188">
        <v>-44.003</v>
      </c>
      <c r="K529" s="186">
        <v>6</v>
      </c>
      <c r="L529" s="186">
        <v>92.654969399999999</v>
      </c>
      <c r="M529" s="186">
        <v>105.587</v>
      </c>
      <c r="P529" s="188">
        <v>103.98399999999999</v>
      </c>
      <c r="R529" s="186">
        <v>0</v>
      </c>
      <c r="S529" s="188">
        <v>1.1350193</v>
      </c>
      <c r="U529" s="188">
        <v>1.06882E-2</v>
      </c>
      <c r="W529" s="188">
        <v>1.0575209999999999</v>
      </c>
      <c r="AB529" s="188" t="s">
        <v>765</v>
      </c>
      <c r="AC529" s="188" t="s">
        <v>1082</v>
      </c>
      <c r="AD529" s="188" t="s">
        <v>1135</v>
      </c>
      <c r="AE529" s="186" t="s">
        <v>1207</v>
      </c>
      <c r="AF529" s="186">
        <v>95</v>
      </c>
    </row>
    <row r="530" spans="1:32" x14ac:dyDescent="0.2">
      <c r="A530" s="186" t="s">
        <v>112</v>
      </c>
      <c r="B530" s="186">
        <v>89</v>
      </c>
      <c r="C530" s="186" t="s">
        <v>330</v>
      </c>
      <c r="D530" s="186" t="s">
        <v>331</v>
      </c>
      <c r="E530" s="186">
        <v>0.82099999999999995</v>
      </c>
      <c r="F530" s="188">
        <v>6736</v>
      </c>
      <c r="G530" s="188">
        <v>0.11600000000000001</v>
      </c>
      <c r="K530" s="186">
        <v>1</v>
      </c>
      <c r="L530" s="186">
        <v>20.960576499999998</v>
      </c>
      <c r="M530" s="186">
        <v>123.863</v>
      </c>
      <c r="Q530" s="188">
        <v>122.97199999999999</v>
      </c>
      <c r="R530" s="186">
        <v>0</v>
      </c>
      <c r="T530" s="188">
        <v>0.72419840000000002</v>
      </c>
      <c r="V530" s="188">
        <v>3.6786000000000002E-3</v>
      </c>
      <c r="X530" s="188">
        <v>0.36651400000000001</v>
      </c>
      <c r="Y530" s="188" t="s">
        <v>851</v>
      </c>
      <c r="Z530" s="188" t="s">
        <v>817</v>
      </c>
      <c r="AA530" s="188" t="s">
        <v>1210</v>
      </c>
      <c r="AE530" s="186" t="s">
        <v>1211</v>
      </c>
      <c r="AF530" s="186">
        <v>0</v>
      </c>
    </row>
    <row r="531" spans="1:32" x14ac:dyDescent="0.2">
      <c r="A531" s="186" t="s">
        <v>112</v>
      </c>
      <c r="B531" s="186">
        <v>89</v>
      </c>
      <c r="C531" s="186" t="s">
        <v>330</v>
      </c>
      <c r="D531" s="186" t="s">
        <v>331</v>
      </c>
      <c r="E531" s="186">
        <v>0.82099999999999995</v>
      </c>
      <c r="F531" s="188">
        <v>6738</v>
      </c>
      <c r="G531" s="188">
        <v>0</v>
      </c>
      <c r="K531" s="186">
        <v>2</v>
      </c>
      <c r="L531" s="186">
        <v>21.0043471</v>
      </c>
      <c r="M531" s="186">
        <v>124.12</v>
      </c>
      <c r="Q531" s="188">
        <v>123.22799999999999</v>
      </c>
      <c r="R531" s="186">
        <v>1</v>
      </c>
      <c r="T531" s="188">
        <v>0.72411460000000005</v>
      </c>
      <c r="V531" s="188">
        <v>3.6782E-3</v>
      </c>
      <c r="X531" s="188">
        <v>0.36647200000000002</v>
      </c>
      <c r="Y531" s="188" t="s">
        <v>815</v>
      </c>
      <c r="Z531" s="188" t="s">
        <v>776</v>
      </c>
      <c r="AA531" s="188" t="s">
        <v>1212</v>
      </c>
      <c r="AE531" s="186" t="s">
        <v>1211</v>
      </c>
      <c r="AF531" s="186">
        <v>0</v>
      </c>
    </row>
    <row r="532" spans="1:32" x14ac:dyDescent="0.2">
      <c r="A532" s="186" t="s">
        <v>112</v>
      </c>
      <c r="B532" s="186">
        <v>89</v>
      </c>
      <c r="C532" s="186" t="s">
        <v>330</v>
      </c>
      <c r="D532" s="186" t="s">
        <v>331</v>
      </c>
      <c r="E532" s="186">
        <v>0.82099999999999995</v>
      </c>
      <c r="F532" s="188">
        <v>4069</v>
      </c>
      <c r="G532" s="188">
        <v>11.307</v>
      </c>
      <c r="J532" s="188" t="s">
        <v>754</v>
      </c>
      <c r="K532" s="186">
        <v>3</v>
      </c>
      <c r="L532" s="186">
        <v>16.53238</v>
      </c>
      <c r="M532" s="186">
        <v>97.804000000000002</v>
      </c>
      <c r="Q532" s="188">
        <v>97.093000000000004</v>
      </c>
      <c r="R532" s="186">
        <v>0</v>
      </c>
      <c r="T532" s="188">
        <v>0.73230229999999996</v>
      </c>
      <c r="V532" s="188">
        <v>3.7198000000000001E-3</v>
      </c>
      <c r="X532" s="188">
        <v>0.37059999999999998</v>
      </c>
      <c r="Y532" s="188" t="s">
        <v>1117</v>
      </c>
      <c r="Z532" s="188" t="s">
        <v>784</v>
      </c>
      <c r="AA532" s="188" t="s">
        <v>1213</v>
      </c>
      <c r="AE532" s="186" t="s">
        <v>1211</v>
      </c>
      <c r="AF532" s="186">
        <v>0</v>
      </c>
    </row>
    <row r="533" spans="1:32" x14ac:dyDescent="0.2">
      <c r="A533" s="186" t="s">
        <v>112</v>
      </c>
      <c r="B533" s="186">
        <v>89</v>
      </c>
      <c r="C533" s="186" t="s">
        <v>330</v>
      </c>
      <c r="D533" s="186" t="s">
        <v>331</v>
      </c>
      <c r="E533" s="186">
        <v>0.82099999999999995</v>
      </c>
      <c r="H533" s="188">
        <v>878</v>
      </c>
      <c r="I533" s="188">
        <v>-32.128</v>
      </c>
      <c r="J533" s="188" t="s">
        <v>758</v>
      </c>
      <c r="K533" s="186">
        <v>4</v>
      </c>
      <c r="L533" s="186">
        <v>55.240524899999997</v>
      </c>
      <c r="M533" s="186">
        <v>23.852</v>
      </c>
      <c r="P533" s="188">
        <v>23.484000000000002</v>
      </c>
      <c r="R533" s="186">
        <v>0</v>
      </c>
      <c r="S533" s="188">
        <v>1.1492646</v>
      </c>
      <c r="U533" s="188">
        <v>1.0821000000000001E-2</v>
      </c>
      <c r="W533" s="188">
        <v>1.070516</v>
      </c>
      <c r="AB533" s="188" t="s">
        <v>809</v>
      </c>
      <c r="AC533" s="188" t="s">
        <v>835</v>
      </c>
      <c r="AD533" s="188" t="s">
        <v>1214</v>
      </c>
      <c r="AE533" s="186" t="s">
        <v>1211</v>
      </c>
      <c r="AF533" s="186">
        <v>95</v>
      </c>
    </row>
    <row r="534" spans="1:32" x14ac:dyDescent="0.2">
      <c r="A534" s="186" t="s">
        <v>112</v>
      </c>
      <c r="B534" s="186">
        <v>89</v>
      </c>
      <c r="C534" s="186" t="s">
        <v>330</v>
      </c>
      <c r="D534" s="186" t="s">
        <v>331</v>
      </c>
      <c r="E534" s="186">
        <v>0.82099999999999995</v>
      </c>
      <c r="H534" s="188">
        <v>5640</v>
      </c>
      <c r="I534" s="188">
        <v>-43.8</v>
      </c>
      <c r="K534" s="186">
        <v>5</v>
      </c>
      <c r="L534" s="186">
        <v>93.287562300000005</v>
      </c>
      <c r="M534" s="186">
        <v>105.4</v>
      </c>
      <c r="P534" s="188">
        <v>103.79900000000001</v>
      </c>
      <c r="R534" s="186">
        <v>1</v>
      </c>
      <c r="S534" s="188">
        <v>1.1352754</v>
      </c>
      <c r="U534" s="188">
        <v>1.06905E-2</v>
      </c>
      <c r="W534" s="188">
        <v>1.0577430000000001</v>
      </c>
      <c r="AB534" s="188" t="s">
        <v>809</v>
      </c>
      <c r="AC534" s="188" t="s">
        <v>835</v>
      </c>
      <c r="AD534" s="188" t="s">
        <v>968</v>
      </c>
      <c r="AE534" s="186" t="s">
        <v>1211</v>
      </c>
      <c r="AF534" s="186">
        <v>95</v>
      </c>
    </row>
    <row r="535" spans="1:32" x14ac:dyDescent="0.2">
      <c r="A535" s="186" t="s">
        <v>112</v>
      </c>
      <c r="B535" s="186">
        <v>89</v>
      </c>
      <c r="C535" s="186" t="s">
        <v>330</v>
      </c>
      <c r="D535" s="186" t="s">
        <v>331</v>
      </c>
      <c r="E535" s="186">
        <v>0.82099999999999995</v>
      </c>
      <c r="H535" s="188">
        <v>5625</v>
      </c>
      <c r="I535" s="188">
        <v>-44.023000000000003</v>
      </c>
      <c r="K535" s="186">
        <v>6</v>
      </c>
      <c r="L535" s="186">
        <v>93.136996699999997</v>
      </c>
      <c r="M535" s="186">
        <v>105.55500000000001</v>
      </c>
      <c r="P535" s="188">
        <v>103.953</v>
      </c>
      <c r="R535" s="186">
        <v>0</v>
      </c>
      <c r="S535" s="188">
        <v>1.1350212</v>
      </c>
      <c r="U535" s="188">
        <v>1.0688E-2</v>
      </c>
      <c r="W535" s="188">
        <v>1.057499</v>
      </c>
      <c r="AB535" s="188" t="s">
        <v>765</v>
      </c>
      <c r="AC535" s="188" t="s">
        <v>1082</v>
      </c>
      <c r="AD535" s="188" t="s">
        <v>1151</v>
      </c>
      <c r="AE535" s="186" t="s">
        <v>1211</v>
      </c>
      <c r="AF535" s="186">
        <v>95</v>
      </c>
    </row>
    <row r="536" spans="1:32" x14ac:dyDescent="0.2">
      <c r="A536" s="186" t="s">
        <v>112</v>
      </c>
      <c r="B536" s="186">
        <v>90</v>
      </c>
      <c r="C536" s="186" t="s">
        <v>332</v>
      </c>
      <c r="D536" s="186" t="s">
        <v>333</v>
      </c>
      <c r="E536" s="186">
        <v>0.83599999999999997</v>
      </c>
      <c r="F536" s="188">
        <v>6739</v>
      </c>
      <c r="G536" s="188">
        <v>0.10199999999999999</v>
      </c>
      <c r="K536" s="186">
        <v>1</v>
      </c>
      <c r="L536" s="186">
        <v>20.623540500000001</v>
      </c>
      <c r="M536" s="186">
        <v>124.09699999999999</v>
      </c>
      <c r="Q536" s="188">
        <v>123.20399999999999</v>
      </c>
      <c r="R536" s="186">
        <v>0</v>
      </c>
      <c r="T536" s="188">
        <v>0.72418629999999995</v>
      </c>
      <c r="V536" s="188">
        <v>3.6786000000000002E-3</v>
      </c>
      <c r="X536" s="188">
        <v>0.36650899999999997</v>
      </c>
      <c r="Y536" s="188" t="s">
        <v>851</v>
      </c>
      <c r="Z536" s="188" t="s">
        <v>817</v>
      </c>
      <c r="AA536" s="188" t="s">
        <v>1215</v>
      </c>
      <c r="AE536" s="186" t="s">
        <v>1216</v>
      </c>
      <c r="AF536" s="186">
        <v>0</v>
      </c>
    </row>
    <row r="537" spans="1:32" x14ac:dyDescent="0.2">
      <c r="A537" s="186" t="s">
        <v>112</v>
      </c>
      <c r="B537" s="186">
        <v>90</v>
      </c>
      <c r="C537" s="186" t="s">
        <v>332</v>
      </c>
      <c r="D537" s="186" t="s">
        <v>333</v>
      </c>
      <c r="E537" s="186">
        <v>0.83599999999999997</v>
      </c>
      <c r="F537" s="188">
        <v>6738</v>
      </c>
      <c r="G537" s="188">
        <v>0</v>
      </c>
      <c r="K537" s="186">
        <v>2</v>
      </c>
      <c r="L537" s="186">
        <v>20.6264276</v>
      </c>
      <c r="M537" s="186">
        <v>124.114</v>
      </c>
      <c r="Q537" s="188">
        <v>123.22199999999999</v>
      </c>
      <c r="R537" s="186">
        <v>1</v>
      </c>
      <c r="T537" s="188">
        <v>0.7241128</v>
      </c>
      <c r="V537" s="188">
        <v>3.6782E-3</v>
      </c>
      <c r="X537" s="188">
        <v>0.36647200000000002</v>
      </c>
      <c r="Y537" s="188" t="s">
        <v>1121</v>
      </c>
      <c r="Z537" s="188" t="s">
        <v>1115</v>
      </c>
      <c r="AA537" s="188" t="s">
        <v>1217</v>
      </c>
      <c r="AE537" s="186" t="s">
        <v>1216</v>
      </c>
      <c r="AF537" s="186">
        <v>0</v>
      </c>
    </row>
    <row r="538" spans="1:32" x14ac:dyDescent="0.2">
      <c r="A538" s="186" t="s">
        <v>112</v>
      </c>
      <c r="B538" s="186">
        <v>90</v>
      </c>
      <c r="C538" s="186" t="s">
        <v>332</v>
      </c>
      <c r="D538" s="186" t="s">
        <v>333</v>
      </c>
      <c r="E538" s="186">
        <v>0.83599999999999997</v>
      </c>
      <c r="F538" s="188">
        <v>4090</v>
      </c>
      <c r="G538" s="188">
        <v>12.917999999999999</v>
      </c>
      <c r="J538" s="188" t="s">
        <v>754</v>
      </c>
      <c r="K538" s="186">
        <v>3</v>
      </c>
      <c r="L538" s="186">
        <v>16.360749299999998</v>
      </c>
      <c r="M538" s="186">
        <v>98.554000000000002</v>
      </c>
      <c r="Q538" s="188">
        <v>97.835999999999999</v>
      </c>
      <c r="R538" s="186">
        <v>0</v>
      </c>
      <c r="T538" s="188">
        <v>0.73346679999999997</v>
      </c>
      <c r="V538" s="188">
        <v>3.7257000000000002E-3</v>
      </c>
      <c r="X538" s="188">
        <v>0.37118899999999999</v>
      </c>
      <c r="Y538" s="188" t="s">
        <v>1123</v>
      </c>
      <c r="Z538" s="188" t="s">
        <v>784</v>
      </c>
      <c r="AA538" s="188" t="s">
        <v>1218</v>
      </c>
      <c r="AE538" s="186" t="s">
        <v>1216</v>
      </c>
      <c r="AF538" s="186">
        <v>0</v>
      </c>
    </row>
    <row r="539" spans="1:32" x14ac:dyDescent="0.2">
      <c r="A539" s="186" t="s">
        <v>112</v>
      </c>
      <c r="B539" s="186">
        <v>90</v>
      </c>
      <c r="C539" s="186" t="s">
        <v>332</v>
      </c>
      <c r="D539" s="186" t="s">
        <v>333</v>
      </c>
      <c r="E539" s="186">
        <v>0.83599999999999997</v>
      </c>
      <c r="H539" s="188">
        <v>888</v>
      </c>
      <c r="I539" s="188">
        <v>-32.716999999999999</v>
      </c>
      <c r="J539" s="188" t="s">
        <v>758</v>
      </c>
      <c r="K539" s="186">
        <v>4</v>
      </c>
      <c r="L539" s="186">
        <v>54.795068399999998</v>
      </c>
      <c r="M539" s="186">
        <v>24.146000000000001</v>
      </c>
      <c r="P539" s="188">
        <v>23.773</v>
      </c>
      <c r="R539" s="186">
        <v>0</v>
      </c>
      <c r="S539" s="188">
        <v>1.1486124</v>
      </c>
      <c r="U539" s="188">
        <v>1.08144E-2</v>
      </c>
      <c r="W539" s="188">
        <v>1.0698719999999999</v>
      </c>
      <c r="AB539" s="188" t="s">
        <v>809</v>
      </c>
      <c r="AC539" s="188" t="s">
        <v>835</v>
      </c>
      <c r="AD539" s="188" t="s">
        <v>1214</v>
      </c>
      <c r="AE539" s="186" t="s">
        <v>1216</v>
      </c>
      <c r="AF539" s="186">
        <v>95</v>
      </c>
    </row>
    <row r="540" spans="1:32" x14ac:dyDescent="0.2">
      <c r="A540" s="186" t="s">
        <v>112</v>
      </c>
      <c r="B540" s="186">
        <v>90</v>
      </c>
      <c r="C540" s="186" t="s">
        <v>332</v>
      </c>
      <c r="D540" s="186" t="s">
        <v>333</v>
      </c>
      <c r="E540" s="186">
        <v>0.83599999999999997</v>
      </c>
      <c r="H540" s="188">
        <v>5634</v>
      </c>
      <c r="I540" s="188">
        <v>-43.8</v>
      </c>
      <c r="K540" s="186">
        <v>5</v>
      </c>
      <c r="L540" s="186">
        <v>91.603349699999995</v>
      </c>
      <c r="M540" s="186">
        <v>105.411</v>
      </c>
      <c r="P540" s="188">
        <v>103.81</v>
      </c>
      <c r="R540" s="186">
        <v>1</v>
      </c>
      <c r="S540" s="188">
        <v>1.1352675000000001</v>
      </c>
      <c r="U540" s="188">
        <v>1.06905E-2</v>
      </c>
      <c r="W540" s="188">
        <v>1.0577430000000001</v>
      </c>
      <c r="AB540" s="188" t="s">
        <v>809</v>
      </c>
      <c r="AC540" s="188" t="s">
        <v>835</v>
      </c>
      <c r="AD540" s="188" t="s">
        <v>968</v>
      </c>
      <c r="AE540" s="186" t="s">
        <v>1216</v>
      </c>
      <c r="AF540" s="186">
        <v>95</v>
      </c>
    </row>
    <row r="541" spans="1:32" x14ac:dyDescent="0.2">
      <c r="A541" s="186" t="s">
        <v>112</v>
      </c>
      <c r="B541" s="186">
        <v>90</v>
      </c>
      <c r="C541" s="186" t="s">
        <v>332</v>
      </c>
      <c r="D541" s="186" t="s">
        <v>333</v>
      </c>
      <c r="E541" s="186">
        <v>0.83599999999999997</v>
      </c>
      <c r="H541" s="188">
        <v>5626</v>
      </c>
      <c r="I541" s="188">
        <v>-44.003999999999998</v>
      </c>
      <c r="K541" s="186">
        <v>6</v>
      </c>
      <c r="L541" s="186">
        <v>91.441624000000004</v>
      </c>
      <c r="M541" s="186">
        <v>105.581</v>
      </c>
      <c r="P541" s="188">
        <v>103.97799999999999</v>
      </c>
      <c r="R541" s="186">
        <v>0</v>
      </c>
      <c r="S541" s="188">
        <v>1.1350354</v>
      </c>
      <c r="U541" s="188">
        <v>1.06882E-2</v>
      </c>
      <c r="W541" s="188">
        <v>1.05752</v>
      </c>
      <c r="AB541" s="188" t="s">
        <v>765</v>
      </c>
      <c r="AC541" s="188" t="s">
        <v>821</v>
      </c>
      <c r="AD541" s="188" t="s">
        <v>1151</v>
      </c>
      <c r="AE541" s="186" t="s">
        <v>1216</v>
      </c>
      <c r="AF541" s="186">
        <v>95</v>
      </c>
    </row>
    <row r="542" spans="1:32" x14ac:dyDescent="0.2">
      <c r="A542" s="186" t="s">
        <v>112</v>
      </c>
      <c r="B542" s="186">
        <v>91</v>
      </c>
      <c r="C542" s="186" t="s">
        <v>334</v>
      </c>
      <c r="D542" s="186" t="s">
        <v>335</v>
      </c>
      <c r="E542" s="186">
        <v>0.83</v>
      </c>
      <c r="F542" s="188">
        <v>6737</v>
      </c>
      <c r="G542" s="188">
        <v>0.122</v>
      </c>
      <c r="K542" s="186">
        <v>1</v>
      </c>
      <c r="L542" s="186">
        <v>20.770118799999999</v>
      </c>
      <c r="M542" s="186">
        <v>124.08199999999999</v>
      </c>
      <c r="Q542" s="188">
        <v>123.19</v>
      </c>
      <c r="R542" s="186">
        <v>0</v>
      </c>
      <c r="T542" s="188">
        <v>0.72419670000000003</v>
      </c>
      <c r="V542" s="188">
        <v>3.6786000000000002E-3</v>
      </c>
      <c r="X542" s="188">
        <v>0.36651699999999998</v>
      </c>
      <c r="Y542" s="188" t="s">
        <v>851</v>
      </c>
      <c r="Z542" s="188" t="s">
        <v>817</v>
      </c>
      <c r="AA542" s="188" t="s">
        <v>1219</v>
      </c>
      <c r="AE542" s="186" t="s">
        <v>1220</v>
      </c>
      <c r="AF542" s="186">
        <v>0</v>
      </c>
    </row>
    <row r="543" spans="1:32" x14ac:dyDescent="0.2">
      <c r="A543" s="186" t="s">
        <v>112</v>
      </c>
      <c r="B543" s="186">
        <v>91</v>
      </c>
      <c r="C543" s="186" t="s">
        <v>334</v>
      </c>
      <c r="D543" s="186" t="s">
        <v>335</v>
      </c>
      <c r="E543" s="186">
        <v>0.83</v>
      </c>
      <c r="F543" s="188">
        <v>6732</v>
      </c>
      <c r="G543" s="188">
        <v>0</v>
      </c>
      <c r="K543" s="186">
        <v>2</v>
      </c>
      <c r="L543" s="186">
        <v>20.7670411</v>
      </c>
      <c r="M543" s="186">
        <v>124.063</v>
      </c>
      <c r="Q543" s="188">
        <v>123.17100000000001</v>
      </c>
      <c r="R543" s="186">
        <v>1</v>
      </c>
      <c r="T543" s="188">
        <v>0.72410819999999998</v>
      </c>
      <c r="V543" s="188">
        <v>3.6782E-3</v>
      </c>
      <c r="X543" s="188">
        <v>0.36647200000000002</v>
      </c>
      <c r="Y543" s="188" t="s">
        <v>815</v>
      </c>
      <c r="Z543" s="188" t="s">
        <v>1115</v>
      </c>
      <c r="AA543" s="188" t="s">
        <v>1221</v>
      </c>
      <c r="AE543" s="186" t="s">
        <v>1220</v>
      </c>
      <c r="AF543" s="186">
        <v>0</v>
      </c>
    </row>
    <row r="544" spans="1:32" x14ac:dyDescent="0.2">
      <c r="A544" s="186" t="s">
        <v>112</v>
      </c>
      <c r="B544" s="186">
        <v>91</v>
      </c>
      <c r="C544" s="186" t="s">
        <v>334</v>
      </c>
      <c r="D544" s="186" t="s">
        <v>335</v>
      </c>
      <c r="E544" s="186">
        <v>0.83</v>
      </c>
      <c r="F544" s="188">
        <v>3947</v>
      </c>
      <c r="G544" s="188">
        <v>13.182</v>
      </c>
      <c r="J544" s="188" t="s">
        <v>754</v>
      </c>
      <c r="K544" s="186">
        <v>3</v>
      </c>
      <c r="L544" s="186">
        <v>15.887185799999999</v>
      </c>
      <c r="M544" s="186">
        <v>95.028000000000006</v>
      </c>
      <c r="Q544" s="188">
        <v>94.335999999999999</v>
      </c>
      <c r="R544" s="186">
        <v>0</v>
      </c>
      <c r="T544" s="188">
        <v>0.73365340000000001</v>
      </c>
      <c r="V544" s="188">
        <v>3.7266999999999999E-3</v>
      </c>
      <c r="X544" s="188">
        <v>0.37128499999999998</v>
      </c>
      <c r="Y544" s="188" t="s">
        <v>1117</v>
      </c>
      <c r="Z544" s="188" t="s">
        <v>784</v>
      </c>
      <c r="AA544" s="188" t="s">
        <v>1222</v>
      </c>
      <c r="AE544" s="186" t="s">
        <v>1220</v>
      </c>
      <c r="AF544" s="186">
        <v>0</v>
      </c>
    </row>
    <row r="545" spans="1:32" x14ac:dyDescent="0.2">
      <c r="A545" s="186" t="s">
        <v>112</v>
      </c>
      <c r="B545" s="186">
        <v>91</v>
      </c>
      <c r="C545" s="186" t="s">
        <v>334</v>
      </c>
      <c r="D545" s="186" t="s">
        <v>335</v>
      </c>
      <c r="E545" s="186">
        <v>0.83</v>
      </c>
      <c r="H545" s="188">
        <v>875</v>
      </c>
      <c r="I545" s="188">
        <v>-32.597000000000001</v>
      </c>
      <c r="J545" s="188" t="s">
        <v>758</v>
      </c>
      <c r="K545" s="186">
        <v>4</v>
      </c>
      <c r="L545" s="186">
        <v>54.538713199999997</v>
      </c>
      <c r="M545" s="186">
        <v>23.797000000000001</v>
      </c>
      <c r="P545" s="188">
        <v>23.43</v>
      </c>
      <c r="R545" s="186">
        <v>0</v>
      </c>
      <c r="S545" s="188">
        <v>1.1487563999999999</v>
      </c>
      <c r="U545" s="188">
        <v>1.08158E-2</v>
      </c>
      <c r="W545" s="188">
        <v>1.070003</v>
      </c>
      <c r="AB545" s="188" t="s">
        <v>809</v>
      </c>
      <c r="AC545" s="188" t="s">
        <v>835</v>
      </c>
      <c r="AD545" s="188" t="s">
        <v>1223</v>
      </c>
      <c r="AE545" s="186" t="s">
        <v>1220</v>
      </c>
      <c r="AF545" s="186">
        <v>95</v>
      </c>
    </row>
    <row r="546" spans="1:32" x14ac:dyDescent="0.2">
      <c r="A546" s="186" t="s">
        <v>112</v>
      </c>
      <c r="B546" s="186">
        <v>91</v>
      </c>
      <c r="C546" s="186" t="s">
        <v>334</v>
      </c>
      <c r="D546" s="186" t="s">
        <v>335</v>
      </c>
      <c r="E546" s="186">
        <v>0.83</v>
      </c>
      <c r="H546" s="188">
        <v>5637</v>
      </c>
      <c r="I546" s="188">
        <v>-43.8</v>
      </c>
      <c r="K546" s="186">
        <v>5</v>
      </c>
      <c r="L546" s="186">
        <v>92.361628199999998</v>
      </c>
      <c r="M546" s="186">
        <v>105.31</v>
      </c>
      <c r="P546" s="188">
        <v>103.711</v>
      </c>
      <c r="R546" s="186">
        <v>1</v>
      </c>
      <c r="S546" s="188">
        <v>1.135289</v>
      </c>
      <c r="U546" s="188">
        <v>1.06905E-2</v>
      </c>
      <c r="W546" s="188">
        <v>1.0577430000000001</v>
      </c>
      <c r="AB546" s="188" t="s">
        <v>809</v>
      </c>
      <c r="AC546" s="188" t="s">
        <v>835</v>
      </c>
      <c r="AD546" s="188" t="s">
        <v>968</v>
      </c>
      <c r="AE546" s="186" t="s">
        <v>1220</v>
      </c>
      <c r="AF546" s="186">
        <v>95</v>
      </c>
    </row>
    <row r="547" spans="1:32" x14ac:dyDescent="0.2">
      <c r="A547" s="186" t="s">
        <v>112</v>
      </c>
      <c r="B547" s="186">
        <v>91</v>
      </c>
      <c r="C547" s="186" t="s">
        <v>334</v>
      </c>
      <c r="D547" s="186" t="s">
        <v>335</v>
      </c>
      <c r="E547" s="186">
        <v>0.83</v>
      </c>
      <c r="H547" s="188">
        <v>5637</v>
      </c>
      <c r="I547" s="188">
        <v>-44.024000000000001</v>
      </c>
      <c r="K547" s="186">
        <v>6</v>
      </c>
      <c r="L547" s="186">
        <v>92.012119200000001</v>
      </c>
      <c r="M547" s="186">
        <v>105.675</v>
      </c>
      <c r="P547" s="188">
        <v>104.071</v>
      </c>
      <c r="R547" s="186">
        <v>0</v>
      </c>
      <c r="S547" s="188">
        <v>1.1350331</v>
      </c>
      <c r="U547" s="188">
        <v>1.0688E-2</v>
      </c>
      <c r="W547" s="188">
        <v>1.0574969999999999</v>
      </c>
      <c r="AB547" s="188" t="s">
        <v>765</v>
      </c>
      <c r="AC547" s="188" t="s">
        <v>821</v>
      </c>
      <c r="AD547" s="188" t="s">
        <v>1151</v>
      </c>
      <c r="AE547" s="186" t="s">
        <v>1220</v>
      </c>
      <c r="AF547" s="186">
        <v>95</v>
      </c>
    </row>
    <row r="548" spans="1:32" x14ac:dyDescent="0.2">
      <c r="A548" s="186" t="s">
        <v>112</v>
      </c>
      <c r="B548" s="186">
        <v>92</v>
      </c>
      <c r="C548" s="186" t="s">
        <v>336</v>
      </c>
      <c r="D548" s="186" t="s">
        <v>337</v>
      </c>
      <c r="E548" s="186">
        <v>0.84799999999999998</v>
      </c>
      <c r="F548" s="188">
        <v>6733</v>
      </c>
      <c r="G548" s="188">
        <v>0.11700000000000001</v>
      </c>
      <c r="K548" s="186">
        <v>1</v>
      </c>
      <c r="L548" s="186">
        <v>20.294060000000002</v>
      </c>
      <c r="M548" s="186">
        <v>123.86799999999999</v>
      </c>
      <c r="Q548" s="188">
        <v>122.977</v>
      </c>
      <c r="R548" s="186">
        <v>0</v>
      </c>
      <c r="T548" s="188">
        <v>0.72419020000000001</v>
      </c>
      <c r="V548" s="188">
        <v>3.6786000000000002E-3</v>
      </c>
      <c r="X548" s="188">
        <v>0.36651499999999998</v>
      </c>
      <c r="Y548" s="188" t="s">
        <v>1117</v>
      </c>
      <c r="Z548" s="188" t="s">
        <v>817</v>
      </c>
      <c r="AA548" s="188" t="s">
        <v>1224</v>
      </c>
      <c r="AE548" s="186" t="s">
        <v>1225</v>
      </c>
      <c r="AF548" s="186">
        <v>0</v>
      </c>
    </row>
    <row r="549" spans="1:32" x14ac:dyDescent="0.2">
      <c r="A549" s="186" t="s">
        <v>112</v>
      </c>
      <c r="B549" s="186">
        <v>92</v>
      </c>
      <c r="C549" s="186" t="s">
        <v>336</v>
      </c>
      <c r="D549" s="186" t="s">
        <v>337</v>
      </c>
      <c r="E549" s="186">
        <v>0.84799999999999998</v>
      </c>
      <c r="F549" s="188">
        <v>6742</v>
      </c>
      <c r="G549" s="188">
        <v>0</v>
      </c>
      <c r="K549" s="186">
        <v>2</v>
      </c>
      <c r="L549" s="186">
        <v>20.334338299999999</v>
      </c>
      <c r="M549" s="186">
        <v>124.113</v>
      </c>
      <c r="Q549" s="188">
        <v>123.22</v>
      </c>
      <c r="R549" s="186">
        <v>1</v>
      </c>
      <c r="T549" s="188">
        <v>0.72410549999999996</v>
      </c>
      <c r="V549" s="188">
        <v>3.6782E-3</v>
      </c>
      <c r="X549" s="188">
        <v>0.36647200000000002</v>
      </c>
      <c r="Y549" s="188" t="s">
        <v>1121</v>
      </c>
      <c r="Z549" s="188" t="s">
        <v>1115</v>
      </c>
      <c r="AA549" s="188" t="s">
        <v>1226</v>
      </c>
      <c r="AE549" s="186" t="s">
        <v>1225</v>
      </c>
      <c r="AF549" s="186">
        <v>0</v>
      </c>
    </row>
    <row r="550" spans="1:32" x14ac:dyDescent="0.2">
      <c r="A550" s="186" t="s">
        <v>112</v>
      </c>
      <c r="B550" s="186">
        <v>92</v>
      </c>
      <c r="C550" s="186" t="s">
        <v>336</v>
      </c>
      <c r="D550" s="186" t="s">
        <v>337</v>
      </c>
      <c r="E550" s="186">
        <v>0.84799999999999998</v>
      </c>
      <c r="F550" s="188">
        <v>4252</v>
      </c>
      <c r="G550" s="188">
        <v>10.997</v>
      </c>
      <c r="J550" s="188" t="s">
        <v>754</v>
      </c>
      <c r="K550" s="186">
        <v>3</v>
      </c>
      <c r="L550" s="186">
        <v>16.777389700000001</v>
      </c>
      <c r="M550" s="186">
        <v>102.497</v>
      </c>
      <c r="Q550" s="188">
        <v>101.752</v>
      </c>
      <c r="R550" s="186">
        <v>0</v>
      </c>
      <c r="T550" s="188">
        <v>0.73206819999999995</v>
      </c>
      <c r="V550" s="188">
        <v>3.7185999999999999E-3</v>
      </c>
      <c r="X550" s="188">
        <v>0.37048700000000001</v>
      </c>
      <c r="Y550" s="188" t="s">
        <v>1123</v>
      </c>
      <c r="Z550" s="188" t="s">
        <v>939</v>
      </c>
      <c r="AA550" s="188" t="s">
        <v>1227</v>
      </c>
      <c r="AE550" s="186" t="s">
        <v>1225</v>
      </c>
      <c r="AF550" s="186">
        <v>0</v>
      </c>
    </row>
    <row r="551" spans="1:32" x14ac:dyDescent="0.2">
      <c r="A551" s="186" t="s">
        <v>112</v>
      </c>
      <c r="B551" s="186">
        <v>92</v>
      </c>
      <c r="C551" s="186" t="s">
        <v>336</v>
      </c>
      <c r="D551" s="186" t="s">
        <v>337</v>
      </c>
      <c r="E551" s="186">
        <v>0.84799999999999998</v>
      </c>
      <c r="H551" s="188">
        <v>870</v>
      </c>
      <c r="I551" s="188">
        <v>-32.064</v>
      </c>
      <c r="J551" s="188" t="s">
        <v>758</v>
      </c>
      <c r="K551" s="186">
        <v>4</v>
      </c>
      <c r="L551" s="186">
        <v>53.089270999999997</v>
      </c>
      <c r="M551" s="186">
        <v>23.638999999999999</v>
      </c>
      <c r="P551" s="188">
        <v>23.274000000000001</v>
      </c>
      <c r="R551" s="186">
        <v>0</v>
      </c>
      <c r="S551" s="188">
        <v>1.1493347</v>
      </c>
      <c r="U551" s="188">
        <v>1.08217E-2</v>
      </c>
      <c r="W551" s="188">
        <v>1.070586</v>
      </c>
      <c r="AB551" s="188" t="s">
        <v>809</v>
      </c>
      <c r="AC551" s="188" t="s">
        <v>835</v>
      </c>
      <c r="AD551" s="188" t="s">
        <v>1214</v>
      </c>
      <c r="AE551" s="186" t="s">
        <v>1225</v>
      </c>
      <c r="AF551" s="186">
        <v>95</v>
      </c>
    </row>
    <row r="552" spans="1:32" x14ac:dyDescent="0.2">
      <c r="A552" s="186" t="s">
        <v>112</v>
      </c>
      <c r="B552" s="186">
        <v>92</v>
      </c>
      <c r="C552" s="186" t="s">
        <v>336</v>
      </c>
      <c r="D552" s="186" t="s">
        <v>337</v>
      </c>
      <c r="E552" s="186">
        <v>0.84799999999999998</v>
      </c>
      <c r="H552" s="188">
        <v>5634</v>
      </c>
      <c r="I552" s="188">
        <v>-43.8</v>
      </c>
      <c r="K552" s="186">
        <v>5</v>
      </c>
      <c r="L552" s="186">
        <v>90.406918000000005</v>
      </c>
      <c r="M552" s="186">
        <v>105.304</v>
      </c>
      <c r="P552" s="188">
        <v>103.705</v>
      </c>
      <c r="R552" s="186">
        <v>1</v>
      </c>
      <c r="S552" s="188">
        <v>1.1352663000000001</v>
      </c>
      <c r="U552" s="188">
        <v>1.06905E-2</v>
      </c>
      <c r="W552" s="188">
        <v>1.0577430000000001</v>
      </c>
      <c r="AB552" s="188" t="s">
        <v>809</v>
      </c>
      <c r="AC552" s="188" t="s">
        <v>835</v>
      </c>
      <c r="AD552" s="188" t="s">
        <v>972</v>
      </c>
      <c r="AE552" s="186" t="s">
        <v>1225</v>
      </c>
      <c r="AF552" s="186">
        <v>95</v>
      </c>
    </row>
    <row r="553" spans="1:32" x14ac:dyDescent="0.2">
      <c r="A553" s="186" t="s">
        <v>112</v>
      </c>
      <c r="B553" s="186">
        <v>92</v>
      </c>
      <c r="C553" s="186" t="s">
        <v>336</v>
      </c>
      <c r="D553" s="186" t="s">
        <v>337</v>
      </c>
      <c r="E553" s="186">
        <v>0.84799999999999998</v>
      </c>
      <c r="H553" s="188">
        <v>5622</v>
      </c>
      <c r="I553" s="188">
        <v>-44.006</v>
      </c>
      <c r="K553" s="186">
        <v>6</v>
      </c>
      <c r="L553" s="186">
        <v>90.156678999999997</v>
      </c>
      <c r="M553" s="186">
        <v>105.571</v>
      </c>
      <c r="P553" s="188">
        <v>103.96899999999999</v>
      </c>
      <c r="R553" s="186">
        <v>0</v>
      </c>
      <c r="S553" s="188">
        <v>1.1350313999999999</v>
      </c>
      <c r="U553" s="188">
        <v>1.06882E-2</v>
      </c>
      <c r="W553" s="188">
        <v>1.057517</v>
      </c>
      <c r="AB553" s="188" t="s">
        <v>765</v>
      </c>
      <c r="AC553" s="188" t="s">
        <v>821</v>
      </c>
      <c r="AD553" s="188" t="s">
        <v>1151</v>
      </c>
      <c r="AE553" s="186" t="s">
        <v>1225</v>
      </c>
      <c r="AF553" s="186">
        <v>95</v>
      </c>
    </row>
    <row r="554" spans="1:32" x14ac:dyDescent="0.2">
      <c r="A554" s="186" t="s">
        <v>112</v>
      </c>
      <c r="B554" s="186">
        <v>93</v>
      </c>
      <c r="C554" s="186" t="s">
        <v>336</v>
      </c>
      <c r="D554" s="186" t="s">
        <v>338</v>
      </c>
      <c r="E554" s="186">
        <v>0.82799999999999996</v>
      </c>
      <c r="F554" s="188">
        <v>6731</v>
      </c>
      <c r="G554" s="188">
        <v>0.13900000000000001</v>
      </c>
      <c r="K554" s="186">
        <v>1</v>
      </c>
      <c r="L554" s="186">
        <v>20.791852299999999</v>
      </c>
      <c r="M554" s="186">
        <v>123.913</v>
      </c>
      <c r="Q554" s="188">
        <v>123.02200000000001</v>
      </c>
      <c r="R554" s="186">
        <v>0</v>
      </c>
      <c r="T554" s="188">
        <v>0.724194</v>
      </c>
      <c r="V554" s="188">
        <v>3.6787E-3</v>
      </c>
      <c r="X554" s="188">
        <v>0.36652299999999999</v>
      </c>
      <c r="Y554" s="188" t="s">
        <v>1117</v>
      </c>
      <c r="Z554" s="188" t="s">
        <v>817</v>
      </c>
      <c r="AA554" s="188" t="s">
        <v>1228</v>
      </c>
      <c r="AE554" s="186" t="s">
        <v>1229</v>
      </c>
      <c r="AF554" s="186">
        <v>0</v>
      </c>
    </row>
    <row r="555" spans="1:32" x14ac:dyDescent="0.2">
      <c r="A555" s="186" t="s">
        <v>112</v>
      </c>
      <c r="B555" s="186">
        <v>93</v>
      </c>
      <c r="C555" s="186" t="s">
        <v>336</v>
      </c>
      <c r="D555" s="186" t="s">
        <v>338</v>
      </c>
      <c r="E555" s="186">
        <v>0.82799999999999996</v>
      </c>
      <c r="F555" s="188">
        <v>6735</v>
      </c>
      <c r="G555" s="188">
        <v>0</v>
      </c>
      <c r="K555" s="186">
        <v>2</v>
      </c>
      <c r="L555" s="186">
        <v>20.798754500000001</v>
      </c>
      <c r="M555" s="186">
        <v>123.95399999999999</v>
      </c>
      <c r="Q555" s="188">
        <v>123.063</v>
      </c>
      <c r="R555" s="186">
        <v>1</v>
      </c>
      <c r="T555" s="188">
        <v>0.72409330000000005</v>
      </c>
      <c r="V555" s="188">
        <v>3.6782E-3</v>
      </c>
      <c r="X555" s="188">
        <v>0.36647200000000002</v>
      </c>
      <c r="Y555" s="188" t="s">
        <v>1121</v>
      </c>
      <c r="Z555" s="188" t="s">
        <v>1115</v>
      </c>
      <c r="AA555" s="188" t="s">
        <v>1230</v>
      </c>
      <c r="AE555" s="186" t="s">
        <v>1229</v>
      </c>
      <c r="AF555" s="186">
        <v>0</v>
      </c>
    </row>
    <row r="556" spans="1:32" x14ac:dyDescent="0.2">
      <c r="A556" s="186" t="s">
        <v>112</v>
      </c>
      <c r="B556" s="186">
        <v>93</v>
      </c>
      <c r="C556" s="186" t="s">
        <v>336</v>
      </c>
      <c r="D556" s="186" t="s">
        <v>338</v>
      </c>
      <c r="E556" s="186">
        <v>0.82799999999999996</v>
      </c>
      <c r="F556" s="188">
        <v>4218</v>
      </c>
      <c r="G556" s="188">
        <v>11.025</v>
      </c>
      <c r="J556" s="188" t="s">
        <v>754</v>
      </c>
      <c r="K556" s="186">
        <v>3</v>
      </c>
      <c r="L556" s="186">
        <v>16.986445100000001</v>
      </c>
      <c r="M556" s="186">
        <v>101.33199999999999</v>
      </c>
      <c r="Q556" s="188">
        <v>100.595</v>
      </c>
      <c r="R556" s="186">
        <v>0</v>
      </c>
      <c r="T556" s="188">
        <v>0.73207610000000001</v>
      </c>
      <c r="V556" s="188">
        <v>3.7188E-3</v>
      </c>
      <c r="X556" s="188">
        <v>0.37049700000000002</v>
      </c>
      <c r="Y556" s="188" t="s">
        <v>1123</v>
      </c>
      <c r="Z556" s="188" t="s">
        <v>939</v>
      </c>
      <c r="AA556" s="188" t="s">
        <v>1231</v>
      </c>
      <c r="AE556" s="186" t="s">
        <v>1229</v>
      </c>
      <c r="AF556" s="186">
        <v>0</v>
      </c>
    </row>
    <row r="557" spans="1:32" x14ac:dyDescent="0.2">
      <c r="A557" s="186" t="s">
        <v>112</v>
      </c>
      <c r="B557" s="186">
        <v>93</v>
      </c>
      <c r="C557" s="186" t="s">
        <v>336</v>
      </c>
      <c r="D557" s="186" t="s">
        <v>338</v>
      </c>
      <c r="E557" s="186">
        <v>0.82799999999999996</v>
      </c>
      <c r="H557" s="188">
        <v>860</v>
      </c>
      <c r="I557" s="188">
        <v>-32.029000000000003</v>
      </c>
      <c r="J557" s="188" t="s">
        <v>758</v>
      </c>
      <c r="K557" s="186">
        <v>4</v>
      </c>
      <c r="L557" s="186">
        <v>53.752961900000003</v>
      </c>
      <c r="M557" s="186">
        <v>23.312000000000001</v>
      </c>
      <c r="P557" s="188">
        <v>22.952999999999999</v>
      </c>
      <c r="R557" s="186">
        <v>0</v>
      </c>
      <c r="S557" s="188">
        <v>1.1493781000000001</v>
      </c>
      <c r="U557" s="188">
        <v>1.0822099999999999E-2</v>
      </c>
      <c r="W557" s="188">
        <v>1.0706249999999999</v>
      </c>
      <c r="AB557" s="188" t="s">
        <v>809</v>
      </c>
      <c r="AC557" s="188" t="s">
        <v>835</v>
      </c>
      <c r="AD557" s="188" t="s">
        <v>1223</v>
      </c>
      <c r="AE557" s="186" t="s">
        <v>1229</v>
      </c>
      <c r="AF557" s="186">
        <v>95</v>
      </c>
    </row>
    <row r="558" spans="1:32" x14ac:dyDescent="0.2">
      <c r="A558" s="186" t="s">
        <v>112</v>
      </c>
      <c r="B558" s="186">
        <v>93</v>
      </c>
      <c r="C558" s="186" t="s">
        <v>336</v>
      </c>
      <c r="D558" s="186" t="s">
        <v>338</v>
      </c>
      <c r="E558" s="186">
        <v>0.82799999999999996</v>
      </c>
      <c r="H558" s="188">
        <v>5627</v>
      </c>
      <c r="I558" s="188">
        <v>-43.8</v>
      </c>
      <c r="K558" s="186">
        <v>5</v>
      </c>
      <c r="L558" s="186">
        <v>92.639013700000007</v>
      </c>
      <c r="M558" s="186">
        <v>105.253</v>
      </c>
      <c r="P558" s="188">
        <v>103.655</v>
      </c>
      <c r="R558" s="186">
        <v>1</v>
      </c>
      <c r="S558" s="188">
        <v>1.135273</v>
      </c>
      <c r="U558" s="188">
        <v>1.06905E-2</v>
      </c>
      <c r="W558" s="188">
        <v>1.0577430000000001</v>
      </c>
      <c r="AB558" s="188" t="s">
        <v>809</v>
      </c>
      <c r="AC558" s="188" t="s">
        <v>835</v>
      </c>
      <c r="AD558" s="188" t="s">
        <v>968</v>
      </c>
      <c r="AE558" s="186" t="s">
        <v>1229</v>
      </c>
      <c r="AF558" s="186">
        <v>95</v>
      </c>
    </row>
    <row r="559" spans="1:32" x14ac:dyDescent="0.2">
      <c r="A559" s="186" t="s">
        <v>112</v>
      </c>
      <c r="B559" s="186">
        <v>93</v>
      </c>
      <c r="C559" s="186" t="s">
        <v>336</v>
      </c>
      <c r="D559" s="186" t="s">
        <v>338</v>
      </c>
      <c r="E559" s="186">
        <v>0.82799999999999996</v>
      </c>
      <c r="H559" s="188">
        <v>5619</v>
      </c>
      <c r="I559" s="188">
        <v>-44.017000000000003</v>
      </c>
      <c r="K559" s="186">
        <v>6</v>
      </c>
      <c r="L559" s="186">
        <v>92.397306999999998</v>
      </c>
      <c r="M559" s="186">
        <v>105.506</v>
      </c>
      <c r="P559" s="188">
        <v>103.904</v>
      </c>
      <c r="R559" s="186">
        <v>0</v>
      </c>
      <c r="S559" s="188">
        <v>1.135025</v>
      </c>
      <c r="U559" s="188">
        <v>1.0688100000000001E-2</v>
      </c>
      <c r="W559" s="188">
        <v>1.0575049999999999</v>
      </c>
      <c r="AB559" s="188" t="s">
        <v>765</v>
      </c>
      <c r="AC559" s="188" t="s">
        <v>821</v>
      </c>
      <c r="AD559" s="188" t="s">
        <v>1151</v>
      </c>
      <c r="AE559" s="186" t="s">
        <v>1229</v>
      </c>
      <c r="AF559" s="186">
        <v>95</v>
      </c>
    </row>
    <row r="560" spans="1:32" x14ac:dyDescent="0.2">
      <c r="A560" s="186" t="s">
        <v>112</v>
      </c>
      <c r="B560" s="186">
        <v>94</v>
      </c>
      <c r="C560" s="186" t="s">
        <v>101</v>
      </c>
      <c r="D560" s="186" t="s">
        <v>700</v>
      </c>
      <c r="E560" s="186">
        <v>0.754</v>
      </c>
      <c r="F560" s="188">
        <v>6721</v>
      </c>
      <c r="G560" s="188">
        <v>0.11700000000000001</v>
      </c>
      <c r="K560" s="186">
        <v>1</v>
      </c>
      <c r="L560" s="186">
        <v>22.824483300000001</v>
      </c>
      <c r="M560" s="186">
        <v>123.87</v>
      </c>
      <c r="Q560" s="188">
        <v>122.98</v>
      </c>
      <c r="R560" s="186">
        <v>0</v>
      </c>
      <c r="T560" s="188">
        <v>0.7241879</v>
      </c>
      <c r="V560" s="188">
        <v>3.6786000000000002E-3</v>
      </c>
      <c r="X560" s="188">
        <v>0.36651499999999998</v>
      </c>
      <c r="Y560" s="188" t="s">
        <v>1117</v>
      </c>
      <c r="Z560" s="188" t="s">
        <v>817</v>
      </c>
      <c r="AA560" s="188" t="s">
        <v>1232</v>
      </c>
      <c r="AE560" s="186" t="s">
        <v>1233</v>
      </c>
      <c r="AF560" s="186">
        <v>0</v>
      </c>
    </row>
    <row r="561" spans="1:32" x14ac:dyDescent="0.2">
      <c r="A561" s="186" t="s">
        <v>112</v>
      </c>
      <c r="B561" s="186">
        <v>94</v>
      </c>
      <c r="C561" s="186" t="s">
        <v>101</v>
      </c>
      <c r="D561" s="186" t="s">
        <v>700</v>
      </c>
      <c r="E561" s="186">
        <v>0.754</v>
      </c>
      <c r="F561" s="188">
        <v>6731</v>
      </c>
      <c r="G561" s="188">
        <v>0</v>
      </c>
      <c r="K561" s="186">
        <v>2</v>
      </c>
      <c r="L561" s="186">
        <v>22.846421599999999</v>
      </c>
      <c r="M561" s="186">
        <v>123.989</v>
      </c>
      <c r="Q561" s="188">
        <v>123.09699999999999</v>
      </c>
      <c r="R561" s="186">
        <v>1</v>
      </c>
      <c r="T561" s="188">
        <v>0.72410319999999995</v>
      </c>
      <c r="V561" s="188">
        <v>3.6782E-3</v>
      </c>
      <c r="X561" s="188">
        <v>0.36647200000000002</v>
      </c>
      <c r="Y561" s="188" t="s">
        <v>1121</v>
      </c>
      <c r="Z561" s="188" t="s">
        <v>1234</v>
      </c>
      <c r="AA561" s="188" t="s">
        <v>1235</v>
      </c>
      <c r="AE561" s="186" t="s">
        <v>1233</v>
      </c>
      <c r="AF561" s="186">
        <v>0</v>
      </c>
    </row>
    <row r="562" spans="1:32" x14ac:dyDescent="0.2">
      <c r="A562" s="186" t="s">
        <v>112</v>
      </c>
      <c r="B562" s="186">
        <v>94</v>
      </c>
      <c r="C562" s="186" t="s">
        <v>101</v>
      </c>
      <c r="D562" s="186" t="s">
        <v>700</v>
      </c>
      <c r="E562" s="186">
        <v>0.754</v>
      </c>
      <c r="F562" s="188">
        <v>2364</v>
      </c>
      <c r="G562" s="188">
        <v>-2.8580000000000001</v>
      </c>
      <c r="J562" s="188" t="s">
        <v>754</v>
      </c>
      <c r="K562" s="186">
        <v>3</v>
      </c>
      <c r="L562" s="186">
        <v>10.5422499</v>
      </c>
      <c r="M562" s="186">
        <v>57.375999999999998</v>
      </c>
      <c r="Q562" s="188">
        <v>56.965000000000003</v>
      </c>
      <c r="R562" s="186">
        <v>0</v>
      </c>
      <c r="T562" s="188">
        <v>0.72203399999999995</v>
      </c>
      <c r="V562" s="188">
        <v>3.6676999999999999E-3</v>
      </c>
      <c r="X562" s="188">
        <v>0.365429</v>
      </c>
      <c r="Y562" s="188" t="s">
        <v>1123</v>
      </c>
      <c r="Z562" s="188" t="s">
        <v>939</v>
      </c>
      <c r="AA562" s="188" t="s">
        <v>1218</v>
      </c>
      <c r="AE562" s="186" t="s">
        <v>1233</v>
      </c>
      <c r="AF562" s="186">
        <v>0</v>
      </c>
    </row>
    <row r="563" spans="1:32" x14ac:dyDescent="0.2">
      <c r="A563" s="186" t="s">
        <v>112</v>
      </c>
      <c r="B563" s="186">
        <v>94</v>
      </c>
      <c r="C563" s="186" t="s">
        <v>101</v>
      </c>
      <c r="D563" s="186" t="s">
        <v>700</v>
      </c>
      <c r="E563" s="186">
        <v>0.754</v>
      </c>
      <c r="H563" s="188">
        <v>664</v>
      </c>
      <c r="I563" s="188">
        <v>-29.870999999999999</v>
      </c>
      <c r="J563" s="188" t="s">
        <v>758</v>
      </c>
      <c r="K563" s="186">
        <v>4</v>
      </c>
      <c r="L563" s="186">
        <v>46.816451600000001</v>
      </c>
      <c r="M563" s="186">
        <v>17.744</v>
      </c>
      <c r="P563" s="188">
        <v>17.47</v>
      </c>
      <c r="R563" s="186">
        <v>0</v>
      </c>
      <c r="S563" s="188">
        <v>1.1518063999999999</v>
      </c>
      <c r="U563" s="188">
        <v>1.08462E-2</v>
      </c>
      <c r="W563" s="188">
        <v>1.072986</v>
      </c>
      <c r="AB563" s="188" t="s">
        <v>760</v>
      </c>
      <c r="AC563" s="188" t="s">
        <v>1236</v>
      </c>
      <c r="AD563" s="188" t="s">
        <v>1168</v>
      </c>
      <c r="AE563" s="186" t="s">
        <v>1233</v>
      </c>
      <c r="AF563" s="186">
        <v>95</v>
      </c>
    </row>
    <row r="564" spans="1:32" x14ac:dyDescent="0.2">
      <c r="A564" s="186" t="s">
        <v>112</v>
      </c>
      <c r="B564" s="186">
        <v>94</v>
      </c>
      <c r="C564" s="186" t="s">
        <v>101</v>
      </c>
      <c r="D564" s="186" t="s">
        <v>700</v>
      </c>
      <c r="E564" s="186">
        <v>0.754</v>
      </c>
      <c r="H564" s="188">
        <v>5623</v>
      </c>
      <c r="I564" s="188">
        <v>-43.8</v>
      </c>
      <c r="K564" s="186">
        <v>5</v>
      </c>
      <c r="L564" s="186">
        <v>101.7172904</v>
      </c>
      <c r="M564" s="186">
        <v>105.26600000000001</v>
      </c>
      <c r="P564" s="188">
        <v>103.667</v>
      </c>
      <c r="R564" s="186">
        <v>1</v>
      </c>
      <c r="S564" s="188">
        <v>1.1352743999999999</v>
      </c>
      <c r="U564" s="188">
        <v>1.06905E-2</v>
      </c>
      <c r="W564" s="188">
        <v>1.0577430000000001</v>
      </c>
      <c r="AB564" s="188" t="s">
        <v>759</v>
      </c>
      <c r="AC564" s="188" t="s">
        <v>760</v>
      </c>
      <c r="AD564" s="188" t="s">
        <v>954</v>
      </c>
      <c r="AE564" s="186" t="s">
        <v>1233</v>
      </c>
      <c r="AF564" s="186">
        <v>95</v>
      </c>
    </row>
    <row r="565" spans="1:32" x14ac:dyDescent="0.2">
      <c r="A565" s="186" t="s">
        <v>112</v>
      </c>
      <c r="B565" s="186">
        <v>94</v>
      </c>
      <c r="C565" s="186" t="s">
        <v>101</v>
      </c>
      <c r="D565" s="186" t="s">
        <v>700</v>
      </c>
      <c r="E565" s="186">
        <v>0.754</v>
      </c>
      <c r="H565" s="188">
        <v>5630</v>
      </c>
      <c r="I565" s="188">
        <v>-44.036000000000001</v>
      </c>
      <c r="K565" s="186">
        <v>6</v>
      </c>
      <c r="L565" s="186">
        <v>101.4494746</v>
      </c>
      <c r="M565" s="186">
        <v>105.521</v>
      </c>
      <c r="P565" s="188">
        <v>103.919</v>
      </c>
      <c r="R565" s="186">
        <v>0</v>
      </c>
      <c r="S565" s="188">
        <v>1.1350066999999999</v>
      </c>
      <c r="U565" s="188">
        <v>1.06879E-2</v>
      </c>
      <c r="W565" s="188">
        <v>1.0574840000000001</v>
      </c>
      <c r="AB565" s="188" t="s">
        <v>798</v>
      </c>
      <c r="AC565" s="188" t="s">
        <v>821</v>
      </c>
      <c r="AD565" s="188" t="s">
        <v>1099</v>
      </c>
      <c r="AE565" s="186" t="s">
        <v>1233</v>
      </c>
      <c r="AF565" s="186">
        <v>95</v>
      </c>
    </row>
    <row r="566" spans="1:32" x14ac:dyDescent="0.2">
      <c r="A566" s="186" t="s">
        <v>112</v>
      </c>
      <c r="B566" s="186">
        <v>95</v>
      </c>
      <c r="C566" s="186" t="s">
        <v>102</v>
      </c>
      <c r="D566" s="186" t="s">
        <v>700</v>
      </c>
      <c r="E566" s="186">
        <v>0.78700000000000003</v>
      </c>
      <c r="F566" s="188">
        <v>6729</v>
      </c>
      <c r="G566" s="188">
        <v>0.11700000000000001</v>
      </c>
      <c r="K566" s="186">
        <v>1</v>
      </c>
      <c r="L566" s="186">
        <v>21.863455299999998</v>
      </c>
      <c r="M566" s="186">
        <v>123.848</v>
      </c>
      <c r="Q566" s="188">
        <v>122.95699999999999</v>
      </c>
      <c r="R566" s="186">
        <v>0</v>
      </c>
      <c r="T566" s="188">
        <v>0.72419259999999996</v>
      </c>
      <c r="V566" s="188">
        <v>3.6786000000000002E-3</v>
      </c>
      <c r="X566" s="188">
        <v>0.36651499999999998</v>
      </c>
      <c r="Y566" s="188" t="s">
        <v>783</v>
      </c>
      <c r="Z566" s="188" t="s">
        <v>939</v>
      </c>
      <c r="AA566" s="188" t="s">
        <v>1237</v>
      </c>
      <c r="AE566" s="186" t="s">
        <v>1238</v>
      </c>
      <c r="AF566" s="186">
        <v>0</v>
      </c>
    </row>
    <row r="567" spans="1:32" x14ac:dyDescent="0.2">
      <c r="A567" s="186" t="s">
        <v>112</v>
      </c>
      <c r="B567" s="186">
        <v>95</v>
      </c>
      <c r="C567" s="186" t="s">
        <v>102</v>
      </c>
      <c r="D567" s="186" t="s">
        <v>700</v>
      </c>
      <c r="E567" s="186">
        <v>0.78700000000000003</v>
      </c>
      <c r="F567" s="188">
        <v>6727</v>
      </c>
      <c r="G567" s="188">
        <v>0</v>
      </c>
      <c r="K567" s="186">
        <v>2</v>
      </c>
      <c r="L567" s="186">
        <v>21.870267699999999</v>
      </c>
      <c r="M567" s="186">
        <v>123.886</v>
      </c>
      <c r="Q567" s="188">
        <v>122.996</v>
      </c>
      <c r="R567" s="186">
        <v>1</v>
      </c>
      <c r="T567" s="188">
        <v>0.72410790000000003</v>
      </c>
      <c r="V567" s="188">
        <v>3.6782E-3</v>
      </c>
      <c r="X567" s="188">
        <v>0.36647200000000002</v>
      </c>
      <c r="Y567" s="188" t="s">
        <v>787</v>
      </c>
      <c r="Z567" s="188" t="s">
        <v>1239</v>
      </c>
      <c r="AA567" s="188" t="s">
        <v>1240</v>
      </c>
      <c r="AE567" s="186" t="s">
        <v>1238</v>
      </c>
      <c r="AF567" s="186">
        <v>0</v>
      </c>
    </row>
    <row r="568" spans="1:32" x14ac:dyDescent="0.2">
      <c r="A568" s="186" t="s">
        <v>112</v>
      </c>
      <c r="B568" s="186">
        <v>95</v>
      </c>
      <c r="C568" s="186" t="s">
        <v>102</v>
      </c>
      <c r="D568" s="186" t="s">
        <v>700</v>
      </c>
      <c r="E568" s="186">
        <v>0.78700000000000003</v>
      </c>
      <c r="F568" s="188">
        <v>2474</v>
      </c>
      <c r="G568" s="188">
        <v>-2.84</v>
      </c>
      <c r="J568" s="188" t="s">
        <v>754</v>
      </c>
      <c r="K568" s="186">
        <v>3</v>
      </c>
      <c r="L568" s="186">
        <v>10.5452735</v>
      </c>
      <c r="M568" s="186">
        <v>59.898000000000003</v>
      </c>
      <c r="Q568" s="188">
        <v>59.469000000000001</v>
      </c>
      <c r="R568" s="186">
        <v>0</v>
      </c>
      <c r="T568" s="188">
        <v>0.72205149999999996</v>
      </c>
      <c r="V568" s="188">
        <v>3.6678000000000001E-3</v>
      </c>
      <c r="X568" s="188">
        <v>0.36543500000000001</v>
      </c>
      <c r="Y568" s="188" t="s">
        <v>790</v>
      </c>
      <c r="Z568" s="188" t="s">
        <v>807</v>
      </c>
      <c r="AA568" s="188" t="s">
        <v>1241</v>
      </c>
      <c r="AE568" s="186" t="s">
        <v>1238</v>
      </c>
      <c r="AF568" s="186">
        <v>0</v>
      </c>
    </row>
    <row r="569" spans="1:32" x14ac:dyDescent="0.2">
      <c r="A569" s="186" t="s">
        <v>112</v>
      </c>
      <c r="B569" s="186">
        <v>95</v>
      </c>
      <c r="C569" s="186" t="s">
        <v>102</v>
      </c>
      <c r="D569" s="186" t="s">
        <v>700</v>
      </c>
      <c r="E569" s="186">
        <v>0.78700000000000003</v>
      </c>
      <c r="H569" s="188">
        <v>692</v>
      </c>
      <c r="I569" s="188">
        <v>-29.818000000000001</v>
      </c>
      <c r="J569" s="188" t="s">
        <v>758</v>
      </c>
      <c r="K569" s="186">
        <v>4</v>
      </c>
      <c r="L569" s="186">
        <v>46.669558700000003</v>
      </c>
      <c r="M569" s="186">
        <v>18.574000000000002</v>
      </c>
      <c r="P569" s="188">
        <v>18.286999999999999</v>
      </c>
      <c r="R569" s="186">
        <v>0</v>
      </c>
      <c r="S569" s="188">
        <v>1.1518678</v>
      </c>
      <c r="U569" s="188">
        <v>1.08468E-2</v>
      </c>
      <c r="W569" s="188">
        <v>1.0730440000000001</v>
      </c>
      <c r="AB569" s="188" t="s">
        <v>809</v>
      </c>
      <c r="AC569" s="188" t="s">
        <v>835</v>
      </c>
      <c r="AD569" s="188" t="s">
        <v>1146</v>
      </c>
      <c r="AE569" s="186" t="s">
        <v>1238</v>
      </c>
      <c r="AF569" s="186">
        <v>95</v>
      </c>
    </row>
    <row r="570" spans="1:32" x14ac:dyDescent="0.2">
      <c r="A570" s="186" t="s">
        <v>112</v>
      </c>
      <c r="B570" s="186">
        <v>95</v>
      </c>
      <c r="C570" s="186" t="s">
        <v>102</v>
      </c>
      <c r="D570" s="186" t="s">
        <v>700</v>
      </c>
      <c r="E570" s="186">
        <v>0.78700000000000003</v>
      </c>
      <c r="H570" s="188">
        <v>5631</v>
      </c>
      <c r="I570" s="188">
        <v>-43.8</v>
      </c>
      <c r="K570" s="186">
        <v>5</v>
      </c>
      <c r="L570" s="186">
        <v>97.384939799999998</v>
      </c>
      <c r="M570" s="186">
        <v>105.333</v>
      </c>
      <c r="P570" s="188">
        <v>103.733</v>
      </c>
      <c r="R570" s="186">
        <v>1</v>
      </c>
      <c r="S570" s="188">
        <v>1.1352799</v>
      </c>
      <c r="U570" s="188">
        <v>1.06905E-2</v>
      </c>
      <c r="W570" s="188">
        <v>1.0577430000000001</v>
      </c>
      <c r="AB570" s="188" t="s">
        <v>759</v>
      </c>
      <c r="AC570" s="188" t="s">
        <v>760</v>
      </c>
      <c r="AD570" s="188" t="s">
        <v>954</v>
      </c>
      <c r="AE570" s="186" t="s">
        <v>1238</v>
      </c>
      <c r="AF570" s="186">
        <v>95</v>
      </c>
    </row>
    <row r="571" spans="1:32" x14ac:dyDescent="0.2">
      <c r="A571" s="186" t="s">
        <v>112</v>
      </c>
      <c r="B571" s="186">
        <v>95</v>
      </c>
      <c r="C571" s="186" t="s">
        <v>102</v>
      </c>
      <c r="D571" s="186" t="s">
        <v>700</v>
      </c>
      <c r="E571" s="186">
        <v>0.78700000000000003</v>
      </c>
      <c r="H571" s="188">
        <v>5627</v>
      </c>
      <c r="I571" s="188">
        <v>-44.018000000000001</v>
      </c>
      <c r="K571" s="186">
        <v>6</v>
      </c>
      <c r="L571" s="186">
        <v>97.260276599999997</v>
      </c>
      <c r="M571" s="186">
        <v>105.45699999999999</v>
      </c>
      <c r="P571" s="188">
        <v>103.85599999999999</v>
      </c>
      <c r="R571" s="186">
        <v>0</v>
      </c>
      <c r="S571" s="188">
        <v>1.1350309000000001</v>
      </c>
      <c r="U571" s="188">
        <v>1.0688100000000001E-2</v>
      </c>
      <c r="W571" s="188">
        <v>1.0575049999999999</v>
      </c>
      <c r="AB571" s="188" t="s">
        <v>798</v>
      </c>
      <c r="AC571" s="188" t="s">
        <v>821</v>
      </c>
      <c r="AD571" s="188" t="s">
        <v>1099</v>
      </c>
      <c r="AE571" s="186" t="s">
        <v>1238</v>
      </c>
      <c r="AF571" s="186">
        <v>95</v>
      </c>
    </row>
    <row r="572" spans="1:32" x14ac:dyDescent="0.2">
      <c r="A572" s="186" t="s">
        <v>112</v>
      </c>
      <c r="B572" s="186">
        <v>96</v>
      </c>
      <c r="C572" s="186" t="s">
        <v>109</v>
      </c>
      <c r="D572" s="186" t="s">
        <v>701</v>
      </c>
      <c r="E572" s="186">
        <v>0.70299999999999996</v>
      </c>
      <c r="F572" s="188">
        <v>6716</v>
      </c>
      <c r="G572" s="188">
        <v>0.11</v>
      </c>
      <c r="K572" s="186">
        <v>1</v>
      </c>
      <c r="L572" s="186">
        <v>24.4740644</v>
      </c>
      <c r="M572" s="186">
        <v>123.839</v>
      </c>
      <c r="Q572" s="188">
        <v>122.94799999999999</v>
      </c>
      <c r="R572" s="186">
        <v>0</v>
      </c>
      <c r="T572" s="188">
        <v>0.72418890000000002</v>
      </c>
      <c r="V572" s="188">
        <v>3.6786000000000002E-3</v>
      </c>
      <c r="X572" s="188">
        <v>0.366512</v>
      </c>
      <c r="Y572" s="188" t="s">
        <v>790</v>
      </c>
      <c r="Z572" s="188" t="s">
        <v>939</v>
      </c>
      <c r="AA572" s="188" t="s">
        <v>1242</v>
      </c>
      <c r="AE572" s="186" t="s">
        <v>1243</v>
      </c>
      <c r="AF572" s="186">
        <v>0</v>
      </c>
    </row>
    <row r="573" spans="1:32" x14ac:dyDescent="0.2">
      <c r="A573" s="186" t="s">
        <v>112</v>
      </c>
      <c r="B573" s="186">
        <v>96</v>
      </c>
      <c r="C573" s="186" t="s">
        <v>109</v>
      </c>
      <c r="D573" s="186" t="s">
        <v>701</v>
      </c>
      <c r="E573" s="186">
        <v>0.70299999999999996</v>
      </c>
      <c r="F573" s="188">
        <v>6724</v>
      </c>
      <c r="G573" s="188">
        <v>0</v>
      </c>
      <c r="K573" s="186">
        <v>2</v>
      </c>
      <c r="L573" s="186">
        <v>24.485590899999998</v>
      </c>
      <c r="M573" s="186">
        <v>123.89700000000001</v>
      </c>
      <c r="Q573" s="188">
        <v>123.006</v>
      </c>
      <c r="R573" s="186">
        <v>1</v>
      </c>
      <c r="T573" s="188">
        <v>0.72410920000000001</v>
      </c>
      <c r="V573" s="188">
        <v>3.6782E-3</v>
      </c>
      <c r="X573" s="188">
        <v>0.36647200000000002</v>
      </c>
      <c r="Y573" s="188" t="s">
        <v>1244</v>
      </c>
      <c r="Z573" s="188" t="s">
        <v>1239</v>
      </c>
      <c r="AA573" s="188" t="s">
        <v>1245</v>
      </c>
      <c r="AE573" s="186" t="s">
        <v>1243</v>
      </c>
      <c r="AF573" s="186">
        <v>0</v>
      </c>
    </row>
    <row r="574" spans="1:32" x14ac:dyDescent="0.2">
      <c r="A574" s="186" t="s">
        <v>112</v>
      </c>
      <c r="B574" s="186">
        <v>96</v>
      </c>
      <c r="C574" s="186" t="s">
        <v>109</v>
      </c>
      <c r="D574" s="186" t="s">
        <v>701</v>
      </c>
      <c r="E574" s="186">
        <v>0.70299999999999996</v>
      </c>
      <c r="F574" s="188">
        <v>2394</v>
      </c>
      <c r="G574" s="188">
        <v>29.779</v>
      </c>
      <c r="J574" s="188" t="s">
        <v>754</v>
      </c>
      <c r="K574" s="186">
        <v>3</v>
      </c>
      <c r="L574" s="186">
        <v>11.4688216</v>
      </c>
      <c r="M574" s="186">
        <v>58.195</v>
      </c>
      <c r="Q574" s="188">
        <v>57.764000000000003</v>
      </c>
      <c r="R574" s="186">
        <v>0</v>
      </c>
      <c r="T574" s="188">
        <v>0.74567220000000001</v>
      </c>
      <c r="V574" s="188">
        <v>3.7877000000000002E-3</v>
      </c>
      <c r="X574" s="188">
        <v>0.37734400000000001</v>
      </c>
      <c r="Y574" s="188" t="s">
        <v>790</v>
      </c>
      <c r="Z574" s="188" t="s">
        <v>807</v>
      </c>
      <c r="AA574" s="188" t="s">
        <v>1246</v>
      </c>
      <c r="AE574" s="186" t="s">
        <v>1243</v>
      </c>
      <c r="AF574" s="186">
        <v>0</v>
      </c>
    </row>
    <row r="575" spans="1:32" x14ac:dyDescent="0.2">
      <c r="A575" s="186" t="s">
        <v>112</v>
      </c>
      <c r="B575" s="186">
        <v>96</v>
      </c>
      <c r="C575" s="186" t="s">
        <v>109</v>
      </c>
      <c r="D575" s="186" t="s">
        <v>701</v>
      </c>
      <c r="E575" s="186">
        <v>0.70299999999999996</v>
      </c>
      <c r="H575" s="188">
        <v>670</v>
      </c>
      <c r="I575" s="188">
        <v>22.265999999999998</v>
      </c>
      <c r="J575" s="188" t="s">
        <v>758</v>
      </c>
      <c r="K575" s="186">
        <v>4</v>
      </c>
      <c r="L575" s="186">
        <v>50.765728899999999</v>
      </c>
      <c r="M575" s="186">
        <v>17.968</v>
      </c>
      <c r="P575" s="188">
        <v>17.681000000000001</v>
      </c>
      <c r="R575" s="186">
        <v>0</v>
      </c>
      <c r="S575" s="188">
        <v>1.2093446999999999</v>
      </c>
      <c r="U575" s="188">
        <v>1.1429099999999999E-2</v>
      </c>
      <c r="W575" s="188">
        <v>1.129999</v>
      </c>
      <c r="AB575" s="188" t="s">
        <v>809</v>
      </c>
      <c r="AC575" s="188" t="s">
        <v>835</v>
      </c>
      <c r="AD575" s="188" t="s">
        <v>1168</v>
      </c>
      <c r="AE575" s="186" t="s">
        <v>1243</v>
      </c>
      <c r="AF575" s="186">
        <v>95</v>
      </c>
    </row>
    <row r="576" spans="1:32" x14ac:dyDescent="0.2">
      <c r="A576" s="186" t="s">
        <v>112</v>
      </c>
      <c r="B576" s="186">
        <v>96</v>
      </c>
      <c r="C576" s="186" t="s">
        <v>109</v>
      </c>
      <c r="D576" s="186" t="s">
        <v>701</v>
      </c>
      <c r="E576" s="186">
        <v>0.70299999999999996</v>
      </c>
      <c r="H576" s="188">
        <v>5625</v>
      </c>
      <c r="I576" s="188">
        <v>-43.8</v>
      </c>
      <c r="K576" s="186">
        <v>5</v>
      </c>
      <c r="L576" s="186">
        <v>109.1849</v>
      </c>
      <c r="M576" s="186">
        <v>105.187</v>
      </c>
      <c r="P576" s="188">
        <v>103.59</v>
      </c>
      <c r="R576" s="186">
        <v>1</v>
      </c>
      <c r="S576" s="188">
        <v>1.1352635</v>
      </c>
      <c r="U576" s="188">
        <v>1.06905E-2</v>
      </c>
      <c r="W576" s="188">
        <v>1.0577430000000001</v>
      </c>
      <c r="AB576" s="188" t="s">
        <v>759</v>
      </c>
      <c r="AC576" s="188" t="s">
        <v>760</v>
      </c>
      <c r="AD576" s="188" t="s">
        <v>954</v>
      </c>
      <c r="AE576" s="186" t="s">
        <v>1243</v>
      </c>
      <c r="AF576" s="186">
        <v>95</v>
      </c>
    </row>
    <row r="577" spans="1:32" x14ac:dyDescent="0.2">
      <c r="A577" s="186" t="s">
        <v>112</v>
      </c>
      <c r="B577" s="186">
        <v>96</v>
      </c>
      <c r="C577" s="186" t="s">
        <v>109</v>
      </c>
      <c r="D577" s="186" t="s">
        <v>701</v>
      </c>
      <c r="E577" s="186">
        <v>0.70299999999999996</v>
      </c>
      <c r="H577" s="188">
        <v>5618</v>
      </c>
      <c r="I577" s="188">
        <v>-44.024999999999999</v>
      </c>
      <c r="K577" s="186">
        <v>6</v>
      </c>
      <c r="L577" s="186">
        <v>108.88021879999999</v>
      </c>
      <c r="M577" s="186">
        <v>105.458</v>
      </c>
      <c r="P577" s="188">
        <v>103.857</v>
      </c>
      <c r="R577" s="186">
        <v>0</v>
      </c>
      <c r="S577" s="188">
        <v>1.1350069</v>
      </c>
      <c r="U577" s="188">
        <v>1.0688E-2</v>
      </c>
      <c r="W577" s="188">
        <v>1.057496</v>
      </c>
      <c r="AB577" s="188" t="s">
        <v>798</v>
      </c>
      <c r="AC577" s="188" t="s">
        <v>821</v>
      </c>
      <c r="AD577" s="188" t="s">
        <v>1099</v>
      </c>
      <c r="AE577" s="186" t="s">
        <v>1243</v>
      </c>
      <c r="AF577" s="186">
        <v>95</v>
      </c>
    </row>
    <row r="578" spans="1:32" x14ac:dyDescent="0.2">
      <c r="A578" s="186" t="s">
        <v>112</v>
      </c>
      <c r="B578" s="186">
        <v>97</v>
      </c>
      <c r="C578" s="186" t="s">
        <v>110</v>
      </c>
      <c r="D578" s="186" t="s">
        <v>701</v>
      </c>
      <c r="E578" s="186">
        <v>0.83</v>
      </c>
      <c r="F578" s="188">
        <v>6727</v>
      </c>
      <c r="G578" s="188">
        <v>0.107</v>
      </c>
      <c r="K578" s="186">
        <v>1</v>
      </c>
      <c r="L578" s="186">
        <v>20.724696699999999</v>
      </c>
      <c r="M578" s="186">
        <v>123.812</v>
      </c>
      <c r="Q578" s="188">
        <v>122.922</v>
      </c>
      <c r="R578" s="186">
        <v>0</v>
      </c>
      <c r="T578" s="188">
        <v>0.72418269999999996</v>
      </c>
      <c r="V578" s="188">
        <v>3.6786000000000002E-3</v>
      </c>
      <c r="X578" s="188">
        <v>0.36651099999999998</v>
      </c>
      <c r="Y578" s="188" t="s">
        <v>790</v>
      </c>
      <c r="Z578" s="188" t="s">
        <v>939</v>
      </c>
      <c r="AA578" s="188" t="s">
        <v>1247</v>
      </c>
      <c r="AE578" s="186" t="s">
        <v>1248</v>
      </c>
      <c r="AF578" s="186">
        <v>0</v>
      </c>
    </row>
    <row r="579" spans="1:32" x14ac:dyDescent="0.2">
      <c r="A579" s="186" t="s">
        <v>112</v>
      </c>
      <c r="B579" s="186">
        <v>97</v>
      </c>
      <c r="C579" s="186" t="s">
        <v>110</v>
      </c>
      <c r="D579" s="186" t="s">
        <v>701</v>
      </c>
      <c r="E579" s="186">
        <v>0.83</v>
      </c>
      <c r="F579" s="188">
        <v>6725</v>
      </c>
      <c r="G579" s="188">
        <v>0</v>
      </c>
      <c r="K579" s="186">
        <v>2</v>
      </c>
      <c r="L579" s="186">
        <v>20.718644099999999</v>
      </c>
      <c r="M579" s="186">
        <v>123.776</v>
      </c>
      <c r="Q579" s="188">
        <v>122.886</v>
      </c>
      <c r="R579" s="186">
        <v>1</v>
      </c>
      <c r="T579" s="188">
        <v>0.72410509999999995</v>
      </c>
      <c r="V579" s="188">
        <v>3.6782E-3</v>
      </c>
      <c r="X579" s="188">
        <v>0.36647200000000002</v>
      </c>
      <c r="Y579" s="188" t="s">
        <v>804</v>
      </c>
      <c r="Z579" s="188" t="s">
        <v>1239</v>
      </c>
      <c r="AA579" s="188" t="s">
        <v>1249</v>
      </c>
      <c r="AE579" s="186" t="s">
        <v>1248</v>
      </c>
      <c r="AF579" s="186">
        <v>0</v>
      </c>
    </row>
    <row r="580" spans="1:32" x14ac:dyDescent="0.2">
      <c r="A580" s="186" t="s">
        <v>112</v>
      </c>
      <c r="B580" s="186">
        <v>97</v>
      </c>
      <c r="C580" s="186" t="s">
        <v>110</v>
      </c>
      <c r="D580" s="186" t="s">
        <v>701</v>
      </c>
      <c r="E580" s="186">
        <v>0.83</v>
      </c>
      <c r="F580" s="188">
        <v>2829</v>
      </c>
      <c r="G580" s="188">
        <v>29.692</v>
      </c>
      <c r="J580" s="188" t="s">
        <v>754</v>
      </c>
      <c r="K580" s="186">
        <v>3</v>
      </c>
      <c r="L580" s="186">
        <v>11.437268899999999</v>
      </c>
      <c r="M580" s="186">
        <v>68.489000000000004</v>
      </c>
      <c r="Q580" s="188">
        <v>67.981999999999999</v>
      </c>
      <c r="R580" s="186">
        <v>0</v>
      </c>
      <c r="T580" s="188">
        <v>0.74560510000000002</v>
      </c>
      <c r="V580" s="188">
        <v>3.7873999999999998E-3</v>
      </c>
      <c r="X580" s="188">
        <v>0.37731199999999998</v>
      </c>
      <c r="Y580" s="188" t="s">
        <v>801</v>
      </c>
      <c r="Z580" s="188" t="s">
        <v>807</v>
      </c>
      <c r="AA580" s="188" t="s">
        <v>1250</v>
      </c>
      <c r="AE580" s="186" t="s">
        <v>1248</v>
      </c>
      <c r="AF580" s="186">
        <v>0</v>
      </c>
    </row>
    <row r="581" spans="1:32" x14ac:dyDescent="0.2">
      <c r="A581" s="186" t="s">
        <v>112</v>
      </c>
      <c r="B581" s="186">
        <v>97</v>
      </c>
      <c r="C581" s="186" t="s">
        <v>110</v>
      </c>
      <c r="D581" s="186" t="s">
        <v>701</v>
      </c>
      <c r="E581" s="186">
        <v>0.83</v>
      </c>
      <c r="H581" s="188">
        <v>787</v>
      </c>
      <c r="I581" s="188">
        <v>22.35</v>
      </c>
      <c r="J581" s="188" t="s">
        <v>758</v>
      </c>
      <c r="K581" s="186">
        <v>4</v>
      </c>
      <c r="L581" s="186">
        <v>49.771068999999997</v>
      </c>
      <c r="M581" s="186">
        <v>21.315999999999999</v>
      </c>
      <c r="P581" s="188">
        <v>20.975000000000001</v>
      </c>
      <c r="R581" s="186">
        <v>0</v>
      </c>
      <c r="S581" s="188">
        <v>1.2094218000000001</v>
      </c>
      <c r="U581" s="188">
        <v>1.14301E-2</v>
      </c>
      <c r="W581" s="188">
        <v>1.130091</v>
      </c>
      <c r="AB581" s="188" t="s">
        <v>809</v>
      </c>
      <c r="AC581" s="188" t="s">
        <v>835</v>
      </c>
      <c r="AD581" s="188" t="s">
        <v>1168</v>
      </c>
      <c r="AE581" s="186" t="s">
        <v>1248</v>
      </c>
      <c r="AF581" s="186">
        <v>95</v>
      </c>
    </row>
    <row r="582" spans="1:32" x14ac:dyDescent="0.2">
      <c r="A582" s="186" t="s">
        <v>112</v>
      </c>
      <c r="B582" s="186">
        <v>97</v>
      </c>
      <c r="C582" s="186" t="s">
        <v>110</v>
      </c>
      <c r="D582" s="186" t="s">
        <v>701</v>
      </c>
      <c r="E582" s="186">
        <v>0.83</v>
      </c>
      <c r="H582" s="188">
        <v>5622</v>
      </c>
      <c r="I582" s="188">
        <v>-43.8</v>
      </c>
      <c r="K582" s="186">
        <v>5</v>
      </c>
      <c r="L582" s="186">
        <v>92.550222899999994</v>
      </c>
      <c r="M582" s="186">
        <v>105.111</v>
      </c>
      <c r="P582" s="188">
        <v>103.515</v>
      </c>
      <c r="R582" s="186">
        <v>1</v>
      </c>
      <c r="S582" s="188">
        <v>1.1352736000000001</v>
      </c>
      <c r="U582" s="188">
        <v>1.06905E-2</v>
      </c>
      <c r="W582" s="188">
        <v>1.0577430000000001</v>
      </c>
      <c r="AB582" s="188" t="s">
        <v>809</v>
      </c>
      <c r="AC582" s="188" t="s">
        <v>760</v>
      </c>
      <c r="AD582" s="188" t="s">
        <v>959</v>
      </c>
      <c r="AE582" s="186" t="s">
        <v>1248</v>
      </c>
      <c r="AF582" s="186">
        <v>95</v>
      </c>
    </row>
    <row r="583" spans="1:32" x14ac:dyDescent="0.2">
      <c r="A583" s="186" t="s">
        <v>112</v>
      </c>
      <c r="B583" s="186">
        <v>97</v>
      </c>
      <c r="C583" s="186" t="s">
        <v>110</v>
      </c>
      <c r="D583" s="186" t="s">
        <v>701</v>
      </c>
      <c r="E583" s="186">
        <v>0.83</v>
      </c>
      <c r="H583" s="188">
        <v>5625</v>
      </c>
      <c r="I583" s="188">
        <v>-44.017000000000003</v>
      </c>
      <c r="K583" s="186">
        <v>6</v>
      </c>
      <c r="L583" s="186">
        <v>92.307627199999999</v>
      </c>
      <c r="M583" s="186">
        <v>105.367</v>
      </c>
      <c r="P583" s="188">
        <v>103.767</v>
      </c>
      <c r="R583" s="186">
        <v>0</v>
      </c>
      <c r="S583" s="188">
        <v>1.1350271999999999</v>
      </c>
      <c r="U583" s="188">
        <v>1.0688100000000001E-2</v>
      </c>
      <c r="W583" s="188">
        <v>1.0575049999999999</v>
      </c>
      <c r="AB583" s="188" t="s">
        <v>798</v>
      </c>
      <c r="AC583" s="188" t="s">
        <v>821</v>
      </c>
      <c r="AD583" s="188" t="s">
        <v>1099</v>
      </c>
      <c r="AE583" s="186" t="s">
        <v>1248</v>
      </c>
      <c r="AF583" s="186">
        <v>95</v>
      </c>
    </row>
    <row r="584" spans="1:32" x14ac:dyDescent="0.2">
      <c r="A584" s="186" t="s">
        <v>112</v>
      </c>
      <c r="B584" s="186">
        <v>98</v>
      </c>
      <c r="C584" s="186" t="s">
        <v>119</v>
      </c>
      <c r="D584" s="186" t="s">
        <v>697</v>
      </c>
      <c r="E584" s="186">
        <v>0.753</v>
      </c>
      <c r="F584" s="188">
        <v>6721</v>
      </c>
      <c r="G584" s="188">
        <v>0.13200000000000001</v>
      </c>
      <c r="K584" s="186">
        <v>1</v>
      </c>
      <c r="L584" s="186">
        <v>22.816555300000001</v>
      </c>
      <c r="M584" s="186">
        <v>123.664</v>
      </c>
      <c r="Q584" s="188">
        <v>122.77500000000001</v>
      </c>
      <c r="R584" s="186">
        <v>0</v>
      </c>
      <c r="T584" s="188">
        <v>0.7242016</v>
      </c>
      <c r="V584" s="188">
        <v>3.6787E-3</v>
      </c>
      <c r="X584" s="188">
        <v>0.36652000000000001</v>
      </c>
      <c r="Y584" s="188" t="s">
        <v>790</v>
      </c>
      <c r="Z584" s="188" t="s">
        <v>939</v>
      </c>
      <c r="AA584" s="188" t="s">
        <v>1251</v>
      </c>
      <c r="AE584" s="186" t="s">
        <v>1252</v>
      </c>
      <c r="AF584" s="186">
        <v>0</v>
      </c>
    </row>
    <row r="585" spans="1:32" x14ac:dyDescent="0.2">
      <c r="A585" s="186" t="s">
        <v>112</v>
      </c>
      <c r="B585" s="186">
        <v>98</v>
      </c>
      <c r="C585" s="186" t="s">
        <v>119</v>
      </c>
      <c r="D585" s="186" t="s">
        <v>697</v>
      </c>
      <c r="E585" s="186">
        <v>0.753</v>
      </c>
      <c r="F585" s="188">
        <v>6711</v>
      </c>
      <c r="G585" s="188">
        <v>0</v>
      </c>
      <c r="K585" s="186">
        <v>2</v>
      </c>
      <c r="L585" s="186">
        <v>22.846273</v>
      </c>
      <c r="M585" s="186">
        <v>123.824</v>
      </c>
      <c r="Q585" s="188">
        <v>122.934</v>
      </c>
      <c r="R585" s="186">
        <v>1</v>
      </c>
      <c r="T585" s="188">
        <v>0.72410580000000002</v>
      </c>
      <c r="V585" s="188">
        <v>3.6782E-3</v>
      </c>
      <c r="X585" s="188">
        <v>0.36647200000000002</v>
      </c>
      <c r="Y585" s="188" t="s">
        <v>1244</v>
      </c>
      <c r="Z585" s="188" t="s">
        <v>1239</v>
      </c>
      <c r="AA585" s="188" t="s">
        <v>1253</v>
      </c>
      <c r="AE585" s="186" t="s">
        <v>1252</v>
      </c>
      <c r="AF585" s="186">
        <v>0</v>
      </c>
    </row>
    <row r="586" spans="1:32" x14ac:dyDescent="0.2">
      <c r="A586" s="186" t="s">
        <v>112</v>
      </c>
      <c r="B586" s="186">
        <v>98</v>
      </c>
      <c r="C586" s="186" t="s">
        <v>119</v>
      </c>
      <c r="D586" s="186" t="s">
        <v>697</v>
      </c>
      <c r="E586" s="186">
        <v>0.753</v>
      </c>
      <c r="F586" s="188">
        <v>3279</v>
      </c>
      <c r="G586" s="188">
        <v>8.4879999999999995</v>
      </c>
      <c r="J586" s="188" t="s">
        <v>754</v>
      </c>
      <c r="K586" s="186">
        <v>3</v>
      </c>
      <c r="L586" s="186">
        <v>14.5628197</v>
      </c>
      <c r="M586" s="186">
        <v>79.08</v>
      </c>
      <c r="Q586" s="188">
        <v>78.506</v>
      </c>
      <c r="R586" s="186">
        <v>0</v>
      </c>
      <c r="T586" s="188">
        <v>0.73025180000000001</v>
      </c>
      <c r="V586" s="188">
        <v>3.7093999999999999E-3</v>
      </c>
      <c r="X586" s="188">
        <v>0.36957099999999998</v>
      </c>
      <c r="Y586" s="188" t="s">
        <v>801</v>
      </c>
      <c r="Z586" s="188" t="s">
        <v>807</v>
      </c>
      <c r="AA586" s="188" t="s">
        <v>1254</v>
      </c>
      <c r="AE586" s="186" t="s">
        <v>1252</v>
      </c>
      <c r="AF586" s="186">
        <v>0</v>
      </c>
    </row>
    <row r="587" spans="1:32" x14ac:dyDescent="0.2">
      <c r="A587" s="186" t="s">
        <v>112</v>
      </c>
      <c r="B587" s="186">
        <v>98</v>
      </c>
      <c r="C587" s="186" t="s">
        <v>119</v>
      </c>
      <c r="D587" s="186" t="s">
        <v>697</v>
      </c>
      <c r="E587" s="186">
        <v>0.753</v>
      </c>
      <c r="H587" s="188">
        <v>818</v>
      </c>
      <c r="I587" s="188">
        <v>-19.536000000000001</v>
      </c>
      <c r="J587" s="188" t="s">
        <v>758</v>
      </c>
      <c r="K587" s="186">
        <v>4</v>
      </c>
      <c r="L587" s="186">
        <v>56.647520100000001</v>
      </c>
      <c r="M587" s="186">
        <v>22.148</v>
      </c>
      <c r="P587" s="188">
        <v>21.803000000000001</v>
      </c>
      <c r="R587" s="186">
        <v>0</v>
      </c>
      <c r="S587" s="188">
        <v>1.1631932</v>
      </c>
      <c r="U587" s="188">
        <v>1.0961800000000001E-2</v>
      </c>
      <c r="W587" s="188">
        <v>1.084292</v>
      </c>
      <c r="AB587" s="188" t="s">
        <v>809</v>
      </c>
      <c r="AC587" s="188" t="s">
        <v>835</v>
      </c>
      <c r="AD587" s="188" t="s">
        <v>1186</v>
      </c>
      <c r="AE587" s="186" t="s">
        <v>1252</v>
      </c>
      <c r="AF587" s="186">
        <v>95</v>
      </c>
    </row>
    <row r="588" spans="1:32" x14ac:dyDescent="0.2">
      <c r="A588" s="186" t="s">
        <v>112</v>
      </c>
      <c r="B588" s="186">
        <v>98</v>
      </c>
      <c r="C588" s="186" t="s">
        <v>119</v>
      </c>
      <c r="D588" s="186" t="s">
        <v>697</v>
      </c>
      <c r="E588" s="186">
        <v>0.753</v>
      </c>
      <c r="H588" s="188">
        <v>5626</v>
      </c>
      <c r="I588" s="188">
        <v>-43.8</v>
      </c>
      <c r="K588" s="186">
        <v>5</v>
      </c>
      <c r="L588" s="186">
        <v>101.9816763</v>
      </c>
      <c r="M588" s="186">
        <v>105.142</v>
      </c>
      <c r="P588" s="188">
        <v>103.545</v>
      </c>
      <c r="R588" s="186">
        <v>1</v>
      </c>
      <c r="S588" s="188">
        <v>1.1352897</v>
      </c>
      <c r="U588" s="188">
        <v>1.06905E-2</v>
      </c>
      <c r="W588" s="188">
        <v>1.0577430000000001</v>
      </c>
      <c r="AB588" s="188" t="s">
        <v>809</v>
      </c>
      <c r="AC588" s="188" t="s">
        <v>835</v>
      </c>
      <c r="AD588" s="188" t="s">
        <v>959</v>
      </c>
      <c r="AE588" s="186" t="s">
        <v>1252</v>
      </c>
      <c r="AF588" s="186">
        <v>95</v>
      </c>
    </row>
    <row r="589" spans="1:32" x14ac:dyDescent="0.2">
      <c r="A589" s="186" t="s">
        <v>112</v>
      </c>
      <c r="B589" s="186">
        <v>98</v>
      </c>
      <c r="C589" s="186" t="s">
        <v>119</v>
      </c>
      <c r="D589" s="186" t="s">
        <v>697</v>
      </c>
      <c r="E589" s="186">
        <v>0.753</v>
      </c>
      <c r="H589" s="188">
        <v>5624</v>
      </c>
      <c r="I589" s="188">
        <v>-44.017000000000003</v>
      </c>
      <c r="K589" s="186">
        <v>6</v>
      </c>
      <c r="L589" s="186">
        <v>101.641051</v>
      </c>
      <c r="M589" s="186">
        <v>105.467</v>
      </c>
      <c r="P589" s="188">
        <v>103.866</v>
      </c>
      <c r="R589" s="186">
        <v>0</v>
      </c>
      <c r="S589" s="188">
        <v>1.1350423999999999</v>
      </c>
      <c r="U589" s="188">
        <v>1.0688100000000001E-2</v>
      </c>
      <c r="W589" s="188">
        <v>1.0575060000000001</v>
      </c>
      <c r="AB589" s="188" t="s">
        <v>798</v>
      </c>
      <c r="AC589" s="188" t="s">
        <v>821</v>
      </c>
      <c r="AD589" s="188" t="s">
        <v>1099</v>
      </c>
      <c r="AE589" s="186" t="s">
        <v>1252</v>
      </c>
      <c r="AF589" s="186">
        <v>95</v>
      </c>
    </row>
    <row r="590" spans="1:32" x14ac:dyDescent="0.2">
      <c r="A590" s="186" t="s">
        <v>112</v>
      </c>
      <c r="B590" s="186">
        <v>99</v>
      </c>
      <c r="C590" s="186" t="s">
        <v>120</v>
      </c>
      <c r="D590" s="186" t="s">
        <v>697</v>
      </c>
      <c r="E590" s="186">
        <v>0.73499999999999999</v>
      </c>
      <c r="F590" s="188">
        <v>6722</v>
      </c>
      <c r="G590" s="188">
        <v>0.123</v>
      </c>
      <c r="K590" s="186">
        <v>1</v>
      </c>
      <c r="L590" s="186">
        <v>23.405221699999998</v>
      </c>
      <c r="M590" s="186">
        <v>123.821</v>
      </c>
      <c r="Q590" s="188">
        <v>122.931</v>
      </c>
      <c r="R590" s="186">
        <v>0</v>
      </c>
      <c r="T590" s="188">
        <v>0.72419750000000005</v>
      </c>
      <c r="V590" s="188">
        <v>3.6787E-3</v>
      </c>
      <c r="X590" s="188">
        <v>0.36651699999999998</v>
      </c>
      <c r="Y590" s="188" t="s">
        <v>783</v>
      </c>
      <c r="Z590" s="188" t="s">
        <v>784</v>
      </c>
      <c r="AA590" s="188" t="s">
        <v>1255</v>
      </c>
      <c r="AE590" s="186" t="s">
        <v>1256</v>
      </c>
      <c r="AF590" s="186">
        <v>0</v>
      </c>
    </row>
    <row r="591" spans="1:32" x14ac:dyDescent="0.2">
      <c r="A591" s="186" t="s">
        <v>112</v>
      </c>
      <c r="B591" s="186">
        <v>99</v>
      </c>
      <c r="C591" s="186" t="s">
        <v>120</v>
      </c>
      <c r="D591" s="186" t="s">
        <v>697</v>
      </c>
      <c r="E591" s="186">
        <v>0.73499999999999999</v>
      </c>
      <c r="F591" s="188">
        <v>6721</v>
      </c>
      <c r="G591" s="188">
        <v>0</v>
      </c>
      <c r="K591" s="186">
        <v>2</v>
      </c>
      <c r="L591" s="186">
        <v>23.4073648</v>
      </c>
      <c r="M591" s="186">
        <v>123.833</v>
      </c>
      <c r="Q591" s="188">
        <v>122.94199999999999</v>
      </c>
      <c r="R591" s="186">
        <v>1</v>
      </c>
      <c r="T591" s="188">
        <v>0.72410850000000004</v>
      </c>
      <c r="V591" s="188">
        <v>3.6782E-3</v>
      </c>
      <c r="X591" s="188">
        <v>0.36647200000000002</v>
      </c>
      <c r="Y591" s="188" t="s">
        <v>787</v>
      </c>
      <c r="Z591" s="188" t="s">
        <v>788</v>
      </c>
      <c r="AA591" s="188" t="s">
        <v>1257</v>
      </c>
      <c r="AE591" s="186" t="s">
        <v>1256</v>
      </c>
      <c r="AF591" s="186">
        <v>0</v>
      </c>
    </row>
    <row r="592" spans="1:32" x14ac:dyDescent="0.2">
      <c r="A592" s="186" t="s">
        <v>112</v>
      </c>
      <c r="B592" s="186">
        <v>99</v>
      </c>
      <c r="C592" s="186" t="s">
        <v>120</v>
      </c>
      <c r="D592" s="186" t="s">
        <v>697</v>
      </c>
      <c r="E592" s="186">
        <v>0.73499999999999999</v>
      </c>
      <c r="F592" s="188">
        <v>3199</v>
      </c>
      <c r="G592" s="188">
        <v>8.5389999999999997</v>
      </c>
      <c r="J592" s="188" t="s">
        <v>754</v>
      </c>
      <c r="K592" s="186">
        <v>3</v>
      </c>
      <c r="L592" s="186">
        <v>14.570725599999999</v>
      </c>
      <c r="M592" s="186">
        <v>77.236999999999995</v>
      </c>
      <c r="Q592" s="188">
        <v>76.677000000000007</v>
      </c>
      <c r="R592" s="186">
        <v>0</v>
      </c>
      <c r="T592" s="188">
        <v>0.73029129999999998</v>
      </c>
      <c r="V592" s="188">
        <v>3.7096E-3</v>
      </c>
      <c r="X592" s="188">
        <v>0.36958999999999997</v>
      </c>
      <c r="Y592" s="188" t="s">
        <v>790</v>
      </c>
      <c r="Z592" s="188" t="s">
        <v>807</v>
      </c>
      <c r="AA592" s="188" t="s">
        <v>1258</v>
      </c>
      <c r="AE592" s="186" t="s">
        <v>1256</v>
      </c>
      <c r="AF592" s="186">
        <v>0</v>
      </c>
    </row>
    <row r="593" spans="1:32" x14ac:dyDescent="0.2">
      <c r="A593" s="186" t="s">
        <v>112</v>
      </c>
      <c r="B593" s="186">
        <v>99</v>
      </c>
      <c r="C593" s="186" t="s">
        <v>120</v>
      </c>
      <c r="D593" s="186" t="s">
        <v>697</v>
      </c>
      <c r="E593" s="186">
        <v>0.73499999999999999</v>
      </c>
      <c r="H593" s="188">
        <v>801</v>
      </c>
      <c r="I593" s="188">
        <v>-19.437999999999999</v>
      </c>
      <c r="J593" s="188" t="s">
        <v>758</v>
      </c>
      <c r="K593" s="186">
        <v>4</v>
      </c>
      <c r="L593" s="186">
        <v>56.930141999999996</v>
      </c>
      <c r="M593" s="186">
        <v>21.645</v>
      </c>
      <c r="P593" s="188">
        <v>21.308</v>
      </c>
      <c r="R593" s="186">
        <v>0</v>
      </c>
      <c r="S593" s="188">
        <v>1.1633230000000001</v>
      </c>
      <c r="U593" s="188">
        <v>1.0962899999999999E-2</v>
      </c>
      <c r="W593" s="188">
        <v>1.0844</v>
      </c>
      <c r="AB593" s="188" t="s">
        <v>809</v>
      </c>
      <c r="AC593" s="188" t="s">
        <v>835</v>
      </c>
      <c r="AD593" s="188" t="s">
        <v>1186</v>
      </c>
      <c r="AE593" s="186" t="s">
        <v>1256</v>
      </c>
      <c r="AF593" s="186">
        <v>95</v>
      </c>
    </row>
    <row r="594" spans="1:32" x14ac:dyDescent="0.2">
      <c r="A594" s="186" t="s">
        <v>112</v>
      </c>
      <c r="B594" s="186">
        <v>99</v>
      </c>
      <c r="C594" s="186" t="s">
        <v>120</v>
      </c>
      <c r="D594" s="186" t="s">
        <v>697</v>
      </c>
      <c r="E594" s="186">
        <v>0.73499999999999999</v>
      </c>
      <c r="H594" s="188">
        <v>5620</v>
      </c>
      <c r="I594" s="188">
        <v>-43.8</v>
      </c>
      <c r="K594" s="186">
        <v>5</v>
      </c>
      <c r="L594" s="186">
        <v>104.4354896</v>
      </c>
      <c r="M594" s="186">
        <v>105.18300000000001</v>
      </c>
      <c r="P594" s="188">
        <v>103.586</v>
      </c>
      <c r="R594" s="186">
        <v>1</v>
      </c>
      <c r="S594" s="188">
        <v>1.1352993</v>
      </c>
      <c r="U594" s="188">
        <v>1.06905E-2</v>
      </c>
      <c r="W594" s="188">
        <v>1.0577430000000001</v>
      </c>
      <c r="AB594" s="188" t="s">
        <v>809</v>
      </c>
      <c r="AC594" s="188" t="s">
        <v>835</v>
      </c>
      <c r="AD594" s="188" t="s">
        <v>968</v>
      </c>
      <c r="AE594" s="186" t="s">
        <v>1256</v>
      </c>
      <c r="AF594" s="186">
        <v>95</v>
      </c>
    </row>
    <row r="595" spans="1:32" x14ac:dyDescent="0.2">
      <c r="A595" s="186" t="s">
        <v>112</v>
      </c>
      <c r="B595" s="186">
        <v>99</v>
      </c>
      <c r="C595" s="186" t="s">
        <v>120</v>
      </c>
      <c r="D595" s="186" t="s">
        <v>697</v>
      </c>
      <c r="E595" s="186">
        <v>0.73499999999999999</v>
      </c>
      <c r="H595" s="188">
        <v>5625</v>
      </c>
      <c r="I595" s="188">
        <v>-44.033999999999999</v>
      </c>
      <c r="K595" s="186">
        <v>6</v>
      </c>
      <c r="L595" s="186">
        <v>104.1189991</v>
      </c>
      <c r="M595" s="186">
        <v>105.477</v>
      </c>
      <c r="P595" s="188">
        <v>103.876</v>
      </c>
      <c r="R595" s="186">
        <v>0</v>
      </c>
      <c r="S595" s="188">
        <v>1.1350336999999999</v>
      </c>
      <c r="U595" s="188">
        <v>1.06879E-2</v>
      </c>
      <c r="W595" s="188">
        <v>1.0574870000000001</v>
      </c>
      <c r="AB595" s="188" t="s">
        <v>798</v>
      </c>
      <c r="AC595" s="188" t="s">
        <v>821</v>
      </c>
      <c r="AD595" s="188" t="s">
        <v>1135</v>
      </c>
      <c r="AE595" s="186" t="s">
        <v>1256</v>
      </c>
      <c r="AF595" s="186">
        <v>95</v>
      </c>
    </row>
  </sheetData>
  <pageMargins left="0.75" right="0.75" top="1" bottom="1" header="0.5" footer="0.5"/>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F1C89CA6FD94745B5721A025ADC314F" ma:contentTypeVersion="1" ma:contentTypeDescription="Create a new document." ma:contentTypeScope="" ma:versionID="9c8b9057af39ae3d6823559e7a15ea1b">
  <xsd:schema xmlns:xsd="http://www.w3.org/2001/XMLSchema" xmlns:xs="http://www.w3.org/2001/XMLSchema" xmlns:p="http://schemas.microsoft.com/office/2006/metadata/properties" xmlns:ns3="d2ccbbc5-702b-444b-9f83-8538eea9e26d" targetNamespace="http://schemas.microsoft.com/office/2006/metadata/properties" ma:root="true" ma:fieldsID="70bddb91bf52c3c0720aae8bde0d65a3" ns3:_="">
    <xsd:import namespace="d2ccbbc5-702b-444b-9f83-8538eea9e26d"/>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ccbbc5-702b-444b-9f83-8538eea9e26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8A38A5-5A68-4F84-805B-6EF22F92FC7E}">
  <ds:schemaRefs>
    <ds:schemaRef ds:uri="http://purl.org/dc/terms/"/>
    <ds:schemaRef ds:uri="http://purl.org/dc/elements/1.1/"/>
    <ds:schemaRef ds:uri="http://purl.org/dc/dcmityp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d2ccbbc5-702b-444b-9f83-8538eea9e26d"/>
    <ds:schemaRef ds:uri="http://www.w3.org/XML/1998/namespace"/>
  </ds:schemaRefs>
</ds:datastoreItem>
</file>

<file path=customXml/itemProps2.xml><?xml version="1.0" encoding="utf-8"?>
<ds:datastoreItem xmlns:ds="http://schemas.openxmlformats.org/officeDocument/2006/customXml" ds:itemID="{43ACD99E-C298-482D-83B6-98842FCE9D41}">
  <ds:schemaRefs>
    <ds:schemaRef ds:uri="http://schemas.microsoft.com/sharepoint/v3/contenttype/forms"/>
  </ds:schemaRefs>
</ds:datastoreItem>
</file>

<file path=customXml/itemProps3.xml><?xml version="1.0" encoding="utf-8"?>
<ds:datastoreItem xmlns:ds="http://schemas.openxmlformats.org/officeDocument/2006/customXml" ds:itemID="{833E1339-2821-49AA-8093-2BB493644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ccbbc5-702b-444b-9f83-8538eea9e2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Final Report </vt:lpstr>
      <vt:lpstr>QAQC, calculations</vt:lpstr>
      <vt:lpstr>Analysis Information</vt:lpstr>
      <vt:lpstr>Contact</vt:lpstr>
      <vt:lpstr>Tray 1</vt:lpstr>
      <vt:lpstr>Tray 2</vt:lpstr>
      <vt:lpstr>Tray 3</vt:lpstr>
      <vt:lpstr>Tray 4</vt:lpstr>
      <vt:lpstr>Original 1</vt:lpstr>
      <vt:lpstr>Original 2</vt:lpstr>
      <vt:lpstr>Original 3</vt:lpstr>
      <vt:lpstr>Original 4</vt:lpstr>
      <vt:lpstr>Sorted 1</vt:lpstr>
      <vt:lpstr>Sorted 2</vt:lpstr>
      <vt:lpstr>Sorted 3</vt:lpstr>
      <vt:lpstr>Sorted 4</vt:lpstr>
      <vt:lpstr>% Calc 1</vt:lpstr>
      <vt:lpstr>% Calc 2</vt:lpstr>
      <vt:lpstr>% Calc 3</vt:lpstr>
      <vt:lpstr>% Calc 4</vt:lpstr>
      <vt:lpstr>'% Calc 1'!CN.wke</vt:lpstr>
      <vt:lpstr>'% Calc 2'!CN.wke</vt:lpstr>
      <vt:lpstr>'% Calc 3'!CN.wke</vt:lpstr>
      <vt:lpstr>'% Calc 4'!CN.wke</vt:lpstr>
      <vt:lpstr>'Original 1'!CN.wke</vt:lpstr>
      <vt:lpstr>'Original 2'!CN.wke</vt:lpstr>
      <vt:lpstr>'Sorted 3'!CN.wke</vt:lpstr>
      <vt:lpstr>'Sorted 4'!CN.wke</vt:lpstr>
      <vt:lpstr>'Tray 1'!CNanalysis.wke</vt:lpstr>
      <vt:lpstr>'Tray 2'!CNanalysis.wke</vt:lpstr>
      <vt:lpstr>'Tray 3'!CNanalysis.wke</vt:lpstr>
      <vt:lpstr>'Tray 4'!CNanalysis.wke</vt:lpstr>
      <vt:lpstr>'Final Report '!Print_Area</vt:lpstr>
    </vt:vector>
  </TitlesOfParts>
  <Company>University of Wyoming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dc:creator>
  <cp:lastModifiedBy>Chandelle</cp:lastModifiedBy>
  <cp:lastPrinted>2012-08-01T16:58:37Z</cp:lastPrinted>
  <dcterms:created xsi:type="dcterms:W3CDTF">2008-06-05T15:24:41Z</dcterms:created>
  <dcterms:modified xsi:type="dcterms:W3CDTF">2021-05-25T20:15:47Z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0x0101000F1C89CA6FD94745B5721A025ADC314F</vt:lpwstr>
  </property>
  <property fmtid="{D5CDD505-2E9C-101B-9397-08002B2CF9AE}" pid="3" name="IsMyDocuments">
    <vt:bool>true</vt:bool>
  </property>
</Properties>
</file>