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codeName="ThisWorkbook" autoCompressPictures="0"/>
  <mc:AlternateContent xmlns:mc="http://schemas.openxmlformats.org/markup-compatibility/2006">
    <mc:Choice Requires="x15">
      <x15ac:absPath xmlns:x15ac="http://schemas.microsoft.com/office/spreadsheetml/2010/11/ac" url="C:\Users\cmacdon1\Dropbox\UWYOSIF's shared workspace\UWYO SIF Team Folder\sent\"/>
    </mc:Choice>
  </mc:AlternateContent>
  <xr:revisionPtr revIDLastSave="0" documentId="8_{349BBB22-F899-4C55-B09E-653C31DC0707}" xr6:coauthVersionLast="47" xr6:coauthVersionMax="47" xr10:uidLastSave="{00000000-0000-0000-0000-000000000000}"/>
  <bookViews>
    <workbookView xWindow="28680" yWindow="-120" windowWidth="29040" windowHeight="15840" tabRatio="787" xr2:uid="{00000000-000D-0000-FFFF-FFFF00000000}"/>
  </bookViews>
  <sheets>
    <sheet name="Final Report " sheetId="29" r:id="rId1"/>
    <sheet name="QAQC, calculations" sheetId="13" r:id="rId2"/>
    <sheet name="Analysis Information" sheetId="30" r:id="rId3"/>
    <sheet name="Contact" sheetId="28" r:id="rId4"/>
    <sheet name="Tray 1" sheetId="31" r:id="rId5"/>
    <sheet name="Tray 2" sheetId="32" r:id="rId6"/>
    <sheet name="Sorted 1 cm" sheetId="33" r:id="rId7"/>
    <sheet name="Original 1" sheetId="34" r:id="rId8"/>
    <sheet name="Sorted 1" sheetId="35" r:id="rId9"/>
    <sheet name="% Calc 1" sheetId="36" r:id="rId10"/>
    <sheet name="Original 2" sheetId="37" r:id="rId11"/>
    <sheet name="Sorted 2" sheetId="38" r:id="rId12"/>
    <sheet name="% Calc 2" sheetId="39" r:id="rId13"/>
  </sheets>
  <externalReferences>
    <externalReference r:id="rId14"/>
    <externalReference r:id="rId15"/>
    <externalReference r:id="rId16"/>
  </externalReferences>
  <definedNames>
    <definedName name="C_only.wke">#REF!</definedName>
    <definedName name="CN.wke" localSheetId="9">'% Calc 1'!$A$1:$G$57</definedName>
    <definedName name="CN.wke" localSheetId="12">'% Calc 2'!$A$1:$G$59</definedName>
    <definedName name="CN.wke" localSheetId="2">#REF!</definedName>
    <definedName name="CN.wke" localSheetId="7">'Original 1'!$A$1:$AG$589</definedName>
    <definedName name="CN.wke" localSheetId="10">'Original 2'!$A$1:$AG$341</definedName>
    <definedName name="CN.wke" localSheetId="6">'Sorted 1 cm'!$A$1:$K$100</definedName>
    <definedName name="CN.wke">#REF!</definedName>
    <definedName name="CNanalysis.wke" localSheetId="2">[1]Sorted!$A$1:$H$50</definedName>
    <definedName name="CNanalysis.wke" localSheetId="3">[1]Sorted!$A$1:$H$50</definedName>
    <definedName name="CNanalysis.wke" localSheetId="4">'Tray 1'!$B$1:$I$1</definedName>
    <definedName name="CNanalysis.wke" localSheetId="5">'Tray 2'!$B$1:$I$1</definedName>
    <definedName name="CNanalysis.wke">[2]Origional!$A$1:$H$7</definedName>
    <definedName name="CO2.wke">[3]Original!$A$1:$K$601</definedName>
    <definedName name="N2_CO2_SO2.wke">#REF!</definedName>
    <definedName name="_xlnm.Print_Area" localSheetId="0">'Final Report '!$A$1:$J$170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62" i="39" l="1"/>
  <c r="M62" i="39" s="1"/>
  <c r="J62" i="39"/>
  <c r="L62" i="39" s="1"/>
  <c r="N62" i="39" s="1"/>
  <c r="K61" i="39"/>
  <c r="M61" i="39" s="1"/>
  <c r="P61" i="39" s="1"/>
  <c r="J61" i="39"/>
  <c r="L61" i="39" s="1"/>
  <c r="N61" i="39" s="1"/>
  <c r="K60" i="39"/>
  <c r="M60" i="39" s="1"/>
  <c r="O60" i="39" s="1"/>
  <c r="J60" i="39"/>
  <c r="L60" i="39" s="1"/>
  <c r="N60" i="39" s="1"/>
  <c r="L59" i="39"/>
  <c r="N59" i="39" s="1"/>
  <c r="K59" i="39"/>
  <c r="M59" i="39" s="1"/>
  <c r="J59" i="39"/>
  <c r="L58" i="39"/>
  <c r="N58" i="39" s="1"/>
  <c r="K58" i="39"/>
  <c r="M58" i="39" s="1"/>
  <c r="O58" i="39" s="1"/>
  <c r="J58" i="39"/>
  <c r="K57" i="39"/>
  <c r="M57" i="39" s="1"/>
  <c r="J57" i="39"/>
  <c r="L57" i="39" s="1"/>
  <c r="N57" i="39" s="1"/>
  <c r="N56" i="39"/>
  <c r="K56" i="39"/>
  <c r="M56" i="39" s="1"/>
  <c r="J56" i="39"/>
  <c r="L56" i="39" s="1"/>
  <c r="K55" i="39"/>
  <c r="M55" i="39" s="1"/>
  <c r="P55" i="39" s="1"/>
  <c r="J55" i="39"/>
  <c r="L55" i="39" s="1"/>
  <c r="N55" i="39" s="1"/>
  <c r="K54" i="39"/>
  <c r="M54" i="39" s="1"/>
  <c r="O54" i="39" s="1"/>
  <c r="J54" i="39"/>
  <c r="L54" i="39" s="1"/>
  <c r="N54" i="39" s="1"/>
  <c r="L53" i="39"/>
  <c r="N53" i="39" s="1"/>
  <c r="K53" i="39"/>
  <c r="M53" i="39" s="1"/>
  <c r="J53" i="39"/>
  <c r="K52" i="39"/>
  <c r="M52" i="39" s="1"/>
  <c r="J52" i="39"/>
  <c r="L52" i="39" s="1"/>
  <c r="N52" i="39" s="1"/>
  <c r="K51" i="39"/>
  <c r="M51" i="39" s="1"/>
  <c r="J51" i="39"/>
  <c r="L51" i="39" s="1"/>
  <c r="N51" i="39" s="1"/>
  <c r="N50" i="39"/>
  <c r="K50" i="39"/>
  <c r="M50" i="39" s="1"/>
  <c r="P50" i="39" s="1"/>
  <c r="J50" i="39"/>
  <c r="L50" i="39" s="1"/>
  <c r="K49" i="39"/>
  <c r="M49" i="39" s="1"/>
  <c r="P49" i="39" s="1"/>
  <c r="J49" i="39"/>
  <c r="L49" i="39" s="1"/>
  <c r="M48" i="39"/>
  <c r="P48" i="39" s="1"/>
  <c r="L48" i="39"/>
  <c r="K48" i="39"/>
  <c r="J48" i="39"/>
  <c r="K47" i="39"/>
  <c r="M47" i="39" s="1"/>
  <c r="P47" i="39" s="1"/>
  <c r="J47" i="39"/>
  <c r="L47" i="39" s="1"/>
  <c r="K46" i="39"/>
  <c r="M46" i="39" s="1"/>
  <c r="P46" i="39" s="1"/>
  <c r="J46" i="39"/>
  <c r="L46" i="39" s="1"/>
  <c r="K45" i="39"/>
  <c r="M45" i="39" s="1"/>
  <c r="P45" i="39" s="1"/>
  <c r="J45" i="39"/>
  <c r="L45" i="39" s="1"/>
  <c r="P44" i="39"/>
  <c r="L44" i="39"/>
  <c r="K44" i="39"/>
  <c r="M44" i="39" s="1"/>
  <c r="J44" i="39"/>
  <c r="K43" i="39"/>
  <c r="M43" i="39" s="1"/>
  <c r="P43" i="39" s="1"/>
  <c r="J43" i="39"/>
  <c r="L43" i="39" s="1"/>
  <c r="M42" i="39"/>
  <c r="P42" i="39" s="1"/>
  <c r="K42" i="39"/>
  <c r="J42" i="39"/>
  <c r="L42" i="39" s="1"/>
  <c r="L41" i="39"/>
  <c r="K41" i="39"/>
  <c r="M41" i="39" s="1"/>
  <c r="P41" i="39" s="1"/>
  <c r="J41" i="39"/>
  <c r="K40" i="39"/>
  <c r="M40" i="39" s="1"/>
  <c r="P40" i="39" s="1"/>
  <c r="J40" i="39"/>
  <c r="L40" i="39" s="1"/>
  <c r="K39" i="39"/>
  <c r="M39" i="39" s="1"/>
  <c r="P39" i="39" s="1"/>
  <c r="J39" i="39"/>
  <c r="L39" i="39" s="1"/>
  <c r="K38" i="39"/>
  <c r="M38" i="39" s="1"/>
  <c r="P38" i="39" s="1"/>
  <c r="J38" i="39"/>
  <c r="L38" i="39" s="1"/>
  <c r="M37" i="39"/>
  <c r="P37" i="39" s="1"/>
  <c r="K37" i="39"/>
  <c r="J37" i="39"/>
  <c r="L37" i="39" s="1"/>
  <c r="M36" i="39"/>
  <c r="P36" i="39" s="1"/>
  <c r="L36" i="39"/>
  <c r="K36" i="39"/>
  <c r="J36" i="39"/>
  <c r="K35" i="39"/>
  <c r="M35" i="39" s="1"/>
  <c r="P35" i="39" s="1"/>
  <c r="J35" i="39"/>
  <c r="L35" i="39" s="1"/>
  <c r="K34" i="39"/>
  <c r="M34" i="39" s="1"/>
  <c r="P34" i="39" s="1"/>
  <c r="J34" i="39"/>
  <c r="L34" i="39" s="1"/>
  <c r="K33" i="39"/>
  <c r="M33" i="39" s="1"/>
  <c r="P33" i="39" s="1"/>
  <c r="J33" i="39"/>
  <c r="L33" i="39" s="1"/>
  <c r="K32" i="39"/>
  <c r="M32" i="39" s="1"/>
  <c r="P32" i="39" s="1"/>
  <c r="J32" i="39"/>
  <c r="L32" i="39" s="1"/>
  <c r="M31" i="39"/>
  <c r="P31" i="39" s="1"/>
  <c r="K31" i="39"/>
  <c r="J31" i="39"/>
  <c r="L31" i="39" s="1"/>
  <c r="K30" i="39"/>
  <c r="M30" i="39" s="1"/>
  <c r="P30" i="39" s="1"/>
  <c r="J30" i="39"/>
  <c r="L30" i="39" s="1"/>
  <c r="K29" i="39"/>
  <c r="M29" i="39" s="1"/>
  <c r="P29" i="39" s="1"/>
  <c r="J29" i="39"/>
  <c r="L29" i="39" s="1"/>
  <c r="K28" i="39"/>
  <c r="M28" i="39" s="1"/>
  <c r="P28" i="39" s="1"/>
  <c r="J28" i="39"/>
  <c r="L28" i="39" s="1"/>
  <c r="K27" i="39"/>
  <c r="M27" i="39" s="1"/>
  <c r="P27" i="39" s="1"/>
  <c r="J27" i="39"/>
  <c r="L27" i="39" s="1"/>
  <c r="K26" i="39"/>
  <c r="M26" i="39" s="1"/>
  <c r="P26" i="39" s="1"/>
  <c r="J26" i="39"/>
  <c r="L26" i="39" s="1"/>
  <c r="K25" i="39"/>
  <c r="M25" i="39" s="1"/>
  <c r="P25" i="39" s="1"/>
  <c r="J25" i="39"/>
  <c r="L25" i="39" s="1"/>
  <c r="K24" i="39"/>
  <c r="M24" i="39" s="1"/>
  <c r="P24" i="39" s="1"/>
  <c r="J24" i="39"/>
  <c r="L24" i="39" s="1"/>
  <c r="L23" i="39"/>
  <c r="K23" i="39"/>
  <c r="M23" i="39" s="1"/>
  <c r="P23" i="39" s="1"/>
  <c r="J23" i="39"/>
  <c r="K22" i="39"/>
  <c r="M22" i="39" s="1"/>
  <c r="P22" i="39" s="1"/>
  <c r="J22" i="39"/>
  <c r="L22" i="39" s="1"/>
  <c r="K21" i="39"/>
  <c r="M21" i="39" s="1"/>
  <c r="P21" i="39" s="1"/>
  <c r="J21" i="39"/>
  <c r="L21" i="39" s="1"/>
  <c r="K20" i="39"/>
  <c r="M20" i="39" s="1"/>
  <c r="P20" i="39" s="1"/>
  <c r="J20" i="39"/>
  <c r="L20" i="39" s="1"/>
  <c r="K19" i="39"/>
  <c r="M19" i="39" s="1"/>
  <c r="P19" i="39" s="1"/>
  <c r="J19" i="39"/>
  <c r="L19" i="39" s="1"/>
  <c r="M18" i="39"/>
  <c r="P18" i="39" s="1"/>
  <c r="L18" i="39"/>
  <c r="K18" i="39"/>
  <c r="J18" i="39"/>
  <c r="L17" i="39"/>
  <c r="K17" i="39"/>
  <c r="M17" i="39" s="1"/>
  <c r="P17" i="39" s="1"/>
  <c r="J17" i="39"/>
  <c r="K16" i="39"/>
  <c r="M16" i="39" s="1"/>
  <c r="P16" i="39" s="1"/>
  <c r="J16" i="39"/>
  <c r="L16" i="39" s="1"/>
  <c r="K15" i="39"/>
  <c r="M15" i="39" s="1"/>
  <c r="P15" i="39" s="1"/>
  <c r="J15" i="39"/>
  <c r="L15" i="39" s="1"/>
  <c r="K14" i="39"/>
  <c r="M14" i="39" s="1"/>
  <c r="P14" i="39" s="1"/>
  <c r="J14" i="39"/>
  <c r="L14" i="39" s="1"/>
  <c r="M13" i="39"/>
  <c r="P13" i="39" s="1"/>
  <c r="K13" i="39"/>
  <c r="J13" i="39"/>
  <c r="L13" i="39" s="1"/>
  <c r="M12" i="39"/>
  <c r="P12" i="39" s="1"/>
  <c r="L12" i="39"/>
  <c r="K12" i="39"/>
  <c r="J12" i="39"/>
  <c r="K11" i="39"/>
  <c r="M11" i="39" s="1"/>
  <c r="P11" i="39" s="1"/>
  <c r="J11" i="39"/>
  <c r="L11" i="39" s="1"/>
  <c r="K10" i="39"/>
  <c r="M10" i="39" s="1"/>
  <c r="P10" i="39" s="1"/>
  <c r="J10" i="39"/>
  <c r="L10" i="39" s="1"/>
  <c r="K9" i="39"/>
  <c r="M9" i="39" s="1"/>
  <c r="P9" i="39" s="1"/>
  <c r="J9" i="39"/>
  <c r="L9" i="39" s="1"/>
  <c r="K8" i="39"/>
  <c r="M8" i="39" s="1"/>
  <c r="P8" i="39" s="1"/>
  <c r="J8" i="39"/>
  <c r="L8" i="39" s="1"/>
  <c r="M7" i="39"/>
  <c r="P7" i="39" s="1"/>
  <c r="K7" i="39"/>
  <c r="J7" i="39"/>
  <c r="L7" i="39" s="1"/>
  <c r="K4" i="39"/>
  <c r="M4" i="39" s="1"/>
  <c r="J4" i="39"/>
  <c r="L4" i="39" s="1"/>
  <c r="I4" i="39"/>
  <c r="H4" i="39"/>
  <c r="K3" i="39"/>
  <c r="M3" i="39" s="1"/>
  <c r="J3" i="39"/>
  <c r="L3" i="39" s="1"/>
  <c r="I3" i="39"/>
  <c r="H3" i="39"/>
  <c r="K2" i="39"/>
  <c r="M2" i="39" s="1"/>
  <c r="J2" i="39"/>
  <c r="L2" i="39" s="1"/>
  <c r="I2" i="39"/>
  <c r="H2" i="39"/>
  <c r="L103" i="36"/>
  <c r="K103" i="36"/>
  <c r="M103" i="36" s="1"/>
  <c r="J103" i="36"/>
  <c r="K102" i="36"/>
  <c r="M102" i="36" s="1"/>
  <c r="J102" i="36"/>
  <c r="L102" i="36" s="1"/>
  <c r="M101" i="36"/>
  <c r="K101" i="36"/>
  <c r="J101" i="36"/>
  <c r="L101" i="36" s="1"/>
  <c r="K100" i="36"/>
  <c r="M100" i="36" s="1"/>
  <c r="J100" i="36"/>
  <c r="L100" i="36" s="1"/>
  <c r="L99" i="36"/>
  <c r="K99" i="36"/>
  <c r="M99" i="36" s="1"/>
  <c r="J99" i="36"/>
  <c r="K98" i="36"/>
  <c r="M98" i="36" s="1"/>
  <c r="J98" i="36"/>
  <c r="L98" i="36" s="1"/>
  <c r="L97" i="36"/>
  <c r="K97" i="36"/>
  <c r="M97" i="36" s="1"/>
  <c r="J97" i="36"/>
  <c r="K96" i="36"/>
  <c r="M96" i="36" s="1"/>
  <c r="J96" i="36"/>
  <c r="L96" i="36" s="1"/>
  <c r="M95" i="36"/>
  <c r="K95" i="36"/>
  <c r="J95" i="36"/>
  <c r="L95" i="36" s="1"/>
  <c r="K94" i="36"/>
  <c r="M94" i="36" s="1"/>
  <c r="J94" i="36"/>
  <c r="L94" i="36" s="1"/>
  <c r="L93" i="36"/>
  <c r="K93" i="36"/>
  <c r="M93" i="36" s="1"/>
  <c r="J93" i="36"/>
  <c r="K92" i="36"/>
  <c r="M92" i="36" s="1"/>
  <c r="J92" i="36"/>
  <c r="L92" i="36" s="1"/>
  <c r="L91" i="36"/>
  <c r="K91" i="36"/>
  <c r="M91" i="36" s="1"/>
  <c r="J91" i="36"/>
  <c r="K90" i="36"/>
  <c r="M90" i="36" s="1"/>
  <c r="J90" i="36"/>
  <c r="L90" i="36" s="1"/>
  <c r="M89" i="36"/>
  <c r="K89" i="36"/>
  <c r="J89" i="36"/>
  <c r="L89" i="36" s="1"/>
  <c r="K88" i="36"/>
  <c r="M88" i="36" s="1"/>
  <c r="J88" i="36"/>
  <c r="L88" i="36" s="1"/>
  <c r="M87" i="36"/>
  <c r="K87" i="36"/>
  <c r="J87" i="36"/>
  <c r="L87" i="36" s="1"/>
  <c r="K86" i="36"/>
  <c r="M86" i="36" s="1"/>
  <c r="J86" i="36"/>
  <c r="L86" i="36" s="1"/>
  <c r="K85" i="36"/>
  <c r="M85" i="36" s="1"/>
  <c r="J85" i="36"/>
  <c r="L85" i="36" s="1"/>
  <c r="K84" i="36"/>
  <c r="M84" i="36" s="1"/>
  <c r="J84" i="36"/>
  <c r="L84" i="36" s="1"/>
  <c r="K83" i="36"/>
  <c r="M83" i="36" s="1"/>
  <c r="J83" i="36"/>
  <c r="L83" i="36" s="1"/>
  <c r="K82" i="36"/>
  <c r="M82" i="36" s="1"/>
  <c r="J82" i="36"/>
  <c r="L82" i="36" s="1"/>
  <c r="K81" i="36"/>
  <c r="M81" i="36" s="1"/>
  <c r="J81" i="36"/>
  <c r="L81" i="36" s="1"/>
  <c r="K80" i="36"/>
  <c r="M80" i="36" s="1"/>
  <c r="J80" i="36"/>
  <c r="L80" i="36" s="1"/>
  <c r="K79" i="36"/>
  <c r="M79" i="36" s="1"/>
  <c r="J79" i="36"/>
  <c r="L79" i="36" s="1"/>
  <c r="M78" i="36"/>
  <c r="L78" i="36"/>
  <c r="K78" i="36"/>
  <c r="J78" i="36"/>
  <c r="K77" i="36"/>
  <c r="M77" i="36" s="1"/>
  <c r="J77" i="36"/>
  <c r="L77" i="36" s="1"/>
  <c r="L76" i="36"/>
  <c r="K76" i="36"/>
  <c r="M76" i="36" s="1"/>
  <c r="J76" i="36"/>
  <c r="K75" i="36"/>
  <c r="M75" i="36" s="1"/>
  <c r="J75" i="36"/>
  <c r="L75" i="36" s="1"/>
  <c r="M74" i="36"/>
  <c r="K74" i="36"/>
  <c r="J74" i="36"/>
  <c r="L74" i="36" s="1"/>
  <c r="K73" i="36"/>
  <c r="M73" i="36" s="1"/>
  <c r="J73" i="36"/>
  <c r="L73" i="36" s="1"/>
  <c r="M72" i="36"/>
  <c r="L72" i="36"/>
  <c r="K72" i="36"/>
  <c r="J72" i="36"/>
  <c r="K71" i="36"/>
  <c r="M71" i="36" s="1"/>
  <c r="J71" i="36"/>
  <c r="L71" i="36" s="1"/>
  <c r="K70" i="36"/>
  <c r="M70" i="36" s="1"/>
  <c r="J70" i="36"/>
  <c r="L70" i="36" s="1"/>
  <c r="K69" i="36"/>
  <c r="M69" i="36" s="1"/>
  <c r="J69" i="36"/>
  <c r="L69" i="36" s="1"/>
  <c r="K68" i="36"/>
  <c r="M68" i="36" s="1"/>
  <c r="J68" i="36"/>
  <c r="L68" i="36" s="1"/>
  <c r="K67" i="36"/>
  <c r="M67" i="36" s="1"/>
  <c r="J67" i="36"/>
  <c r="L67" i="36" s="1"/>
  <c r="K66" i="36"/>
  <c r="M66" i="36" s="1"/>
  <c r="J66" i="36"/>
  <c r="L66" i="36" s="1"/>
  <c r="K65" i="36"/>
  <c r="M65" i="36" s="1"/>
  <c r="J65" i="36"/>
  <c r="L65" i="36" s="1"/>
  <c r="K64" i="36"/>
  <c r="M64" i="36" s="1"/>
  <c r="J64" i="36"/>
  <c r="L64" i="36" s="1"/>
  <c r="K63" i="36"/>
  <c r="M63" i="36" s="1"/>
  <c r="J63" i="36"/>
  <c r="L63" i="36" s="1"/>
  <c r="M62" i="36"/>
  <c r="K62" i="36"/>
  <c r="J62" i="36"/>
  <c r="L62" i="36" s="1"/>
  <c r="K61" i="36"/>
  <c r="M61" i="36" s="1"/>
  <c r="J61" i="36"/>
  <c r="L61" i="36" s="1"/>
  <c r="K60" i="36"/>
  <c r="M60" i="36" s="1"/>
  <c r="J60" i="36"/>
  <c r="L60" i="36" s="1"/>
  <c r="M59" i="36"/>
  <c r="K59" i="36"/>
  <c r="J59" i="36"/>
  <c r="L59" i="36" s="1"/>
  <c r="L58" i="36"/>
  <c r="K58" i="36"/>
  <c r="M58" i="36" s="1"/>
  <c r="J58" i="36"/>
  <c r="K57" i="36"/>
  <c r="M57" i="36" s="1"/>
  <c r="J57" i="36"/>
  <c r="L57" i="36" s="1"/>
  <c r="M56" i="36"/>
  <c r="K56" i="36"/>
  <c r="J56" i="36"/>
  <c r="L56" i="36" s="1"/>
  <c r="K55" i="36"/>
  <c r="M55" i="36" s="1"/>
  <c r="J55" i="36"/>
  <c r="L55" i="36" s="1"/>
  <c r="K54" i="36"/>
  <c r="M54" i="36" s="1"/>
  <c r="J54" i="36"/>
  <c r="L54" i="36" s="1"/>
  <c r="M53" i="36"/>
  <c r="K53" i="36"/>
  <c r="J53" i="36"/>
  <c r="L53" i="36" s="1"/>
  <c r="L52" i="36"/>
  <c r="K52" i="36"/>
  <c r="M52" i="36" s="1"/>
  <c r="J52" i="36"/>
  <c r="K51" i="36"/>
  <c r="M51" i="36" s="1"/>
  <c r="J51" i="36"/>
  <c r="L51" i="36" s="1"/>
  <c r="K50" i="36"/>
  <c r="M50" i="36" s="1"/>
  <c r="J50" i="36"/>
  <c r="L50" i="36" s="1"/>
  <c r="K49" i="36"/>
  <c r="M49" i="36" s="1"/>
  <c r="J49" i="36"/>
  <c r="L49" i="36" s="1"/>
  <c r="K48" i="36"/>
  <c r="M48" i="36" s="1"/>
  <c r="J48" i="36"/>
  <c r="L48" i="36" s="1"/>
  <c r="K47" i="36"/>
  <c r="M47" i="36" s="1"/>
  <c r="J47" i="36"/>
  <c r="L47" i="36" s="1"/>
  <c r="K46" i="36"/>
  <c r="M46" i="36" s="1"/>
  <c r="J46" i="36"/>
  <c r="L46" i="36" s="1"/>
  <c r="K44" i="36"/>
  <c r="M44" i="36" s="1"/>
  <c r="J44" i="36"/>
  <c r="L44" i="36" s="1"/>
  <c r="K43" i="36"/>
  <c r="M43" i="36" s="1"/>
  <c r="J43" i="36"/>
  <c r="L43" i="36" s="1"/>
  <c r="K42" i="36"/>
  <c r="M42" i="36" s="1"/>
  <c r="J42" i="36"/>
  <c r="L42" i="36" s="1"/>
  <c r="K41" i="36"/>
  <c r="M41" i="36" s="1"/>
  <c r="J41" i="36"/>
  <c r="L41" i="36" s="1"/>
  <c r="M40" i="36"/>
  <c r="K40" i="36"/>
  <c r="J40" i="36"/>
  <c r="L40" i="36" s="1"/>
  <c r="K39" i="36"/>
  <c r="M39" i="36" s="1"/>
  <c r="J39" i="36"/>
  <c r="L39" i="36" s="1"/>
  <c r="M38" i="36"/>
  <c r="L38" i="36"/>
  <c r="K38" i="36"/>
  <c r="J38" i="36"/>
  <c r="K37" i="36"/>
  <c r="M37" i="36" s="1"/>
  <c r="J37" i="36"/>
  <c r="L37" i="36" s="1"/>
  <c r="K36" i="36"/>
  <c r="M36" i="36" s="1"/>
  <c r="J36" i="36"/>
  <c r="L36" i="36" s="1"/>
  <c r="K35" i="36"/>
  <c r="M35" i="36" s="1"/>
  <c r="J35" i="36"/>
  <c r="L35" i="36" s="1"/>
  <c r="M34" i="36"/>
  <c r="K34" i="36"/>
  <c r="J34" i="36"/>
  <c r="L34" i="36" s="1"/>
  <c r="K33" i="36"/>
  <c r="M33" i="36" s="1"/>
  <c r="J33" i="36"/>
  <c r="L33" i="36" s="1"/>
  <c r="L32" i="36"/>
  <c r="K32" i="36"/>
  <c r="M32" i="36" s="1"/>
  <c r="J32" i="36"/>
  <c r="K31" i="36"/>
  <c r="M31" i="36" s="1"/>
  <c r="J31" i="36"/>
  <c r="L31" i="36" s="1"/>
  <c r="L30" i="36"/>
  <c r="K30" i="36"/>
  <c r="M30" i="36" s="1"/>
  <c r="J30" i="36"/>
  <c r="K29" i="36"/>
  <c r="M29" i="36" s="1"/>
  <c r="J29" i="36"/>
  <c r="L29" i="36" s="1"/>
  <c r="K28" i="36"/>
  <c r="M28" i="36" s="1"/>
  <c r="J28" i="36"/>
  <c r="L28" i="36" s="1"/>
  <c r="K27" i="36"/>
  <c r="M27" i="36" s="1"/>
  <c r="J27" i="36"/>
  <c r="L27" i="36" s="1"/>
  <c r="L26" i="36"/>
  <c r="K26" i="36"/>
  <c r="M26" i="36" s="1"/>
  <c r="J26" i="36"/>
  <c r="K25" i="36"/>
  <c r="M25" i="36" s="1"/>
  <c r="J25" i="36"/>
  <c r="L25" i="36" s="1"/>
  <c r="L24" i="36"/>
  <c r="K24" i="36"/>
  <c r="M24" i="36" s="1"/>
  <c r="J24" i="36"/>
  <c r="K23" i="36"/>
  <c r="M23" i="36" s="1"/>
  <c r="J23" i="36"/>
  <c r="L23" i="36" s="1"/>
  <c r="K22" i="36"/>
  <c r="M22" i="36" s="1"/>
  <c r="J22" i="36"/>
  <c r="L22" i="36" s="1"/>
  <c r="K21" i="36"/>
  <c r="M21" i="36" s="1"/>
  <c r="J21" i="36"/>
  <c r="L21" i="36" s="1"/>
  <c r="K20" i="36"/>
  <c r="M20" i="36" s="1"/>
  <c r="J20" i="36"/>
  <c r="L20" i="36" s="1"/>
  <c r="K19" i="36"/>
  <c r="M19" i="36" s="1"/>
  <c r="J19" i="36"/>
  <c r="L19" i="36" s="1"/>
  <c r="K18" i="36"/>
  <c r="M18" i="36" s="1"/>
  <c r="J18" i="36"/>
  <c r="L18" i="36" s="1"/>
  <c r="K17" i="36"/>
  <c r="M17" i="36" s="1"/>
  <c r="J17" i="36"/>
  <c r="L17" i="36" s="1"/>
  <c r="M16" i="36"/>
  <c r="K16" i="36"/>
  <c r="J16" i="36"/>
  <c r="L16" i="36" s="1"/>
  <c r="L15" i="36"/>
  <c r="K15" i="36"/>
  <c r="M15" i="36" s="1"/>
  <c r="J15" i="36"/>
  <c r="K14" i="36"/>
  <c r="M14" i="36" s="1"/>
  <c r="J14" i="36"/>
  <c r="L14" i="36" s="1"/>
  <c r="K13" i="36"/>
  <c r="M13" i="36" s="1"/>
  <c r="J13" i="36"/>
  <c r="L13" i="36" s="1"/>
  <c r="K12" i="36"/>
  <c r="M12" i="36" s="1"/>
  <c r="J12" i="36"/>
  <c r="L12" i="36" s="1"/>
  <c r="K11" i="36"/>
  <c r="M11" i="36" s="1"/>
  <c r="J11" i="36"/>
  <c r="L11" i="36" s="1"/>
  <c r="K10" i="36"/>
  <c r="M10" i="36" s="1"/>
  <c r="J10" i="36"/>
  <c r="L10" i="36" s="1"/>
  <c r="K9" i="36"/>
  <c r="M9" i="36" s="1"/>
  <c r="J9" i="36"/>
  <c r="L9" i="36" s="1"/>
  <c r="K8" i="36"/>
  <c r="M8" i="36" s="1"/>
  <c r="J8" i="36"/>
  <c r="L8" i="36" s="1"/>
  <c r="K7" i="36"/>
  <c r="M7" i="36" s="1"/>
  <c r="J7" i="36"/>
  <c r="L7" i="36" s="1"/>
  <c r="L4" i="36"/>
  <c r="K4" i="36"/>
  <c r="M4" i="36" s="1"/>
  <c r="J4" i="36"/>
  <c r="I4" i="36"/>
  <c r="H4" i="36"/>
  <c r="L3" i="36"/>
  <c r="K3" i="36"/>
  <c r="M3" i="36" s="1"/>
  <c r="J3" i="36"/>
  <c r="I3" i="36"/>
  <c r="H3" i="36"/>
  <c r="K2" i="36"/>
  <c r="M2" i="36" s="1"/>
  <c r="J2" i="36"/>
  <c r="L2" i="36" s="1"/>
  <c r="I2" i="36"/>
  <c r="H2" i="36"/>
  <c r="K68" i="32"/>
  <c r="J68" i="32"/>
  <c r="I68" i="32"/>
  <c r="G68" i="32"/>
  <c r="K67" i="32"/>
  <c r="J67" i="32"/>
  <c r="I67" i="32"/>
  <c r="D94" i="32" s="1"/>
  <c r="G67" i="32"/>
  <c r="D75" i="32" s="1"/>
  <c r="N66" i="32"/>
  <c r="M66" i="32"/>
  <c r="N65" i="32"/>
  <c r="M65" i="32"/>
  <c r="N64" i="32"/>
  <c r="M64" i="32"/>
  <c r="N63" i="32"/>
  <c r="M63" i="32"/>
  <c r="N62" i="32"/>
  <c r="M62" i="32"/>
  <c r="N61" i="32"/>
  <c r="N68" i="32" s="1"/>
  <c r="M61" i="32"/>
  <c r="M68" i="32" s="1"/>
  <c r="K59" i="32"/>
  <c r="J59" i="32"/>
  <c r="I59" i="32"/>
  <c r="G59" i="32"/>
  <c r="K58" i="32"/>
  <c r="J58" i="32"/>
  <c r="I58" i="32"/>
  <c r="D93" i="32" s="1"/>
  <c r="G58" i="32"/>
  <c r="D74" i="32" s="1"/>
  <c r="N57" i="32"/>
  <c r="M57" i="32"/>
  <c r="N56" i="32"/>
  <c r="M56" i="32"/>
  <c r="N55" i="32"/>
  <c r="M55" i="32"/>
  <c r="N54" i="32"/>
  <c r="M54" i="32"/>
  <c r="N53" i="32"/>
  <c r="M53" i="32"/>
  <c r="N52" i="32"/>
  <c r="M52" i="32"/>
  <c r="N51" i="32"/>
  <c r="M51" i="32"/>
  <c r="K47" i="32"/>
  <c r="J47" i="32"/>
  <c r="I47" i="32"/>
  <c r="G47" i="32"/>
  <c r="K46" i="32"/>
  <c r="D101" i="32" s="1"/>
  <c r="F101" i="32" s="1"/>
  <c r="J46" i="32"/>
  <c r="D82" i="32" s="1"/>
  <c r="F82" i="32" s="1"/>
  <c r="I46" i="32"/>
  <c r="G46" i="32"/>
  <c r="N45" i="32"/>
  <c r="M45" i="32"/>
  <c r="N44" i="32"/>
  <c r="M44" i="32"/>
  <c r="N43" i="32"/>
  <c r="M43" i="32"/>
  <c r="N42" i="32"/>
  <c r="M42" i="32"/>
  <c r="N41" i="32"/>
  <c r="M41" i="32"/>
  <c r="N37" i="32"/>
  <c r="M37" i="32"/>
  <c r="L37" i="32"/>
  <c r="N36" i="32"/>
  <c r="M36" i="32"/>
  <c r="L36" i="32"/>
  <c r="N35" i="32"/>
  <c r="M35" i="32"/>
  <c r="L35" i="32"/>
  <c r="N34" i="32"/>
  <c r="M34" i="32"/>
  <c r="L34" i="32"/>
  <c r="N33" i="32"/>
  <c r="M33" i="32"/>
  <c r="L33" i="32"/>
  <c r="N32" i="32"/>
  <c r="M32" i="32"/>
  <c r="L32" i="32"/>
  <c r="N31" i="32"/>
  <c r="M31" i="32"/>
  <c r="L31" i="32"/>
  <c r="N30" i="32"/>
  <c r="M30" i="32"/>
  <c r="L30" i="32"/>
  <c r="N29" i="32"/>
  <c r="M29" i="32"/>
  <c r="L29" i="32"/>
  <c r="N28" i="32"/>
  <c r="M28" i="32"/>
  <c r="L28" i="32"/>
  <c r="N27" i="32"/>
  <c r="M27" i="32"/>
  <c r="L27" i="32"/>
  <c r="N26" i="32"/>
  <c r="M26" i="32"/>
  <c r="L26" i="32"/>
  <c r="N25" i="32"/>
  <c r="M25" i="32"/>
  <c r="L25" i="32"/>
  <c r="N24" i="32"/>
  <c r="M24" i="32"/>
  <c r="L24" i="32"/>
  <c r="N23" i="32"/>
  <c r="M23" i="32"/>
  <c r="L23" i="32"/>
  <c r="N22" i="32"/>
  <c r="M22" i="32"/>
  <c r="L22" i="32"/>
  <c r="N21" i="32"/>
  <c r="M21" i="32"/>
  <c r="L21" i="32"/>
  <c r="N20" i="32"/>
  <c r="M20" i="32"/>
  <c r="L20" i="32"/>
  <c r="N19" i="32"/>
  <c r="M19" i="32"/>
  <c r="L19" i="32"/>
  <c r="N18" i="32"/>
  <c r="M18" i="32"/>
  <c r="L18" i="32"/>
  <c r="N17" i="32"/>
  <c r="M17" i="32"/>
  <c r="L17" i="32"/>
  <c r="N16" i="32"/>
  <c r="M16" i="32"/>
  <c r="L16" i="32"/>
  <c r="N15" i="32"/>
  <c r="M15" i="32"/>
  <c r="L15" i="32"/>
  <c r="N14" i="32"/>
  <c r="M14" i="32"/>
  <c r="L14" i="32"/>
  <c r="N13" i="32"/>
  <c r="M13" i="32"/>
  <c r="L13" i="32"/>
  <c r="N12" i="32"/>
  <c r="M12" i="32"/>
  <c r="L12" i="32"/>
  <c r="N11" i="32"/>
  <c r="M11" i="32"/>
  <c r="L11" i="32"/>
  <c r="N10" i="32"/>
  <c r="M10" i="32"/>
  <c r="L10" i="32"/>
  <c r="N9" i="32"/>
  <c r="M9" i="32"/>
  <c r="L9" i="32"/>
  <c r="N8" i="32"/>
  <c r="M8" i="32"/>
  <c r="L8" i="32"/>
  <c r="N7" i="32"/>
  <c r="M7" i="32"/>
  <c r="L7" i="32"/>
  <c r="N6" i="32"/>
  <c r="M6" i="32"/>
  <c r="L6" i="32"/>
  <c r="N5" i="32"/>
  <c r="M5" i="32"/>
  <c r="L5" i="32"/>
  <c r="N4" i="32"/>
  <c r="M4" i="32"/>
  <c r="L4" i="32"/>
  <c r="N3" i="32"/>
  <c r="M3" i="32"/>
  <c r="L3" i="32"/>
  <c r="N2" i="32"/>
  <c r="M2" i="32"/>
  <c r="L2" i="32"/>
  <c r="D141" i="31"/>
  <c r="F141" i="31" s="1"/>
  <c r="D133" i="31"/>
  <c r="K108" i="31"/>
  <c r="J108" i="31"/>
  <c r="I108" i="31"/>
  <c r="G108" i="31"/>
  <c r="K107" i="31"/>
  <c r="J107" i="31"/>
  <c r="I107" i="31"/>
  <c r="D134" i="31" s="1"/>
  <c r="G107" i="31"/>
  <c r="D115" i="31" s="1"/>
  <c r="N106" i="31"/>
  <c r="M106" i="31"/>
  <c r="N105" i="31"/>
  <c r="M105" i="31"/>
  <c r="N104" i="31"/>
  <c r="M104" i="31"/>
  <c r="N103" i="31"/>
  <c r="M103" i="31"/>
  <c r="N102" i="31"/>
  <c r="M102" i="31"/>
  <c r="N101" i="31"/>
  <c r="M101" i="31"/>
  <c r="N100" i="31"/>
  <c r="M100" i="31"/>
  <c r="M107" i="31" s="1"/>
  <c r="N99" i="31"/>
  <c r="M99" i="31"/>
  <c r="K97" i="31"/>
  <c r="J97" i="31"/>
  <c r="I97" i="31"/>
  <c r="G97" i="31"/>
  <c r="K96" i="31"/>
  <c r="J96" i="31"/>
  <c r="I96" i="31"/>
  <c r="G96" i="31"/>
  <c r="D114" i="31" s="1"/>
  <c r="N95" i="31"/>
  <c r="M95" i="31"/>
  <c r="N94" i="31"/>
  <c r="M94" i="31"/>
  <c r="N93" i="31"/>
  <c r="M93" i="31"/>
  <c r="N92" i="31"/>
  <c r="M92" i="31"/>
  <c r="N91" i="31"/>
  <c r="M91" i="31"/>
  <c r="N90" i="31"/>
  <c r="M90" i="31"/>
  <c r="N89" i="31"/>
  <c r="M89" i="31"/>
  <c r="M96" i="31" s="1"/>
  <c r="N88" i="31"/>
  <c r="M88" i="31"/>
  <c r="N87" i="31"/>
  <c r="M87" i="31"/>
  <c r="M97" i="31" s="1"/>
  <c r="K83" i="31"/>
  <c r="J83" i="31"/>
  <c r="I83" i="31"/>
  <c r="G83" i="31"/>
  <c r="K82" i="31"/>
  <c r="J82" i="31"/>
  <c r="D122" i="31" s="1"/>
  <c r="F122" i="31" s="1"/>
  <c r="I82" i="31"/>
  <c r="G82" i="31"/>
  <c r="N81" i="31"/>
  <c r="M81" i="31"/>
  <c r="N80" i="31"/>
  <c r="M80" i="31"/>
  <c r="N79" i="31"/>
  <c r="M79" i="31"/>
  <c r="N78" i="31"/>
  <c r="M78" i="31"/>
  <c r="N77" i="31"/>
  <c r="M77" i="31"/>
  <c r="N73" i="31"/>
  <c r="M73" i="31"/>
  <c r="L73" i="31"/>
  <c r="N72" i="31"/>
  <c r="M72" i="31"/>
  <c r="L72" i="31"/>
  <c r="N71" i="31"/>
  <c r="M71" i="31"/>
  <c r="L71" i="31"/>
  <c r="N70" i="31"/>
  <c r="M70" i="31"/>
  <c r="L70" i="31"/>
  <c r="N69" i="31"/>
  <c r="M69" i="31"/>
  <c r="L69" i="31"/>
  <c r="N68" i="31"/>
  <c r="M68" i="31"/>
  <c r="L68" i="31"/>
  <c r="N67" i="31"/>
  <c r="M67" i="31"/>
  <c r="L67" i="31"/>
  <c r="N66" i="31"/>
  <c r="M66" i="31"/>
  <c r="L66" i="31"/>
  <c r="N65" i="31"/>
  <c r="M65" i="31"/>
  <c r="L65" i="31"/>
  <c r="N64" i="31"/>
  <c r="M64" i="31"/>
  <c r="L64" i="31"/>
  <c r="N63" i="31"/>
  <c r="M63" i="31"/>
  <c r="L63" i="31"/>
  <c r="N62" i="31"/>
  <c r="M62" i="31"/>
  <c r="L62" i="31"/>
  <c r="N61" i="31"/>
  <c r="M61" i="31"/>
  <c r="L61" i="31"/>
  <c r="N60" i="31"/>
  <c r="M60" i="31"/>
  <c r="L60" i="31"/>
  <c r="N59" i="31"/>
  <c r="M59" i="31"/>
  <c r="L59" i="31"/>
  <c r="N58" i="31"/>
  <c r="M58" i="31"/>
  <c r="L58" i="31"/>
  <c r="N57" i="31"/>
  <c r="M57" i="31"/>
  <c r="L57" i="31"/>
  <c r="N56" i="31"/>
  <c r="M56" i="31"/>
  <c r="L56" i="31"/>
  <c r="N55" i="31"/>
  <c r="M55" i="31"/>
  <c r="L55" i="31"/>
  <c r="N54" i="31"/>
  <c r="M54" i="31"/>
  <c r="L54" i="31"/>
  <c r="N53" i="31"/>
  <c r="M53" i="31"/>
  <c r="L53" i="31"/>
  <c r="N52" i="31"/>
  <c r="M52" i="31"/>
  <c r="L52" i="31"/>
  <c r="N51" i="31"/>
  <c r="M51" i="31"/>
  <c r="L51" i="31"/>
  <c r="N50" i="31"/>
  <c r="M50" i="31"/>
  <c r="L50" i="31"/>
  <c r="N49" i="31"/>
  <c r="M49" i="31"/>
  <c r="L49" i="31"/>
  <c r="N48" i="31"/>
  <c r="M48" i="31"/>
  <c r="L48" i="31"/>
  <c r="N47" i="31"/>
  <c r="M47" i="31"/>
  <c r="L47" i="31"/>
  <c r="N46" i="31"/>
  <c r="M46" i="31"/>
  <c r="L46" i="31"/>
  <c r="N45" i="31"/>
  <c r="M45" i="31"/>
  <c r="L45" i="31"/>
  <c r="N44" i="31"/>
  <c r="M44" i="31"/>
  <c r="L44" i="31"/>
  <c r="N43" i="31"/>
  <c r="M43" i="31"/>
  <c r="L43" i="31"/>
  <c r="N42" i="31"/>
  <c r="M42" i="31"/>
  <c r="L42" i="31"/>
  <c r="N41" i="31"/>
  <c r="M41" i="31"/>
  <c r="L41" i="31"/>
  <c r="N40" i="31"/>
  <c r="M40" i="31"/>
  <c r="L40" i="31"/>
  <c r="N39" i="31"/>
  <c r="M39" i="31"/>
  <c r="L39" i="31"/>
  <c r="N38" i="31"/>
  <c r="M38" i="31"/>
  <c r="L38" i="31"/>
  <c r="N37" i="31"/>
  <c r="M37" i="31"/>
  <c r="L37" i="31"/>
  <c r="N36" i="31"/>
  <c r="M36" i="31"/>
  <c r="L36" i="31"/>
  <c r="N35" i="31"/>
  <c r="M35" i="31"/>
  <c r="L35" i="31"/>
  <c r="N34" i="31"/>
  <c r="M34" i="31"/>
  <c r="L34" i="31"/>
  <c r="N33" i="31"/>
  <c r="M33" i="31"/>
  <c r="L33" i="31"/>
  <c r="N32" i="31"/>
  <c r="M32" i="31"/>
  <c r="L32" i="31"/>
  <c r="N31" i="31"/>
  <c r="M31" i="31"/>
  <c r="L31" i="31"/>
  <c r="N30" i="31"/>
  <c r="M30" i="31"/>
  <c r="L30" i="31"/>
  <c r="N29" i="31"/>
  <c r="M29" i="31"/>
  <c r="L29" i="31"/>
  <c r="L28" i="31"/>
  <c r="N27" i="31"/>
  <c r="M27" i="31"/>
  <c r="L27" i="31"/>
  <c r="N26" i="31"/>
  <c r="M26" i="31"/>
  <c r="L26" i="31"/>
  <c r="N25" i="31"/>
  <c r="M25" i="31"/>
  <c r="L25" i="31"/>
  <c r="N24" i="31"/>
  <c r="M24" i="31"/>
  <c r="L24" i="31"/>
  <c r="N23" i="31"/>
  <c r="M23" i="31"/>
  <c r="L23" i="31"/>
  <c r="N22" i="31"/>
  <c r="M22" i="31"/>
  <c r="L22" i="31"/>
  <c r="N21" i="31"/>
  <c r="M21" i="31"/>
  <c r="L21" i="31"/>
  <c r="N20" i="31"/>
  <c r="M20" i="31"/>
  <c r="L20" i="31"/>
  <c r="N19" i="31"/>
  <c r="M19" i="31"/>
  <c r="L19" i="31"/>
  <c r="N18" i="31"/>
  <c r="M18" i="31"/>
  <c r="L18" i="31"/>
  <c r="N17" i="31"/>
  <c r="M17" i="31"/>
  <c r="L17" i="31"/>
  <c r="N16" i="31"/>
  <c r="M16" i="31"/>
  <c r="L16" i="31"/>
  <c r="N15" i="31"/>
  <c r="M15" i="31"/>
  <c r="L15" i="31"/>
  <c r="N14" i="31"/>
  <c r="M14" i="31"/>
  <c r="L14" i="31"/>
  <c r="N13" i="31"/>
  <c r="M13" i="31"/>
  <c r="L13" i="31"/>
  <c r="N12" i="31"/>
  <c r="M12" i="31"/>
  <c r="L12" i="31"/>
  <c r="N11" i="31"/>
  <c r="M11" i="31"/>
  <c r="L11" i="31"/>
  <c r="N10" i="31"/>
  <c r="M10" i="31"/>
  <c r="L10" i="31"/>
  <c r="N9" i="31"/>
  <c r="M9" i="31"/>
  <c r="L9" i="31"/>
  <c r="N8" i="31"/>
  <c r="M8" i="31"/>
  <c r="L8" i="31"/>
  <c r="N7" i="31"/>
  <c r="M7" i="31"/>
  <c r="L7" i="31"/>
  <c r="N6" i="31"/>
  <c r="M6" i="31"/>
  <c r="L6" i="31"/>
  <c r="N5" i="31"/>
  <c r="M5" i="31"/>
  <c r="L5" i="31"/>
  <c r="N4" i="31"/>
  <c r="M4" i="31"/>
  <c r="L4" i="31"/>
  <c r="N3" i="31"/>
  <c r="M3" i="31"/>
  <c r="L3" i="31"/>
  <c r="N2" i="31"/>
  <c r="M2" i="31"/>
  <c r="L2" i="31"/>
  <c r="M82" i="31" l="1"/>
  <c r="D120" i="31" s="1"/>
  <c r="F120" i="31" s="1"/>
  <c r="M58" i="32"/>
  <c r="N59" i="32"/>
  <c r="M67" i="32"/>
  <c r="N46" i="32"/>
  <c r="D99" i="32" s="1"/>
  <c r="F99" i="32" s="1"/>
  <c r="P53" i="39"/>
  <c r="O53" i="39"/>
  <c r="O55" i="39"/>
  <c r="O57" i="39"/>
  <c r="P57" i="39"/>
  <c r="P59" i="39"/>
  <c r="O59" i="39"/>
  <c r="N83" i="31"/>
  <c r="M83" i="31"/>
  <c r="N108" i="31"/>
  <c r="N107" i="31"/>
  <c r="M108" i="31"/>
  <c r="O50" i="39"/>
  <c r="O61" i="39"/>
  <c r="N97" i="31"/>
  <c r="N96" i="31"/>
  <c r="N47" i="32"/>
  <c r="M59" i="32"/>
  <c r="O52" i="39"/>
  <c r="P52" i="39"/>
  <c r="P54" i="39"/>
  <c r="P62" i="39"/>
  <c r="O62" i="39"/>
  <c r="M47" i="32"/>
  <c r="M46" i="32"/>
  <c r="D80" i="32" s="1"/>
  <c r="F80" i="32" s="1"/>
  <c r="P56" i="39"/>
  <c r="O56" i="39"/>
  <c r="O51" i="39"/>
  <c r="P51" i="39"/>
  <c r="P60" i="39"/>
  <c r="N82" i="31"/>
  <c r="D139" i="31" s="1"/>
  <c r="F139" i="31" s="1"/>
  <c r="P58" i="39"/>
  <c r="N58" i="32"/>
  <c r="N67" i="32"/>
  <c r="F33" i="29" l="1"/>
  <c r="T4" i="13"/>
  <c r="U4" i="13"/>
  <c r="T5" i="13"/>
  <c r="U5" i="13"/>
  <c r="T6" i="13"/>
  <c r="U6" i="13"/>
  <c r="T7" i="13"/>
  <c r="U7" i="13"/>
  <c r="T8" i="13"/>
  <c r="U8" i="13"/>
  <c r="T9" i="13"/>
  <c r="U9" i="13"/>
  <c r="T10" i="13"/>
  <c r="U10" i="13"/>
  <c r="T11" i="13"/>
  <c r="U11" i="13"/>
  <c r="T12" i="13"/>
  <c r="U12" i="13"/>
  <c r="T13" i="13"/>
  <c r="U13" i="13"/>
  <c r="O19" i="13"/>
  <c r="N19" i="13"/>
  <c r="O18" i="13"/>
  <c r="N18" i="13"/>
  <c r="J21" i="13"/>
  <c r="B39" i="29" s="1"/>
  <c r="I21" i="13"/>
  <c r="D39" i="29" s="1"/>
  <c r="E23" i="13"/>
  <c r="B35" i="29" s="1"/>
  <c r="D23" i="13"/>
  <c r="D35" i="29" s="1"/>
  <c r="O17" i="13"/>
  <c r="H35" i="29" s="1"/>
  <c r="N17" i="13"/>
  <c r="J35" i="29" s="1"/>
  <c r="R17" i="13"/>
  <c r="H41" i="29" s="1"/>
  <c r="Q17" i="13"/>
  <c r="J41" i="29" s="1"/>
  <c r="J20" i="13"/>
  <c r="I20" i="13"/>
  <c r="G18" i="13"/>
  <c r="E22" i="13"/>
  <c r="D22" i="13"/>
  <c r="B20" i="13"/>
  <c r="O16" i="13"/>
  <c r="H34" i="29" s="1"/>
  <c r="N16" i="13"/>
  <c r="J34" i="29" s="1"/>
  <c r="R16" i="13"/>
  <c r="H40" i="29" s="1"/>
  <c r="Q16" i="13"/>
  <c r="J40" i="29" s="1"/>
  <c r="I40" i="29"/>
  <c r="G40" i="29"/>
  <c r="D38" i="29"/>
  <c r="B38" i="29"/>
  <c r="I34" i="29"/>
  <c r="J36" i="29" s="1"/>
  <c r="G34" i="29"/>
  <c r="H36" i="29" s="1"/>
  <c r="D34" i="29"/>
  <c r="B34" i="29"/>
  <c r="H37" i="29" l="1"/>
  <c r="U16" i="13"/>
  <c r="U17" i="13" s="1"/>
  <c r="H42" i="29" s="1"/>
  <c r="L14" i="13"/>
  <c r="D30" i="29" s="1"/>
  <c r="T16" i="13"/>
  <c r="T17" i="13" s="1"/>
  <c r="J42" i="29" s="1"/>
  <c r="J37" i="29"/>
</calcChain>
</file>

<file path=xl/sharedStrings.xml><?xml version="1.0" encoding="utf-8"?>
<sst xmlns="http://schemas.openxmlformats.org/spreadsheetml/2006/main" count="9317" uniqueCount="1141">
  <si>
    <t>average</t>
  </si>
  <si>
    <t>UWYO Stable Isotope Facility</t>
  </si>
  <si>
    <t>University of Wyoming</t>
  </si>
  <si>
    <t>Laramie, WY 82071</t>
  </si>
  <si>
    <t>Craig Cook</t>
  </si>
  <si>
    <t>Date Submited:</t>
  </si>
  <si>
    <t>Analytical Code:</t>
  </si>
  <si>
    <t>Address:</t>
  </si>
  <si>
    <t>email:</t>
  </si>
  <si>
    <t> (307) 766-6373</t>
  </si>
  <si>
    <t xml:space="preserve"> (307) 766-6403</t>
  </si>
  <si>
    <t>Faculty Director</t>
  </si>
  <si>
    <t>Facility Director</t>
  </si>
  <si>
    <t>Personnel:</t>
  </si>
  <si>
    <t>dgw@uwyo.edu</t>
  </si>
  <si>
    <t>ccook21@uwyo.edu</t>
  </si>
  <si>
    <t>Chandelle Macdonald</t>
  </si>
  <si>
    <t>cmacdon1@uwyo.edu</t>
  </si>
  <si>
    <t>Dr. David G. Williams</t>
  </si>
  <si>
    <t>Units:</t>
  </si>
  <si>
    <t>Isotope(s) requested:</t>
  </si>
  <si>
    <t>For questions about the analysis, please contact:</t>
  </si>
  <si>
    <t>(307) 766-6373</t>
  </si>
  <si>
    <t>uwyosif@uwyo.edu</t>
  </si>
  <si>
    <t>Phone:</t>
  </si>
  <si>
    <t>Fax:</t>
  </si>
  <si>
    <t>Wt% C</t>
  </si>
  <si>
    <t>Wt% N</t>
  </si>
  <si>
    <t>Identifier 1</t>
  </si>
  <si>
    <t>Known</t>
  </si>
  <si>
    <t>standard uncertainty</t>
  </si>
  <si>
    <t>Normalized</t>
  </si>
  <si>
    <t>Measured</t>
  </si>
  <si>
    <t>Line</t>
  </si>
  <si>
    <r>
      <t>δ</t>
    </r>
    <r>
      <rPr>
        <vertAlign val="superscript"/>
        <sz val="12"/>
        <rFont val="Times New Roman"/>
        <family val="1"/>
      </rPr>
      <t>15</t>
    </r>
    <r>
      <rPr>
        <sz val="12"/>
        <rFont val="Times New Roman"/>
        <family val="1"/>
      </rPr>
      <t>N known</t>
    </r>
  </si>
  <si>
    <r>
      <t>δ</t>
    </r>
    <r>
      <rPr>
        <vertAlign val="superscript"/>
        <sz val="12"/>
        <rFont val="Times New Roman"/>
        <family val="1"/>
      </rPr>
      <t>13</t>
    </r>
    <r>
      <rPr>
        <sz val="12"/>
        <rFont val="Times New Roman"/>
        <family val="1"/>
      </rPr>
      <t>C known</t>
    </r>
  </si>
  <si>
    <t>std uncertainty</t>
  </si>
  <si>
    <t>Comments</t>
  </si>
  <si>
    <t>Comments:</t>
  </si>
  <si>
    <t>Yellow</t>
  </si>
  <si>
    <t>Green</t>
  </si>
  <si>
    <t>Wt% N*</t>
  </si>
  <si>
    <t>Wt% C*</t>
  </si>
  <si>
    <t>Weight percent values wrong. Use with caution.</t>
  </si>
  <si>
    <t>Pink</t>
  </si>
  <si>
    <t>Peak amplitudes too low for reliable results. Use with extreme caution or rerun the sample.</t>
  </si>
  <si>
    <t>Blue</t>
  </si>
  <si>
    <t>Sample lost during the analysis. Reload and rerun the sample.</t>
  </si>
  <si>
    <t>Olive</t>
  </si>
  <si>
    <t>Possible sample ID problem.  Check loading documents.</t>
  </si>
  <si>
    <t>normalized</t>
  </si>
  <si>
    <t>Master Technician</t>
  </si>
  <si>
    <t>Contact information for UW Stable Isotope Facility:</t>
  </si>
  <si>
    <t>Berry Biodiversity Center Rm 214</t>
  </si>
  <si>
    <t xml:space="preserve">Known </t>
  </si>
  <si>
    <t>Reference Material 1</t>
  </si>
  <si>
    <t>Reference Material 2</t>
  </si>
  <si>
    <t>Reference Material 3</t>
  </si>
  <si>
    <t>Quality Control Color Legend</t>
  </si>
  <si>
    <t>Quality Control Data</t>
  </si>
  <si>
    <t>Number of unknown samples analyzed:</t>
  </si>
  <si>
    <t>Number of reference samples analyzed:</t>
  </si>
  <si>
    <t>Reviewer:</t>
  </si>
  <si>
    <t>Title:</t>
  </si>
  <si>
    <t>Date Reviewed:</t>
  </si>
  <si>
    <t>Quality Assurance Approval</t>
  </si>
  <si>
    <t>Job submission contact:</t>
  </si>
  <si>
    <t>*Sample weight percents are calculated using the sample weights reported by the user and are dependent upon the accuracy of these values.</t>
  </si>
  <si>
    <t>Date Reported:</t>
  </si>
  <si>
    <t>Date Invoiced:</t>
  </si>
  <si>
    <t>Initial:</t>
  </si>
  <si>
    <t>Final Report</t>
  </si>
  <si>
    <t>Sample Material(s):</t>
  </si>
  <si>
    <t>SIF ID</t>
  </si>
  <si>
    <t>Sample ID</t>
  </si>
  <si>
    <t>Instrument Used:</t>
  </si>
  <si>
    <r>
      <t>δ</t>
    </r>
    <r>
      <rPr>
        <vertAlign val="superscript"/>
        <sz val="12"/>
        <rFont val="Times New Roman"/>
        <family val="1"/>
      </rPr>
      <t>13</t>
    </r>
    <r>
      <rPr>
        <sz val="12"/>
        <rFont val="Times New Roman"/>
        <family val="1"/>
      </rPr>
      <t>C, δ</t>
    </r>
    <r>
      <rPr>
        <vertAlign val="superscript"/>
        <sz val="12"/>
        <rFont val="Times New Roman"/>
        <family val="1"/>
      </rPr>
      <t>15</t>
    </r>
    <r>
      <rPr>
        <sz val="12"/>
        <rFont val="Times New Roman"/>
        <family val="1"/>
      </rPr>
      <t xml:space="preserve">N </t>
    </r>
  </si>
  <si>
    <t>010 (combustion/reduction organics)</t>
  </si>
  <si>
    <t xml:space="preserve">Record Keeping </t>
  </si>
  <si>
    <t>Principal Investigator:</t>
  </si>
  <si>
    <r>
      <t>δ</t>
    </r>
    <r>
      <rPr>
        <b/>
        <vertAlign val="superscript"/>
        <sz val="14"/>
        <rFont val="Times New Roman"/>
        <family val="1"/>
      </rPr>
      <t>15</t>
    </r>
    <r>
      <rPr>
        <b/>
        <sz val="14"/>
        <rFont val="Times New Roman"/>
        <family val="1"/>
      </rPr>
      <t>N</t>
    </r>
  </si>
  <si>
    <r>
      <t>δ</t>
    </r>
    <r>
      <rPr>
        <b/>
        <vertAlign val="superscript"/>
        <sz val="14"/>
        <rFont val="Times New Roman"/>
        <family val="1"/>
      </rPr>
      <t>13</t>
    </r>
    <r>
      <rPr>
        <b/>
        <sz val="14"/>
        <rFont val="Times New Roman"/>
        <family val="1"/>
      </rPr>
      <t>C</t>
    </r>
  </si>
  <si>
    <t>Analytical Comments:</t>
  </si>
  <si>
    <t>Weight Percent</t>
  </si>
  <si>
    <t>C:N ratio</t>
  </si>
  <si>
    <t>36-UWSIF-Glutamic 1</t>
  </si>
  <si>
    <t>39-UWSIF-Glutamic 2</t>
  </si>
  <si>
    <r>
      <t>δ</t>
    </r>
    <r>
      <rPr>
        <vertAlign val="superscript"/>
        <sz val="12"/>
        <color indexed="60"/>
        <rFont val="Times New Roman"/>
        <family val="1"/>
      </rPr>
      <t>13</t>
    </r>
    <r>
      <rPr>
        <sz val="12"/>
        <color indexed="60"/>
        <rFont val="Times New Roman"/>
        <family val="1"/>
      </rPr>
      <t xml:space="preserve">C </t>
    </r>
    <r>
      <rPr>
        <vertAlign val="subscript"/>
        <sz val="12"/>
        <color indexed="60"/>
        <rFont val="Times New Roman"/>
        <family val="1"/>
      </rPr>
      <t>VPDB</t>
    </r>
  </si>
  <si>
    <t>Project:</t>
  </si>
  <si>
    <r>
      <t xml:space="preserve">2 </t>
    </r>
    <r>
      <rPr>
        <sz val="12"/>
        <color rgb="FF8F2E00"/>
        <rFont val="Calibri"/>
        <family val="2"/>
      </rPr>
      <t>σ</t>
    </r>
    <r>
      <rPr>
        <sz val="12"/>
        <color rgb="FF8F2E00"/>
        <rFont val="Times New Roman"/>
        <family val="1"/>
      </rPr>
      <t xml:space="preserve"> = 0.3</t>
    </r>
  </si>
  <si>
    <r>
      <t xml:space="preserve">2 </t>
    </r>
    <r>
      <rPr>
        <sz val="12"/>
        <color rgb="FF8F2E00"/>
        <rFont val="Calibri"/>
        <family val="2"/>
      </rPr>
      <t>σ</t>
    </r>
    <r>
      <rPr>
        <sz val="12"/>
        <color rgb="FF8F2E00"/>
        <rFont val="Times New Roman"/>
        <family val="1"/>
      </rPr>
      <t xml:space="preserve"> = 0.4</t>
    </r>
  </si>
  <si>
    <r>
      <t>δ</t>
    </r>
    <r>
      <rPr>
        <vertAlign val="superscript"/>
        <sz val="12"/>
        <color rgb="FF8F2E00"/>
        <rFont val="Times New Roman"/>
        <family val="1"/>
      </rPr>
      <t>13</t>
    </r>
    <r>
      <rPr>
        <sz val="12"/>
        <color rgb="FF8F2E00"/>
        <rFont val="Times New Roman"/>
        <family val="1"/>
      </rPr>
      <t>C</t>
    </r>
    <r>
      <rPr>
        <vertAlign val="subscript"/>
        <sz val="12"/>
        <color rgb="FF8F2E00"/>
        <rFont val="Times New Roman"/>
        <family val="1"/>
      </rPr>
      <t xml:space="preserve"> VPDB</t>
    </r>
  </si>
  <si>
    <t>Actual</t>
  </si>
  <si>
    <t>Carlo Erba 1110 Elemental Analyzer coupled to a  Thermo Delta V IRMS</t>
  </si>
  <si>
    <t>36-UWSIF-UT Glut 1-20220027.13</t>
  </si>
  <si>
    <t>36-UWSIF-UT Glut 1-20220027.14</t>
  </si>
  <si>
    <t>36-UWSIF-UT Glut 1-20220027.15</t>
  </si>
  <si>
    <t>36-UWSIF-UT Glut 1-20220027.16</t>
  </si>
  <si>
    <t>36-UWSIF-UT Glut 1-20220027.17</t>
  </si>
  <si>
    <t>36-UWSIF-UT Glut 1-20220027.18</t>
  </si>
  <si>
    <t>36-UWSIF-UT Glut 1-20220027.19</t>
  </si>
  <si>
    <t>36-UWSIF-UT Glut 1-20220027.111</t>
  </si>
  <si>
    <t>36-UWSIF-UT Glut 1-20220027.112</t>
  </si>
  <si>
    <t>39-UWSIF-UW Glut 2-20220027.11</t>
  </si>
  <si>
    <t>39-UWSIF-UW Glut 2-20220027.12</t>
  </si>
  <si>
    <t>39-UWSIF-UW Glut 2-20220027.13</t>
  </si>
  <si>
    <t>39-UWSIF-UW Glut 2-20220027.14</t>
  </si>
  <si>
    <t>39-UWSIF-UW Glut 2-20220027.15</t>
  </si>
  <si>
    <t>39-UWSIF-UW Glut 2-20220027.16</t>
  </si>
  <si>
    <t>39-UWSIF-UW Glut 2-20220027.17</t>
  </si>
  <si>
    <t>39-UWSIF-UW Glut 2-20220027.18</t>
  </si>
  <si>
    <t>04/14/22</t>
  </si>
  <si>
    <t>01-UWSIF-Liver-20220027.11</t>
  </si>
  <si>
    <t>01-UWSIF-Liver-20220027.12</t>
  </si>
  <si>
    <t>01-UWSIF-Liver-20220027.13</t>
  </si>
  <si>
    <t>01-UWSIF-Liver-20220027.15</t>
  </si>
  <si>
    <t>01-UWSIF-Liver-20220027.16</t>
  </si>
  <si>
    <t>36-UWSIF-UT Glut 1-20220027.23</t>
  </si>
  <si>
    <t>36-UWSIF-UT Glut 1-20220027.24</t>
  </si>
  <si>
    <t>36-UWSIF-UT Glut 1-20220027.25</t>
  </si>
  <si>
    <t>36-UWSIF-UT Glut 1-20220027.26</t>
  </si>
  <si>
    <t>36-UWSIF-UT Glut 1-20220027.27</t>
  </si>
  <si>
    <t>36-UWSIF-UT Glut 1-20220027.28</t>
  </si>
  <si>
    <t>36-UWSIF-UT Glut 1-20220027.29</t>
  </si>
  <si>
    <t>39-UWSIF-UW Glut 2-20220027.21</t>
  </si>
  <si>
    <t>39-UWSIF-UW Glut 2-20220027.22</t>
  </si>
  <si>
    <t>39-UWSIF-UW Glut 2-20220027.23</t>
  </si>
  <si>
    <t>39-UWSIF-UW Glut 2-20220027.24</t>
  </si>
  <si>
    <t>39-UWSIF-UW Glut 2-20220027.25</t>
  </si>
  <si>
    <t>39-UWSIF-UW Glut 2-20220027.26</t>
  </si>
  <si>
    <t>04/18/22</t>
  </si>
  <si>
    <t>01-UWSIF-Liver-20220027.21</t>
  </si>
  <si>
    <t>01-UWSIF-Liver-20220027.22</t>
  </si>
  <si>
    <t>01-UWSIF-Liver-20220027.23</t>
  </si>
  <si>
    <t>01-UWSIF-Liver-20220027.24</t>
  </si>
  <si>
    <t>01-UWSIF-Liver-20220027.25</t>
  </si>
  <si>
    <t>Job 2022-0027</t>
  </si>
  <si>
    <t>Nannette Nelson</t>
  </si>
  <si>
    <t>Fish &amp; Zooplankton</t>
  </si>
  <si>
    <t>Flathead Lake MeHg/SI Study</t>
  </si>
  <si>
    <t>01-UWSIF-Liver-</t>
  </si>
  <si>
    <t>20220027.001</t>
  </si>
  <si>
    <t>1201</t>
  </si>
  <si>
    <t>20220027.002</t>
  </si>
  <si>
    <t>692</t>
  </si>
  <si>
    <t>Replicate A11</t>
  </si>
  <si>
    <t>20220027.003</t>
  </si>
  <si>
    <t>696</t>
  </si>
  <si>
    <t>20220027.004</t>
  </si>
  <si>
    <t>699</t>
  </si>
  <si>
    <t>20220027.005</t>
  </si>
  <si>
    <t>1003</t>
  </si>
  <si>
    <t>20220027.006</t>
  </si>
  <si>
    <t>1007</t>
  </si>
  <si>
    <t>20220027.007</t>
  </si>
  <si>
    <t>1009</t>
  </si>
  <si>
    <t>20220027.008</t>
  </si>
  <si>
    <t>1011</t>
  </si>
  <si>
    <t>20220027.009</t>
  </si>
  <si>
    <t>1013</t>
  </si>
  <si>
    <t>20220027.010</t>
  </si>
  <si>
    <t>1015</t>
  </si>
  <si>
    <t>20220027.011</t>
  </si>
  <si>
    <t>1017</t>
  </si>
  <si>
    <t>20220027.012</t>
  </si>
  <si>
    <t>1019</t>
  </si>
  <si>
    <t>20220027.013</t>
  </si>
  <si>
    <t>1021</t>
  </si>
  <si>
    <t>20220027.014</t>
  </si>
  <si>
    <t>1023</t>
  </si>
  <si>
    <t>20220027.015</t>
  </si>
  <si>
    <t>1027</t>
  </si>
  <si>
    <t>20220027.016</t>
  </si>
  <si>
    <t>1029</t>
  </si>
  <si>
    <t>20220027.017</t>
  </si>
  <si>
    <t>1031</t>
  </si>
  <si>
    <t>20220027.018</t>
  </si>
  <si>
    <t>1035</t>
  </si>
  <si>
    <t>20220027.019</t>
  </si>
  <si>
    <t>1037</t>
  </si>
  <si>
    <t>20220027.020</t>
  </si>
  <si>
    <t>1041</t>
  </si>
  <si>
    <t>20220027.021</t>
  </si>
  <si>
    <t>1047</t>
  </si>
  <si>
    <t>20220027.022</t>
  </si>
  <si>
    <t>1049</t>
  </si>
  <si>
    <t>Replicate C8</t>
  </si>
  <si>
    <t>20220027.023</t>
  </si>
  <si>
    <t>1051</t>
  </si>
  <si>
    <t>20220027.024</t>
  </si>
  <si>
    <t>1053</t>
  </si>
  <si>
    <t>20220027.025</t>
  </si>
  <si>
    <t>1081</t>
  </si>
  <si>
    <t>20220027.026</t>
  </si>
  <si>
    <t>682</t>
  </si>
  <si>
    <t>20220027.027</t>
  </si>
  <si>
    <t>694</t>
  </si>
  <si>
    <t>20220027.028</t>
  </si>
  <si>
    <t>1001</t>
  </si>
  <si>
    <t>20220027.029</t>
  </si>
  <si>
    <t>1055</t>
  </si>
  <si>
    <t>20220027.030</t>
  </si>
  <si>
    <t>1057</t>
  </si>
  <si>
    <t>20220027.031</t>
  </si>
  <si>
    <t>1059</t>
  </si>
  <si>
    <t>20220027.032</t>
  </si>
  <si>
    <t>1061</t>
  </si>
  <si>
    <t>20220027.033</t>
  </si>
  <si>
    <t>1063</t>
  </si>
  <si>
    <t>20220027.034</t>
  </si>
  <si>
    <t>1065</t>
  </si>
  <si>
    <t>20220027.035</t>
  </si>
  <si>
    <t>1067</t>
  </si>
  <si>
    <t>20220027.036</t>
  </si>
  <si>
    <t>1071</t>
  </si>
  <si>
    <t>20220027.037</t>
  </si>
  <si>
    <t>1073</t>
  </si>
  <si>
    <t>20220027.038</t>
  </si>
  <si>
    <t>1075</t>
  </si>
  <si>
    <t>20220027.039</t>
  </si>
  <si>
    <t>1077</t>
  </si>
  <si>
    <t>20220027.040</t>
  </si>
  <si>
    <t>1079</t>
  </si>
  <si>
    <t>20220027.041</t>
  </si>
  <si>
    <t>1085</t>
  </si>
  <si>
    <t>20220027.042</t>
  </si>
  <si>
    <t>1087</t>
  </si>
  <si>
    <t>Replicate E11</t>
  </si>
  <si>
    <t>20220027.043</t>
  </si>
  <si>
    <t>1089</t>
  </si>
  <si>
    <t>20220027.044</t>
  </si>
  <si>
    <t>1093</t>
  </si>
  <si>
    <t>20220027.045</t>
  </si>
  <si>
    <t>1101</t>
  </si>
  <si>
    <t>20220027.046</t>
  </si>
  <si>
    <t>1103</t>
  </si>
  <si>
    <t>20220027.047</t>
  </si>
  <si>
    <t>1105</t>
  </si>
  <si>
    <t>20220027.048</t>
  </si>
  <si>
    <t>1107</t>
  </si>
  <si>
    <t>20220027.049</t>
  </si>
  <si>
    <t>1109</t>
  </si>
  <si>
    <t>20220027.050</t>
  </si>
  <si>
    <t>1111</t>
  </si>
  <si>
    <t>20220027.051</t>
  </si>
  <si>
    <t>1121</t>
  </si>
  <si>
    <t>20220027.052</t>
  </si>
  <si>
    <t>1123</t>
  </si>
  <si>
    <t>20220027.053</t>
  </si>
  <si>
    <t>1125</t>
  </si>
  <si>
    <t>20220027.054</t>
  </si>
  <si>
    <t>1127</t>
  </si>
  <si>
    <t>20220027.055</t>
  </si>
  <si>
    <t>1129</t>
  </si>
  <si>
    <t>20220027.056</t>
  </si>
  <si>
    <t>1131</t>
  </si>
  <si>
    <t>20220027.057</t>
  </si>
  <si>
    <t>1133</t>
  </si>
  <si>
    <t>20220027.058</t>
  </si>
  <si>
    <t>1135</t>
  </si>
  <si>
    <t>20220027.059</t>
  </si>
  <si>
    <t>1137</t>
  </si>
  <si>
    <t>20220027.060</t>
  </si>
  <si>
    <t>1139</t>
  </si>
  <si>
    <t>20220027.061</t>
  </si>
  <si>
    <t>1141</t>
  </si>
  <si>
    <t>20220027.062</t>
  </si>
  <si>
    <t>869</t>
  </si>
  <si>
    <t>20220027.063</t>
  </si>
  <si>
    <t>813</t>
  </si>
  <si>
    <t>20220027.064</t>
  </si>
  <si>
    <t>020A</t>
  </si>
  <si>
    <t>20220027.065</t>
  </si>
  <si>
    <t>020B</t>
  </si>
  <si>
    <t>20220027.066</t>
  </si>
  <si>
    <t>020C</t>
  </si>
  <si>
    <t>20220027.067</t>
  </si>
  <si>
    <t>022A</t>
  </si>
  <si>
    <t>20220027.068</t>
  </si>
  <si>
    <t>022B</t>
  </si>
  <si>
    <t>Replicate H8</t>
  </si>
  <si>
    <t>20220027.069</t>
  </si>
  <si>
    <t>022C</t>
  </si>
  <si>
    <t>20220027.070</t>
  </si>
  <si>
    <t>024A</t>
  </si>
  <si>
    <t>20220027.071</t>
  </si>
  <si>
    <t>024B</t>
  </si>
  <si>
    <t>20220027.072</t>
  </si>
  <si>
    <t>024C</t>
  </si>
  <si>
    <t>20220027.073</t>
  </si>
  <si>
    <t>026A</t>
  </si>
  <si>
    <t>20220027.074</t>
  </si>
  <si>
    <t>026B</t>
  </si>
  <si>
    <t>20220027.075</t>
  </si>
  <si>
    <t>026C</t>
  </si>
  <si>
    <t>20220027.076</t>
  </si>
  <si>
    <t>028A</t>
  </si>
  <si>
    <t>20220027.077</t>
  </si>
  <si>
    <t>028B</t>
  </si>
  <si>
    <t>20220027.078</t>
  </si>
  <si>
    <t>028C</t>
  </si>
  <si>
    <t>20220027.079</t>
  </si>
  <si>
    <t>030A</t>
  </si>
  <si>
    <t>20220027.080</t>
  </si>
  <si>
    <t>030B</t>
  </si>
  <si>
    <t>20220027.081</t>
  </si>
  <si>
    <t>030C</t>
  </si>
  <si>
    <t>20220027.082</t>
  </si>
  <si>
    <t>032A</t>
  </si>
  <si>
    <t>20220027.083</t>
  </si>
  <si>
    <t>032B</t>
  </si>
  <si>
    <t>20220027.084</t>
  </si>
  <si>
    <t>032C</t>
  </si>
  <si>
    <t>20220027.085</t>
  </si>
  <si>
    <t>034A</t>
  </si>
  <si>
    <t>20220027.086</t>
  </si>
  <si>
    <t>034B</t>
  </si>
  <si>
    <t>20220027.087</t>
  </si>
  <si>
    <t>034C</t>
  </si>
  <si>
    <t>20220027.088</t>
  </si>
  <si>
    <t>036A</t>
  </si>
  <si>
    <t>20220027.089</t>
  </si>
  <si>
    <t>036B</t>
  </si>
  <si>
    <t>20220027.090</t>
  </si>
  <si>
    <t>036C</t>
  </si>
  <si>
    <t>20220027.091</t>
  </si>
  <si>
    <t>038A</t>
  </si>
  <si>
    <t>20220027.092</t>
  </si>
  <si>
    <t>038B</t>
  </si>
  <si>
    <t>20220027.093</t>
  </si>
  <si>
    <t>038C</t>
  </si>
  <si>
    <t>20220027.094</t>
  </si>
  <si>
    <t>040A</t>
  </si>
  <si>
    <t>20220027.095</t>
  </si>
  <si>
    <t>040B</t>
  </si>
  <si>
    <t>20220027.096</t>
  </si>
  <si>
    <t>040C</t>
  </si>
  <si>
    <t>20220027.097</t>
  </si>
  <si>
    <t>042A</t>
  </si>
  <si>
    <t>20220027.098</t>
  </si>
  <si>
    <t>042B</t>
  </si>
  <si>
    <t>20220027.099</t>
  </si>
  <si>
    <t>042C</t>
  </si>
  <si>
    <t>20220027.100</t>
  </si>
  <si>
    <t>044A</t>
  </si>
  <si>
    <t>20220027.101</t>
  </si>
  <si>
    <t>044B</t>
  </si>
  <si>
    <t>20220027.102</t>
  </si>
  <si>
    <t>044C</t>
  </si>
  <si>
    <t>Date</t>
  </si>
  <si>
    <t>Identifier 2</t>
  </si>
  <si>
    <t>Amount</t>
  </si>
  <si>
    <t>Ampl  28</t>
  </si>
  <si>
    <r>
      <t>d</t>
    </r>
    <r>
      <rPr>
        <b/>
        <sz val="10"/>
        <rFont val="MS Sans Serif"/>
        <family val="2"/>
      </rPr>
      <t xml:space="preserve"> </t>
    </r>
    <r>
      <rPr>
        <b/>
        <vertAlign val="superscript"/>
        <sz val="10"/>
        <rFont val="MS Sans Serif"/>
        <family val="2"/>
      </rPr>
      <t>15</t>
    </r>
    <r>
      <rPr>
        <b/>
        <sz val="10"/>
        <rFont val="MS Sans Serif"/>
        <family val="2"/>
      </rPr>
      <t>N/</t>
    </r>
    <r>
      <rPr>
        <b/>
        <vertAlign val="superscript"/>
        <sz val="10"/>
        <rFont val="MS Sans Serif"/>
        <family val="2"/>
      </rPr>
      <t>14</t>
    </r>
    <r>
      <rPr>
        <b/>
        <sz val="10"/>
        <rFont val="MS Sans Serif"/>
        <family val="2"/>
      </rPr>
      <t>N</t>
    </r>
  </si>
  <si>
    <t>Ampl  44</t>
  </si>
  <si>
    <r>
      <t>d</t>
    </r>
    <r>
      <rPr>
        <b/>
        <sz val="10"/>
        <rFont val="MS Sans Serif"/>
        <family val="2"/>
      </rPr>
      <t xml:space="preserve"> </t>
    </r>
    <r>
      <rPr>
        <b/>
        <vertAlign val="superscript"/>
        <sz val="10"/>
        <rFont val="MS Sans Serif"/>
        <family val="2"/>
      </rPr>
      <t>13</t>
    </r>
    <r>
      <rPr>
        <b/>
        <sz val="10"/>
        <rFont val="MS Sans Serif"/>
        <family val="2"/>
      </rPr>
      <t>C/</t>
    </r>
    <r>
      <rPr>
        <b/>
        <vertAlign val="superscript"/>
        <sz val="10"/>
        <rFont val="MS Sans Serif"/>
        <family val="2"/>
      </rPr>
      <t>12</t>
    </r>
    <r>
      <rPr>
        <b/>
        <sz val="10"/>
        <rFont val="MS Sans Serif"/>
        <family val="2"/>
      </rPr>
      <t>C</t>
    </r>
  </si>
  <si>
    <t>Nitrogen %</t>
  </si>
  <si>
    <t>Carbon %</t>
  </si>
  <si>
    <t>C:N</t>
  </si>
  <si>
    <r>
      <t xml:space="preserve">Corr. </t>
    </r>
    <r>
      <rPr>
        <b/>
        <sz val="10"/>
        <rFont val="Symbol"/>
        <family val="1"/>
        <charset val="2"/>
      </rPr>
      <t>d</t>
    </r>
    <r>
      <rPr>
        <b/>
        <vertAlign val="superscript"/>
        <sz val="10"/>
        <rFont val="MS Sans Serif"/>
        <family val="2"/>
      </rPr>
      <t>15</t>
    </r>
    <r>
      <rPr>
        <b/>
        <sz val="10"/>
        <rFont val="MS Sans Serif"/>
        <family val="2"/>
      </rPr>
      <t>N</t>
    </r>
  </si>
  <si>
    <r>
      <t xml:space="preserve">Corr. </t>
    </r>
    <r>
      <rPr>
        <b/>
        <sz val="10"/>
        <rFont val="Symbol"/>
        <family val="1"/>
        <charset val="2"/>
      </rPr>
      <t>d</t>
    </r>
    <r>
      <rPr>
        <b/>
        <vertAlign val="superscript"/>
        <sz val="10"/>
        <rFont val="MS Sans Serif"/>
        <family val="2"/>
      </rPr>
      <t>13</t>
    </r>
    <r>
      <rPr>
        <b/>
        <sz val="10"/>
        <rFont val="MS Sans Serif"/>
        <family val="2"/>
      </rPr>
      <t>C</t>
    </r>
  </si>
  <si>
    <t>Dropped with Liver</t>
  </si>
  <si>
    <t>Carousel didn't move.  Moved all data up one line</t>
  </si>
  <si>
    <t>04/15/22</t>
  </si>
  <si>
    <t>Reference Check</t>
  </si>
  <si>
    <t>std. dev.</t>
  </si>
  <si>
    <t>Reference Material</t>
  </si>
  <si>
    <t>36-UWSIF-UT Glut 1-</t>
  </si>
  <si>
    <t>39-UWSIF-UW Glut 2-</t>
  </si>
  <si>
    <t>15N Normalization</t>
  </si>
  <si>
    <t>Meas.</t>
  </si>
  <si>
    <t>UWSIF 36- UT Glutamic</t>
  </si>
  <si>
    <t>UWSIF 39- UW Glutamic 2</t>
  </si>
  <si>
    <t>Lab QC Check</t>
  </si>
  <si>
    <t>Ref. Check</t>
  </si>
  <si>
    <t>Corrected</t>
  </si>
  <si>
    <t>Acuracy</t>
  </si>
  <si>
    <t>UWSIF01 (Liver)</t>
  </si>
  <si>
    <t>Percentage</t>
  </si>
  <si>
    <t>13C Normalization</t>
  </si>
  <si>
    <t>Date Analyzed:</t>
  </si>
  <si>
    <t>Analyst:</t>
  </si>
  <si>
    <t>Instrument:</t>
  </si>
  <si>
    <t>Carlo Erba</t>
  </si>
  <si>
    <t>Drift Corr. Carbon %</t>
  </si>
  <si>
    <t>CR</t>
  </si>
  <si>
    <t>Row</t>
  </si>
  <si>
    <t>d 15N/14N</t>
  </si>
  <si>
    <t>d 13C/12C</t>
  </si>
  <si>
    <t>%N</t>
  </si>
  <si>
    <t>%C</t>
  </si>
  <si>
    <t>36-UWSIF-UT Glut 1-20220027.11</t>
  </si>
  <si>
    <t>36-UWSIF-UT Glut 1-20220027.12</t>
  </si>
  <si>
    <t>01-UWSIF-Liver-20220027.14</t>
  </si>
  <si>
    <t>dropped together</t>
  </si>
  <si>
    <t>01-UWSIF-Liver-20220027.17</t>
  </si>
  <si>
    <t>Carousel didn't move.</t>
  </si>
  <si>
    <t>01-UWSIF-Liver-20220027.18</t>
  </si>
  <si>
    <t>Component</t>
  </si>
  <si>
    <t>Peak Nr</t>
  </si>
  <si>
    <t>Amt%</t>
  </si>
  <si>
    <t>Area All</t>
  </si>
  <si>
    <t>Preparation</t>
  </si>
  <si>
    <t>Comment</t>
  </si>
  <si>
    <t>Area 44</t>
  </si>
  <si>
    <t>Area 28</t>
  </si>
  <si>
    <t>Is Ref _</t>
  </si>
  <si>
    <t>rR 45CO2/44CO2</t>
  </si>
  <si>
    <t>rR 29N2/28N2</t>
  </si>
  <si>
    <t>R 13C/12C</t>
  </si>
  <si>
    <t>R 15N/14N</t>
  </si>
  <si>
    <t>AT% 13C/12C</t>
  </si>
  <si>
    <t>AT% 15N/14N</t>
  </si>
  <si>
    <t>BGD 28</t>
  </si>
  <si>
    <t>BGD 29</t>
  </si>
  <si>
    <t>BGD 30</t>
  </si>
  <si>
    <t>BGD 44</t>
  </si>
  <si>
    <t>BGD 45</t>
  </si>
  <si>
    <t>BGD 46</t>
  </si>
  <si>
    <t>Time Code</t>
  </si>
  <si>
    <t>Sample Dilution</t>
  </si>
  <si>
    <t>Ampl  29</t>
  </si>
  <si>
    <t>2022-0027 Nelson Tray 1</t>
  </si>
  <si>
    <t>31.2</t>
  </si>
  <si>
    <t>23.2</t>
  </si>
  <si>
    <t>1000.6</t>
  </si>
  <si>
    <t>2022/04/14 12:01:47</t>
  </si>
  <si>
    <t>30.8</t>
  </si>
  <si>
    <t>22.9</t>
  </si>
  <si>
    <t>1058.2</t>
  </si>
  <si>
    <t>Nitrogen</t>
  </si>
  <si>
    <t>31.1</t>
  </si>
  <si>
    <t>23.1</t>
  </si>
  <si>
    <t>987.4</t>
  </si>
  <si>
    <t>Carbon</t>
  </si>
  <si>
    <t>0.1</t>
  </si>
  <si>
    <t>-0.0</t>
  </si>
  <si>
    <t>0.8</t>
  </si>
  <si>
    <t>1.0</t>
  </si>
  <si>
    <t>1.8</t>
  </si>
  <si>
    <t>2.1</t>
  </si>
  <si>
    <t>2.3</t>
  </si>
  <si>
    <t>CR 4/14/2022</t>
  </si>
  <si>
    <t>31.8</t>
  </si>
  <si>
    <t>23.9</t>
  </si>
  <si>
    <t>907.3</t>
  </si>
  <si>
    <t>2022/04/14 12:11:32</t>
  </si>
  <si>
    <t>31.3</t>
  </si>
  <si>
    <t>23.6</t>
  </si>
  <si>
    <t>991.3</t>
  </si>
  <si>
    <t>31.6</t>
  </si>
  <si>
    <t>23.7</t>
  </si>
  <si>
    <t>940.8</t>
  </si>
  <si>
    <t>0.2</t>
  </si>
  <si>
    <t>0.3</t>
  </si>
  <si>
    <t>0.9</t>
  </si>
  <si>
    <t>1.1</t>
  </si>
  <si>
    <t>1.9</t>
  </si>
  <si>
    <t>2.2</t>
  </si>
  <si>
    <t>2.4</t>
  </si>
  <si>
    <t>He PSI: 2450</t>
  </si>
  <si>
    <t>31.5</t>
  </si>
  <si>
    <t>23.8</t>
  </si>
  <si>
    <t>900.9</t>
  </si>
  <si>
    <t>2022/04/14 12:21:18</t>
  </si>
  <si>
    <t>31.0</t>
  </si>
  <si>
    <t>23.4</t>
  </si>
  <si>
    <t>986.6</t>
  </si>
  <si>
    <t>31.4</t>
  </si>
  <si>
    <t>930.7</t>
  </si>
  <si>
    <t>0.4</t>
  </si>
  <si>
    <t>0.5</t>
  </si>
  <si>
    <t>0.7</t>
  </si>
  <si>
    <t>1.5</t>
  </si>
  <si>
    <t>O2 PSI: 2100</t>
  </si>
  <si>
    <t>898.9</t>
  </si>
  <si>
    <t>2022/04/14 12:31:04</t>
  </si>
  <si>
    <t>30.5</t>
  </si>
  <si>
    <t>23.0</t>
  </si>
  <si>
    <t>983.3</t>
  </si>
  <si>
    <t>30.9</t>
  </si>
  <si>
    <t>935.1</t>
  </si>
  <si>
    <t>0.0</t>
  </si>
  <si>
    <t>1.2</t>
  </si>
  <si>
    <t>1.4</t>
  </si>
  <si>
    <t>2.0</t>
  </si>
  <si>
    <t>2.6</t>
  </si>
  <si>
    <t>M28: 31</t>
  </si>
  <si>
    <t>906.8</t>
  </si>
  <si>
    <t>2022/04/14 12:40:50</t>
  </si>
  <si>
    <t>30.7</t>
  </si>
  <si>
    <t>23.3</t>
  </si>
  <si>
    <t>992.3</t>
  </si>
  <si>
    <t>23.5</t>
  </si>
  <si>
    <t>947.0</t>
  </si>
  <si>
    <t>3.5</t>
  </si>
  <si>
    <t>4.1</t>
  </si>
  <si>
    <t>4.6</t>
  </si>
  <si>
    <t>3.7</t>
  </si>
  <si>
    <t>4.4</t>
  </si>
  <si>
    <t>5.0</t>
  </si>
  <si>
    <t>M29: 23</t>
  </si>
  <si>
    <t>32.2</t>
  </si>
  <si>
    <t>24.8</t>
  </si>
  <si>
    <t>937.9</t>
  </si>
  <si>
    <t>2022/04/14 12:50:35</t>
  </si>
  <si>
    <t>24.3</t>
  </si>
  <si>
    <t>1021.2</t>
  </si>
  <si>
    <t>31.7</t>
  </si>
  <si>
    <t>966.3</t>
  </si>
  <si>
    <t>2.5</t>
  </si>
  <si>
    <t>2.7</t>
  </si>
  <si>
    <t>M30: 489</t>
  </si>
  <si>
    <t>930.9</t>
  </si>
  <si>
    <t>2022/04/14 13:00:20</t>
  </si>
  <si>
    <t>30.6</t>
  </si>
  <si>
    <t>1013.2</t>
  </si>
  <si>
    <t>961.1</t>
  </si>
  <si>
    <t>0.6</t>
  </si>
  <si>
    <t>Peak Center: 2.976</t>
  </si>
  <si>
    <t>928.8</t>
  </si>
  <si>
    <t>2022/04/14 13:10:05</t>
  </si>
  <si>
    <t>30.3</t>
  </si>
  <si>
    <t>1013.6</t>
  </si>
  <si>
    <t>961.2</t>
  </si>
  <si>
    <t>1.3</t>
  </si>
  <si>
    <t>Instrument: Carlo Erba 1110 EA coupled to Thermo Delta V IRMS</t>
  </si>
  <si>
    <t>935.0</t>
  </si>
  <si>
    <t>2022/04/14 13:19:50</t>
  </si>
  <si>
    <t>1018.2</t>
  </si>
  <si>
    <t>965.7</t>
  </si>
  <si>
    <t>937.0</t>
  </si>
  <si>
    <t>2022/04/14 13:29:35</t>
  </si>
  <si>
    <t>30.0</t>
  </si>
  <si>
    <t>1021.4</t>
  </si>
  <si>
    <t>967.6</t>
  </si>
  <si>
    <t>1.6</t>
  </si>
  <si>
    <t>30.1</t>
  </si>
  <si>
    <t>939.9</t>
  </si>
  <si>
    <t>2022/04/14 13:39:21</t>
  </si>
  <si>
    <t>29.3</t>
  </si>
  <si>
    <t>22.4</t>
  </si>
  <si>
    <t>1024.4</t>
  </si>
  <si>
    <t>29.7</t>
  </si>
  <si>
    <t>22.5</t>
  </si>
  <si>
    <t>972.5</t>
  </si>
  <si>
    <t>29.8</t>
  </si>
  <si>
    <t>22.8</t>
  </si>
  <si>
    <t>944.6</t>
  </si>
  <si>
    <t>2022/04/14 13:49:06</t>
  </si>
  <si>
    <t>29.2</t>
  </si>
  <si>
    <t>22.3</t>
  </si>
  <si>
    <t>1029.6</t>
  </si>
  <si>
    <t>29.6</t>
  </si>
  <si>
    <t>978.7</t>
  </si>
  <si>
    <t>948.8</t>
  </si>
  <si>
    <t>2022/04/14 13:58:51</t>
  </si>
  <si>
    <t>1033.6</t>
  </si>
  <si>
    <t>22.6</t>
  </si>
  <si>
    <t>980.1</t>
  </si>
  <si>
    <t>2.8</t>
  </si>
  <si>
    <t>952.6</t>
  </si>
  <si>
    <t>2022/04/14 14:08:37</t>
  </si>
  <si>
    <t>1037.1</t>
  </si>
  <si>
    <t>30.2</t>
  </si>
  <si>
    <t>953.8</t>
  </si>
  <si>
    <t>2022/04/14 14:18:22</t>
  </si>
  <si>
    <t>22.7</t>
  </si>
  <si>
    <t>1040.0</t>
  </si>
  <si>
    <t>988.9</t>
  </si>
  <si>
    <t>960.9</t>
  </si>
  <si>
    <t>2022/04/14 14:28:08</t>
  </si>
  <si>
    <t>29.5</t>
  </si>
  <si>
    <t>1045.6</t>
  </si>
  <si>
    <t>993.3</t>
  </si>
  <si>
    <t>964.7</t>
  </si>
  <si>
    <t>2022/04/14 14:37:53</t>
  </si>
  <si>
    <t>1049.8</t>
  </si>
  <si>
    <t>997.7</t>
  </si>
  <si>
    <t>968.8</t>
  </si>
  <si>
    <t>2022/04/14 14:47:38</t>
  </si>
  <si>
    <t>1053.8</t>
  </si>
  <si>
    <t>999.4</t>
  </si>
  <si>
    <t>972.3</t>
  </si>
  <si>
    <t>2022/04/14 14:57:24</t>
  </si>
  <si>
    <t>1058.5</t>
  </si>
  <si>
    <t>29.9</t>
  </si>
  <si>
    <t>1005.4</t>
  </si>
  <si>
    <t>975.6</t>
  </si>
  <si>
    <t>2022/04/14 15:07:09</t>
  </si>
  <si>
    <t>1060.8</t>
  </si>
  <si>
    <t>1007.8</t>
  </si>
  <si>
    <t>979.3</t>
  </si>
  <si>
    <t>2022/04/14 15:16:55</t>
  </si>
  <si>
    <t>29.4</t>
  </si>
  <si>
    <t>1064.8</t>
  </si>
  <si>
    <t>1011.3</t>
  </si>
  <si>
    <t>981.5</t>
  </si>
  <si>
    <t>2022/04/14 15:26:40</t>
  </si>
  <si>
    <t>1067.2</t>
  </si>
  <si>
    <t>1013.7</t>
  </si>
  <si>
    <t>983.8</t>
  </si>
  <si>
    <t>2022/04/14 15:36:26</t>
  </si>
  <si>
    <t>1069.6</t>
  </si>
  <si>
    <t>1015.6</t>
  </si>
  <si>
    <t>986.3</t>
  </si>
  <si>
    <t>2022/04/14 15:46:11</t>
  </si>
  <si>
    <t>1071.8</t>
  </si>
  <si>
    <t>1018.1</t>
  </si>
  <si>
    <t>990.2</t>
  </si>
  <si>
    <t>2022/04/14 15:55:57</t>
  </si>
  <si>
    <t>1073.7</t>
  </si>
  <si>
    <t>1020.0</t>
  </si>
  <si>
    <t>2022/04/14 16:05:42</t>
  </si>
  <si>
    <t>1076.7</t>
  </si>
  <si>
    <t>1024.7</t>
  </si>
  <si>
    <t>994.1</t>
  </si>
  <si>
    <t>2022/04/14 16:15:28</t>
  </si>
  <si>
    <t>1080.3</t>
  </si>
  <si>
    <t>1025.7</t>
  </si>
  <si>
    <t>996.3</t>
  </si>
  <si>
    <t>2022/04/14 16:25:13</t>
  </si>
  <si>
    <t>1082.3</t>
  </si>
  <si>
    <t>1028.2</t>
  </si>
  <si>
    <t>999.6</t>
  </si>
  <si>
    <t>2022/04/14 16:34:59</t>
  </si>
  <si>
    <t>1085.7</t>
  </si>
  <si>
    <t>1030.9</t>
  </si>
  <si>
    <t>1002.0</t>
  </si>
  <si>
    <t>2022/04/14 16:44:44</t>
  </si>
  <si>
    <t>1087.9</t>
  </si>
  <si>
    <t>1032.9</t>
  </si>
  <si>
    <t>1003.9</t>
  </si>
  <si>
    <t>2022/04/14 16:54:30</t>
  </si>
  <si>
    <t>29.1</t>
  </si>
  <si>
    <t>1089.3</t>
  </si>
  <si>
    <t>1034.5</t>
  </si>
  <si>
    <t>1006.9</t>
  </si>
  <si>
    <t>2022/04/14 17:04:15</t>
  </si>
  <si>
    <t>1092.8</t>
  </si>
  <si>
    <t>1038.0</t>
  </si>
  <si>
    <t>1010.5</t>
  </si>
  <si>
    <t>2022/04/14 17:14:01</t>
  </si>
  <si>
    <t>1097.5</t>
  </si>
  <si>
    <t>1043.1</t>
  </si>
  <si>
    <t>1013.1</t>
  </si>
  <si>
    <t>2022/04/14 17:23:46</t>
  </si>
  <si>
    <t>1099.5</t>
  </si>
  <si>
    <t>1040.5</t>
  </si>
  <si>
    <t>1010.7</t>
  </si>
  <si>
    <t>2022/04/14 17:33:32</t>
  </si>
  <si>
    <t>29.0</t>
  </si>
  <si>
    <t>1098.1</t>
  </si>
  <si>
    <t>1040.6</t>
  </si>
  <si>
    <t>1010.3</t>
  </si>
  <si>
    <t>2022/04/14 17:43:17</t>
  </si>
  <si>
    <t>28.9</t>
  </si>
  <si>
    <t>22.2</t>
  </si>
  <si>
    <t>1097.2</t>
  </si>
  <si>
    <t>1038.8</t>
  </si>
  <si>
    <t>1010.6</t>
  </si>
  <si>
    <t>2022/04/14 17:53:03</t>
  </si>
  <si>
    <t>1098.0</t>
  </si>
  <si>
    <t>1040.2</t>
  </si>
  <si>
    <t>1012.8</t>
  </si>
  <si>
    <t>2022/04/14 18:02:48</t>
  </si>
  <si>
    <t>1099.4</t>
  </si>
  <si>
    <t>1042.4</t>
  </si>
  <si>
    <t>2022/04/14 18:12:34</t>
  </si>
  <si>
    <t>1100.9</t>
  </si>
  <si>
    <t>-0.1</t>
  </si>
  <si>
    <t>22.1</t>
  </si>
  <si>
    <t>997.0</t>
  </si>
  <si>
    <t>2022/04/14 18:22:19</t>
  </si>
  <si>
    <t>28.5</t>
  </si>
  <si>
    <t>21.7</t>
  </si>
  <si>
    <t>1085.2</t>
  </si>
  <si>
    <t>1032.5</t>
  </si>
  <si>
    <t>1009.7</t>
  </si>
  <si>
    <t>2022/04/14 18:32:05</t>
  </si>
  <si>
    <t>1096.2</t>
  </si>
  <si>
    <t>1043.4</t>
  </si>
  <si>
    <t>2022/04/14 18:41:51</t>
  </si>
  <si>
    <t>1102.8</t>
  </si>
  <si>
    <t>1052.9</t>
  </si>
  <si>
    <t>3.2</t>
  </si>
  <si>
    <t>2022/04/14 18:51:36</t>
  </si>
  <si>
    <t>1118.6</t>
  </si>
  <si>
    <t>1062.5</t>
  </si>
  <si>
    <t>1026.5</t>
  </si>
  <si>
    <t>2022/04/14 19:01:22</t>
  </si>
  <si>
    <t>1113.4</t>
  </si>
  <si>
    <t>1058.3</t>
  </si>
  <si>
    <t>1024.9</t>
  </si>
  <si>
    <t>2022/04/14 19:11:07</t>
  </si>
  <si>
    <t>1112.0</t>
  </si>
  <si>
    <t>-0.2</t>
  </si>
  <si>
    <t>28.8</t>
  </si>
  <si>
    <t>22.0</t>
  </si>
  <si>
    <t>1003.4</t>
  </si>
  <si>
    <t>2022/04/14 19:20:53</t>
  </si>
  <si>
    <t>28.3</t>
  </si>
  <si>
    <t>21.6</t>
  </si>
  <si>
    <t>1091.7</t>
  </si>
  <si>
    <t>21.9</t>
  </si>
  <si>
    <t>1014.5</t>
  </si>
  <si>
    <t>2022/04/14 19:30:39</t>
  </si>
  <si>
    <t>1101.3</t>
  </si>
  <si>
    <t>1045.9</t>
  </si>
  <si>
    <t>1016.7</t>
  </si>
  <si>
    <t>2022/04/14 19:40:24</t>
  </si>
  <si>
    <t>1103.0</t>
  </si>
  <si>
    <t>1049.4</t>
  </si>
  <si>
    <t>1018.9</t>
  </si>
  <si>
    <t>2022/04/14 19:50:10</t>
  </si>
  <si>
    <t>1105.3</t>
  </si>
  <si>
    <t>1049.1</t>
  </si>
  <si>
    <t>1017.4</t>
  </si>
  <si>
    <t>2022/04/14 19:59:55</t>
  </si>
  <si>
    <t>1105.1</t>
  </si>
  <si>
    <t>1050.3</t>
  </si>
  <si>
    <t>2022/04/14 20:09:41</t>
  </si>
  <si>
    <t>1106.8</t>
  </si>
  <si>
    <t>1052.1</t>
  </si>
  <si>
    <t>2022/04/14 20:19:27</t>
  </si>
  <si>
    <t>1108.2</t>
  </si>
  <si>
    <t>1055.4</t>
  </si>
  <si>
    <t>1022.7</t>
  </si>
  <si>
    <t>2022/04/14 20:29:12</t>
  </si>
  <si>
    <t>1109.6</t>
  </si>
  <si>
    <t>1056.7</t>
  </si>
  <si>
    <t>1023.6</t>
  </si>
  <si>
    <t>2022/04/14 20:38:58</t>
  </si>
  <si>
    <t>1110.7</t>
  </si>
  <si>
    <t>1055.7</t>
  </si>
  <si>
    <t>1024.3</t>
  </si>
  <si>
    <t>2022/04/14 20:48:44</t>
  </si>
  <si>
    <t>1109.0</t>
  </si>
  <si>
    <t>1057.2</t>
  </si>
  <si>
    <t>1024.8</t>
  </si>
  <si>
    <t>2022/04/14 20:58:29</t>
  </si>
  <si>
    <t>1111.4</t>
  </si>
  <si>
    <t>1054.7</t>
  </si>
  <si>
    <t>1.7</t>
  </si>
  <si>
    <t>2022/04/14 21:08:15</t>
  </si>
  <si>
    <t>1056.5</t>
  </si>
  <si>
    <t>1024.6</t>
  </si>
  <si>
    <t>2022/04/14 21:18:01</t>
  </si>
  <si>
    <t>1111.6</t>
  </si>
  <si>
    <t>1059.1</t>
  </si>
  <si>
    <t>2022/04/14 21:27:46</t>
  </si>
  <si>
    <t>1112.4</t>
  </si>
  <si>
    <t>1057.6</t>
  </si>
  <si>
    <t>1026.1</t>
  </si>
  <si>
    <t>2022/04/14 21:37:32</t>
  </si>
  <si>
    <t>1060.7</t>
  </si>
  <si>
    <t>1027.0</t>
  </si>
  <si>
    <t>2022/04/14 21:47:18</t>
  </si>
  <si>
    <t>1113.9</t>
  </si>
  <si>
    <t>1059.3</t>
  </si>
  <si>
    <t>1027.9</t>
  </si>
  <si>
    <t>2022/04/14 21:57:03</t>
  </si>
  <si>
    <t>1114.7</t>
  </si>
  <si>
    <t>1061.8</t>
  </si>
  <si>
    <t>1028.9</t>
  </si>
  <si>
    <t>2022/04/14 22:06:49</t>
  </si>
  <si>
    <t>1116.0</t>
  </si>
  <si>
    <t>1063.1</t>
  </si>
  <si>
    <t>2022/04/14 22:16:35</t>
  </si>
  <si>
    <t>1061.4</t>
  </si>
  <si>
    <t>1028.6</t>
  </si>
  <si>
    <t>2022/04/14 22:26:21</t>
  </si>
  <si>
    <t>1115.9</t>
  </si>
  <si>
    <t>1059.4</t>
  </si>
  <si>
    <t>1025.1</t>
  </si>
  <si>
    <t>2022/04/14 22:36:06</t>
  </si>
  <si>
    <t>28.7</t>
  </si>
  <si>
    <t>1112.5</t>
  </si>
  <si>
    <t>1054.9</t>
  </si>
  <si>
    <t>1021.8</t>
  </si>
  <si>
    <t>2022/04/14 22:45:52</t>
  </si>
  <si>
    <t>28.6</t>
  </si>
  <si>
    <t>1108.9</t>
  </si>
  <si>
    <t>1022.8</t>
  </si>
  <si>
    <t>2022/04/14 22:55:38</t>
  </si>
  <si>
    <t>1110.3</t>
  </si>
  <si>
    <t>1054.4</t>
  </si>
  <si>
    <t>1022.4</t>
  </si>
  <si>
    <t>2022/04/14 23:05:23</t>
  </si>
  <si>
    <t>1109.8</t>
  </si>
  <si>
    <t>1025.3</t>
  </si>
  <si>
    <t>2022/04/14 23:15:09</t>
  </si>
  <si>
    <t>1112.8</t>
  </si>
  <si>
    <t>1058.0</t>
  </si>
  <si>
    <t>1025.2</t>
  </si>
  <si>
    <t>2022/04/14 23:24:55</t>
  </si>
  <si>
    <t>1060.5</t>
  </si>
  <si>
    <t>1029.0</t>
  </si>
  <si>
    <t>2022/04/14 23:34:41</t>
  </si>
  <si>
    <t>1030.7</t>
  </si>
  <si>
    <t>2022/04/14 23:44:26</t>
  </si>
  <si>
    <t>1117.1</t>
  </si>
  <si>
    <t>1066.4</t>
  </si>
  <si>
    <t>1031.3</t>
  </si>
  <si>
    <t>2022/04/14 23:54:12</t>
  </si>
  <si>
    <t>1118.5</t>
  </si>
  <si>
    <t>1032.6</t>
  </si>
  <si>
    <t>2022/04/15 00:03:58</t>
  </si>
  <si>
    <t>1119.6</t>
  </si>
  <si>
    <t>1066.6</t>
  </si>
  <si>
    <t>1033.2</t>
  </si>
  <si>
    <t>2022/04/15 00:13:44</t>
  </si>
  <si>
    <t>1120.1</t>
  </si>
  <si>
    <t>1068.9</t>
  </si>
  <si>
    <t>1034.0</t>
  </si>
  <si>
    <t>2022/04/15 00:23:30</t>
  </si>
  <si>
    <t>1120.3</t>
  </si>
  <si>
    <t>1067.7</t>
  </si>
  <si>
    <t>1033.5</t>
  </si>
  <si>
    <t>2022/04/15 00:33:15</t>
  </si>
  <si>
    <t>1120.6</t>
  </si>
  <si>
    <t>2022/04/15 00:43:01</t>
  </si>
  <si>
    <t>1121.3</t>
  </si>
  <si>
    <t>1068.4</t>
  </si>
  <si>
    <t>1034.3</t>
  </si>
  <si>
    <t>2022/04/15 00:52:47</t>
  </si>
  <si>
    <t>1121.6</t>
  </si>
  <si>
    <t>1070.4</t>
  </si>
  <si>
    <t>1035.3</t>
  </si>
  <si>
    <t>2022/04/15 01:02:33</t>
  </si>
  <si>
    <t>1122.3</t>
  </si>
  <si>
    <t>1069.4</t>
  </si>
  <si>
    <t>1035.5</t>
  </si>
  <si>
    <t>2022/04/15 01:12:19</t>
  </si>
  <si>
    <t>1069.0</t>
  </si>
  <si>
    <t>1036.4</t>
  </si>
  <si>
    <t>2022/04/15 01:22:04</t>
  </si>
  <si>
    <t>1123.1</t>
  </si>
  <si>
    <t>1071.7</t>
  </si>
  <si>
    <t>1036.5</t>
  </si>
  <si>
    <t>2022/04/15 01:31:50</t>
  </si>
  <si>
    <t>1123.6</t>
  </si>
  <si>
    <t>1070.0</t>
  </si>
  <si>
    <t>1036.1</t>
  </si>
  <si>
    <t>2022/04/15 01:41:36</t>
  </si>
  <si>
    <t>1122.8</t>
  </si>
  <si>
    <t>1070.3</t>
  </si>
  <si>
    <t>1036.7</t>
  </si>
  <si>
    <t>2022/04/15 01:51:22</t>
  </si>
  <si>
    <t>1070.2</t>
  </si>
  <si>
    <t>1036.0</t>
  </si>
  <si>
    <t>2022/04/15 02:01:08</t>
  </si>
  <si>
    <t>1123.5</t>
  </si>
  <si>
    <t>1072.3</t>
  </si>
  <si>
    <t>2022/04/15 02:10:53</t>
  </si>
  <si>
    <t>1071.2</t>
  </si>
  <si>
    <t>1035.0</t>
  </si>
  <si>
    <t>2022/04/15 02:20:39</t>
  </si>
  <si>
    <t>1121.7</t>
  </si>
  <si>
    <t>1065.6</t>
  </si>
  <si>
    <t>1033.9</t>
  </si>
  <si>
    <t>2022/04/15 02:30:25</t>
  </si>
  <si>
    <t>1120.5</t>
  </si>
  <si>
    <t>1068.2</t>
  </si>
  <si>
    <t>2022/04/15 02:40:11</t>
  </si>
  <si>
    <t>1065.9</t>
  </si>
  <si>
    <t>1032.7</t>
  </si>
  <si>
    <t>2022/04/15 02:49:57</t>
  </si>
  <si>
    <t>1066.9</t>
  </si>
  <si>
    <t>2022/04/15 02:59:43</t>
  </si>
  <si>
    <t>1119.5</t>
  </si>
  <si>
    <t>1031.6</t>
  </si>
  <si>
    <t>2022/04/15 03:09:29</t>
  </si>
  <si>
    <t>1118.7</t>
  </si>
  <si>
    <t>1062.0</t>
  </si>
  <si>
    <t>2022/04/15 03:19:15</t>
  </si>
  <si>
    <t>1118.2</t>
  </si>
  <si>
    <t>1064.0</t>
  </si>
  <si>
    <t>1029.3</t>
  </si>
  <si>
    <t>2022/04/15 03:29:00</t>
  </si>
  <si>
    <t>1116.5</t>
  </si>
  <si>
    <t>1027.5</t>
  </si>
  <si>
    <t>2022/04/15 03:38:46</t>
  </si>
  <si>
    <t>28.4</t>
  </si>
  <si>
    <t>1115.0</t>
  </si>
  <si>
    <t>1027.3</t>
  </si>
  <si>
    <t>2022/04/15 03:48:32</t>
  </si>
  <si>
    <t>1114.4</t>
  </si>
  <si>
    <t>1060.1</t>
  </si>
  <si>
    <t>1028.1</t>
  </si>
  <si>
    <t>2022/04/15 03:58:19</t>
  </si>
  <si>
    <t>1115.3</t>
  </si>
  <si>
    <t>Area All N</t>
  </si>
  <si>
    <t>Area All C</t>
  </si>
  <si>
    <t>Known mg N</t>
  </si>
  <si>
    <t>Known mg C</t>
  </si>
  <si>
    <t>Calc mg N</t>
  </si>
  <si>
    <t>Calc mg C</t>
  </si>
  <si>
    <t>36-UWSIF-UT Glut 1-20220027.21</t>
  </si>
  <si>
    <t>2022-0027 Nelson Tray 2</t>
  </si>
  <si>
    <t>1162.2</t>
  </si>
  <si>
    <t>2022/04/18 13:06:05</t>
  </si>
  <si>
    <t>1230.0</t>
  </si>
  <si>
    <t>1155.2</t>
  </si>
  <si>
    <t>-0.5</t>
  </si>
  <si>
    <t>36-UWSIF-UT Glut 1-20220027.22</t>
  </si>
  <si>
    <t>CR 4/18/2022</t>
  </si>
  <si>
    <t>2022/04/18 13:15:50</t>
  </si>
  <si>
    <t>1133.4</t>
  </si>
  <si>
    <t>1083.5</t>
  </si>
  <si>
    <t>He PSI: 1450</t>
  </si>
  <si>
    <t>30.4</t>
  </si>
  <si>
    <t>1017.0</t>
  </si>
  <si>
    <t>2022/04/18 13:25:36</t>
  </si>
  <si>
    <t>1111.0</t>
  </si>
  <si>
    <t>1060.3</t>
  </si>
  <si>
    <t>O2 PSI: 1850</t>
  </si>
  <si>
    <t>999.1</t>
  </si>
  <si>
    <t>2022/04/18 13:35:21</t>
  </si>
  <si>
    <t>1093.3</t>
  </si>
  <si>
    <t>1051.1</t>
  </si>
  <si>
    <t>-0.3</t>
  </si>
  <si>
    <t>M28: 30</t>
  </si>
  <si>
    <t>2022/04/18 13:45:06</t>
  </si>
  <si>
    <t>1052.3</t>
  </si>
  <si>
    <t>4.3</t>
  </si>
  <si>
    <t>3.9</t>
  </si>
  <si>
    <t>4.5</t>
  </si>
  <si>
    <t>4.8</t>
  </si>
  <si>
    <t>M29: 22</t>
  </si>
  <si>
    <t>24.2</t>
  </si>
  <si>
    <t>1029.5</t>
  </si>
  <si>
    <t>2022/04/18 13:54:51</t>
  </si>
  <si>
    <t>1120.8</t>
  </si>
  <si>
    <t>1072.2</t>
  </si>
  <si>
    <t>M30: 633</t>
  </si>
  <si>
    <t>1010.9</t>
  </si>
  <si>
    <t>2022/04/18 14:04:36</t>
  </si>
  <si>
    <t>1104.2</t>
  </si>
  <si>
    <t>1058.7</t>
  </si>
  <si>
    <t>1007.1</t>
  </si>
  <si>
    <t>2022/04/18 14:14:21</t>
  </si>
  <si>
    <t>1099.8</t>
  </si>
  <si>
    <t>1056.4</t>
  </si>
  <si>
    <t>1005.8</t>
  </si>
  <si>
    <t>2022/04/18 14:24:07</t>
  </si>
  <si>
    <t>1098.5</t>
  </si>
  <si>
    <t>1055.3</t>
  </si>
  <si>
    <t>1005.5</t>
  </si>
  <si>
    <t>2022/04/18 14:33:52</t>
  </si>
  <si>
    <t>1098.9</t>
  </si>
  <si>
    <t>1055.6</t>
  </si>
  <si>
    <t>1005.3</t>
  </si>
  <si>
    <t>2022/04/18 14:43:38</t>
  </si>
  <si>
    <t>-0.6</t>
  </si>
  <si>
    <t>985.3</t>
  </si>
  <si>
    <t>2022/04/18 14:53:23</t>
  </si>
  <si>
    <t>21.8</t>
  </si>
  <si>
    <t>1079.2</t>
  </si>
  <si>
    <t>-0.4</t>
  </si>
  <si>
    <t>995.0</t>
  </si>
  <si>
    <t>2022/04/18 15:03:09</t>
  </si>
  <si>
    <t>1087.2</t>
  </si>
  <si>
    <t>1042.0</t>
  </si>
  <si>
    <t>999.3</t>
  </si>
  <si>
    <t>2022/04/18 15:12:54</t>
  </si>
  <si>
    <t>1091.6</t>
  </si>
  <si>
    <t>1050.5</t>
  </si>
  <si>
    <t>1003.3</t>
  </si>
  <si>
    <t>2022/04/18 15:22:39</t>
  </si>
  <si>
    <t>1096.1</t>
  </si>
  <si>
    <t>1050.7</t>
  </si>
  <si>
    <t>2022/04/18 15:32:24</t>
  </si>
  <si>
    <t>1099.9</t>
  </si>
  <si>
    <t>1009.0</t>
  </si>
  <si>
    <t>2022/04/18 15:42:09</t>
  </si>
  <si>
    <t>1101.8</t>
  </si>
  <si>
    <t>1055.5</t>
  </si>
  <si>
    <t>1011.4</t>
  </si>
  <si>
    <t>2022/04/18 15:51:54</t>
  </si>
  <si>
    <t>1104.4</t>
  </si>
  <si>
    <t>1057.4</t>
  </si>
  <si>
    <t>1011.8</t>
  </si>
  <si>
    <t>2022/04/18 16:01:39</t>
  </si>
  <si>
    <t>1104.6</t>
  </si>
  <si>
    <t>1061.1</t>
  </si>
  <si>
    <t>2022/04/18 16:11:25</t>
  </si>
  <si>
    <t>1106.3</t>
  </si>
  <si>
    <t>1062.6</t>
  </si>
  <si>
    <t>1016.0</t>
  </si>
  <si>
    <t>2022/04/18 16:21:10</t>
  </si>
  <si>
    <t>1107.7</t>
  </si>
  <si>
    <t>1063.4</t>
  </si>
  <si>
    <t>1016.4</t>
  </si>
  <si>
    <t>2022/04/18 16:30:55</t>
  </si>
  <si>
    <t>1108.5</t>
  </si>
  <si>
    <t>1062.2</t>
  </si>
  <si>
    <t>2022/04/18 16:40:40</t>
  </si>
  <si>
    <t>1059.8</t>
  </si>
  <si>
    <t>1017.5</t>
  </si>
  <si>
    <t>2022/04/18 16:50:25</t>
  </si>
  <si>
    <t>1109.4</t>
  </si>
  <si>
    <t>1018.8</t>
  </si>
  <si>
    <t>2022/04/18 17:00:11</t>
  </si>
  <si>
    <t>1061.3</t>
  </si>
  <si>
    <t>1019.1</t>
  </si>
  <si>
    <t>2022/04/18 17:09:56</t>
  </si>
  <si>
    <t>1062.7</t>
  </si>
  <si>
    <t>1019.4</t>
  </si>
  <si>
    <t>2022/04/18 17:19:41</t>
  </si>
  <si>
    <t>1110.8</t>
  </si>
  <si>
    <t>1063.0</t>
  </si>
  <si>
    <t>1018.4</t>
  </si>
  <si>
    <t>2022/04/18 17:29:26</t>
  </si>
  <si>
    <t>1110.0</t>
  </si>
  <si>
    <t>1064.1</t>
  </si>
  <si>
    <t>1021.0</t>
  </si>
  <si>
    <t>2022/04/18 17:39:11</t>
  </si>
  <si>
    <t>1111.5</t>
  </si>
  <si>
    <t>1022.1</t>
  </si>
  <si>
    <t>2022/04/18 17:48:57</t>
  </si>
  <si>
    <t>1065.8</t>
  </si>
  <si>
    <t>2022/04/18 17:58:42</t>
  </si>
  <si>
    <t>1111.8</t>
  </si>
  <si>
    <t>2022/04/18 18:08:27</t>
  </si>
  <si>
    <t>1111.2</t>
  </si>
  <si>
    <t>1064.9</t>
  </si>
  <si>
    <t>1020.6</t>
  </si>
  <si>
    <t>2022/04/18 18:18:12</t>
  </si>
  <si>
    <t>1111.3</t>
  </si>
  <si>
    <t>1062.8</t>
  </si>
  <si>
    <t>1020.9</t>
  </si>
  <si>
    <t>2022/04/18 18:27:57</t>
  </si>
  <si>
    <t>1111.7</t>
  </si>
  <si>
    <t>1064.4</t>
  </si>
  <si>
    <t>1022.3</t>
  </si>
  <si>
    <t>2022/04/18 18:37:43</t>
  </si>
  <si>
    <t>1112.2</t>
  </si>
  <si>
    <t>2022/04/18 18:47:28</t>
  </si>
  <si>
    <t>1110.4</t>
  </si>
  <si>
    <t>1019.7</t>
  </si>
  <si>
    <t>2022/04/18 18:57:13</t>
  </si>
  <si>
    <t>2022/04/18 19:06:59</t>
  </si>
  <si>
    <t>1110.9</t>
  </si>
  <si>
    <t>1063.2</t>
  </si>
  <si>
    <t>2022/04/18 19:16:44</t>
  </si>
  <si>
    <t>1112.9</t>
  </si>
  <si>
    <t>1065.1</t>
  </si>
  <si>
    <t>1026.6</t>
  </si>
  <si>
    <t>2022/04/18 19:26:29</t>
  </si>
  <si>
    <t>1068.6</t>
  </si>
  <si>
    <t>1028.5</t>
  </si>
  <si>
    <t>2022/04/18 19:36:14</t>
  </si>
  <si>
    <t>1070.5</t>
  </si>
  <si>
    <t>1030.4</t>
  </si>
  <si>
    <t>2022/04/18 19:46:00</t>
  </si>
  <si>
    <t>1071.4</t>
  </si>
  <si>
    <t>2022/04/18 19:55:45</t>
  </si>
  <si>
    <t>1032.3</t>
  </si>
  <si>
    <t>2022/04/18 20:05:30</t>
  </si>
  <si>
    <t>1122.6</t>
  </si>
  <si>
    <t>1071.5</t>
  </si>
  <si>
    <t>1031.1</t>
  </si>
  <si>
    <t>2022/04/18 20:15:15</t>
  </si>
  <si>
    <t>1121.2</t>
  </si>
  <si>
    <t>1031.4</t>
  </si>
  <si>
    <t>2022/04/18 20:25:01</t>
  </si>
  <si>
    <t>1121.4</t>
  </si>
  <si>
    <t>1070.7</t>
  </si>
  <si>
    <t>1031.7</t>
  </si>
  <si>
    <t>2022/04/18 20:34:46</t>
  </si>
  <si>
    <t>1121.9</t>
  </si>
  <si>
    <t>1072.7</t>
  </si>
  <si>
    <t>1033.7</t>
  </si>
  <si>
    <t>2022/04/18 20:44:31</t>
  </si>
  <si>
    <t>1071.9</t>
  </si>
  <si>
    <t>2022/04/18 20:54:17</t>
  </si>
  <si>
    <t>1124.1</t>
  </si>
  <si>
    <t>1074.6</t>
  </si>
  <si>
    <t>1035.4</t>
  </si>
  <si>
    <t>2022/04/18 21:04:02</t>
  </si>
  <si>
    <t>1125.4</t>
  </si>
  <si>
    <t>1073.8</t>
  </si>
  <si>
    <t>1034.6</t>
  </si>
  <si>
    <t>2022/04/18 21:13:47</t>
  </si>
  <si>
    <t>1124.8</t>
  </si>
  <si>
    <t>1074.7</t>
  </si>
  <si>
    <t>2022/04/18 21:23:33</t>
  </si>
  <si>
    <t>1124.6</t>
  </si>
  <si>
    <t>1073.5</t>
  </si>
  <si>
    <t>1035.2</t>
  </si>
  <si>
    <t>2022/04/18 21:33:18</t>
  </si>
  <si>
    <t>1125.7</t>
  </si>
  <si>
    <t>1033.8</t>
  </si>
  <si>
    <t>2022/04/18 21:43:04</t>
  </si>
  <si>
    <t>1124.4</t>
  </si>
  <si>
    <t>1074.4</t>
  </si>
  <si>
    <t>2022/04/18 21:52:49</t>
  </si>
  <si>
    <t>1074.1</t>
  </si>
  <si>
    <t>2022/04/18 22:02:34</t>
  </si>
  <si>
    <t>1124.9</t>
  </si>
  <si>
    <t>1075.3</t>
  </si>
  <si>
    <t>01-UWSIF-Liver-20220027.26</t>
  </si>
  <si>
    <t>2022/04/18 22:12:21</t>
  </si>
  <si>
    <t>1125.2</t>
  </si>
  <si>
    <t>1075.1</t>
  </si>
  <si>
    <t>%N residual</t>
  </si>
  <si>
    <t>%C residual</t>
  </si>
  <si>
    <t>%C Drift corr.</t>
  </si>
  <si>
    <r>
      <t>δ</t>
    </r>
    <r>
      <rPr>
        <vertAlign val="superscript"/>
        <sz val="12"/>
        <color indexed="8"/>
        <rFont val="Times New Roman"/>
        <family val="1"/>
      </rPr>
      <t>13</t>
    </r>
    <r>
      <rPr>
        <sz val="12"/>
        <color indexed="8"/>
        <rFont val="Times New Roman"/>
        <family val="1"/>
      </rPr>
      <t>C and δ</t>
    </r>
    <r>
      <rPr>
        <vertAlign val="superscript"/>
        <sz val="12"/>
        <color indexed="8"/>
        <rFont val="Times New Roman"/>
        <family val="1"/>
      </rPr>
      <t>15</t>
    </r>
    <r>
      <rPr>
        <sz val="12"/>
        <color indexed="8"/>
        <rFont val="Times New Roman"/>
        <family val="1"/>
      </rPr>
      <t>N values are reported w.r.t. VPDB and AIR-N2 respectively, expressed in per mil.</t>
    </r>
  </si>
  <si>
    <t>Quality Assurance Reference Material 1:</t>
  </si>
  <si>
    <t>Quality Assurance Reference Material 2:</t>
  </si>
  <si>
    <t>Quality Control Reference Material 3:</t>
  </si>
  <si>
    <t xml:space="preserve">Quality Assurance Data </t>
  </si>
  <si>
    <t xml:space="preserve">36-UWSIF-Glutamic </t>
  </si>
  <si>
    <t>average (N=16)</t>
  </si>
  <si>
    <t>39-UWSIF-Glutamic</t>
  </si>
  <si>
    <t>long-term</t>
  </si>
  <si>
    <t>acceptable range</t>
  </si>
  <si>
    <t>percent error (%)</t>
  </si>
  <si>
    <r>
      <t>δ</t>
    </r>
    <r>
      <rPr>
        <vertAlign val="superscript"/>
        <sz val="12"/>
        <color indexed="60"/>
        <rFont val="Times New Roman"/>
        <family val="1"/>
      </rPr>
      <t>15</t>
    </r>
    <r>
      <rPr>
        <sz val="12"/>
        <color indexed="60"/>
        <rFont val="Times New Roman"/>
        <family val="1"/>
      </rPr>
      <t>N</t>
    </r>
    <r>
      <rPr>
        <vertAlign val="subscript"/>
        <sz val="12"/>
        <color indexed="60"/>
        <rFont val="Times New Roman"/>
        <family val="1"/>
      </rPr>
      <t xml:space="preserve"> AIR-N2</t>
    </r>
  </si>
  <si>
    <t>average (N=14)</t>
  </si>
  <si>
    <t>average  (N=10)</t>
  </si>
  <si>
    <t>QA Reference Material 1</t>
  </si>
  <si>
    <r>
      <t>δ</t>
    </r>
    <r>
      <rPr>
        <vertAlign val="superscript"/>
        <sz val="12"/>
        <rFont val="Times New Roman"/>
        <family val="1"/>
      </rPr>
      <t>15</t>
    </r>
    <r>
      <rPr>
        <sz val="12"/>
        <rFont val="Times New Roman"/>
        <family val="1"/>
      </rPr>
      <t>N</t>
    </r>
  </si>
  <si>
    <r>
      <t xml:space="preserve"> δ</t>
    </r>
    <r>
      <rPr>
        <vertAlign val="superscript"/>
        <sz val="12"/>
        <rFont val="Times New Roman"/>
        <family val="1"/>
      </rPr>
      <t>13</t>
    </r>
    <r>
      <rPr>
        <sz val="12"/>
        <rFont val="Times New Roman"/>
        <family val="1"/>
      </rPr>
      <t>C</t>
    </r>
  </si>
  <si>
    <t>QA Reference Material 2</t>
  </si>
  <si>
    <t>QC Reference Material 3</t>
  </si>
  <si>
    <t>wt% Nitrogen</t>
  </si>
  <si>
    <t>wt'% Carbon</t>
  </si>
  <si>
    <t>measured values</t>
  </si>
  <si>
    <t xml:space="preserve">absolute error </t>
  </si>
  <si>
    <t xml:space="preserve">average  </t>
  </si>
  <si>
    <t xml:space="preserve">std uncertainty  </t>
  </si>
  <si>
    <t xml:space="preserve">wt% N known </t>
  </si>
  <si>
    <t xml:space="preserve">wt% C known </t>
  </si>
  <si>
    <t>percent error</t>
  </si>
  <si>
    <t xml:space="preserve">Sample lost during the analysis. </t>
  </si>
  <si>
    <t>Replicates outside QAQC tolerances</t>
  </si>
  <si>
    <t>Data meet all QAQC criteria in the SOP.</t>
  </si>
  <si>
    <t>cjm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</si>
</sst>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52" x14ac:knownFonts="1">
    <font>
      <sz val="10"/>
      <name val="Arial"/>
    </font>
    <font>
      <sz val="11"/>
      <color theme="1"/>
      <name val="Calibri"/>
      <family val="2"/>
      <scheme val="minor"/>
    </font>
    <font>
      <b/>
      <sz val="10"/>
      <name val="MS Sans Serif"/>
      <family val="2"/>
    </font>
    <font>
      <sz val="10"/>
      <name val="MS Sans Serif"/>
      <family val="2"/>
    </font>
    <font>
      <sz val="12"/>
      <name val="Arial"/>
      <family val="2"/>
    </font>
    <font>
      <b/>
      <sz val="12"/>
      <name val="Times New Roman"/>
      <family val="1"/>
    </font>
    <font>
      <sz val="12"/>
      <name val="Times New Roman"/>
      <family val="1"/>
    </font>
    <font>
      <sz val="12"/>
      <color indexed="8"/>
      <name val="Times New Roman"/>
      <family val="1"/>
    </font>
    <font>
      <vertAlign val="superscript"/>
      <sz val="12"/>
      <name val="Times New Roman"/>
      <family val="1"/>
    </font>
    <font>
      <vertAlign val="superscript"/>
      <sz val="12"/>
      <color indexed="8"/>
      <name val="Times New Roman"/>
      <family val="1"/>
    </font>
    <font>
      <sz val="10"/>
      <name val="Arial"/>
      <family val="2"/>
    </font>
    <font>
      <sz val="10"/>
      <name val="Arial"/>
      <family val="2"/>
    </font>
    <font>
      <sz val="14"/>
      <name val="Arial"/>
      <family val="2"/>
    </font>
    <font>
      <u/>
      <sz val="10"/>
      <color indexed="12"/>
      <name val="MS Sans Serif"/>
      <family val="2"/>
    </font>
    <font>
      <b/>
      <sz val="14"/>
      <name val="Times New Roman"/>
      <family val="1"/>
    </font>
    <font>
      <sz val="10"/>
      <name val="Times New Roman"/>
      <family val="1"/>
    </font>
    <font>
      <sz val="11"/>
      <name val="Times New Roman"/>
      <family val="1"/>
    </font>
    <font>
      <i/>
      <sz val="12"/>
      <name val="Times New Roman"/>
      <family val="1"/>
    </font>
    <font>
      <i/>
      <sz val="10"/>
      <name val="Times New Roman"/>
      <family val="1"/>
    </font>
    <font>
      <sz val="20"/>
      <name val="Arial"/>
      <family val="2"/>
    </font>
    <font>
      <sz val="12"/>
      <color indexed="60"/>
      <name val="Times New Roman"/>
      <family val="1"/>
    </font>
    <font>
      <vertAlign val="superscript"/>
      <sz val="12"/>
      <color indexed="60"/>
      <name val="Times New Roman"/>
      <family val="1"/>
    </font>
    <font>
      <vertAlign val="subscript"/>
      <sz val="12"/>
      <color indexed="60"/>
      <name val="Times New Roman"/>
      <family val="1"/>
    </font>
    <font>
      <b/>
      <sz val="16"/>
      <name val="Times New Roman"/>
      <family val="1"/>
    </font>
    <font>
      <sz val="16"/>
      <name val="Arial"/>
      <family val="2"/>
    </font>
    <font>
      <sz val="10"/>
      <name val="MS Sans Serif"/>
      <family val="2"/>
    </font>
    <font>
      <sz val="12"/>
      <color theme="1"/>
      <name val="Times New Roman"/>
      <family val="1"/>
    </font>
    <font>
      <sz val="13"/>
      <color rgb="FF000000"/>
      <name val="Arial"/>
      <family val="2"/>
    </font>
    <font>
      <b/>
      <sz val="12"/>
      <color rgb="FF8F2E00"/>
      <name val="Times New Roman"/>
      <family val="1"/>
    </font>
    <font>
      <sz val="12"/>
      <color rgb="FF8F2E00"/>
      <name val="Times New Roman"/>
      <family val="1"/>
    </font>
    <font>
      <sz val="14"/>
      <color rgb="FF8F2E00"/>
      <name val="Cambria"/>
      <family val="1"/>
    </font>
    <font>
      <u/>
      <sz val="10"/>
      <color rgb="FF8F2E00"/>
      <name val="Cambria"/>
      <family val="1"/>
    </font>
    <font>
      <sz val="10"/>
      <color rgb="FF8F2E00"/>
      <name val="Cambria"/>
      <family val="1"/>
    </font>
    <font>
      <sz val="13"/>
      <color rgb="FF8F2E00"/>
      <name val="Cambria"/>
      <family val="1"/>
    </font>
    <font>
      <sz val="10"/>
      <color rgb="FF8F2E00"/>
      <name val="Times New Roman"/>
      <family val="1"/>
    </font>
    <font>
      <sz val="20"/>
      <color rgb="FF8F2E00"/>
      <name val="Times New Roman"/>
      <family val="1"/>
    </font>
    <font>
      <b/>
      <sz val="10"/>
      <name val="Arial"/>
      <family val="2"/>
    </font>
    <font>
      <b/>
      <vertAlign val="superscript"/>
      <sz val="14"/>
      <name val="Times New Roman"/>
      <family val="1"/>
    </font>
    <font>
      <sz val="10"/>
      <name val="MS Sans Serif"/>
      <family val="2"/>
    </font>
    <font>
      <sz val="10"/>
      <name val="MS Sans Serif"/>
      <family val="2"/>
    </font>
    <font>
      <sz val="11"/>
      <color indexed="8"/>
      <name val="Calibri"/>
      <family val="2"/>
    </font>
    <font>
      <vertAlign val="superscript"/>
      <sz val="12"/>
      <color rgb="FF8F2E00"/>
      <name val="Times New Roman"/>
      <family val="1"/>
    </font>
    <font>
      <vertAlign val="subscript"/>
      <sz val="12"/>
      <color rgb="FF8F2E00"/>
      <name val="Times New Roman"/>
      <family val="1"/>
    </font>
    <font>
      <sz val="12"/>
      <color rgb="FF8F2E00"/>
      <name val="Calibri"/>
      <family val="2"/>
    </font>
    <font>
      <sz val="12"/>
      <name val="Symbol"/>
      <family val="1"/>
      <charset val="2"/>
    </font>
    <font>
      <vertAlign val="superscript"/>
      <sz val="12"/>
      <name val="Symbol"/>
      <family val="1"/>
      <charset val="2"/>
    </font>
    <font>
      <b/>
      <sz val="10"/>
      <name val="Symbol"/>
      <family val="1"/>
      <charset val="2"/>
    </font>
    <font>
      <b/>
      <vertAlign val="superscript"/>
      <sz val="10"/>
      <name val="MS Sans Serif"/>
      <family val="2"/>
    </font>
    <font>
      <sz val="10"/>
      <name val="MS Sans Serif"/>
    </font>
    <font>
      <sz val="10"/>
      <color indexed="10"/>
      <name val="MS Sans Serif"/>
      <family val="2"/>
    </font>
    <font>
      <b/>
      <sz val="10"/>
      <color indexed="10"/>
      <name val="MS Sans Serif"/>
      <family val="2"/>
    </font>
    <font>
      <sz val="10"/>
      <color rgb="FFFF0000"/>
      <name val="MS Sans Serif"/>
    </font>
  </fonts>
  <fills count="18">
    <fill>
      <patternFill patternType="none"/>
    </fill>
    <fill>
      <patternFill patternType="gray125"/>
    </fill>
    <fill>
      <patternFill patternType="solid">
        <fgColor rgb="FFCCFFCC"/>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theme="3" tint="0.79998168889431442"/>
        <bgColor indexed="64"/>
      </patternFill>
    </fill>
    <fill>
      <patternFill patternType="solid">
        <fgColor theme="6"/>
        <bgColor indexed="64"/>
      </patternFill>
    </fill>
    <fill>
      <patternFill patternType="solid">
        <fgColor theme="5" tint="0.59999389629810485"/>
        <bgColor indexed="64"/>
      </patternFill>
    </fill>
    <fill>
      <patternFill patternType="solid">
        <fgColor rgb="FFF5F5C4"/>
        <bgColor indexed="64"/>
      </patternFill>
    </fill>
    <fill>
      <patternFill patternType="solid">
        <fgColor rgb="FF9A9779"/>
        <bgColor indexed="64"/>
      </patternFill>
    </fill>
    <fill>
      <patternFill patternType="solid">
        <fgColor theme="4" tint="0.39997558519241921"/>
        <bgColor indexed="64"/>
      </patternFill>
    </fill>
    <fill>
      <patternFill patternType="solid">
        <fgColor theme="3" tint="0.59999389629810485"/>
        <bgColor indexed="64"/>
      </patternFill>
    </fill>
    <fill>
      <patternFill patternType="solid">
        <fgColor indexed="43"/>
        <bgColor indexed="64"/>
      </patternFill>
    </fill>
    <fill>
      <patternFill patternType="solid">
        <fgColor rgb="FFFFC000"/>
        <bgColor indexed="64"/>
      </patternFill>
    </fill>
    <fill>
      <patternFill patternType="solid">
        <fgColor theme="4"/>
        <bgColor indexed="64"/>
      </patternFill>
    </fill>
    <fill>
      <patternFill patternType="solid">
        <fgColor theme="4" tint="0.59999389629810485"/>
        <bgColor indexed="64"/>
      </patternFill>
    </fill>
  </fills>
  <borders count="57">
    <border>
      <left/>
      <right/>
      <top/>
      <bottom/>
      <diagonal/>
    </border>
    <border>
      <left style="thin">
        <color auto="1"/>
      </left>
      <right style="thin">
        <color auto="1"/>
      </right>
      <top style="medium">
        <color auto="1"/>
      </top>
      <bottom/>
      <diagonal/>
    </border>
    <border>
      <left/>
      <right/>
      <top style="medium">
        <color auto="1"/>
      </top>
      <bottom/>
      <diagonal/>
    </border>
    <border>
      <left style="thin">
        <color auto="1"/>
      </left>
      <right style="medium">
        <color auto="1"/>
      </right>
      <top style="medium">
        <color auto="1"/>
      </top>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medium">
        <color auto="1"/>
      </left>
      <right/>
      <top/>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thin">
        <color auto="1"/>
      </top>
      <bottom/>
      <diagonal/>
    </border>
    <border>
      <left style="thin">
        <color auto="1"/>
      </left>
      <right style="medium">
        <color auto="1"/>
      </right>
      <top/>
      <bottom style="thin">
        <color auto="1"/>
      </bottom>
      <diagonal/>
    </border>
    <border>
      <left/>
      <right style="thin">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style="thin">
        <color auto="1"/>
      </bottom>
      <diagonal/>
    </border>
    <border>
      <left style="thin">
        <color auto="1"/>
      </left>
      <right/>
      <top style="thin">
        <color auto="1"/>
      </top>
      <bottom/>
      <diagonal/>
    </border>
    <border>
      <left/>
      <right style="medium">
        <color auto="1"/>
      </right>
      <top/>
      <bottom/>
      <diagonal/>
    </border>
    <border>
      <left style="medium">
        <color auto="1"/>
      </left>
      <right/>
      <top style="thin">
        <color auto="1"/>
      </top>
      <bottom style="thin">
        <color auto="1"/>
      </bottom>
      <diagonal/>
    </border>
    <border>
      <left/>
      <right/>
      <top style="thin">
        <color auto="1"/>
      </top>
      <bottom/>
      <diagonal/>
    </border>
    <border>
      <left/>
      <right style="medium">
        <color auto="1"/>
      </right>
      <top style="thin">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diagonal/>
    </border>
    <border>
      <left style="thin">
        <color auto="1"/>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thin">
        <color auto="1"/>
      </left>
      <right/>
      <top/>
      <bottom style="thin">
        <color auto="1"/>
      </bottom>
      <diagonal/>
    </border>
    <border>
      <left/>
      <right style="thin">
        <color auto="1"/>
      </right>
      <top style="medium">
        <color auto="1"/>
      </top>
      <bottom/>
      <diagonal/>
    </border>
    <border>
      <left/>
      <right/>
      <top style="thick">
        <color rgb="FFFFC425"/>
      </top>
      <bottom/>
      <diagonal/>
    </border>
    <border>
      <left/>
      <right/>
      <top style="thick">
        <color rgb="FFFFC425"/>
      </top>
      <bottom style="medium">
        <color auto="1"/>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auto="1"/>
      </right>
      <top style="thin">
        <color auto="1"/>
      </top>
      <bottom style="medium">
        <color auto="1"/>
      </bottom>
      <diagonal/>
    </border>
    <border>
      <left style="thin">
        <color auto="1"/>
      </left>
      <right/>
      <top/>
      <bottom/>
      <diagonal/>
    </border>
    <border>
      <left/>
      <right style="thin">
        <color auto="1"/>
      </right>
      <top/>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auto="1"/>
      </left>
      <right style="thin">
        <color auto="1"/>
      </right>
      <top style="thin">
        <color auto="1"/>
      </top>
      <bottom/>
      <diagonal/>
    </border>
    <border>
      <left/>
      <right style="thin">
        <color auto="1"/>
      </right>
      <top style="thin">
        <color indexed="64"/>
      </top>
      <bottom/>
      <diagonal/>
    </border>
  </borders>
  <cellStyleXfs count="22">
    <xf numFmtId="0" fontId="0" fillId="0" borderId="0"/>
    <xf numFmtId="0" fontId="13" fillId="0" borderId="0" applyNumberFormat="0" applyFill="0" applyBorder="0" applyAlignment="0" applyProtection="0"/>
    <xf numFmtId="0" fontId="3" fillId="0" borderId="0"/>
    <xf numFmtId="0" fontId="11" fillId="0" borderId="0"/>
    <xf numFmtId="0" fontId="10" fillId="0" borderId="0"/>
    <xf numFmtId="0" fontId="2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8" fillId="0" borderId="0"/>
    <xf numFmtId="0" fontId="39" fillId="0" borderId="0"/>
    <xf numFmtId="0" fontId="3" fillId="0" borderId="0"/>
    <xf numFmtId="0" fontId="40" fillId="0" borderId="0"/>
    <xf numFmtId="0" fontId="10" fillId="0" borderId="0"/>
    <xf numFmtId="0" fontId="40" fillId="0" borderId="0"/>
    <xf numFmtId="0" fontId="3" fillId="0" borderId="0"/>
    <xf numFmtId="0" fontId="48" fillId="0" borderId="0"/>
    <xf numFmtId="0" fontId="3" fillId="0" borderId="0"/>
  </cellStyleXfs>
  <cellXfs count="341">
    <xf numFmtId="0" fontId="0" fillId="0" borderId="0" xfId="0"/>
    <xf numFmtId="0" fontId="0" fillId="0" borderId="0" xfId="0" applyFont="1"/>
    <xf numFmtId="0" fontId="4" fillId="0" borderId="0" xfId="0" applyFont="1" applyAlignment="1">
      <alignment horizontal="center"/>
    </xf>
    <xf numFmtId="0" fontId="5" fillId="0" borderId="0" xfId="0" applyFont="1" applyFill="1"/>
    <xf numFmtId="0" fontId="6" fillId="0" borderId="0" xfId="6" quotePrefix="1" applyNumberFormat="1" applyFont="1" applyFill="1"/>
    <xf numFmtId="0" fontId="6" fillId="0" borderId="5" xfId="6" quotePrefix="1" applyNumberFormat="1" applyFont="1" applyFill="1" applyBorder="1"/>
    <xf numFmtId="0" fontId="26" fillId="0" borderId="0" xfId="0" applyFont="1" applyFill="1"/>
    <xf numFmtId="0" fontId="26" fillId="0" borderId="0" xfId="0" applyFont="1"/>
    <xf numFmtId="2" fontId="26" fillId="0" borderId="0" xfId="0" applyNumberFormat="1" applyFont="1"/>
    <xf numFmtId="0" fontId="6" fillId="0" borderId="0" xfId="0" applyFont="1"/>
    <xf numFmtId="2" fontId="6" fillId="0" borderId="0" xfId="0" applyNumberFormat="1" applyFont="1"/>
    <xf numFmtId="0" fontId="2" fillId="0" borderId="0" xfId="11" applyNumberFormat="1" applyFont="1"/>
    <xf numFmtId="0" fontId="3" fillId="0" borderId="0" xfId="11"/>
    <xf numFmtId="0" fontId="3" fillId="0" borderId="0" xfId="11" quotePrefix="1" applyNumberFormat="1"/>
    <xf numFmtId="165" fontId="3" fillId="0" borderId="0" xfId="11" applyNumberFormat="1"/>
    <xf numFmtId="0" fontId="3" fillId="0" borderId="0" xfId="9" quotePrefix="1" applyNumberFormat="1"/>
    <xf numFmtId="166" fontId="3" fillId="0" borderId="0" xfId="9" quotePrefix="1" applyNumberFormat="1"/>
    <xf numFmtId="164" fontId="3" fillId="0" borderId="0" xfId="9" applyNumberFormat="1"/>
    <xf numFmtId="2" fontId="6" fillId="4" borderId="22" xfId="10" quotePrefix="1" applyNumberFormat="1" applyFont="1" applyFill="1" applyBorder="1" applyAlignment="1">
      <alignment horizontal="center"/>
    </xf>
    <xf numFmtId="0" fontId="11" fillId="0" borderId="0" xfId="3"/>
    <xf numFmtId="0" fontId="12" fillId="0" borderId="0" xfId="3" applyFont="1"/>
    <xf numFmtId="0" fontId="12" fillId="0" borderId="0" xfId="3" applyFont="1" applyFill="1" applyBorder="1"/>
    <xf numFmtId="0" fontId="27" fillId="0" borderId="0" xfId="3" applyFont="1" applyFill="1" applyBorder="1"/>
    <xf numFmtId="0" fontId="11" fillId="0" borderId="0" xfId="3" applyFill="1" applyBorder="1"/>
    <xf numFmtId="0" fontId="0" fillId="0" borderId="0" xfId="0" applyFill="1"/>
    <xf numFmtId="0" fontId="6" fillId="6" borderId="6" xfId="0" applyFont="1" applyFill="1" applyBorder="1" applyAlignment="1">
      <alignment horizontal="center"/>
    </xf>
    <xf numFmtId="0" fontId="6" fillId="6" borderId="0" xfId="0" applyFont="1" applyFill="1" applyBorder="1" applyAlignment="1">
      <alignment horizontal="left"/>
    </xf>
    <xf numFmtId="0" fontId="6" fillId="6" borderId="0" xfId="0" applyFont="1" applyFill="1" applyBorder="1" applyAlignment="1">
      <alignment horizontal="center"/>
    </xf>
    <xf numFmtId="0" fontId="6" fillId="2" borderId="6" xfId="0" applyFont="1" applyFill="1" applyBorder="1" applyAlignment="1">
      <alignment horizontal="center"/>
    </xf>
    <xf numFmtId="0" fontId="6" fillId="2" borderId="0" xfId="0" applyFont="1" applyFill="1" applyBorder="1" applyAlignment="1">
      <alignment horizontal="left"/>
    </xf>
    <xf numFmtId="0" fontId="6" fillId="2" borderId="0" xfId="0" applyFont="1" applyFill="1" applyBorder="1" applyAlignment="1">
      <alignment horizontal="center"/>
    </xf>
    <xf numFmtId="0" fontId="6" fillId="7" borderId="6" xfId="0" applyFont="1" applyFill="1" applyBorder="1" applyAlignment="1">
      <alignment horizontal="center"/>
    </xf>
    <xf numFmtId="0" fontId="6" fillId="7" borderId="0" xfId="0" applyFont="1" applyFill="1" applyBorder="1" applyAlignment="1">
      <alignment horizontal="left"/>
    </xf>
    <xf numFmtId="0" fontId="6" fillId="7" borderId="0" xfId="0" applyFont="1" applyFill="1" applyBorder="1" applyAlignment="1">
      <alignment horizontal="center"/>
    </xf>
    <xf numFmtId="0" fontId="6" fillId="8" borderId="11" xfId="0" applyFont="1" applyFill="1" applyBorder="1" applyAlignment="1">
      <alignment horizontal="center"/>
    </xf>
    <xf numFmtId="0" fontId="6" fillId="8" borderId="13" xfId="0" applyFont="1" applyFill="1" applyBorder="1" applyAlignment="1">
      <alignment horizontal="left"/>
    </xf>
    <xf numFmtId="0" fontId="6" fillId="8" borderId="13" xfId="0" applyFont="1" applyFill="1" applyBorder="1" applyAlignment="1">
      <alignment horizontal="center"/>
    </xf>
    <xf numFmtId="0" fontId="6" fillId="0" borderId="0" xfId="0" applyFont="1" applyFill="1" applyBorder="1" applyAlignment="1">
      <alignment horizontal="left"/>
    </xf>
    <xf numFmtId="0" fontId="6" fillId="0" borderId="0" xfId="0" applyFont="1" applyFill="1" applyBorder="1" applyAlignment="1">
      <alignment horizontal="center"/>
    </xf>
    <xf numFmtId="0" fontId="6" fillId="0" borderId="0" xfId="0" applyFont="1" applyBorder="1" applyAlignment="1">
      <alignment horizontal="center"/>
    </xf>
    <xf numFmtId="0" fontId="6" fillId="9" borderId="6" xfId="0" applyFont="1" applyFill="1" applyBorder="1" applyAlignment="1">
      <alignment horizontal="center"/>
    </xf>
    <xf numFmtId="0" fontId="6" fillId="9" borderId="0" xfId="0" applyFont="1" applyFill="1" applyBorder="1" applyAlignment="1">
      <alignment horizontal="left"/>
    </xf>
    <xf numFmtId="0" fontId="6" fillId="9" borderId="0" xfId="0" applyFont="1" applyFill="1" applyBorder="1" applyAlignment="1">
      <alignment horizontal="center"/>
    </xf>
    <xf numFmtId="0" fontId="6" fillId="10" borderId="0" xfId="0" applyFont="1" applyFill="1" applyBorder="1" applyAlignment="1">
      <alignment horizontal="left"/>
    </xf>
    <xf numFmtId="164" fontId="6" fillId="10" borderId="0" xfId="0" applyNumberFormat="1" applyFont="1" applyFill="1" applyBorder="1" applyAlignment="1">
      <alignment horizontal="center"/>
    </xf>
    <xf numFmtId="0" fontId="15" fillId="10" borderId="0" xfId="0" applyFont="1" applyFill="1" applyBorder="1"/>
    <xf numFmtId="0" fontId="16" fillId="10" borderId="0" xfId="0" applyFont="1" applyFill="1" applyBorder="1"/>
    <xf numFmtId="0" fontId="6" fillId="10" borderId="0" xfId="0" applyFont="1" applyFill="1" applyBorder="1" applyAlignment="1">
      <alignment horizontal="center"/>
    </xf>
    <xf numFmtId="0" fontId="6" fillId="10" borderId="0" xfId="0" applyFont="1" applyFill="1" applyBorder="1"/>
    <xf numFmtId="49" fontId="6" fillId="10" borderId="0" xfId="0" applyNumberFormat="1" applyFont="1" applyFill="1" applyBorder="1" applyAlignment="1">
      <alignment horizontal="left"/>
    </xf>
    <xf numFmtId="0" fontId="26" fillId="10" borderId="0" xfId="0" applyFont="1" applyFill="1" applyBorder="1" applyAlignment="1">
      <alignment horizontal="left"/>
    </xf>
    <xf numFmtId="0" fontId="26" fillId="10" borderId="0" xfId="0" applyFont="1" applyFill="1" applyBorder="1" applyAlignment="1">
      <alignment horizontal="center"/>
    </xf>
    <xf numFmtId="0" fontId="6" fillId="10" borderId="0" xfId="12" applyFont="1" applyFill="1" applyBorder="1" applyAlignment="1">
      <alignment horizontal="left"/>
    </xf>
    <xf numFmtId="0" fontId="4" fillId="10" borderId="0" xfId="0" applyFont="1" applyFill="1" applyBorder="1" applyAlignment="1">
      <alignment horizontal="center"/>
    </xf>
    <xf numFmtId="0" fontId="14" fillId="11" borderId="23" xfId="0" applyFont="1" applyFill="1" applyBorder="1"/>
    <xf numFmtId="2" fontId="6" fillId="11" borderId="24" xfId="0" applyNumberFormat="1" applyFont="1" applyFill="1" applyBorder="1" applyAlignment="1">
      <alignment horizontal="center"/>
    </xf>
    <xf numFmtId="2" fontId="6" fillId="11" borderId="25" xfId="0" applyNumberFormat="1" applyFont="1" applyFill="1" applyBorder="1" applyAlignment="1">
      <alignment horizontal="center"/>
    </xf>
    <xf numFmtId="0" fontId="5" fillId="11" borderId="26" xfId="0" applyFont="1" applyFill="1" applyBorder="1"/>
    <xf numFmtId="0" fontId="5" fillId="11" borderId="9" xfId="0" applyFont="1" applyFill="1" applyBorder="1"/>
    <xf numFmtId="0" fontId="5" fillId="11" borderId="6" xfId="0" applyFont="1" applyFill="1" applyBorder="1" applyAlignment="1">
      <alignment horizontal="right"/>
    </xf>
    <xf numFmtId="2" fontId="6" fillId="10" borderId="5" xfId="0" applyNumberFormat="1" applyFont="1" applyFill="1" applyBorder="1" applyAlignment="1">
      <alignment horizontal="center"/>
    </xf>
    <xf numFmtId="2" fontId="6" fillId="10" borderId="0" xfId="0" applyNumberFormat="1" applyFont="1" applyFill="1" applyBorder="1" applyAlignment="1">
      <alignment horizontal="center"/>
    </xf>
    <xf numFmtId="0" fontId="18" fillId="11" borderId="24" xfId="0" applyFont="1" applyFill="1" applyBorder="1"/>
    <xf numFmtId="0" fontId="6" fillId="11" borderId="24" xfId="0" applyFont="1" applyFill="1" applyBorder="1" applyAlignment="1">
      <alignment horizontal="center"/>
    </xf>
    <xf numFmtId="0" fontId="6" fillId="11" borderId="25" xfId="0" applyFont="1" applyFill="1" applyBorder="1" applyAlignment="1">
      <alignment horizontal="center"/>
    </xf>
    <xf numFmtId="0" fontId="6" fillId="10" borderId="28" xfId="0" applyFont="1" applyFill="1" applyBorder="1" applyAlignment="1">
      <alignment horizontal="center"/>
    </xf>
    <xf numFmtId="0" fontId="6" fillId="10" borderId="13" xfId="0" applyFont="1" applyFill="1" applyBorder="1" applyAlignment="1">
      <alignment horizontal="center"/>
    </xf>
    <xf numFmtId="0" fontId="6" fillId="10" borderId="12" xfId="0" applyFont="1" applyFill="1" applyBorder="1" applyAlignment="1">
      <alignment horizontal="center"/>
    </xf>
    <xf numFmtId="0" fontId="6" fillId="10" borderId="0" xfId="9" quotePrefix="1" applyNumberFormat="1" applyFont="1" applyFill="1" applyBorder="1"/>
    <xf numFmtId="164" fontId="6" fillId="10" borderId="0" xfId="9" quotePrefix="1" applyNumberFormat="1" applyFont="1" applyFill="1" applyBorder="1" applyAlignment="1">
      <alignment horizontal="center"/>
    </xf>
    <xf numFmtId="164" fontId="6" fillId="10" borderId="0" xfId="9" applyNumberFormat="1" applyFont="1" applyFill="1" applyBorder="1" applyAlignment="1">
      <alignment horizontal="center"/>
    </xf>
    <xf numFmtId="0" fontId="6" fillId="10" borderId="11" xfId="0" applyFont="1" applyFill="1" applyBorder="1"/>
    <xf numFmtId="0" fontId="28" fillId="10" borderId="0" xfId="0" applyFont="1" applyFill="1" applyBorder="1" applyAlignment="1">
      <alignment horizontal="right"/>
    </xf>
    <xf numFmtId="0" fontId="29" fillId="10" borderId="15" xfId="0" applyFont="1" applyFill="1" applyBorder="1" applyAlignment="1">
      <alignment horizontal="right"/>
    </xf>
    <xf numFmtId="2" fontId="29" fillId="10" borderId="1" xfId="0" applyNumberFormat="1" applyFont="1" applyFill="1" applyBorder="1" applyAlignment="1">
      <alignment horizontal="center"/>
    </xf>
    <xf numFmtId="2" fontId="29" fillId="10" borderId="3" xfId="0" applyNumberFormat="1" applyFont="1" applyFill="1" applyBorder="1" applyAlignment="1">
      <alignment horizontal="center"/>
    </xf>
    <xf numFmtId="2" fontId="29" fillId="10" borderId="17" xfId="0" applyNumberFormat="1" applyFont="1" applyFill="1" applyBorder="1" applyAlignment="1">
      <alignment horizontal="center"/>
    </xf>
    <xf numFmtId="2" fontId="29" fillId="10" borderId="21" xfId="0" applyNumberFormat="1" applyFont="1" applyFill="1" applyBorder="1" applyAlignment="1">
      <alignment horizontal="center"/>
    </xf>
    <xf numFmtId="0" fontId="29" fillId="10" borderId="29" xfId="0" applyFont="1" applyFill="1" applyBorder="1" applyAlignment="1">
      <alignment horizontal="right"/>
    </xf>
    <xf numFmtId="0" fontId="5" fillId="10" borderId="44" xfId="0" applyFont="1" applyFill="1" applyBorder="1" applyAlignment="1">
      <alignment horizontal="left"/>
    </xf>
    <xf numFmtId="164" fontId="6" fillId="10" borderId="44" xfId="0" applyNumberFormat="1" applyFont="1" applyFill="1" applyBorder="1" applyAlignment="1">
      <alignment horizontal="center"/>
    </xf>
    <xf numFmtId="0" fontId="15" fillId="10" borderId="44" xfId="0" applyFont="1" applyFill="1" applyBorder="1"/>
    <xf numFmtId="0" fontId="16" fillId="10" borderId="44" xfId="0" applyFont="1" applyFill="1" applyBorder="1"/>
    <xf numFmtId="0" fontId="6" fillId="0" borderId="24" xfId="0" applyFont="1" applyBorder="1" applyAlignment="1">
      <alignment horizontal="center"/>
    </xf>
    <xf numFmtId="0" fontId="15" fillId="0" borderId="24" xfId="0" applyFont="1" applyBorder="1"/>
    <xf numFmtId="0" fontId="30" fillId="11" borderId="9" xfId="3" applyFont="1" applyFill="1" applyBorder="1"/>
    <xf numFmtId="0" fontId="30" fillId="11" borderId="2" xfId="3" applyFont="1" applyFill="1" applyBorder="1"/>
    <xf numFmtId="0" fontId="30" fillId="11" borderId="10" xfId="3" applyFont="1" applyFill="1" applyBorder="1"/>
    <xf numFmtId="0" fontId="30" fillId="11" borderId="6" xfId="3" applyFont="1" applyFill="1" applyBorder="1"/>
    <xf numFmtId="0" fontId="30" fillId="11" borderId="0" xfId="3" applyFont="1" applyFill="1" applyBorder="1" applyAlignment="1">
      <alignment horizontal="right"/>
    </xf>
    <xf numFmtId="0" fontId="31" fillId="11" borderId="0" xfId="1" applyFont="1" applyFill="1" applyBorder="1"/>
    <xf numFmtId="0" fontId="30" fillId="11" borderId="0" xfId="3" applyFont="1" applyFill="1" applyBorder="1"/>
    <xf numFmtId="0" fontId="32" fillId="11" borderId="0" xfId="3" applyFont="1" applyFill="1" applyBorder="1"/>
    <xf numFmtId="0" fontId="32" fillId="11" borderId="28" xfId="3" applyFont="1" applyFill="1" applyBorder="1"/>
    <xf numFmtId="0" fontId="30" fillId="11" borderId="11" xfId="3" applyFont="1" applyFill="1" applyBorder="1"/>
    <xf numFmtId="0" fontId="30" fillId="11" borderId="13" xfId="3" applyFont="1" applyFill="1" applyBorder="1" applyAlignment="1">
      <alignment horizontal="right"/>
    </xf>
    <xf numFmtId="0" fontId="33" fillId="11" borderId="13" xfId="3" applyFont="1" applyFill="1" applyBorder="1"/>
    <xf numFmtId="0" fontId="30" fillId="11" borderId="13" xfId="3" applyFont="1" applyFill="1" applyBorder="1"/>
    <xf numFmtId="0" fontId="32" fillId="11" borderId="13" xfId="3" applyFont="1" applyFill="1" applyBorder="1"/>
    <xf numFmtId="0" fontId="32" fillId="11" borderId="12" xfId="3" applyFont="1" applyFill="1" applyBorder="1"/>
    <xf numFmtId="0" fontId="30" fillId="11" borderId="2" xfId="3" applyFont="1" applyFill="1" applyBorder="1" applyAlignment="1">
      <alignment horizontal="right"/>
    </xf>
    <xf numFmtId="0" fontId="30" fillId="11" borderId="28" xfId="3" applyFont="1" applyFill="1" applyBorder="1"/>
    <xf numFmtId="0" fontId="31" fillId="11" borderId="13" xfId="1" applyFont="1" applyFill="1" applyBorder="1"/>
    <xf numFmtId="0" fontId="32" fillId="11" borderId="2" xfId="3" applyFont="1" applyFill="1" applyBorder="1"/>
    <xf numFmtId="0" fontId="32" fillId="11" borderId="10" xfId="3" applyFont="1" applyFill="1" applyBorder="1"/>
    <xf numFmtId="0" fontId="31" fillId="11" borderId="2" xfId="1" applyFont="1" applyFill="1" applyBorder="1"/>
    <xf numFmtId="0" fontId="30" fillId="11" borderId="9" xfId="3" applyFont="1" applyFill="1" applyBorder="1" applyAlignment="1">
      <alignment horizontal="right"/>
    </xf>
    <xf numFmtId="164" fontId="6" fillId="10" borderId="30" xfId="0" applyNumberFormat="1" applyFont="1" applyFill="1" applyBorder="1" applyAlignment="1">
      <alignment horizontal="center"/>
    </xf>
    <xf numFmtId="164" fontId="6" fillId="10" borderId="31" xfId="0" applyNumberFormat="1" applyFont="1" applyFill="1" applyBorder="1" applyAlignment="1">
      <alignment horizontal="center"/>
    </xf>
    <xf numFmtId="0" fontId="6" fillId="11" borderId="11" xfId="0" applyFont="1" applyFill="1" applyBorder="1" applyAlignment="1">
      <alignment horizontal="right"/>
    </xf>
    <xf numFmtId="0" fontId="15" fillId="10" borderId="13" xfId="0" applyFont="1" applyFill="1" applyBorder="1"/>
    <xf numFmtId="0" fontId="15" fillId="10" borderId="12" xfId="0" applyFont="1" applyFill="1" applyBorder="1"/>
    <xf numFmtId="0" fontId="15" fillId="10" borderId="32" xfId="0" applyFont="1" applyFill="1" applyBorder="1"/>
    <xf numFmtId="0" fontId="15" fillId="10" borderId="33" xfId="0" applyFont="1" applyFill="1" applyBorder="1"/>
    <xf numFmtId="0" fontId="15" fillId="10" borderId="34" xfId="0" applyFont="1" applyFill="1" applyBorder="1"/>
    <xf numFmtId="0" fontId="15" fillId="10" borderId="35" xfId="0" applyFont="1" applyFill="1" applyBorder="1"/>
    <xf numFmtId="164" fontId="6" fillId="10" borderId="32" xfId="0" applyNumberFormat="1" applyFont="1" applyFill="1" applyBorder="1" applyAlignment="1">
      <alignment horizontal="center"/>
    </xf>
    <xf numFmtId="164" fontId="6" fillId="10" borderId="33" xfId="0" applyNumberFormat="1" applyFont="1" applyFill="1" applyBorder="1" applyAlignment="1">
      <alignment horizontal="center"/>
    </xf>
    <xf numFmtId="164" fontId="6" fillId="10" borderId="34" xfId="0" applyNumberFormat="1" applyFont="1" applyFill="1" applyBorder="1" applyAlignment="1">
      <alignment horizontal="center"/>
    </xf>
    <xf numFmtId="164" fontId="6" fillId="10" borderId="35" xfId="0" applyNumberFormat="1" applyFont="1" applyFill="1" applyBorder="1" applyAlignment="1">
      <alignment horizontal="center"/>
    </xf>
    <xf numFmtId="0" fontId="6" fillId="10" borderId="36" xfId="0" applyFont="1" applyFill="1" applyBorder="1"/>
    <xf numFmtId="0" fontId="15" fillId="10" borderId="36" xfId="0" applyFont="1" applyFill="1" applyBorder="1"/>
    <xf numFmtId="0" fontId="15" fillId="10" borderId="37" xfId="0" applyFont="1" applyFill="1" applyBorder="1"/>
    <xf numFmtId="0" fontId="29" fillId="10" borderId="11" xfId="0" applyFont="1" applyFill="1" applyBorder="1" applyAlignment="1">
      <alignment horizontal="right"/>
    </xf>
    <xf numFmtId="164" fontId="6" fillId="10" borderId="13" xfId="0" applyNumberFormat="1" applyFont="1" applyFill="1" applyBorder="1" applyAlignment="1">
      <alignment horizontal="center"/>
    </xf>
    <xf numFmtId="164" fontId="15" fillId="10" borderId="13" xfId="0" applyNumberFormat="1" applyFont="1" applyFill="1" applyBorder="1" applyAlignment="1">
      <alignment horizontal="center"/>
    </xf>
    <xf numFmtId="164" fontId="15" fillId="10" borderId="12" xfId="0" applyNumberFormat="1" applyFont="1" applyFill="1" applyBorder="1" applyAlignment="1">
      <alignment horizontal="center"/>
    </xf>
    <xf numFmtId="0" fontId="29" fillId="10" borderId="6" xfId="0" applyFont="1" applyFill="1" applyBorder="1" applyAlignment="1">
      <alignment horizontal="right"/>
    </xf>
    <xf numFmtId="164" fontId="15" fillId="10" borderId="0" xfId="0" applyNumberFormat="1" applyFont="1" applyFill="1" applyBorder="1" applyAlignment="1">
      <alignment horizontal="center"/>
    </xf>
    <xf numFmtId="164" fontId="15" fillId="10" borderId="28" xfId="0" applyNumberFormat="1" applyFont="1" applyFill="1" applyBorder="1" applyAlignment="1">
      <alignment horizontal="center"/>
    </xf>
    <xf numFmtId="164" fontId="6" fillId="10" borderId="39" xfId="0" applyNumberFormat="1" applyFont="1" applyFill="1" applyBorder="1" applyAlignment="1">
      <alignment horizontal="center"/>
    </xf>
    <xf numFmtId="2" fontId="6" fillId="0" borderId="5" xfId="6" quotePrefix="1" applyNumberFormat="1" applyFont="1" applyFill="1" applyBorder="1" applyAlignment="1">
      <alignment horizontal="right"/>
    </xf>
    <xf numFmtId="14" fontId="6" fillId="10" borderId="0" xfId="0" applyNumberFormat="1" applyFont="1" applyFill="1" applyBorder="1" applyAlignment="1">
      <alignment horizontal="left"/>
    </xf>
    <xf numFmtId="0" fontId="17" fillId="11" borderId="13" xfId="0" applyFont="1" applyFill="1" applyBorder="1"/>
    <xf numFmtId="0" fontId="18" fillId="11" borderId="13" xfId="0" applyFont="1" applyFill="1" applyBorder="1"/>
    <xf numFmtId="0" fontId="14" fillId="11" borderId="23" xfId="0" applyFont="1" applyFill="1" applyBorder="1" applyAlignment="1">
      <alignment horizontal="left"/>
    </xf>
    <xf numFmtId="0" fontId="5" fillId="11" borderId="24" xfId="0" applyFont="1" applyFill="1" applyBorder="1" applyAlignment="1">
      <alignment horizontal="center"/>
    </xf>
    <xf numFmtId="0" fontId="5" fillId="11" borderId="25" xfId="0" applyFont="1" applyFill="1" applyBorder="1" applyAlignment="1">
      <alignment horizontal="center"/>
    </xf>
    <xf numFmtId="0" fontId="36" fillId="0" borderId="0" xfId="0" applyFont="1"/>
    <xf numFmtId="0" fontId="14" fillId="11" borderId="24" xfId="0" applyFont="1" applyFill="1" applyBorder="1" applyAlignment="1">
      <alignment horizontal="center"/>
    </xf>
    <xf numFmtId="0" fontId="14" fillId="11" borderId="25" xfId="0" applyFont="1" applyFill="1" applyBorder="1" applyAlignment="1">
      <alignment horizontal="center"/>
    </xf>
    <xf numFmtId="164" fontId="5" fillId="11" borderId="9" xfId="0" applyNumberFormat="1" applyFont="1" applyFill="1" applyBorder="1" applyAlignment="1">
      <alignment horizontal="right"/>
    </xf>
    <xf numFmtId="0" fontId="6" fillId="10" borderId="32" xfId="0" applyFont="1" applyFill="1" applyBorder="1"/>
    <xf numFmtId="164" fontId="5" fillId="11" borderId="6" xfId="0" applyNumberFormat="1" applyFont="1" applyFill="1" applyBorder="1" applyAlignment="1">
      <alignment horizontal="right"/>
    </xf>
    <xf numFmtId="0" fontId="6" fillId="10" borderId="34" xfId="0" applyFont="1" applyFill="1" applyBorder="1"/>
    <xf numFmtId="164" fontId="6" fillId="10" borderId="5" xfId="0" applyNumberFormat="1" applyFont="1" applyFill="1" applyBorder="1" applyAlignment="1">
      <alignment horizontal="center"/>
    </xf>
    <xf numFmtId="164" fontId="6" fillId="10" borderId="7" xfId="0" applyNumberFormat="1" applyFont="1" applyFill="1" applyBorder="1" applyAlignment="1">
      <alignment horizontal="center"/>
    </xf>
    <xf numFmtId="164" fontId="6" fillId="10" borderId="14" xfId="0" applyNumberFormat="1" applyFont="1" applyFill="1" applyBorder="1" applyAlignment="1">
      <alignment horizontal="center"/>
    </xf>
    <xf numFmtId="0" fontId="6" fillId="10" borderId="46" xfId="0" applyFont="1" applyFill="1" applyBorder="1"/>
    <xf numFmtId="0" fontId="15" fillId="10" borderId="46" xfId="0" applyFont="1" applyFill="1" applyBorder="1"/>
    <xf numFmtId="0" fontId="15" fillId="10" borderId="47" xfId="0" applyFont="1" applyFill="1" applyBorder="1"/>
    <xf numFmtId="166" fontId="6" fillId="10" borderId="6" xfId="0" applyNumberFormat="1" applyFont="1" applyFill="1" applyBorder="1"/>
    <xf numFmtId="0" fontId="14" fillId="11" borderId="24" xfId="0" applyFont="1" applyFill="1" applyBorder="1" applyAlignment="1">
      <alignment horizontal="left"/>
    </xf>
    <xf numFmtId="164" fontId="6" fillId="3" borderId="5" xfId="0" applyNumberFormat="1" applyFont="1" applyFill="1" applyBorder="1"/>
    <xf numFmtId="2" fontId="6" fillId="10" borderId="7" xfId="0" applyNumberFormat="1" applyFont="1" applyFill="1" applyBorder="1" applyAlignment="1">
      <alignment horizontal="center"/>
    </xf>
    <xf numFmtId="2" fontId="29" fillId="10" borderId="27" xfId="0" applyNumberFormat="1" applyFont="1" applyFill="1" applyBorder="1" applyAlignment="1">
      <alignment horizontal="center"/>
    </xf>
    <xf numFmtId="0" fontId="15" fillId="10" borderId="30" xfId="0" applyFont="1" applyFill="1" applyBorder="1"/>
    <xf numFmtId="0" fontId="15" fillId="10" borderId="31" xfId="0" applyFont="1" applyFill="1" applyBorder="1"/>
    <xf numFmtId="0" fontId="6" fillId="10" borderId="51" xfId="0" applyFont="1" applyFill="1" applyBorder="1"/>
    <xf numFmtId="0" fontId="6" fillId="10" borderId="29" xfId="0" applyFont="1" applyFill="1" applyBorder="1"/>
    <xf numFmtId="0" fontId="6" fillId="10" borderId="38" xfId="0" applyFont="1" applyFill="1" applyBorder="1"/>
    <xf numFmtId="14" fontId="6" fillId="10" borderId="51" xfId="0" applyNumberFormat="1" applyFont="1" applyFill="1" applyBorder="1" applyAlignment="1">
      <alignment horizontal="center"/>
    </xf>
    <xf numFmtId="14" fontId="6" fillId="10" borderId="29" xfId="0" applyNumberFormat="1" applyFont="1" applyFill="1" applyBorder="1" applyAlignment="1">
      <alignment horizontal="center"/>
    </xf>
    <xf numFmtId="164" fontId="6" fillId="10" borderId="29" xfId="0" applyNumberFormat="1" applyFont="1" applyFill="1" applyBorder="1" applyAlignment="1">
      <alignment horizontal="center"/>
    </xf>
    <xf numFmtId="0" fontId="6" fillId="10" borderId="26" xfId="0" applyFont="1" applyFill="1" applyBorder="1"/>
    <xf numFmtId="0" fontId="6" fillId="11" borderId="6" xfId="0" applyFont="1" applyFill="1" applyBorder="1" applyAlignment="1">
      <alignment horizontal="right"/>
    </xf>
    <xf numFmtId="0" fontId="17" fillId="11" borderId="11" xfId="0" applyFont="1" applyFill="1" applyBorder="1"/>
    <xf numFmtId="0" fontId="5" fillId="11" borderId="52" xfId="0" applyFont="1" applyFill="1" applyBorder="1" applyAlignment="1">
      <alignment horizontal="right"/>
    </xf>
    <xf numFmtId="0" fontId="5" fillId="11" borderId="53" xfId="0" applyFont="1" applyFill="1" applyBorder="1" applyAlignment="1">
      <alignment horizontal="right"/>
    </xf>
    <xf numFmtId="0" fontId="5" fillId="11" borderId="54" xfId="0" applyFont="1" applyFill="1" applyBorder="1" applyAlignment="1">
      <alignment horizontal="right"/>
    </xf>
    <xf numFmtId="0" fontId="6" fillId="0" borderId="2" xfId="0" applyFont="1" applyFill="1" applyBorder="1" applyAlignment="1">
      <alignment horizontal="center"/>
    </xf>
    <xf numFmtId="164" fontId="6" fillId="10" borderId="0" xfId="0" applyNumberFormat="1" applyFont="1" applyFill="1" applyBorder="1" applyAlignment="1">
      <alignment horizontal="right"/>
    </xf>
    <xf numFmtId="1" fontId="6" fillId="10" borderId="0" xfId="0" applyNumberFormat="1" applyFont="1" applyFill="1" applyBorder="1" applyAlignment="1">
      <alignment horizontal="left"/>
    </xf>
    <xf numFmtId="0" fontId="6" fillId="0" borderId="0" xfId="4" applyFont="1" applyAlignment="1">
      <alignment vertical="center"/>
    </xf>
    <xf numFmtId="0" fontId="10" fillId="0" borderId="0" xfId="4"/>
    <xf numFmtId="0" fontId="44" fillId="0" borderId="0" xfId="4" applyFont="1" applyAlignment="1">
      <alignment horizontal="left" vertical="center" indent="14"/>
    </xf>
    <xf numFmtId="0" fontId="6" fillId="0" borderId="0" xfId="4" applyFont="1" applyAlignment="1">
      <alignment horizontal="left" vertical="center" indent="14"/>
    </xf>
    <xf numFmtId="0" fontId="6" fillId="0" borderId="0" xfId="4" applyFont="1" applyAlignment="1">
      <alignment horizontal="left" vertical="center" indent="8"/>
    </xf>
    <xf numFmtId="0" fontId="45" fillId="0" borderId="0" xfId="4" applyFont="1" applyAlignment="1">
      <alignment horizontal="left" vertical="center" indent="14"/>
    </xf>
    <xf numFmtId="166" fontId="6" fillId="10" borderId="11" xfId="0" applyNumberFormat="1" applyFont="1" applyFill="1" applyBorder="1"/>
    <xf numFmtId="0" fontId="6" fillId="10" borderId="13" xfId="9" quotePrefix="1" applyNumberFormat="1" applyFont="1" applyFill="1" applyBorder="1"/>
    <xf numFmtId="164" fontId="6" fillId="10" borderId="13" xfId="9" quotePrefix="1" applyNumberFormat="1" applyFont="1" applyFill="1" applyBorder="1" applyAlignment="1">
      <alignment horizontal="center"/>
    </xf>
    <xf numFmtId="164" fontId="6" fillId="10" borderId="13" xfId="9" applyNumberFormat="1" applyFont="1" applyFill="1" applyBorder="1" applyAlignment="1">
      <alignment horizontal="center"/>
    </xf>
    <xf numFmtId="0" fontId="6" fillId="10" borderId="13" xfId="0" applyFont="1" applyFill="1" applyBorder="1" applyAlignment="1">
      <alignment horizontal="left"/>
    </xf>
    <xf numFmtId="0" fontId="2" fillId="0" borderId="0" xfId="19" applyFont="1"/>
    <xf numFmtId="0" fontId="2" fillId="0" borderId="0" xfId="19" quotePrefix="1" applyFont="1"/>
    <xf numFmtId="0" fontId="46" fillId="0" borderId="0" xfId="19" quotePrefix="1" applyFont="1"/>
    <xf numFmtId="0" fontId="48" fillId="0" borderId="0" xfId="20" quotePrefix="1"/>
    <xf numFmtId="166" fontId="48" fillId="0" borderId="0" xfId="20" quotePrefix="1" applyNumberFormat="1"/>
    <xf numFmtId="164" fontId="48" fillId="0" borderId="0" xfId="20" applyNumberFormat="1"/>
    <xf numFmtId="166" fontId="48" fillId="0" borderId="0" xfId="20" applyNumberFormat="1"/>
    <xf numFmtId="0" fontId="48" fillId="0" borderId="0" xfId="20"/>
    <xf numFmtId="0" fontId="48" fillId="12" borderId="0" xfId="20" quotePrefix="1" applyFill="1"/>
    <xf numFmtId="0" fontId="48" fillId="12" borderId="0" xfId="20" applyFill="1"/>
    <xf numFmtId="166" fontId="48" fillId="12" borderId="0" xfId="20" quotePrefix="1" applyNumberFormat="1" applyFill="1"/>
    <xf numFmtId="0" fontId="48" fillId="13" borderId="0" xfId="20" quotePrefix="1" applyFill="1"/>
    <xf numFmtId="0" fontId="48" fillId="13" borderId="0" xfId="20" applyFill="1"/>
    <xf numFmtId="0" fontId="3" fillId="0" borderId="0" xfId="19"/>
    <xf numFmtId="0" fontId="3" fillId="0" borderId="0" xfId="19" quotePrefix="1"/>
    <xf numFmtId="165" fontId="3" fillId="0" borderId="0" xfId="19" applyNumberFormat="1"/>
    <xf numFmtId="0" fontId="49" fillId="0" borderId="0" xfId="19" applyFont="1"/>
    <xf numFmtId="166" fontId="50" fillId="0" borderId="0" xfId="19" quotePrefix="1" applyNumberFormat="1" applyFont="1"/>
    <xf numFmtId="166" fontId="3" fillId="0" borderId="0" xfId="19" applyNumberFormat="1"/>
    <xf numFmtId="166" fontId="3" fillId="0" borderId="0" xfId="19" quotePrefix="1" applyNumberFormat="1"/>
    <xf numFmtId="166" fontId="3" fillId="0" borderId="0" xfId="21" applyNumberFormat="1"/>
    <xf numFmtId="0" fontId="2" fillId="14" borderId="5" xfId="19" applyFont="1" applyFill="1" applyBorder="1"/>
    <xf numFmtId="0" fontId="3" fillId="14" borderId="5" xfId="19" quotePrefix="1" applyFill="1" applyBorder="1"/>
    <xf numFmtId="2" fontId="3" fillId="14" borderId="5" xfId="19" quotePrefix="1" applyNumberFormat="1" applyFill="1" applyBorder="1"/>
    <xf numFmtId="2" fontId="3" fillId="14" borderId="5" xfId="19" applyNumberFormat="1" applyFill="1" applyBorder="1"/>
    <xf numFmtId="2" fontId="3" fillId="15" borderId="5" xfId="19" applyNumberFormat="1" applyFill="1" applyBorder="1"/>
    <xf numFmtId="0" fontId="3" fillId="16" borderId="9" xfId="19" applyFill="1" applyBorder="1"/>
    <xf numFmtId="0" fontId="3" fillId="16" borderId="2" xfId="19" applyFill="1" applyBorder="1"/>
    <xf numFmtId="0" fontId="3" fillId="16" borderId="10" xfId="19" applyFill="1" applyBorder="1"/>
    <xf numFmtId="0" fontId="3" fillId="16" borderId="6" xfId="19" applyFill="1" applyBorder="1"/>
    <xf numFmtId="0" fontId="3" fillId="16" borderId="0" xfId="19" applyFill="1"/>
    <xf numFmtId="0" fontId="3" fillId="16" borderId="28" xfId="19" applyFill="1" applyBorder="1"/>
    <xf numFmtId="0" fontId="3" fillId="16" borderId="11" xfId="19" applyFill="1" applyBorder="1"/>
    <xf numFmtId="0" fontId="3" fillId="16" borderId="13" xfId="19" applyFill="1" applyBorder="1"/>
    <xf numFmtId="0" fontId="3" fillId="16" borderId="12" xfId="19" applyFill="1" applyBorder="1"/>
    <xf numFmtId="166" fontId="49" fillId="0" borderId="0" xfId="19" quotePrefix="1" applyNumberFormat="1" applyFont="1"/>
    <xf numFmtId="14" fontId="3" fillId="16" borderId="10" xfId="19" applyNumberFormat="1" applyFill="1" applyBorder="1"/>
    <xf numFmtId="0" fontId="1" fillId="0" borderId="0" xfId="20" applyFont="1"/>
    <xf numFmtId="0" fontId="51" fillId="0" borderId="0" xfId="20" applyFont="1"/>
    <xf numFmtId="165" fontId="48" fillId="0" borderId="0" xfId="20" applyNumberFormat="1"/>
    <xf numFmtId="1" fontId="6" fillId="10" borderId="0" xfId="0" applyNumberFormat="1" applyFont="1" applyFill="1" applyBorder="1" applyAlignment="1">
      <alignment horizontal="center"/>
    </xf>
    <xf numFmtId="0" fontId="29" fillId="10" borderId="20" xfId="0" applyFont="1" applyFill="1" applyBorder="1" applyAlignment="1">
      <alignment horizontal="right"/>
    </xf>
    <xf numFmtId="0" fontId="5" fillId="11" borderId="38" xfId="0" applyFont="1" applyFill="1" applyBorder="1"/>
    <xf numFmtId="2" fontId="5" fillId="11" borderId="0" xfId="0" applyNumberFormat="1" applyFont="1" applyFill="1"/>
    <xf numFmtId="0" fontId="29" fillId="10" borderId="18" xfId="0" applyFont="1" applyFill="1" applyBorder="1" applyAlignment="1">
      <alignment horizontal="right"/>
    </xf>
    <xf numFmtId="0" fontId="29" fillId="10" borderId="55" xfId="0" applyFont="1" applyFill="1" applyBorder="1" applyAlignment="1">
      <alignment horizontal="right" vertical="center"/>
    </xf>
    <xf numFmtId="0" fontId="29" fillId="10" borderId="4" xfId="0" applyFont="1" applyFill="1" applyBorder="1" applyAlignment="1">
      <alignment horizontal="right" vertical="center"/>
    </xf>
    <xf numFmtId="164" fontId="29" fillId="10" borderId="34" xfId="0" applyNumberFormat="1" applyFont="1" applyFill="1" applyBorder="1" applyAlignment="1">
      <alignment horizontal="right"/>
    </xf>
    <xf numFmtId="164" fontId="29" fillId="10" borderId="30" xfId="0" applyNumberFormat="1" applyFont="1" applyFill="1" applyBorder="1" applyAlignment="1">
      <alignment horizontal="right"/>
    </xf>
    <xf numFmtId="164" fontId="29" fillId="10" borderId="48" xfId="0" applyNumberFormat="1" applyFont="1" applyFill="1" applyBorder="1" applyAlignment="1">
      <alignment horizontal="right"/>
    </xf>
    <xf numFmtId="2" fontId="29" fillId="10" borderId="49" xfId="0" applyNumberFormat="1" applyFont="1" applyFill="1" applyBorder="1" applyAlignment="1">
      <alignment horizontal="center"/>
    </xf>
    <xf numFmtId="164" fontId="6" fillId="10" borderId="28" xfId="0" applyNumberFormat="1" applyFont="1" applyFill="1" applyBorder="1" applyAlignment="1">
      <alignment horizontal="center"/>
    </xf>
    <xf numFmtId="2" fontId="29" fillId="10" borderId="56" xfId="0" applyNumberFormat="1" applyFont="1" applyFill="1" applyBorder="1" applyAlignment="1">
      <alignment horizontal="center"/>
    </xf>
    <xf numFmtId="2" fontId="29" fillId="10" borderId="55" xfId="0" applyNumberFormat="1" applyFont="1" applyFill="1" applyBorder="1" applyAlignment="1">
      <alignment horizontal="center"/>
    </xf>
    <xf numFmtId="2" fontId="29" fillId="10" borderId="8" xfId="0" applyNumberFormat="1" applyFont="1" applyFill="1" applyBorder="1" applyAlignment="1">
      <alignment horizontal="center"/>
    </xf>
    <xf numFmtId="2" fontId="29" fillId="10" borderId="38" xfId="0" applyNumberFormat="1" applyFont="1" applyFill="1" applyBorder="1" applyAlignment="1">
      <alignment horizontal="right"/>
    </xf>
    <xf numFmtId="0" fontId="6" fillId="2" borderId="27" xfId="0" applyFont="1" applyFill="1" applyBorder="1" applyAlignment="1">
      <alignment horizontal="left"/>
    </xf>
    <xf numFmtId="0" fontId="26" fillId="2" borderId="55" xfId="0" applyFont="1" applyFill="1" applyBorder="1" applyAlignment="1">
      <alignment horizontal="left"/>
    </xf>
    <xf numFmtId="2" fontId="6" fillId="3" borderId="30" xfId="0" applyNumberFormat="1" applyFont="1" applyFill="1" applyBorder="1" applyAlignment="1">
      <alignment horizontal="center"/>
    </xf>
    <xf numFmtId="2" fontId="6" fillId="4" borderId="55" xfId="0" applyNumberFormat="1" applyFont="1" applyFill="1" applyBorder="1" applyAlignment="1">
      <alignment horizontal="center"/>
    </xf>
    <xf numFmtId="2" fontId="26" fillId="0" borderId="0" xfId="0" applyNumberFormat="1" applyFont="1" applyFill="1"/>
    <xf numFmtId="0" fontId="6" fillId="2" borderId="42" xfId="0" applyFont="1" applyFill="1" applyBorder="1" applyAlignment="1">
      <alignment horizontal="left"/>
    </xf>
    <xf numFmtId="2" fontId="6" fillId="3" borderId="36" xfId="0" applyNumberFormat="1" applyFont="1" applyFill="1" applyBorder="1" applyAlignment="1">
      <alignment horizontal="center"/>
    </xf>
    <xf numFmtId="2" fontId="6" fillId="4" borderId="17" xfId="0" applyNumberFormat="1" applyFont="1" applyFill="1" applyBorder="1" applyAlignment="1">
      <alignment horizontal="center"/>
    </xf>
    <xf numFmtId="2" fontId="6" fillId="0" borderId="5" xfId="6" quotePrefix="1" applyNumberFormat="1" applyFont="1" applyFill="1" applyBorder="1" applyAlignment="1"/>
    <xf numFmtId="2" fontId="6" fillId="5" borderId="55" xfId="0" applyNumberFormat="1" applyFont="1" applyFill="1" applyBorder="1" applyAlignment="1">
      <alignment horizontal="center"/>
    </xf>
    <xf numFmtId="2" fontId="6" fillId="3" borderId="55" xfId="10" quotePrefix="1" applyNumberFormat="1" applyFont="1" applyFill="1" applyBorder="1" applyAlignment="1">
      <alignment horizontal="center"/>
    </xf>
    <xf numFmtId="2" fontId="6" fillId="4" borderId="30" xfId="10" quotePrefix="1" applyNumberFormat="1" applyFont="1" applyFill="1" applyBorder="1" applyAlignment="1">
      <alignment horizontal="center"/>
    </xf>
    <xf numFmtId="2" fontId="6" fillId="5" borderId="55" xfId="0" applyNumberFormat="1" applyFont="1" applyFill="1" applyBorder="1"/>
    <xf numFmtId="2" fontId="6" fillId="4" borderId="56" xfId="10" quotePrefix="1" applyNumberFormat="1" applyFont="1" applyFill="1" applyBorder="1" applyAlignment="1">
      <alignment horizontal="center"/>
    </xf>
    <xf numFmtId="2" fontId="6" fillId="5" borderId="4" xfId="0" applyNumberFormat="1" applyFont="1" applyFill="1" applyBorder="1" applyAlignment="1">
      <alignment horizontal="center"/>
    </xf>
    <xf numFmtId="2" fontId="6" fillId="3" borderId="17" xfId="10" quotePrefix="1" applyNumberFormat="1" applyFont="1" applyFill="1" applyBorder="1" applyAlignment="1">
      <alignment horizontal="center"/>
    </xf>
    <xf numFmtId="2" fontId="6" fillId="4" borderId="36" xfId="10" quotePrefix="1" applyNumberFormat="1" applyFont="1" applyFill="1" applyBorder="1" applyAlignment="1">
      <alignment horizontal="center"/>
    </xf>
    <xf numFmtId="2" fontId="6" fillId="5" borderId="4" xfId="0" applyNumberFormat="1" applyFont="1" applyFill="1" applyBorder="1"/>
    <xf numFmtId="2" fontId="26" fillId="2" borderId="22" xfId="0" applyNumberFormat="1" applyFont="1" applyFill="1" applyBorder="1" applyAlignment="1">
      <alignment horizontal="left"/>
    </xf>
    <xf numFmtId="2" fontId="6" fillId="2" borderId="5" xfId="10" quotePrefix="1" applyNumberFormat="1" applyFont="1" applyFill="1" applyBorder="1" applyAlignment="1">
      <alignment horizontal="left"/>
    </xf>
    <xf numFmtId="2" fontId="26" fillId="2" borderId="5" xfId="0" applyNumberFormat="1" applyFont="1" applyFill="1" applyBorder="1" applyAlignment="1">
      <alignment horizontal="left"/>
    </xf>
    <xf numFmtId="0" fontId="6" fillId="2" borderId="5" xfId="0" applyFont="1" applyFill="1" applyBorder="1" applyAlignment="1">
      <alignment horizontal="left"/>
    </xf>
    <xf numFmtId="2" fontId="26" fillId="2" borderId="5" xfId="0" applyNumberFormat="1" applyFont="1" applyFill="1" applyBorder="1" applyAlignment="1">
      <alignment horizontal="center"/>
    </xf>
    <xf numFmtId="0" fontId="6" fillId="2" borderId="55" xfId="0" applyFont="1" applyFill="1" applyBorder="1"/>
    <xf numFmtId="0" fontId="6" fillId="2" borderId="4" xfId="7" quotePrefix="1" applyNumberFormat="1" applyFont="1" applyFill="1" applyBorder="1"/>
    <xf numFmtId="0" fontId="6" fillId="2" borderId="55" xfId="7" quotePrefix="1" applyNumberFormat="1" applyFont="1" applyFill="1" applyBorder="1"/>
    <xf numFmtId="0" fontId="26" fillId="2" borderId="55" xfId="0" applyFont="1" applyFill="1" applyBorder="1"/>
    <xf numFmtId="0" fontId="26" fillId="2" borderId="4" xfId="0" applyFont="1" applyFill="1" applyBorder="1"/>
    <xf numFmtId="0" fontId="6" fillId="2" borderId="17" xfId="0" applyFont="1" applyFill="1" applyBorder="1"/>
    <xf numFmtId="2" fontId="6" fillId="2" borderId="5" xfId="0" applyNumberFormat="1" applyFont="1" applyFill="1" applyBorder="1" applyAlignment="1">
      <alignment horizontal="left"/>
    </xf>
    <xf numFmtId="164" fontId="6" fillId="4" borderId="5" xfId="0" applyNumberFormat="1" applyFont="1" applyFill="1" applyBorder="1"/>
    <xf numFmtId="0" fontId="6" fillId="2" borderId="5" xfId="7" applyNumberFormat="1" applyFont="1" applyFill="1" applyBorder="1" applyAlignment="1">
      <alignment horizontal="left"/>
    </xf>
    <xf numFmtId="2" fontId="6" fillId="3" borderId="5" xfId="0" applyNumberFormat="1" applyFont="1" applyFill="1" applyBorder="1"/>
    <xf numFmtId="2" fontId="6" fillId="4" borderId="5" xfId="0" applyNumberFormat="1" applyFont="1" applyFill="1" applyBorder="1"/>
    <xf numFmtId="2" fontId="26" fillId="2" borderId="50" xfId="0" applyNumberFormat="1" applyFont="1" applyFill="1" applyBorder="1" applyAlignment="1">
      <alignment horizontal="left"/>
    </xf>
    <xf numFmtId="2" fontId="26" fillId="3" borderId="5" xfId="0" applyNumberFormat="1" applyFont="1" applyFill="1" applyBorder="1" applyAlignment="1">
      <alignment horizontal="center"/>
    </xf>
    <xf numFmtId="2" fontId="6" fillId="3" borderId="5" xfId="10" quotePrefix="1" applyNumberFormat="1" applyFont="1" applyFill="1" applyBorder="1" applyAlignment="1">
      <alignment horizontal="center"/>
    </xf>
    <xf numFmtId="2" fontId="26" fillId="4" borderId="5" xfId="0" applyNumberFormat="1" applyFont="1" applyFill="1" applyBorder="1" applyAlignment="1">
      <alignment horizontal="center"/>
    </xf>
    <xf numFmtId="2" fontId="6" fillId="4" borderId="5" xfId="10" quotePrefix="1" applyNumberFormat="1" applyFont="1" applyFill="1" applyBorder="1" applyAlignment="1">
      <alignment horizontal="center"/>
    </xf>
    <xf numFmtId="2" fontId="26" fillId="4" borderId="56" xfId="0" applyNumberFormat="1" applyFont="1" applyFill="1" applyBorder="1" applyAlignment="1">
      <alignment horizontal="center"/>
    </xf>
    <xf numFmtId="2" fontId="26" fillId="4" borderId="22" xfId="0" applyNumberFormat="1" applyFont="1" applyFill="1" applyBorder="1" applyAlignment="1">
      <alignment horizontal="center"/>
    </xf>
    <xf numFmtId="2" fontId="26" fillId="3" borderId="55" xfId="0" applyNumberFormat="1" applyFont="1" applyFill="1" applyBorder="1" applyAlignment="1">
      <alignment horizontal="center"/>
    </xf>
    <xf numFmtId="2" fontId="26" fillId="3" borderId="17" xfId="0" applyNumberFormat="1" applyFont="1" applyFill="1" applyBorder="1" applyAlignment="1">
      <alignment horizontal="center"/>
    </xf>
    <xf numFmtId="2" fontId="6" fillId="3" borderId="56" xfId="10" quotePrefix="1" applyNumberFormat="1" applyFont="1" applyFill="1" applyBorder="1" applyAlignment="1">
      <alignment horizontal="center"/>
    </xf>
    <xf numFmtId="2" fontId="6" fillId="3" borderId="22" xfId="10" quotePrefix="1" applyNumberFormat="1" applyFont="1" applyFill="1" applyBorder="1" applyAlignment="1">
      <alignment horizontal="center"/>
    </xf>
    <xf numFmtId="2" fontId="6" fillId="0" borderId="19" xfId="6" quotePrefix="1" applyNumberFormat="1" applyFont="1" applyFill="1" applyBorder="1" applyAlignment="1"/>
    <xf numFmtId="0" fontId="5" fillId="0" borderId="0" xfId="11" quotePrefix="1" applyNumberFormat="1" applyFont="1"/>
    <xf numFmtId="0" fontId="6" fillId="0" borderId="0" xfId="11" quotePrefix="1" applyNumberFormat="1" applyFont="1"/>
    <xf numFmtId="0" fontId="6" fillId="0" borderId="0" xfId="8" quotePrefix="1" applyNumberFormat="1" applyFont="1"/>
    <xf numFmtId="0" fontId="6" fillId="0" borderId="5" xfId="8" quotePrefix="1" applyNumberFormat="1" applyFont="1" applyBorder="1"/>
    <xf numFmtId="2" fontId="6" fillId="0" borderId="5" xfId="8" applyNumberFormat="1" applyFont="1" applyBorder="1"/>
    <xf numFmtId="0" fontId="6" fillId="0" borderId="5" xfId="20" quotePrefix="1" applyFont="1" applyBorder="1"/>
    <xf numFmtId="2" fontId="6" fillId="0" borderId="5" xfId="0" applyNumberFormat="1" applyFont="1" applyBorder="1" applyAlignment="1">
      <alignment horizontal="right"/>
    </xf>
    <xf numFmtId="2" fontId="6" fillId="0" borderId="5" xfId="9" applyNumberFormat="1" applyFont="1" applyBorder="1" applyAlignment="1">
      <alignment horizontal="right"/>
    </xf>
    <xf numFmtId="0" fontId="6" fillId="5" borderId="4" xfId="0" applyFont="1" applyFill="1" applyBorder="1"/>
    <xf numFmtId="0" fontId="6" fillId="5" borderId="17" xfId="0" applyFont="1" applyFill="1" applyBorder="1"/>
    <xf numFmtId="0" fontId="6" fillId="5" borderId="5" xfId="0" applyFont="1" applyFill="1" applyBorder="1"/>
    <xf numFmtId="0" fontId="6" fillId="5" borderId="27" xfId="0" applyFont="1" applyFill="1" applyBorder="1"/>
    <xf numFmtId="0" fontId="6" fillId="5" borderId="56" xfId="0" applyFont="1" applyFill="1" applyBorder="1"/>
    <xf numFmtId="0" fontId="6" fillId="5" borderId="42" xfId="0" applyFont="1" applyFill="1" applyBorder="1"/>
    <xf numFmtId="0" fontId="6" fillId="5" borderId="22" xfId="0" applyFont="1" applyFill="1" applyBorder="1"/>
    <xf numFmtId="0" fontId="6" fillId="0" borderId="55" xfId="8" quotePrefix="1" applyNumberFormat="1" applyFont="1" applyBorder="1"/>
    <xf numFmtId="2" fontId="6" fillId="5" borderId="5" xfId="0" applyNumberFormat="1" applyFont="1" applyFill="1" applyBorder="1"/>
    <xf numFmtId="0" fontId="6" fillId="2" borderId="4" xfId="0" applyFont="1" applyFill="1" applyBorder="1"/>
    <xf numFmtId="0" fontId="6" fillId="7" borderId="28" xfId="0" applyFont="1" applyFill="1" applyBorder="1" applyAlignment="1">
      <alignment horizontal="center"/>
    </xf>
    <xf numFmtId="0" fontId="6" fillId="17" borderId="0" xfId="9" quotePrefix="1" applyNumberFormat="1" applyFont="1" applyFill="1" applyBorder="1"/>
    <xf numFmtId="164" fontId="6" fillId="9" borderId="0" xfId="9" applyNumberFormat="1" applyFont="1" applyFill="1" applyBorder="1" applyAlignment="1">
      <alignment horizontal="center"/>
    </xf>
    <xf numFmtId="0" fontId="6" fillId="9" borderId="28" xfId="0" applyFont="1" applyFill="1" applyBorder="1" applyAlignment="1">
      <alignment horizontal="center"/>
    </xf>
    <xf numFmtId="14" fontId="6" fillId="10" borderId="29" xfId="0" applyNumberFormat="1" applyFont="1" applyFill="1" applyBorder="1" applyAlignment="1">
      <alignment horizontal="left"/>
    </xf>
    <xf numFmtId="0" fontId="35" fillId="10" borderId="45" xfId="0" applyFont="1" applyFill="1" applyBorder="1" applyAlignment="1">
      <alignment horizontal="center" vertical="center"/>
    </xf>
    <xf numFmtId="0" fontId="19" fillId="0" borderId="45" xfId="0" applyFont="1" applyBorder="1" applyAlignment="1">
      <alignment horizontal="center" vertical="center"/>
    </xf>
    <xf numFmtId="2" fontId="29" fillId="10" borderId="42" xfId="0" applyNumberFormat="1" applyFont="1" applyFill="1" applyBorder="1" applyAlignment="1">
      <alignment horizontal="center"/>
    </xf>
    <xf numFmtId="0" fontId="34" fillId="10" borderId="22" xfId="0" applyFont="1" applyFill="1" applyBorder="1" applyAlignment="1">
      <alignment horizontal="center"/>
    </xf>
    <xf numFmtId="2" fontId="29" fillId="10" borderId="37" xfId="0" applyNumberFormat="1" applyFont="1" applyFill="1" applyBorder="1" applyAlignment="1">
      <alignment horizontal="center"/>
    </xf>
    <xf numFmtId="2" fontId="29" fillId="10" borderId="40" xfId="0" applyNumberFormat="1" applyFont="1" applyFill="1" applyBorder="1" applyAlignment="1">
      <alignment horizontal="center"/>
    </xf>
    <xf numFmtId="0" fontId="34" fillId="10" borderId="43" xfId="0" applyFont="1" applyFill="1" applyBorder="1" applyAlignment="1">
      <alignment horizontal="center"/>
    </xf>
    <xf numFmtId="2" fontId="29" fillId="10" borderId="10" xfId="0" applyNumberFormat="1" applyFont="1" applyFill="1" applyBorder="1" applyAlignment="1">
      <alignment horizontal="center"/>
    </xf>
    <xf numFmtId="2" fontId="6" fillId="10" borderId="55" xfId="0" applyNumberFormat="1" applyFont="1" applyFill="1" applyBorder="1" applyAlignment="1">
      <alignment horizontal="center"/>
    </xf>
    <xf numFmtId="2" fontId="15" fillId="10" borderId="55" xfId="0" applyNumberFormat="1" applyFont="1" applyFill="1" applyBorder="1" applyAlignment="1">
      <alignment horizontal="center"/>
    </xf>
    <xf numFmtId="164" fontId="6" fillId="10" borderId="5" xfId="0" applyNumberFormat="1" applyFont="1" applyFill="1" applyBorder="1" applyAlignment="1">
      <alignment horizontal="center"/>
    </xf>
    <xf numFmtId="164" fontId="6" fillId="10" borderId="7" xfId="0" applyNumberFormat="1" applyFont="1" applyFill="1" applyBorder="1" applyAlignment="1">
      <alignment horizontal="center"/>
    </xf>
    <xf numFmtId="2" fontId="29" fillId="10" borderId="27" xfId="0" applyNumberFormat="1" applyFont="1" applyFill="1" applyBorder="1" applyAlignment="1">
      <alignment horizontal="center"/>
    </xf>
    <xf numFmtId="0" fontId="34" fillId="10" borderId="56" xfId="0" applyFont="1" applyFill="1" applyBorder="1" applyAlignment="1">
      <alignment horizontal="center"/>
    </xf>
    <xf numFmtId="0" fontId="14" fillId="11" borderId="23" xfId="0" applyFont="1" applyFill="1" applyBorder="1" applyAlignment="1">
      <alignment horizontal="left"/>
    </xf>
    <xf numFmtId="0" fontId="12" fillId="0" borderId="24" xfId="0" applyFont="1" applyBorder="1" applyAlignment="1">
      <alignment horizontal="left"/>
    </xf>
    <xf numFmtId="0" fontId="12" fillId="0" borderId="25" xfId="0" applyFont="1" applyBorder="1" applyAlignment="1">
      <alignment horizontal="left"/>
    </xf>
    <xf numFmtId="166" fontId="23" fillId="11" borderId="23" xfId="0" applyNumberFormat="1" applyFont="1" applyFill="1" applyBorder="1" applyAlignment="1">
      <alignment horizontal="center"/>
    </xf>
    <xf numFmtId="0" fontId="24" fillId="11" borderId="25" xfId="0" applyFont="1" applyFill="1" applyBorder="1" applyAlignment="1"/>
    <xf numFmtId="164" fontId="15" fillId="10" borderId="5" xfId="0" applyNumberFormat="1" applyFont="1" applyFill="1" applyBorder="1" applyAlignment="1">
      <alignment horizontal="center"/>
    </xf>
    <xf numFmtId="164" fontId="15" fillId="10" borderId="7" xfId="0" applyNumberFormat="1" applyFont="1" applyFill="1" applyBorder="1" applyAlignment="1">
      <alignment horizontal="center"/>
    </xf>
    <xf numFmtId="2" fontId="6" fillId="10" borderId="14" xfId="0" applyNumberFormat="1" applyFont="1" applyFill="1" applyBorder="1" applyAlignment="1">
      <alignment horizontal="center"/>
    </xf>
    <xf numFmtId="2" fontId="15" fillId="10" borderId="14" xfId="0" applyNumberFormat="1" applyFont="1" applyFill="1" applyBorder="1" applyAlignment="1">
      <alignment horizontal="center"/>
    </xf>
    <xf numFmtId="2" fontId="15" fillId="10" borderId="39" xfId="0" applyNumberFormat="1" applyFont="1" applyFill="1" applyBorder="1" applyAlignment="1">
      <alignment horizontal="center"/>
    </xf>
    <xf numFmtId="2" fontId="6" fillId="10" borderId="8" xfId="0" applyNumberFormat="1" applyFont="1" applyFill="1" applyBorder="1" applyAlignment="1">
      <alignment horizontal="center"/>
    </xf>
    <xf numFmtId="0" fontId="34" fillId="10" borderId="31" xfId="0" applyFont="1" applyFill="1" applyBorder="1" applyAlignment="1">
      <alignment horizontal="center"/>
    </xf>
    <xf numFmtId="0" fontId="5" fillId="11" borderId="20" xfId="0" applyFont="1" applyFill="1" applyBorder="1" applyAlignment="1">
      <alignment horizontal="center" vertical="center"/>
    </xf>
    <xf numFmtId="0" fontId="0" fillId="0" borderId="16" xfId="0" applyBorder="1" applyAlignment="1">
      <alignment horizontal="center" vertical="center"/>
    </xf>
    <xf numFmtId="0" fontId="2" fillId="14" borderId="5" xfId="19" applyFont="1" applyFill="1" applyBorder="1" applyAlignment="1">
      <alignment horizontal="center"/>
    </xf>
    <xf numFmtId="0" fontId="2" fillId="14" borderId="41" xfId="19" applyFont="1" applyFill="1" applyBorder="1" applyAlignment="1">
      <alignment horizontal="center"/>
    </xf>
    <xf numFmtId="0" fontId="2" fillId="14" borderId="34" xfId="19" applyFont="1" applyFill="1" applyBorder="1" applyAlignment="1">
      <alignment horizontal="center"/>
    </xf>
    <xf numFmtId="0" fontId="2" fillId="14" borderId="19" xfId="19" applyFont="1" applyFill="1" applyBorder="1" applyAlignment="1">
      <alignment horizontal="center"/>
    </xf>
  </cellXfs>
  <cellStyles count="22">
    <cellStyle name="Hyperlink 2" xfId="1" xr:uid="{00000000-0005-0000-0000-000000000000}"/>
    <cellStyle name="Normal" xfId="0" builtinId="0"/>
    <cellStyle name="Normal 2" xfId="2" xr:uid="{00000000-0005-0000-0000-000002000000}"/>
    <cellStyle name="Normal 2 2" xfId="17" xr:uid="{00000000-0005-0000-0000-000003000000}"/>
    <cellStyle name="Normal 2 2 2" xfId="18" xr:uid="{00000000-0005-0000-0000-000004000000}"/>
    <cellStyle name="Normal 2 2 3" xfId="20" xr:uid="{7364EB0D-4289-488F-AAFD-FF16DA01F0DE}"/>
    <cellStyle name="Normal 2 3" xfId="15" xr:uid="{00000000-0005-0000-0000-000005000000}"/>
    <cellStyle name="Normal 2 4" xfId="16" xr:uid="{00000000-0005-0000-0000-000006000000}"/>
    <cellStyle name="Normal 3" xfId="3" xr:uid="{00000000-0005-0000-0000-000007000000}"/>
    <cellStyle name="Normal 3 2" xfId="13" xr:uid="{00000000-0005-0000-0000-000008000000}"/>
    <cellStyle name="Normal 3 3" xfId="14" xr:uid="{00000000-0005-0000-0000-000009000000}"/>
    <cellStyle name="Normal 4" xfId="4" xr:uid="{00000000-0005-0000-0000-00000A000000}"/>
    <cellStyle name="Normal 5" xfId="5" xr:uid="{00000000-0005-0000-0000-00000B000000}"/>
    <cellStyle name="Normal_2007-134 run 1" xfId="21" xr:uid="{96D74DF8-DC54-4F5B-96A8-FC0FC6D5BAC8}"/>
    <cellStyle name="Normal_2011-199 Run 1 Williams" xfId="6" xr:uid="{00000000-0005-0000-0000-00000C000000}"/>
    <cellStyle name="Normal_2011-199 Run 3 Newsome" xfId="7" xr:uid="{00000000-0005-0000-0000-00000D000000}"/>
    <cellStyle name="Normal_2012-033 run 2 newsome" xfId="8" xr:uid="{00000000-0005-0000-0000-00000F000000}"/>
    <cellStyle name="Normal_2012-033 Run 4 Newsome" xfId="9" xr:uid="{00000000-0005-0000-0000-000010000000}"/>
    <cellStyle name="Normal_EA MS run11" xfId="19" xr:uid="{2C573EE0-5FA4-433A-BE5A-AC8735AD0C91}"/>
    <cellStyle name="Normal_EA MS run11_1" xfId="10" xr:uid="{00000000-0005-0000-0000-000011000000}"/>
    <cellStyle name="Normal_EA MS run11_1 2" xfId="11" xr:uid="{00000000-0005-0000-0000-000012000000}"/>
    <cellStyle name="Normal_Info1" xfId="12" xr:uid="{00000000-0005-0000-0000-000013000000}"/>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5F5C4"/>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customXml" Target="../customXml/item2.xml"/></Relationships>
</file>

<file path=xl/charts/_rels/chart9.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76951738208742"/>
          <c:y val="0.10548566672298063"/>
          <c:w val="0.75077035872950526"/>
          <c:h val="0.72152196038518746"/>
        </c:manualLayout>
      </c:layout>
      <c:scatterChart>
        <c:scatterStyle val="lineMarker"/>
        <c:varyColors val="0"/>
        <c:ser>
          <c:idx val="0"/>
          <c:order val="0"/>
          <c:spPr>
            <a:ln w="28575">
              <a:noFill/>
            </a:ln>
          </c:spPr>
          <c:marker>
            <c:symbol val="diamond"/>
            <c:size val="5"/>
            <c:spPr>
              <a:solidFill>
                <a:srgbClr val="000080"/>
              </a:solidFill>
              <a:ln>
                <a:solidFill>
                  <a:srgbClr val="000080"/>
                </a:solidFill>
                <a:prstDash val="solid"/>
              </a:ln>
            </c:spPr>
          </c:marker>
          <c:trendline>
            <c:spPr>
              <a:ln w="25400">
                <a:solidFill>
                  <a:srgbClr val="000000"/>
                </a:solidFill>
                <a:prstDash val="solid"/>
              </a:ln>
            </c:spPr>
            <c:trendlineType val="linear"/>
            <c:dispRSqr val="0"/>
            <c:dispEq val="1"/>
            <c:trendlineLbl>
              <c:layout>
                <c:manualLayout>
                  <c:x val="-0.11449707248132444"/>
                  <c:y val="-0.1054856750501124"/>
                </c:manualLayout>
              </c:layout>
              <c:numFmt formatCode="General" sourceLinked="0"/>
              <c:spPr>
                <a:noFill/>
                <a:ln w="25400">
                  <a:noFill/>
                </a:ln>
              </c:spPr>
              <c:txPr>
                <a:bodyPr/>
                <a:lstStyle/>
                <a:p>
                  <a:pPr>
                    <a:defRPr sz="800" b="0" i="0" u="none" strike="noStrike" baseline="0">
                      <a:solidFill>
                        <a:srgbClr val="000000"/>
                      </a:solidFill>
                      <a:latin typeface="Arial"/>
                      <a:ea typeface="Arial"/>
                      <a:cs typeface="Arial"/>
                    </a:defRPr>
                  </a:pPr>
                  <a:endParaRPr lang="en-US"/>
                </a:p>
              </c:txPr>
            </c:trendlineLbl>
          </c:trendline>
          <c:xVal>
            <c:numRef>
              <c:f>'Tray 1'!$D$133:$D$134</c:f>
              <c:numCache>
                <c:formatCode>0.000</c:formatCode>
                <c:ptCount val="2"/>
                <c:pt idx="0">
                  <c:v>-19.027666666666669</c:v>
                </c:pt>
                <c:pt idx="1">
                  <c:v>33.701999999999998</c:v>
                </c:pt>
              </c:numCache>
            </c:numRef>
          </c:xVal>
          <c:yVal>
            <c:numRef>
              <c:f>'Tray 1'!$E$133:$E$134</c:f>
              <c:numCache>
                <c:formatCode>0.000</c:formatCode>
                <c:ptCount val="2"/>
                <c:pt idx="0">
                  <c:v>-28.279</c:v>
                </c:pt>
                <c:pt idx="1">
                  <c:v>24.361999999999998</c:v>
                </c:pt>
              </c:numCache>
            </c:numRef>
          </c:yVal>
          <c:smooth val="0"/>
          <c:extLst>
            <c:ext xmlns:c16="http://schemas.microsoft.com/office/drawing/2014/chart" uri="{C3380CC4-5D6E-409C-BE32-E72D297353CC}">
              <c16:uniqueId val="{00000001-D33E-40EE-BA45-F108A124A408}"/>
            </c:ext>
          </c:extLst>
        </c:ser>
        <c:dLbls>
          <c:showLegendKey val="0"/>
          <c:showVal val="0"/>
          <c:showCatName val="0"/>
          <c:showSerName val="0"/>
          <c:showPercent val="0"/>
          <c:showBubbleSize val="0"/>
        </c:dLbls>
        <c:axId val="142898440"/>
        <c:axId val="4088472"/>
      </c:scatterChart>
      <c:valAx>
        <c:axId val="142898440"/>
        <c:scaling>
          <c:orientation val="minMax"/>
        </c:scaling>
        <c:delete val="0"/>
        <c:axPos val="b"/>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088472"/>
        <c:crossesAt val="-35"/>
        <c:crossBetween val="midCat"/>
      </c:valAx>
      <c:valAx>
        <c:axId val="4088472"/>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2898440"/>
        <c:crossesAt val="-35"/>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284002712681787"/>
          <c:y val="0.11363661584831287"/>
          <c:w val="0.76852083490317236"/>
          <c:h val="0.70000155362560734"/>
        </c:manualLayout>
      </c:layout>
      <c:scatterChart>
        <c:scatterStyle val="lineMarker"/>
        <c:varyColors val="0"/>
        <c:ser>
          <c:idx val="0"/>
          <c:order val="0"/>
          <c:spPr>
            <a:ln w="28575">
              <a:noFill/>
            </a:ln>
          </c:spPr>
          <c:marker>
            <c:symbol val="diamond"/>
            <c:size val="5"/>
            <c:spPr>
              <a:solidFill>
                <a:srgbClr val="000080"/>
              </a:solidFill>
              <a:ln>
                <a:solidFill>
                  <a:srgbClr val="000080"/>
                </a:solidFill>
                <a:prstDash val="solid"/>
              </a:ln>
            </c:spPr>
          </c:marker>
          <c:trendline>
            <c:spPr>
              <a:ln w="25400">
                <a:solidFill>
                  <a:srgbClr val="000000"/>
                </a:solidFill>
                <a:prstDash val="solid"/>
              </a:ln>
            </c:spPr>
            <c:trendlineType val="linear"/>
            <c:dispRSqr val="0"/>
            <c:dispEq val="1"/>
            <c:trendlineLbl>
              <c:layout>
                <c:manualLayout>
                  <c:x val="-9.7781466426859712E-2"/>
                  <c:y val="-0.12869975499190733"/>
                </c:manualLayout>
              </c:layout>
              <c:numFmt formatCode="General" sourceLinked="0"/>
              <c:spPr>
                <a:noFill/>
                <a:ln w="25400">
                  <a:noFill/>
                </a:ln>
              </c:spPr>
              <c:txPr>
                <a:bodyPr/>
                <a:lstStyle/>
                <a:p>
                  <a:pPr>
                    <a:defRPr sz="800" b="0" i="0" u="none" strike="noStrike" baseline="0">
                      <a:solidFill>
                        <a:srgbClr val="000000"/>
                      </a:solidFill>
                      <a:latin typeface="Arial"/>
                      <a:ea typeface="Arial"/>
                      <a:cs typeface="Arial"/>
                    </a:defRPr>
                  </a:pPr>
                  <a:endParaRPr lang="en-US"/>
                </a:p>
              </c:txPr>
            </c:trendlineLbl>
          </c:trendline>
          <c:xVal>
            <c:numRef>
              <c:f>'Tray 1'!$D$114:$D$115</c:f>
              <c:numCache>
                <c:formatCode>0.000</c:formatCode>
                <c:ptCount val="2"/>
                <c:pt idx="0">
                  <c:v>-2.0178888888888888</c:v>
                </c:pt>
                <c:pt idx="1">
                  <c:v>30.427374999999994</c:v>
                </c:pt>
              </c:numCache>
            </c:numRef>
          </c:xVal>
          <c:yVal>
            <c:numRef>
              <c:f>'Tray 1'!$E$114:$E$115</c:f>
              <c:numCache>
                <c:formatCode>0.000</c:formatCode>
                <c:ptCount val="2"/>
                <c:pt idx="0">
                  <c:v>-4.6159999999999997</c:v>
                </c:pt>
                <c:pt idx="1">
                  <c:v>27.888000000000002</c:v>
                </c:pt>
              </c:numCache>
            </c:numRef>
          </c:yVal>
          <c:smooth val="0"/>
          <c:extLst>
            <c:ext xmlns:c16="http://schemas.microsoft.com/office/drawing/2014/chart" uri="{C3380CC4-5D6E-409C-BE32-E72D297353CC}">
              <c16:uniqueId val="{00000001-9A43-4A19-966F-6A6F5CF80A00}"/>
            </c:ext>
          </c:extLst>
        </c:ser>
        <c:dLbls>
          <c:showLegendKey val="0"/>
          <c:showVal val="0"/>
          <c:showCatName val="0"/>
          <c:showSerName val="0"/>
          <c:showPercent val="0"/>
          <c:showBubbleSize val="0"/>
        </c:dLbls>
        <c:axId val="141782848"/>
        <c:axId val="177562480"/>
      </c:scatterChart>
      <c:valAx>
        <c:axId val="141782848"/>
        <c:scaling>
          <c:orientation val="minMax"/>
        </c:scaling>
        <c:delete val="0"/>
        <c:axPos val="b"/>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77562480"/>
        <c:crossesAt val="-35"/>
        <c:crossBetween val="midCat"/>
      </c:valAx>
      <c:valAx>
        <c:axId val="177562480"/>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41782848"/>
        <c:crossesAt val="-35"/>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76951738208742"/>
          <c:y val="0.10548566672298063"/>
          <c:w val="0.75077035872950526"/>
          <c:h val="0.72152196038518746"/>
        </c:manualLayout>
      </c:layout>
      <c:scatterChart>
        <c:scatterStyle val="lineMarker"/>
        <c:varyColors val="0"/>
        <c:ser>
          <c:idx val="0"/>
          <c:order val="0"/>
          <c:spPr>
            <a:ln w="28575">
              <a:noFill/>
            </a:ln>
          </c:spPr>
          <c:marker>
            <c:symbol val="diamond"/>
            <c:size val="5"/>
            <c:spPr>
              <a:solidFill>
                <a:srgbClr val="000080"/>
              </a:solidFill>
              <a:ln>
                <a:solidFill>
                  <a:srgbClr val="000080"/>
                </a:solidFill>
                <a:prstDash val="solid"/>
              </a:ln>
            </c:spPr>
          </c:marker>
          <c:trendline>
            <c:spPr>
              <a:ln w="25400">
                <a:solidFill>
                  <a:srgbClr val="000000"/>
                </a:solidFill>
                <a:prstDash val="solid"/>
              </a:ln>
            </c:spPr>
            <c:trendlineType val="linear"/>
            <c:dispRSqr val="0"/>
            <c:dispEq val="1"/>
            <c:trendlineLbl>
              <c:layout>
                <c:manualLayout>
                  <c:x val="-0.1141674420892605"/>
                  <c:y val="-0.12869975499190733"/>
                </c:manualLayout>
              </c:layout>
              <c:numFmt formatCode="General" sourceLinked="0"/>
              <c:spPr>
                <a:noFill/>
                <a:ln w="25400">
                  <a:noFill/>
                </a:ln>
              </c:spPr>
              <c:txPr>
                <a:bodyPr/>
                <a:lstStyle/>
                <a:p>
                  <a:pPr>
                    <a:defRPr sz="800" b="0" i="0" u="none" strike="noStrike" baseline="0">
                      <a:solidFill>
                        <a:srgbClr val="000000"/>
                      </a:solidFill>
                      <a:latin typeface="Arial"/>
                      <a:ea typeface="Arial"/>
                      <a:cs typeface="Arial"/>
                    </a:defRPr>
                  </a:pPr>
                  <a:endParaRPr lang="en-US"/>
                </a:p>
              </c:txPr>
            </c:trendlineLbl>
          </c:trendline>
          <c:xVal>
            <c:numRef>
              <c:f>'Tray 2'!$D$93:$D$94</c:f>
              <c:numCache>
                <c:formatCode>0.000</c:formatCode>
                <c:ptCount val="2"/>
                <c:pt idx="0">
                  <c:v>-19.003857142857147</c:v>
                </c:pt>
                <c:pt idx="1">
                  <c:v>33.69533333333333</c:v>
                </c:pt>
              </c:numCache>
            </c:numRef>
          </c:xVal>
          <c:yVal>
            <c:numRef>
              <c:f>'Tray 2'!$E$93:$E$94</c:f>
              <c:numCache>
                <c:formatCode>0.000</c:formatCode>
                <c:ptCount val="2"/>
                <c:pt idx="0">
                  <c:v>-28.279</c:v>
                </c:pt>
                <c:pt idx="1">
                  <c:v>24.361999999999998</c:v>
                </c:pt>
              </c:numCache>
            </c:numRef>
          </c:yVal>
          <c:smooth val="0"/>
          <c:extLst>
            <c:ext xmlns:c16="http://schemas.microsoft.com/office/drawing/2014/chart" uri="{C3380CC4-5D6E-409C-BE32-E72D297353CC}">
              <c16:uniqueId val="{00000001-5DC9-4675-B9F6-7F5CB3868273}"/>
            </c:ext>
          </c:extLst>
        </c:ser>
        <c:dLbls>
          <c:showLegendKey val="0"/>
          <c:showVal val="0"/>
          <c:showCatName val="0"/>
          <c:showSerName val="0"/>
          <c:showPercent val="0"/>
          <c:showBubbleSize val="0"/>
        </c:dLbls>
        <c:axId val="234988744"/>
        <c:axId val="235144664"/>
      </c:scatterChart>
      <c:valAx>
        <c:axId val="234988744"/>
        <c:scaling>
          <c:orientation val="minMax"/>
        </c:scaling>
        <c:delete val="0"/>
        <c:axPos val="b"/>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5144664"/>
        <c:crossesAt val="-35"/>
        <c:crossBetween val="midCat"/>
      </c:valAx>
      <c:valAx>
        <c:axId val="235144664"/>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34988744"/>
        <c:crossesAt val="-35"/>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284002712681787"/>
          <c:y val="0.11363661584831287"/>
          <c:w val="0.76852083490317236"/>
          <c:h val="0.70000155362560734"/>
        </c:manualLayout>
      </c:layout>
      <c:scatterChart>
        <c:scatterStyle val="lineMarker"/>
        <c:varyColors val="0"/>
        <c:ser>
          <c:idx val="0"/>
          <c:order val="0"/>
          <c:spPr>
            <a:ln w="28575">
              <a:noFill/>
            </a:ln>
          </c:spPr>
          <c:marker>
            <c:symbol val="diamond"/>
            <c:size val="5"/>
            <c:spPr>
              <a:solidFill>
                <a:srgbClr val="000080"/>
              </a:solidFill>
              <a:ln>
                <a:solidFill>
                  <a:srgbClr val="000080"/>
                </a:solidFill>
                <a:prstDash val="solid"/>
              </a:ln>
            </c:spPr>
          </c:marker>
          <c:trendline>
            <c:spPr>
              <a:ln w="25400">
                <a:solidFill>
                  <a:srgbClr val="000000"/>
                </a:solidFill>
                <a:prstDash val="solid"/>
              </a:ln>
            </c:spPr>
            <c:trendlineType val="linear"/>
            <c:dispRSqr val="0"/>
            <c:dispEq val="1"/>
            <c:trendlineLbl>
              <c:layout>
                <c:manualLayout>
                  <c:x val="-9.7781466426859712E-2"/>
                  <c:y val="-0.12869975499190733"/>
                </c:manualLayout>
              </c:layout>
              <c:numFmt formatCode="General" sourceLinked="0"/>
              <c:spPr>
                <a:noFill/>
                <a:ln w="25400">
                  <a:noFill/>
                </a:ln>
              </c:spPr>
              <c:txPr>
                <a:bodyPr/>
                <a:lstStyle/>
                <a:p>
                  <a:pPr>
                    <a:defRPr sz="800" b="0" i="0" u="none" strike="noStrike" baseline="0">
                      <a:solidFill>
                        <a:srgbClr val="000000"/>
                      </a:solidFill>
                      <a:latin typeface="Arial"/>
                      <a:ea typeface="Arial"/>
                      <a:cs typeface="Arial"/>
                    </a:defRPr>
                  </a:pPr>
                  <a:endParaRPr lang="en-US"/>
                </a:p>
              </c:txPr>
            </c:trendlineLbl>
          </c:trendline>
          <c:xVal>
            <c:numRef>
              <c:f>'Tray 2'!$D$74:$D$75</c:f>
              <c:numCache>
                <c:formatCode>0.000</c:formatCode>
                <c:ptCount val="2"/>
                <c:pt idx="0">
                  <c:v>-1.9215714285714287</c:v>
                </c:pt>
                <c:pt idx="1">
                  <c:v>30.692333333333334</c:v>
                </c:pt>
              </c:numCache>
            </c:numRef>
          </c:xVal>
          <c:yVal>
            <c:numRef>
              <c:f>'Tray 2'!$E$74:$E$75</c:f>
              <c:numCache>
                <c:formatCode>0.000</c:formatCode>
                <c:ptCount val="2"/>
                <c:pt idx="0">
                  <c:v>-4.6159999999999997</c:v>
                </c:pt>
                <c:pt idx="1">
                  <c:v>27.888000000000002</c:v>
                </c:pt>
              </c:numCache>
            </c:numRef>
          </c:yVal>
          <c:smooth val="0"/>
          <c:extLst>
            <c:ext xmlns:c16="http://schemas.microsoft.com/office/drawing/2014/chart" uri="{C3380CC4-5D6E-409C-BE32-E72D297353CC}">
              <c16:uniqueId val="{00000001-7CA6-489B-8170-BE227FE5FFAF}"/>
            </c:ext>
          </c:extLst>
        </c:ser>
        <c:dLbls>
          <c:showLegendKey val="0"/>
          <c:showVal val="0"/>
          <c:showCatName val="0"/>
          <c:showSerName val="0"/>
          <c:showPercent val="0"/>
          <c:showBubbleSize val="0"/>
        </c:dLbls>
        <c:axId val="229919144"/>
        <c:axId val="229919536"/>
      </c:scatterChart>
      <c:valAx>
        <c:axId val="229919144"/>
        <c:scaling>
          <c:orientation val="minMax"/>
        </c:scaling>
        <c:delete val="0"/>
        <c:axPos val="b"/>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9919536"/>
        <c:crossesAt val="-35"/>
        <c:crossBetween val="midCat"/>
      </c:valAx>
      <c:valAx>
        <c:axId val="229919536"/>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9919144"/>
        <c:crossesAt val="-35"/>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US"/>
              <a:t>mg N</a:t>
            </a:r>
          </a:p>
        </c:rich>
      </c:tx>
      <c:overlay val="0"/>
      <c:spPr>
        <a:noFill/>
        <a:ln w="25400">
          <a:noFill/>
        </a:ln>
      </c:spPr>
    </c:title>
    <c:autoTitleDeleted val="0"/>
    <c:plotArea>
      <c:layout/>
      <c:scatterChart>
        <c:scatterStyle val="lineMarker"/>
        <c:varyColors val="0"/>
        <c:ser>
          <c:idx val="0"/>
          <c:order val="0"/>
          <c:spPr>
            <a:ln w="28575">
              <a:noFill/>
            </a:ln>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0.000000" sourceLinked="0"/>
              <c:spPr>
                <a:noFill/>
                <a:ln w="25400">
                  <a:noFill/>
                </a:ln>
              </c:spPr>
              <c:txPr>
                <a:bodyPr/>
                <a:lstStyle/>
                <a:p>
                  <a:pPr>
                    <a:defRPr sz="900" b="0" i="0" u="none" strike="noStrike" baseline="0">
                      <a:solidFill>
                        <a:srgbClr val="333333"/>
                      </a:solidFill>
                      <a:latin typeface="Calibri"/>
                      <a:ea typeface="Calibri"/>
                      <a:cs typeface="Calibri"/>
                    </a:defRPr>
                  </a:pPr>
                  <a:endParaRPr lang="en-US"/>
                </a:p>
              </c:txPr>
            </c:trendlineLbl>
          </c:trendline>
          <c:xVal>
            <c:numRef>
              <c:f>'% Calc 1'!$F$2:$F$4</c:f>
              <c:numCache>
                <c:formatCode>General</c:formatCode>
                <c:ptCount val="3"/>
                <c:pt idx="0">
                  <c:v>21.100999999999999</c:v>
                </c:pt>
                <c:pt idx="1">
                  <c:v>52.76</c:v>
                </c:pt>
                <c:pt idx="2">
                  <c:v>158.01</c:v>
                </c:pt>
              </c:numCache>
            </c:numRef>
          </c:xVal>
          <c:yVal>
            <c:numRef>
              <c:f>'% Calc 1'!$H$2:$H$4</c:f>
              <c:numCache>
                <c:formatCode>General</c:formatCode>
                <c:ptCount val="3"/>
                <c:pt idx="0">
                  <c:v>3.9031999999999997E-2</c:v>
                </c:pt>
                <c:pt idx="1">
                  <c:v>9.758E-2</c:v>
                </c:pt>
                <c:pt idx="2">
                  <c:v>0.28655199999999997</c:v>
                </c:pt>
              </c:numCache>
            </c:numRef>
          </c:yVal>
          <c:smooth val="0"/>
          <c:extLst>
            <c:ext xmlns:c16="http://schemas.microsoft.com/office/drawing/2014/chart" uri="{C3380CC4-5D6E-409C-BE32-E72D297353CC}">
              <c16:uniqueId val="{00000001-2F00-423E-83E5-4507C890FF63}"/>
            </c:ext>
          </c:extLst>
        </c:ser>
        <c:dLbls>
          <c:showLegendKey val="0"/>
          <c:showVal val="0"/>
          <c:showCatName val="0"/>
          <c:showSerName val="0"/>
          <c:showPercent val="0"/>
          <c:showBubbleSize val="0"/>
        </c:dLbls>
        <c:axId val="177395016"/>
        <c:axId val="4089456"/>
      </c:scatterChart>
      <c:valAx>
        <c:axId val="177395016"/>
        <c:scaling>
          <c:orientation val="minMax"/>
        </c:scaling>
        <c:delete val="0"/>
        <c:axPos val="b"/>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333333"/>
                    </a:solidFill>
                    <a:latin typeface="Calibri"/>
                    <a:ea typeface="Calibri"/>
                    <a:cs typeface="Calibri"/>
                  </a:defRPr>
                </a:pPr>
                <a:r>
                  <a:rPr lang="en-US"/>
                  <a:t>Area All N</a:t>
                </a:r>
              </a:p>
            </c:rich>
          </c:tx>
          <c:overlay val="0"/>
          <c:spPr>
            <a:noFill/>
            <a:ln w="25400">
              <a:noFill/>
            </a:ln>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4089456"/>
        <c:crosses val="autoZero"/>
        <c:crossBetween val="midCat"/>
      </c:valAx>
      <c:valAx>
        <c:axId val="4089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333333"/>
                    </a:solidFill>
                    <a:latin typeface="Calibri"/>
                    <a:ea typeface="Calibri"/>
                    <a:cs typeface="Calibri"/>
                  </a:defRPr>
                </a:pPr>
                <a:r>
                  <a:rPr lang="en-US"/>
                  <a:t>mg Known N</a:t>
                </a:r>
              </a:p>
            </c:rich>
          </c:tx>
          <c:overlay val="0"/>
          <c:spPr>
            <a:noFill/>
            <a:ln w="25400">
              <a:noFill/>
            </a:ln>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177395016"/>
        <c:crosses val="autoZero"/>
        <c:crossBetween val="midCat"/>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US"/>
              <a:t>mg C</a:t>
            </a:r>
          </a:p>
        </c:rich>
      </c:tx>
      <c:overlay val="0"/>
      <c:spPr>
        <a:noFill/>
        <a:ln w="25400">
          <a:noFill/>
        </a:ln>
      </c:spPr>
    </c:title>
    <c:autoTitleDeleted val="0"/>
    <c:plotArea>
      <c:layout/>
      <c:scatterChart>
        <c:scatterStyle val="lineMarker"/>
        <c:varyColors val="0"/>
        <c:ser>
          <c:idx val="0"/>
          <c:order val="0"/>
          <c:spPr>
            <a:ln w="28575">
              <a:noFill/>
            </a:ln>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0.000000" sourceLinked="0"/>
              <c:spPr>
                <a:noFill/>
                <a:ln w="25400">
                  <a:noFill/>
                </a:ln>
              </c:spPr>
              <c:txPr>
                <a:bodyPr/>
                <a:lstStyle/>
                <a:p>
                  <a:pPr>
                    <a:defRPr sz="900" b="0" i="0" u="none" strike="noStrike" baseline="0">
                      <a:solidFill>
                        <a:srgbClr val="333333"/>
                      </a:solidFill>
                      <a:latin typeface="Calibri"/>
                      <a:ea typeface="Calibri"/>
                      <a:cs typeface="Calibri"/>
                    </a:defRPr>
                  </a:pPr>
                  <a:endParaRPr lang="en-US"/>
                </a:p>
              </c:txPr>
            </c:trendlineLbl>
          </c:trendline>
          <c:xVal>
            <c:numRef>
              <c:f>'% Calc 1'!$G$2:$G$4</c:f>
              <c:numCache>
                <c:formatCode>General</c:formatCode>
                <c:ptCount val="3"/>
                <c:pt idx="0">
                  <c:v>55.823999999999998</c:v>
                </c:pt>
                <c:pt idx="1">
                  <c:v>141.74100000000001</c:v>
                </c:pt>
                <c:pt idx="2">
                  <c:v>423.745</c:v>
                </c:pt>
              </c:numCache>
            </c:numRef>
          </c:xVal>
          <c:yVal>
            <c:numRef>
              <c:f>'% Calc 1'!$I$2:$I$4</c:f>
              <c:numCache>
                <c:formatCode>General</c:formatCode>
                <c:ptCount val="3"/>
                <c:pt idx="0">
                  <c:v>0.167321</c:v>
                </c:pt>
                <c:pt idx="1">
                  <c:v>0.41830249999999997</c:v>
                </c:pt>
                <c:pt idx="2">
                  <c:v>1.2283809999999999</c:v>
                </c:pt>
              </c:numCache>
            </c:numRef>
          </c:yVal>
          <c:smooth val="0"/>
          <c:extLst>
            <c:ext xmlns:c16="http://schemas.microsoft.com/office/drawing/2014/chart" uri="{C3380CC4-5D6E-409C-BE32-E72D297353CC}">
              <c16:uniqueId val="{00000001-3B25-4B87-BBD1-D506FB226175}"/>
            </c:ext>
          </c:extLst>
        </c:ser>
        <c:dLbls>
          <c:showLegendKey val="0"/>
          <c:showVal val="0"/>
          <c:showCatName val="0"/>
          <c:showSerName val="0"/>
          <c:showPercent val="0"/>
          <c:showBubbleSize val="0"/>
        </c:dLbls>
        <c:axId val="61756168"/>
        <c:axId val="177603296"/>
      </c:scatterChart>
      <c:valAx>
        <c:axId val="61756168"/>
        <c:scaling>
          <c:orientation val="minMax"/>
        </c:scaling>
        <c:delete val="0"/>
        <c:axPos val="b"/>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333333"/>
                    </a:solidFill>
                    <a:latin typeface="Calibri"/>
                    <a:ea typeface="Calibri"/>
                    <a:cs typeface="Calibri"/>
                  </a:defRPr>
                </a:pPr>
                <a:r>
                  <a:rPr lang="en-US"/>
                  <a:t>Area All C</a:t>
                </a:r>
              </a:p>
            </c:rich>
          </c:tx>
          <c:overlay val="0"/>
          <c:spPr>
            <a:noFill/>
            <a:ln w="25400">
              <a:noFill/>
            </a:ln>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177603296"/>
        <c:crosses val="autoZero"/>
        <c:crossBetween val="midCat"/>
      </c:valAx>
      <c:valAx>
        <c:axId val="177603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333333"/>
                    </a:solidFill>
                    <a:latin typeface="Calibri"/>
                    <a:ea typeface="Calibri"/>
                    <a:cs typeface="Calibri"/>
                  </a:defRPr>
                </a:pPr>
                <a:r>
                  <a:rPr lang="en-US"/>
                  <a:t>mg Known C</a:t>
                </a:r>
              </a:p>
            </c:rich>
          </c:tx>
          <c:overlay val="0"/>
          <c:spPr>
            <a:noFill/>
            <a:ln w="25400">
              <a:noFill/>
            </a:ln>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61756168"/>
        <c:crosses val="autoZero"/>
        <c:crossBetween val="midCat"/>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US"/>
              <a:t>mg N</a:t>
            </a:r>
          </a:p>
        </c:rich>
      </c:tx>
      <c:overlay val="0"/>
      <c:spPr>
        <a:noFill/>
        <a:ln w="25400">
          <a:noFill/>
        </a:ln>
      </c:spPr>
    </c:title>
    <c:autoTitleDeleted val="0"/>
    <c:plotArea>
      <c:layout/>
      <c:scatterChart>
        <c:scatterStyle val="lineMarker"/>
        <c:varyColors val="0"/>
        <c:ser>
          <c:idx val="0"/>
          <c:order val="0"/>
          <c:spPr>
            <a:ln w="28575">
              <a:noFill/>
            </a:ln>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0.000000" sourceLinked="0"/>
              <c:spPr>
                <a:noFill/>
                <a:ln w="25400">
                  <a:noFill/>
                </a:ln>
              </c:spPr>
              <c:txPr>
                <a:bodyPr/>
                <a:lstStyle/>
                <a:p>
                  <a:pPr>
                    <a:defRPr sz="900" b="0" i="0" u="none" strike="noStrike" baseline="0">
                      <a:solidFill>
                        <a:srgbClr val="333333"/>
                      </a:solidFill>
                      <a:latin typeface="Calibri"/>
                      <a:ea typeface="Calibri"/>
                      <a:cs typeface="Calibri"/>
                    </a:defRPr>
                  </a:pPr>
                  <a:endParaRPr lang="en-US"/>
                </a:p>
              </c:txPr>
            </c:trendlineLbl>
          </c:trendline>
          <c:xVal>
            <c:numRef>
              <c:f>'% Calc 2'!$F$2:$F$4</c:f>
              <c:numCache>
                <c:formatCode>General</c:formatCode>
                <c:ptCount val="3"/>
                <c:pt idx="0">
                  <c:v>22.646000000000001</c:v>
                </c:pt>
                <c:pt idx="1">
                  <c:v>55.673000000000002</c:v>
                </c:pt>
                <c:pt idx="2">
                  <c:v>166.46899999999999</c:v>
                </c:pt>
              </c:numCache>
            </c:numRef>
          </c:xVal>
          <c:yVal>
            <c:numRef>
              <c:f>'% Calc 2'!$H$2:$H$4</c:f>
              <c:numCache>
                <c:formatCode>General</c:formatCode>
                <c:ptCount val="3"/>
                <c:pt idx="0">
                  <c:v>3.9222399999999998E-2</c:v>
                </c:pt>
                <c:pt idx="1">
                  <c:v>9.7675200000000004E-2</c:v>
                </c:pt>
                <c:pt idx="2">
                  <c:v>0.28750400000000004</c:v>
                </c:pt>
              </c:numCache>
            </c:numRef>
          </c:yVal>
          <c:smooth val="0"/>
          <c:extLst>
            <c:ext xmlns:c16="http://schemas.microsoft.com/office/drawing/2014/chart" uri="{C3380CC4-5D6E-409C-BE32-E72D297353CC}">
              <c16:uniqueId val="{00000001-4305-42EE-9DE6-11F685A0FF2E}"/>
            </c:ext>
          </c:extLst>
        </c:ser>
        <c:dLbls>
          <c:showLegendKey val="0"/>
          <c:showVal val="0"/>
          <c:showCatName val="0"/>
          <c:showSerName val="0"/>
          <c:showPercent val="0"/>
          <c:showBubbleSize val="0"/>
        </c:dLbls>
        <c:axId val="235145448"/>
        <c:axId val="235145840"/>
      </c:scatterChart>
      <c:valAx>
        <c:axId val="235145448"/>
        <c:scaling>
          <c:orientation val="minMax"/>
        </c:scaling>
        <c:delete val="0"/>
        <c:axPos val="b"/>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333333"/>
                    </a:solidFill>
                    <a:latin typeface="Calibri"/>
                    <a:ea typeface="Calibri"/>
                    <a:cs typeface="Calibri"/>
                  </a:defRPr>
                </a:pPr>
                <a:r>
                  <a:rPr lang="en-US"/>
                  <a:t>Area All N</a:t>
                </a:r>
              </a:p>
            </c:rich>
          </c:tx>
          <c:overlay val="0"/>
          <c:spPr>
            <a:noFill/>
            <a:ln w="25400">
              <a:noFill/>
            </a:ln>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235145840"/>
        <c:crosses val="autoZero"/>
        <c:crossBetween val="midCat"/>
      </c:valAx>
      <c:valAx>
        <c:axId val="235145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333333"/>
                    </a:solidFill>
                    <a:latin typeface="Calibri"/>
                    <a:ea typeface="Calibri"/>
                    <a:cs typeface="Calibri"/>
                  </a:defRPr>
                </a:pPr>
                <a:r>
                  <a:rPr lang="en-US"/>
                  <a:t>mg Known N</a:t>
                </a:r>
              </a:p>
            </c:rich>
          </c:tx>
          <c:overlay val="0"/>
          <c:spPr>
            <a:noFill/>
            <a:ln w="25400">
              <a:noFill/>
            </a:ln>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235145448"/>
        <c:crosses val="autoZero"/>
        <c:crossBetween val="midCat"/>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US"/>
              <a:t>mg C</a:t>
            </a:r>
          </a:p>
        </c:rich>
      </c:tx>
      <c:overlay val="0"/>
      <c:spPr>
        <a:noFill/>
        <a:ln w="25400">
          <a:noFill/>
        </a:ln>
      </c:spPr>
    </c:title>
    <c:autoTitleDeleted val="0"/>
    <c:plotArea>
      <c:layout/>
      <c:scatterChart>
        <c:scatterStyle val="lineMarker"/>
        <c:varyColors val="0"/>
        <c:ser>
          <c:idx val="0"/>
          <c:order val="0"/>
          <c:spPr>
            <a:ln w="28575">
              <a:noFill/>
            </a:ln>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0.000000" sourceLinked="0"/>
              <c:spPr>
                <a:noFill/>
                <a:ln w="25400">
                  <a:noFill/>
                </a:ln>
              </c:spPr>
              <c:txPr>
                <a:bodyPr/>
                <a:lstStyle/>
                <a:p>
                  <a:pPr>
                    <a:defRPr sz="900" b="0" i="0" u="none" strike="noStrike" baseline="0">
                      <a:solidFill>
                        <a:srgbClr val="333333"/>
                      </a:solidFill>
                      <a:latin typeface="Calibri"/>
                      <a:ea typeface="Calibri"/>
                      <a:cs typeface="Calibri"/>
                    </a:defRPr>
                  </a:pPr>
                  <a:endParaRPr lang="en-US"/>
                </a:p>
              </c:txPr>
            </c:trendlineLbl>
          </c:trendline>
          <c:xVal>
            <c:numRef>
              <c:f>'% Calc 2'!$G$2:$G$4</c:f>
              <c:numCache>
                <c:formatCode>General</c:formatCode>
                <c:ptCount val="3"/>
                <c:pt idx="0">
                  <c:v>58.259</c:v>
                </c:pt>
                <c:pt idx="1">
                  <c:v>146.43899999999999</c:v>
                </c:pt>
                <c:pt idx="2">
                  <c:v>438.827</c:v>
                </c:pt>
              </c:numCache>
            </c:numRef>
          </c:xVal>
          <c:yVal>
            <c:numRef>
              <c:f>'% Calc 2'!$I$2:$I$4</c:f>
              <c:numCache>
                <c:formatCode>General</c:formatCode>
                <c:ptCount val="3"/>
                <c:pt idx="0">
                  <c:v>0.16813719999999999</c:v>
                </c:pt>
                <c:pt idx="1">
                  <c:v>0.41871060000000004</c:v>
                </c:pt>
                <c:pt idx="2">
                  <c:v>1.2324620000000002</c:v>
                </c:pt>
              </c:numCache>
            </c:numRef>
          </c:yVal>
          <c:smooth val="0"/>
          <c:extLst>
            <c:ext xmlns:c16="http://schemas.microsoft.com/office/drawing/2014/chart" uri="{C3380CC4-5D6E-409C-BE32-E72D297353CC}">
              <c16:uniqueId val="{00000001-D3A4-46F9-A1D2-58088D5804AA}"/>
            </c:ext>
          </c:extLst>
        </c:ser>
        <c:dLbls>
          <c:showLegendKey val="0"/>
          <c:showVal val="0"/>
          <c:showCatName val="0"/>
          <c:showSerName val="0"/>
          <c:showPercent val="0"/>
          <c:showBubbleSize val="0"/>
        </c:dLbls>
        <c:axId val="235351080"/>
        <c:axId val="235351472"/>
      </c:scatterChart>
      <c:valAx>
        <c:axId val="235351080"/>
        <c:scaling>
          <c:orientation val="minMax"/>
        </c:scaling>
        <c:delete val="0"/>
        <c:axPos val="b"/>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333333"/>
                    </a:solidFill>
                    <a:latin typeface="Calibri"/>
                    <a:ea typeface="Calibri"/>
                    <a:cs typeface="Calibri"/>
                  </a:defRPr>
                </a:pPr>
                <a:r>
                  <a:rPr lang="en-US"/>
                  <a:t>Area All C</a:t>
                </a:r>
              </a:p>
            </c:rich>
          </c:tx>
          <c:overlay val="0"/>
          <c:spPr>
            <a:noFill/>
            <a:ln w="25400">
              <a:noFill/>
            </a:ln>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235351472"/>
        <c:crosses val="autoZero"/>
        <c:crossBetween val="midCat"/>
      </c:valAx>
      <c:valAx>
        <c:axId val="235351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333333"/>
                    </a:solidFill>
                    <a:latin typeface="Calibri"/>
                    <a:ea typeface="Calibri"/>
                    <a:cs typeface="Calibri"/>
                  </a:defRPr>
                </a:pPr>
                <a:r>
                  <a:rPr lang="en-US"/>
                  <a:t>mg Known C</a:t>
                </a:r>
              </a:p>
            </c:rich>
          </c:tx>
          <c:overlay val="0"/>
          <c:spPr>
            <a:noFill/>
            <a:ln w="25400">
              <a:noFill/>
            </a:ln>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235351080"/>
        <c:crosses val="autoZero"/>
        <c:crossBetween val="midCat"/>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 drift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1.1745406824146981E-3"/>
                  <c:y val="-0.2357403762029746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 Calc 2'!$B$50:$B$62</c:f>
              <c:numCache>
                <c:formatCode>General</c:formatCode>
                <c:ptCount val="13"/>
                <c:pt idx="0">
                  <c:v>3</c:v>
                </c:pt>
                <c:pt idx="1">
                  <c:v>4</c:v>
                </c:pt>
                <c:pt idx="2">
                  <c:v>5</c:v>
                </c:pt>
                <c:pt idx="3">
                  <c:v>34</c:v>
                </c:pt>
                <c:pt idx="4">
                  <c:v>35</c:v>
                </c:pt>
                <c:pt idx="5">
                  <c:v>52</c:v>
                </c:pt>
                <c:pt idx="6">
                  <c:v>53</c:v>
                </c:pt>
                <c:pt idx="7">
                  <c:v>6</c:v>
                </c:pt>
                <c:pt idx="8">
                  <c:v>7</c:v>
                </c:pt>
                <c:pt idx="9">
                  <c:v>36</c:v>
                </c:pt>
                <c:pt idx="10">
                  <c:v>37</c:v>
                </c:pt>
                <c:pt idx="11">
                  <c:v>54</c:v>
                </c:pt>
                <c:pt idx="12">
                  <c:v>55</c:v>
                </c:pt>
              </c:numCache>
            </c:numRef>
          </c:xVal>
          <c:yVal>
            <c:numRef>
              <c:f>'% Calc 2'!$O$50:$O$62</c:f>
              <c:numCache>
                <c:formatCode>0.000</c:formatCode>
                <c:ptCount val="13"/>
                <c:pt idx="0">
                  <c:v>-0.44567645631067876</c:v>
                </c:pt>
                <c:pt idx="1">
                  <c:v>0.23883752436648109</c:v>
                </c:pt>
                <c:pt idx="2">
                  <c:v>-1.4497052980118497E-2</c:v>
                </c:pt>
                <c:pt idx="3">
                  <c:v>0.72781550190597954</c:v>
                </c:pt>
                <c:pt idx="4">
                  <c:v>0.86897843406593722</c:v>
                </c:pt>
                <c:pt idx="5">
                  <c:v>0.9920041558441639</c:v>
                </c:pt>
                <c:pt idx="6">
                  <c:v>0.85117939698493217</c:v>
                </c:pt>
                <c:pt idx="7">
                  <c:v>6.2556407035181394E-2</c:v>
                </c:pt>
                <c:pt idx="8">
                  <c:v>0.21647334963325449</c:v>
                </c:pt>
                <c:pt idx="9">
                  <c:v>0.77143900804290411</c:v>
                </c:pt>
                <c:pt idx="10">
                  <c:v>0.96052073619632239</c:v>
                </c:pt>
                <c:pt idx="11">
                  <c:v>1.1639668341708571</c:v>
                </c:pt>
                <c:pt idx="12">
                  <c:v>0.76800582655826588</c:v>
                </c:pt>
              </c:numCache>
            </c:numRef>
          </c:yVal>
          <c:smooth val="0"/>
          <c:extLst>
            <c:ext xmlns:c16="http://schemas.microsoft.com/office/drawing/2014/chart" uri="{C3380CC4-5D6E-409C-BE32-E72D297353CC}">
              <c16:uniqueId val="{00000001-032A-4F07-8D5E-20E47333B352}"/>
            </c:ext>
          </c:extLst>
        </c:ser>
        <c:dLbls>
          <c:showLegendKey val="0"/>
          <c:showVal val="0"/>
          <c:showCatName val="0"/>
          <c:showSerName val="0"/>
          <c:showPercent val="0"/>
          <c:showBubbleSize val="0"/>
        </c:dLbls>
        <c:axId val="649777759"/>
        <c:axId val="649774431"/>
      </c:scatterChart>
      <c:valAx>
        <c:axId val="6497777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774431"/>
        <c:crosses val="autoZero"/>
        <c:crossBetween val="midCat"/>
      </c:valAx>
      <c:valAx>
        <c:axId val="649774431"/>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7777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152401</xdr:rowOff>
    </xdr:from>
    <xdr:to>
      <xdr:col>10</xdr:col>
      <xdr:colOff>19050</xdr:colOff>
      <xdr:row>13</xdr:row>
      <xdr:rowOff>180975</xdr:rowOff>
    </xdr:to>
    <xdr:sp macro="" textlink="">
      <xdr:nvSpPr>
        <xdr:cNvPr id="3" name="Rectangle 2">
          <a:extLst>
            <a:ext uri="{FF2B5EF4-FFF2-40B4-BE49-F238E27FC236}">
              <a16:creationId xmlns:a16="http://schemas.microsoft.com/office/drawing/2014/main" id="{00000000-0008-0000-0000-000003000000}"/>
            </a:ext>
          </a:extLst>
        </xdr:cNvPr>
        <xdr:cNvSpPr/>
      </xdr:nvSpPr>
      <xdr:spPr>
        <a:xfrm>
          <a:off x="0" y="1676401"/>
          <a:ext cx="10325100" cy="981074"/>
        </a:xfrm>
        <a:prstGeom prst="rect">
          <a:avLst/>
        </a:prstGeom>
        <a:solidFill>
          <a:srgbClr val="9A9779"/>
        </a:solid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US"/>
        </a:p>
      </xdr:txBody>
    </xdr:sp>
    <xdr:clientData/>
  </xdr:twoCellAnchor>
  <xdr:twoCellAnchor>
    <xdr:from>
      <xdr:col>0</xdr:col>
      <xdr:colOff>483627</xdr:colOff>
      <xdr:row>9</xdr:row>
      <xdr:rowOff>76200</xdr:rowOff>
    </xdr:from>
    <xdr:to>
      <xdr:col>1</xdr:col>
      <xdr:colOff>161925</xdr:colOff>
      <xdr:row>13</xdr:row>
      <xdr:rowOff>180975</xdr:rowOff>
    </xdr:to>
    <xdr:pic>
      <xdr:nvPicPr>
        <xdr:cNvPr id="61058" name="Picture 2">
          <a:extLst>
            <a:ext uri="{FF2B5EF4-FFF2-40B4-BE49-F238E27FC236}">
              <a16:creationId xmlns:a16="http://schemas.microsoft.com/office/drawing/2014/main" id="{00000000-0008-0000-0000-000082EE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11343" t="4256" r="11411" b="34042"/>
        <a:stretch>
          <a:fillRect/>
        </a:stretch>
      </xdr:blipFill>
      <xdr:spPr bwMode="auto">
        <a:xfrm>
          <a:off x="483627" y="1790700"/>
          <a:ext cx="1164198"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1028699</xdr:colOff>
      <xdr:row>8</xdr:row>
      <xdr:rowOff>142875</xdr:rowOff>
    </xdr:from>
    <xdr:to>
      <xdr:col>8</xdr:col>
      <xdr:colOff>723900</xdr:colOff>
      <xdr:row>13</xdr:row>
      <xdr:rowOff>171450</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bwMode="auto">
        <a:xfrm>
          <a:off x="1619249" y="1666875"/>
          <a:ext cx="7239001" cy="981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0">
              <a:solidFill>
                <a:srgbClr val="8F2E00"/>
              </a:solidFill>
              <a:latin typeface="Century Schoolbook" pitchFamily="18" charset="0"/>
            </a:rPr>
            <a:t>Stable Isotope</a:t>
          </a:r>
          <a:r>
            <a:rPr lang="en-US" sz="3600" b="0" baseline="0">
              <a:solidFill>
                <a:srgbClr val="8F2E00"/>
              </a:solidFill>
              <a:latin typeface="Century Schoolbook" pitchFamily="18" charset="0"/>
            </a:rPr>
            <a:t> Facility</a:t>
          </a:r>
        </a:p>
      </xdr:txBody>
    </xdr:sp>
    <xdr:clientData/>
  </xdr:twoCellAnchor>
  <xdr:twoCellAnchor editAs="oneCell">
    <xdr:from>
      <xdr:col>0</xdr:col>
      <xdr:colOff>9525</xdr:colOff>
      <xdr:row>0</xdr:row>
      <xdr:rowOff>9525</xdr:rowOff>
    </xdr:from>
    <xdr:to>
      <xdr:col>10</xdr:col>
      <xdr:colOff>19050</xdr:colOff>
      <xdr:row>12</xdr:row>
      <xdr:rowOff>21581</xdr:rowOff>
    </xdr:to>
    <xdr:pic>
      <xdr:nvPicPr>
        <xdr:cNvPr id="61060" name="Picture 1">
          <a:extLst>
            <a:ext uri="{FF2B5EF4-FFF2-40B4-BE49-F238E27FC236}">
              <a16:creationId xmlns:a16="http://schemas.microsoft.com/office/drawing/2014/main" id="{00000000-0008-0000-0000-000084EE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25" y="9525"/>
          <a:ext cx="10382250" cy="229805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0</xdr:row>
      <xdr:rowOff>66674</xdr:rowOff>
    </xdr:from>
    <xdr:to>
      <xdr:col>9</xdr:col>
      <xdr:colOff>438149</xdr:colOff>
      <xdr:row>52</xdr:row>
      <xdr:rowOff>95250</xdr:rowOff>
    </xdr:to>
    <xdr:sp macro="" textlink="">
      <xdr:nvSpPr>
        <xdr:cNvPr id="2" name="TextBox 1">
          <a:extLst>
            <a:ext uri="{FF2B5EF4-FFF2-40B4-BE49-F238E27FC236}">
              <a16:creationId xmlns:a16="http://schemas.microsoft.com/office/drawing/2014/main" id="{00000000-0008-0000-0200-000004000000}"/>
            </a:ext>
          </a:extLst>
        </xdr:cNvPr>
        <xdr:cNvSpPr txBox="1"/>
      </xdr:nvSpPr>
      <xdr:spPr bwMode="auto">
        <a:xfrm>
          <a:off x="38100" y="66674"/>
          <a:ext cx="9772649" cy="8486776"/>
        </a:xfrm>
        <a:prstGeom prst="rect">
          <a:avLst/>
        </a:prstGeom>
        <a:solidFill>
          <a:srgbClr val="F5F5C4"/>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200" b="1">
            <a:solidFill>
              <a:schemeClr val="bg1"/>
            </a:solidFill>
            <a:latin typeface="Times New Roman" pitchFamily="18" charset="0"/>
            <a:cs typeface="Times New Roman" pitchFamily="18" charset="0"/>
          </a:endParaRPr>
        </a:p>
        <a:p>
          <a:endParaRPr lang="en-US" sz="2000" b="1" u="none">
            <a:solidFill>
              <a:schemeClr val="tx1"/>
            </a:solidFill>
            <a:latin typeface="Times New Roman" pitchFamily="18" charset="0"/>
            <a:cs typeface="Times New Roman" pitchFamily="18" charset="0"/>
          </a:endParaRPr>
        </a:p>
        <a:p>
          <a:endParaRPr lang="en-US" sz="2000" b="1" u="none">
            <a:solidFill>
              <a:schemeClr val="tx1"/>
            </a:solidFill>
            <a:latin typeface="Times New Roman" pitchFamily="18" charset="0"/>
            <a:cs typeface="Times New Roman" pitchFamily="18" charset="0"/>
          </a:endParaRPr>
        </a:p>
        <a:p>
          <a:r>
            <a:rPr lang="en-US" sz="2000" b="1" u="none">
              <a:solidFill>
                <a:schemeClr val="tx1"/>
              </a:solidFill>
              <a:latin typeface="Times New Roman" pitchFamily="18" charset="0"/>
              <a:cs typeface="Times New Roman" pitchFamily="18" charset="0"/>
            </a:rPr>
            <a:t>Principal of operation</a:t>
          </a:r>
          <a:endParaRPr lang="en-US" sz="1200" b="1">
            <a:solidFill>
              <a:schemeClr val="tx1"/>
            </a:solidFill>
            <a:latin typeface="Times New Roman" pitchFamily="18" charset="0"/>
            <a:cs typeface="Times New Roman" pitchFamily="18" charset="0"/>
          </a:endParaRPr>
        </a:p>
        <a:p>
          <a:r>
            <a:rPr lang="en-US" sz="1100" b="1">
              <a:solidFill>
                <a:schemeClr val="dk1"/>
              </a:solidFill>
              <a:effectLst/>
              <a:latin typeface="+mn-lt"/>
              <a:ea typeface="+mn-ea"/>
              <a:cs typeface="+mn-cs"/>
            </a:rPr>
            <a:t>●</a:t>
          </a:r>
          <a:r>
            <a:rPr lang="en-US" sz="1200" b="1">
              <a:solidFill>
                <a:schemeClr val="dk1"/>
              </a:solidFill>
              <a:effectLst/>
              <a:latin typeface="Times New Roman" panose="02020603050405020304" pitchFamily="18" charset="0"/>
              <a:ea typeface="+mn-ea"/>
              <a:cs typeface="Times New Roman" panose="02020603050405020304" pitchFamily="18" charset="0"/>
            </a:rPr>
            <a:t>The Finnigan DeltaPlus XP is run in continuous flow mode and connected to a Costech 4010 elemental analyzer via a Finnigan ConFlo III interface.</a:t>
          </a:r>
          <a:endParaRPr lang="en-US" sz="1200">
            <a:effectLst/>
            <a:latin typeface="Times New Roman" panose="02020603050405020304" pitchFamily="18" charset="0"/>
            <a:cs typeface="Times New Roman" panose="02020603050405020304" pitchFamily="18" charset="0"/>
          </a:endParaRPr>
        </a:p>
        <a:p>
          <a:pPr eaLnBrk="1" fontAlgn="auto" latinLnBrk="0" hangingPunct="1"/>
          <a:r>
            <a:rPr lang="en-US" sz="1200" b="1">
              <a:solidFill>
                <a:schemeClr val="dk1"/>
              </a:solidFill>
              <a:effectLst/>
              <a:latin typeface="Times New Roman" panose="02020603050405020304" pitchFamily="18" charset="0"/>
              <a:ea typeface="+mn-ea"/>
              <a:cs typeface="Times New Roman" panose="02020603050405020304" pitchFamily="18" charset="0"/>
            </a:rPr>
            <a:t>●The Finnigan Delta</a:t>
          </a:r>
          <a:r>
            <a:rPr lang="en-US" sz="1200" b="1" baseline="0">
              <a:solidFill>
                <a:schemeClr val="dk1"/>
              </a:solidFill>
              <a:effectLst/>
              <a:latin typeface="Times New Roman" panose="02020603050405020304" pitchFamily="18" charset="0"/>
              <a:ea typeface="+mn-ea"/>
              <a:cs typeface="Times New Roman" panose="02020603050405020304" pitchFamily="18" charset="0"/>
            </a:rPr>
            <a:t> V</a:t>
          </a:r>
          <a:r>
            <a:rPr lang="en-US" sz="1200" b="1">
              <a:solidFill>
                <a:schemeClr val="dk1"/>
              </a:solidFill>
              <a:effectLst/>
              <a:latin typeface="Times New Roman" panose="02020603050405020304" pitchFamily="18" charset="0"/>
              <a:ea typeface="+mn-ea"/>
              <a:cs typeface="Times New Roman" panose="02020603050405020304" pitchFamily="18" charset="0"/>
            </a:rPr>
            <a:t> is run in continuous flow mode and connected to either a</a:t>
          </a:r>
          <a:r>
            <a:rPr lang="en-US" sz="1200" b="1" baseline="0">
              <a:solidFill>
                <a:schemeClr val="dk1"/>
              </a:solidFill>
              <a:effectLst/>
              <a:latin typeface="Times New Roman" panose="02020603050405020304" pitchFamily="18" charset="0"/>
              <a:ea typeface="+mn-ea"/>
              <a:cs typeface="Times New Roman" panose="02020603050405020304" pitchFamily="18" charset="0"/>
            </a:rPr>
            <a:t> Carlo Erba 1110 or </a:t>
          </a:r>
          <a:r>
            <a:rPr lang="en-US" sz="1200" b="1">
              <a:solidFill>
                <a:schemeClr val="dk1"/>
              </a:solidFill>
              <a:effectLst/>
              <a:latin typeface="Times New Roman" panose="02020603050405020304" pitchFamily="18" charset="0"/>
              <a:ea typeface="+mn-ea"/>
              <a:cs typeface="Times New Roman" panose="02020603050405020304" pitchFamily="18" charset="0"/>
            </a:rPr>
            <a:t>a Thermo Flash isolink elemental analyzer via a Finnigan ConFlo IV interface.</a:t>
          </a:r>
          <a:endParaRPr lang="en-US" sz="1200">
            <a:effectLst/>
            <a:latin typeface="Times New Roman" panose="02020603050405020304" pitchFamily="18" charset="0"/>
            <a:cs typeface="Times New Roman" panose="02020603050405020304" pitchFamily="18" charset="0"/>
          </a:endParaRPr>
        </a:p>
        <a:p>
          <a:r>
            <a:rPr lang="en-US" sz="1200" b="1">
              <a:solidFill>
                <a:schemeClr val="tx1"/>
              </a:solidFill>
              <a:latin typeface="Times New Roman" pitchFamily="18" charset="0"/>
              <a:cs typeface="Times New Roman" pitchFamily="18" charset="0"/>
            </a:rPr>
            <a:t>●A sample contained within a tin capsule is dropped into a combustion reactor held at 1020°C. For nitrogen and carbon analysis, the combustion reactor contains chromium oxide for oxidation and silvered cobaltous/cobaltic oxide for removal of sulfur. When the tin capsule is exposed to a gas flow temporarily enriched with ultra-high purity oxygen (25-30 mL min-1), flash combustion occurs which raises the temperature of the sample to &gt;1700°C. The encapsulated sample, depending on its composition, combusts generating one or more of these gases: N2, NxOx, CO2, and H2O. The reduction reactor contains reduced copper wires for the reduction of nitrogen oxides to N2 and the removal of excess O2.  An adsorption trap containing magnesium perchlorate removes the H2O. The remaining N2 and CO2 gases travel through a Porapak Q chromatographic column (80-100 mL min-1 at 50˚C) as the carrier gas and then moves to the ConFlo III open-split interface.   </a:t>
          </a:r>
        </a:p>
        <a:p>
          <a:r>
            <a:rPr lang="en-US" sz="1200" b="1">
              <a:solidFill>
                <a:schemeClr val="tx1"/>
              </a:solidFill>
              <a:latin typeface="Times New Roman" pitchFamily="18" charset="0"/>
              <a:cs typeface="Times New Roman" pitchFamily="18" charset="0"/>
            </a:rPr>
            <a:t>●The gas then moves through the ConFlo III to the Finnigan DeltaPlus XP mass spectrometer.  Reference gases are pulsed by the ConFlo III into the mass spectrometer for proper mass balance.</a:t>
          </a:r>
        </a:p>
        <a:p>
          <a:endParaRPr lang="en-US" sz="1200" b="1">
            <a:solidFill>
              <a:schemeClr val="tx1"/>
            </a:solidFill>
            <a:latin typeface="Times New Roman" pitchFamily="18" charset="0"/>
            <a:cs typeface="Times New Roman" pitchFamily="18" charset="0"/>
          </a:endParaRPr>
        </a:p>
        <a:p>
          <a:r>
            <a:rPr lang="en-US" sz="2000" b="1">
              <a:solidFill>
                <a:schemeClr val="tx1"/>
              </a:solidFill>
              <a:effectLst/>
              <a:latin typeface="Times New Roman" pitchFamily="18" charset="0"/>
              <a:ea typeface="+mn-ea"/>
              <a:cs typeface="Times New Roman" pitchFamily="18" charset="0"/>
            </a:rPr>
            <a:t>QA/QC</a:t>
          </a:r>
          <a:endParaRPr lang="en-US" sz="2000" b="1">
            <a:solidFill>
              <a:schemeClr val="tx1"/>
            </a:solidFill>
            <a:effectLst/>
            <a:latin typeface="Times New Roman" pitchFamily="18" charset="0"/>
            <a:cs typeface="Times New Roman" pitchFamily="18" charset="0"/>
          </a:endParaRPr>
        </a:p>
        <a:p>
          <a:r>
            <a:rPr lang="en-US" sz="1200" b="1">
              <a:solidFill>
                <a:schemeClr val="tx1"/>
              </a:solidFill>
              <a:effectLst/>
              <a:latin typeface="Times New Roman" pitchFamily="18" charset="0"/>
              <a:ea typeface="+mn-ea"/>
              <a:cs typeface="Times New Roman" pitchFamily="18" charset="0"/>
            </a:rPr>
            <a:t>Quality assessment of carbon and nitrogen isotope composition of solids is based on the standard uncertainty of the known value of the secondary laboratory reference material calculated on multiple analyses.  For carbon isotope composition, if the standard uncertainty is greater than 0.15‰, the unknowns are re-analyzed (until the 2-sigma expanded standard uncertainty of the result is better than 0.3‰).  The carbon isotopic composition is reported in per mil relative to VPDB scale such that USGS40 glutamic acid, USGS41 glutamic acid, and NIST 8542 sucrose ANU, respectively are -26.24‰, +37.76‰, and -10.05‰.  For nitrogen isotope ratio composition, if the standard uncertainty is greater than 0.2‰, the unknowns are re-analyzed (until the 2-sigma expanded standard uncertainty of the result is better than 0.4‰).  The nitrogen isotopic composition is reported in per mil relative to nitrogen in air on a scale such that USGS40 glutamic acid, USGS41 glutamic acid, and NIST8549 potassium nitrate, respectively are -4.52‰, +47.57‰, and 4.36‰.</a:t>
          </a:r>
          <a:endParaRPr lang="en-US" sz="1200" b="1">
            <a:solidFill>
              <a:schemeClr val="tx1"/>
            </a:solidFill>
            <a:effectLst/>
            <a:latin typeface="Times New Roman" pitchFamily="18" charset="0"/>
            <a:cs typeface="Times New Roman" pitchFamily="18" charset="0"/>
          </a:endParaRPr>
        </a:p>
        <a:p>
          <a:endParaRPr lang="en-US" sz="1200" b="1">
            <a:solidFill>
              <a:schemeClr val="tx1"/>
            </a:solidFill>
            <a:latin typeface="Times New Roman" pitchFamily="18" charset="0"/>
            <a:cs typeface="Times New Roman" pitchFamily="18" charset="0"/>
          </a:endParaRPr>
        </a:p>
        <a:p>
          <a:r>
            <a:rPr lang="en-US" sz="2000" b="1">
              <a:solidFill>
                <a:schemeClr val="tx1"/>
              </a:solidFill>
              <a:effectLst/>
              <a:latin typeface="Times New Roman" pitchFamily="18" charset="0"/>
              <a:ea typeface="+mn-ea"/>
              <a:cs typeface="Times New Roman" pitchFamily="18" charset="0"/>
            </a:rPr>
            <a:t>Normalization </a:t>
          </a:r>
          <a:endParaRPr lang="en-US" sz="2000" b="1">
            <a:solidFill>
              <a:schemeClr val="tx1"/>
            </a:solidFill>
            <a:effectLst/>
            <a:latin typeface="Times New Roman" pitchFamily="18" charset="0"/>
            <a:cs typeface="Times New Roman" pitchFamily="18" charset="0"/>
          </a:endParaRPr>
        </a:p>
        <a:p>
          <a:r>
            <a:rPr lang="en-US" sz="1200" b="1">
              <a:solidFill>
                <a:schemeClr val="tx1"/>
              </a:solidFill>
              <a:effectLst/>
              <a:latin typeface="Times New Roman" pitchFamily="18" charset="0"/>
              <a:ea typeface="+mn-ea"/>
              <a:cs typeface="Times New Roman" pitchFamily="18" charset="0"/>
            </a:rPr>
            <a:t>Whenever isotopic analyses are performed, reference materials must be included with the unknowns.  In general two ‘bracketing’ reference materials should be used for correcting purposes.  These reference materials ideally would be similar in chemical complexity to the unknowns but have very different isotopic compositions.  Using two such reference materials, you can generate two linear equations, one for each referenece material.  Since these linear equations will have the same slope and intercept, combining the two equations will generate a single linear equation that can be used to correct the unknowns.</a:t>
          </a:r>
          <a:endParaRPr lang="en-US" sz="1200" b="1">
            <a:solidFill>
              <a:schemeClr val="tx1"/>
            </a:solidFill>
            <a:effectLst/>
            <a:latin typeface="Times New Roman" pitchFamily="18" charset="0"/>
            <a:cs typeface="Times New Roman" pitchFamily="18" charset="0"/>
          </a:endParaRPr>
        </a:p>
        <a:p>
          <a:r>
            <a:rPr lang="en-US" sz="1200" b="1">
              <a:solidFill>
                <a:schemeClr val="tx1"/>
              </a:solidFill>
              <a:effectLst/>
              <a:latin typeface="Times New Roman" pitchFamily="18" charset="0"/>
              <a:ea typeface="+mn-ea"/>
              <a:cs typeface="Times New Roman" pitchFamily="18" charset="0"/>
            </a:rPr>
            <a:t>The linear equation is derived as follows:</a:t>
          </a:r>
          <a:endParaRPr lang="en-US" sz="1200" b="1">
            <a:solidFill>
              <a:schemeClr val="tx1"/>
            </a:solidFill>
            <a:effectLst/>
            <a:latin typeface="Times New Roman" pitchFamily="18" charset="0"/>
            <a:cs typeface="Times New Roman" pitchFamily="18" charset="0"/>
          </a:endParaRPr>
        </a:p>
        <a:p>
          <a:r>
            <a:rPr lang="en-US" sz="1200" b="1">
              <a:solidFill>
                <a:schemeClr val="tx1"/>
              </a:solidFill>
              <a:effectLst/>
              <a:latin typeface="Times New Roman" pitchFamily="18" charset="0"/>
              <a:ea typeface="+mn-ea"/>
              <a:cs typeface="Times New Roman" pitchFamily="18" charset="0"/>
            </a:rPr>
            <a:t>Slope (m):  m=[</a:t>
          </a:r>
          <a:r>
            <a:rPr lang="el-GR" sz="1200" b="1">
              <a:solidFill>
                <a:schemeClr val="tx1"/>
              </a:solidFill>
              <a:effectLst/>
              <a:latin typeface="Times New Roman" pitchFamily="18" charset="0"/>
              <a:ea typeface="+mn-ea"/>
              <a:cs typeface="Times New Roman" pitchFamily="18" charset="0"/>
            </a:rPr>
            <a:t>δ</a:t>
          </a:r>
          <a:r>
            <a:rPr lang="en-US" sz="1200" b="1">
              <a:solidFill>
                <a:schemeClr val="tx1"/>
              </a:solidFill>
              <a:effectLst/>
              <a:latin typeface="Times New Roman" pitchFamily="18" charset="0"/>
              <a:ea typeface="+mn-ea"/>
              <a:cs typeface="Times New Roman" pitchFamily="18" charset="0"/>
            </a:rPr>
            <a:t>RM 1-known – </a:t>
          </a:r>
          <a:r>
            <a:rPr lang="el-GR" sz="1200" b="1">
              <a:solidFill>
                <a:schemeClr val="tx1"/>
              </a:solidFill>
              <a:effectLst/>
              <a:latin typeface="Times New Roman" pitchFamily="18" charset="0"/>
              <a:ea typeface="+mn-ea"/>
              <a:cs typeface="Times New Roman" pitchFamily="18" charset="0"/>
            </a:rPr>
            <a:t>δ</a:t>
          </a:r>
          <a:r>
            <a:rPr lang="en-US" sz="1200" b="1">
              <a:solidFill>
                <a:schemeClr val="tx1"/>
              </a:solidFill>
              <a:effectLst/>
              <a:latin typeface="Times New Roman" pitchFamily="18" charset="0"/>
              <a:ea typeface="+mn-ea"/>
              <a:cs typeface="Times New Roman" pitchFamily="18" charset="0"/>
            </a:rPr>
            <a:t>RM 2-known] / [</a:t>
          </a:r>
          <a:r>
            <a:rPr lang="el-GR" sz="1200" b="1">
              <a:solidFill>
                <a:schemeClr val="tx1"/>
              </a:solidFill>
              <a:effectLst/>
              <a:latin typeface="Times New Roman" pitchFamily="18" charset="0"/>
              <a:ea typeface="+mn-ea"/>
              <a:cs typeface="Times New Roman" pitchFamily="18" charset="0"/>
            </a:rPr>
            <a:t>δ</a:t>
          </a:r>
          <a:r>
            <a:rPr lang="en-US" sz="1200" b="1">
              <a:solidFill>
                <a:schemeClr val="tx1"/>
              </a:solidFill>
              <a:effectLst/>
              <a:latin typeface="Times New Roman" pitchFamily="18" charset="0"/>
              <a:ea typeface="+mn-ea"/>
              <a:cs typeface="Times New Roman" pitchFamily="18" charset="0"/>
            </a:rPr>
            <a:t>RM 1-measured – </a:t>
          </a:r>
          <a:r>
            <a:rPr lang="el-GR" sz="1200" b="1">
              <a:solidFill>
                <a:schemeClr val="tx1"/>
              </a:solidFill>
              <a:effectLst/>
              <a:latin typeface="Times New Roman" pitchFamily="18" charset="0"/>
              <a:ea typeface="+mn-ea"/>
              <a:cs typeface="Times New Roman" pitchFamily="18" charset="0"/>
            </a:rPr>
            <a:t>δ</a:t>
          </a:r>
          <a:r>
            <a:rPr lang="en-US" sz="1200" b="1">
              <a:solidFill>
                <a:schemeClr val="tx1"/>
              </a:solidFill>
              <a:effectLst/>
              <a:latin typeface="Times New Roman" pitchFamily="18" charset="0"/>
              <a:ea typeface="+mn-ea"/>
              <a:cs typeface="Times New Roman" pitchFamily="18" charset="0"/>
            </a:rPr>
            <a:t>RM 2-measured]</a:t>
          </a:r>
          <a:endParaRPr lang="en-US" sz="1200" b="1">
            <a:solidFill>
              <a:schemeClr val="tx1"/>
            </a:solidFill>
            <a:effectLst/>
            <a:latin typeface="Times New Roman" pitchFamily="18" charset="0"/>
            <a:cs typeface="Times New Roman" pitchFamily="18" charset="0"/>
          </a:endParaRPr>
        </a:p>
        <a:p>
          <a:r>
            <a:rPr lang="en-US" sz="1200" b="1">
              <a:solidFill>
                <a:schemeClr val="tx1"/>
              </a:solidFill>
              <a:effectLst/>
              <a:latin typeface="Times New Roman" pitchFamily="18" charset="0"/>
              <a:ea typeface="+mn-ea"/>
              <a:cs typeface="Times New Roman" pitchFamily="18" charset="0"/>
            </a:rPr>
            <a:t>Intercept (b):  b= </a:t>
          </a:r>
          <a:r>
            <a:rPr lang="el-GR" sz="1200" b="1">
              <a:solidFill>
                <a:schemeClr val="tx1"/>
              </a:solidFill>
              <a:effectLst/>
              <a:latin typeface="Times New Roman" pitchFamily="18" charset="0"/>
              <a:ea typeface="+mn-ea"/>
              <a:cs typeface="Times New Roman" pitchFamily="18" charset="0"/>
            </a:rPr>
            <a:t>δ</a:t>
          </a:r>
          <a:r>
            <a:rPr lang="en-US" sz="1200" b="1">
              <a:solidFill>
                <a:schemeClr val="tx1"/>
              </a:solidFill>
              <a:effectLst/>
              <a:latin typeface="Times New Roman" pitchFamily="18" charset="0"/>
              <a:ea typeface="+mn-ea"/>
              <a:cs typeface="Times New Roman" pitchFamily="18" charset="0"/>
            </a:rPr>
            <a:t>RM 1-known – [m* </a:t>
          </a:r>
          <a:r>
            <a:rPr lang="el-GR" sz="1200" b="1">
              <a:solidFill>
                <a:schemeClr val="tx1"/>
              </a:solidFill>
              <a:effectLst/>
              <a:latin typeface="Times New Roman" pitchFamily="18" charset="0"/>
              <a:ea typeface="+mn-ea"/>
              <a:cs typeface="Times New Roman" pitchFamily="18" charset="0"/>
            </a:rPr>
            <a:t>δ</a:t>
          </a:r>
          <a:r>
            <a:rPr lang="en-US" sz="1200" b="1">
              <a:solidFill>
                <a:schemeClr val="tx1"/>
              </a:solidFill>
              <a:effectLst/>
              <a:latin typeface="Times New Roman" pitchFamily="18" charset="0"/>
              <a:ea typeface="+mn-ea"/>
              <a:cs typeface="Times New Roman" pitchFamily="18" charset="0"/>
            </a:rPr>
            <a:t>RM 1-measured]</a:t>
          </a:r>
          <a:endParaRPr lang="en-US" sz="1200" b="1">
            <a:solidFill>
              <a:schemeClr val="tx1"/>
            </a:solidFill>
            <a:effectLst/>
            <a:latin typeface="Times New Roman" pitchFamily="18" charset="0"/>
            <a:cs typeface="Times New Roman" pitchFamily="18" charset="0"/>
          </a:endParaRPr>
        </a:p>
        <a:p>
          <a:r>
            <a:rPr lang="en-US" sz="1200" b="1">
              <a:solidFill>
                <a:schemeClr val="tx1"/>
              </a:solidFill>
              <a:effectLst/>
              <a:latin typeface="Times New Roman" pitchFamily="18" charset="0"/>
              <a:ea typeface="+mn-ea"/>
              <a:cs typeface="Times New Roman" pitchFamily="18" charset="0"/>
            </a:rPr>
            <a:t>Normalization equation:</a:t>
          </a:r>
          <a:endParaRPr lang="en-US" sz="1200" b="1">
            <a:solidFill>
              <a:schemeClr val="tx1"/>
            </a:solidFill>
            <a:effectLst/>
            <a:latin typeface="Times New Roman" pitchFamily="18" charset="0"/>
            <a:cs typeface="Times New Roman" pitchFamily="18" charset="0"/>
          </a:endParaRPr>
        </a:p>
        <a:p>
          <a:r>
            <a:rPr lang="el-GR" sz="1200" b="1">
              <a:solidFill>
                <a:schemeClr val="tx1"/>
              </a:solidFill>
              <a:effectLst/>
              <a:latin typeface="Times New Roman" pitchFamily="18" charset="0"/>
              <a:ea typeface="+mn-ea"/>
              <a:cs typeface="Times New Roman" pitchFamily="18" charset="0"/>
            </a:rPr>
            <a:t>δ</a:t>
          </a:r>
          <a:r>
            <a:rPr lang="en-US" sz="1200" b="1">
              <a:solidFill>
                <a:schemeClr val="tx1"/>
              </a:solidFill>
              <a:effectLst/>
              <a:latin typeface="Times New Roman" pitchFamily="18" charset="0"/>
              <a:ea typeface="+mn-ea"/>
              <a:cs typeface="Times New Roman" pitchFamily="18" charset="0"/>
            </a:rPr>
            <a:t>SA-COR  =  m* </a:t>
          </a:r>
          <a:r>
            <a:rPr lang="el-GR" sz="1200" b="1">
              <a:solidFill>
                <a:schemeClr val="tx1"/>
              </a:solidFill>
              <a:effectLst/>
              <a:latin typeface="Times New Roman" pitchFamily="18" charset="0"/>
              <a:ea typeface="+mn-ea"/>
              <a:cs typeface="Times New Roman" pitchFamily="18" charset="0"/>
            </a:rPr>
            <a:t>δ</a:t>
          </a:r>
          <a:r>
            <a:rPr lang="en-US" sz="1200" b="1">
              <a:solidFill>
                <a:schemeClr val="tx1"/>
              </a:solidFill>
              <a:effectLst/>
              <a:latin typeface="Times New Roman" pitchFamily="18" charset="0"/>
              <a:ea typeface="+mn-ea"/>
              <a:cs typeface="Times New Roman" pitchFamily="18" charset="0"/>
            </a:rPr>
            <a:t>SA-measured + b</a:t>
          </a:r>
          <a:endParaRPr lang="en-US" sz="1200" b="1">
            <a:solidFill>
              <a:schemeClr val="tx1"/>
            </a:solidFill>
            <a:effectLst/>
            <a:latin typeface="Times New Roman" pitchFamily="18" charset="0"/>
            <a:cs typeface="Times New Roman" pitchFamily="18" charset="0"/>
          </a:endParaRPr>
        </a:p>
        <a:p>
          <a:r>
            <a:rPr lang="en-US" sz="1200" b="1">
              <a:solidFill>
                <a:schemeClr val="tx1"/>
              </a:solidFill>
              <a:effectLst/>
              <a:latin typeface="Times New Roman" pitchFamily="18" charset="0"/>
              <a:ea typeface="+mn-ea"/>
              <a:cs typeface="Times New Roman" pitchFamily="18" charset="0"/>
            </a:rPr>
            <a:t>Where: </a:t>
          </a:r>
          <a:endParaRPr lang="en-US" sz="1200" b="1">
            <a:solidFill>
              <a:schemeClr val="tx1"/>
            </a:solidFill>
            <a:effectLst/>
            <a:latin typeface="Times New Roman" pitchFamily="18" charset="0"/>
            <a:cs typeface="Times New Roman" pitchFamily="18" charset="0"/>
          </a:endParaRPr>
        </a:p>
        <a:p>
          <a:r>
            <a:rPr lang="el-GR" sz="1200" b="1">
              <a:solidFill>
                <a:schemeClr val="tx1"/>
              </a:solidFill>
              <a:effectLst/>
              <a:latin typeface="Times New Roman" pitchFamily="18" charset="0"/>
              <a:ea typeface="+mn-ea"/>
              <a:cs typeface="Times New Roman" pitchFamily="18" charset="0"/>
            </a:rPr>
            <a:t>δ</a:t>
          </a:r>
          <a:r>
            <a:rPr lang="en-US" sz="1200" b="1">
              <a:solidFill>
                <a:schemeClr val="tx1"/>
              </a:solidFill>
              <a:effectLst/>
              <a:latin typeface="Times New Roman" pitchFamily="18" charset="0"/>
              <a:ea typeface="+mn-ea"/>
              <a:cs typeface="Times New Roman" pitchFamily="18" charset="0"/>
            </a:rPr>
            <a:t>RM 1-known = the accepted delta value of reference material 1</a:t>
          </a:r>
          <a:endParaRPr lang="en-US" sz="1200" b="1">
            <a:solidFill>
              <a:schemeClr val="tx1"/>
            </a:solidFill>
            <a:effectLst/>
            <a:latin typeface="Times New Roman" pitchFamily="18" charset="0"/>
            <a:cs typeface="Times New Roman" pitchFamily="18" charset="0"/>
          </a:endParaRPr>
        </a:p>
        <a:p>
          <a:r>
            <a:rPr lang="el-GR" sz="1200" b="1">
              <a:solidFill>
                <a:schemeClr val="tx1"/>
              </a:solidFill>
              <a:effectLst/>
              <a:latin typeface="Times New Roman" pitchFamily="18" charset="0"/>
              <a:ea typeface="+mn-ea"/>
              <a:cs typeface="Times New Roman" pitchFamily="18" charset="0"/>
            </a:rPr>
            <a:t>δ</a:t>
          </a:r>
          <a:r>
            <a:rPr lang="en-US" sz="1200" b="1">
              <a:solidFill>
                <a:schemeClr val="tx1"/>
              </a:solidFill>
              <a:effectLst/>
              <a:latin typeface="Times New Roman" pitchFamily="18" charset="0"/>
              <a:ea typeface="+mn-ea"/>
              <a:cs typeface="Times New Roman" pitchFamily="18" charset="0"/>
            </a:rPr>
            <a:t>RM 2-known = the accepted delta value of reference material 2</a:t>
          </a:r>
          <a:endParaRPr lang="en-US" sz="1200" b="1">
            <a:solidFill>
              <a:schemeClr val="tx1"/>
            </a:solidFill>
            <a:effectLst/>
            <a:latin typeface="Times New Roman" pitchFamily="18" charset="0"/>
            <a:cs typeface="Times New Roman" pitchFamily="18" charset="0"/>
          </a:endParaRPr>
        </a:p>
        <a:p>
          <a:r>
            <a:rPr lang="el-GR" sz="1200" b="1">
              <a:solidFill>
                <a:schemeClr val="tx1"/>
              </a:solidFill>
              <a:effectLst/>
              <a:latin typeface="Times New Roman" pitchFamily="18" charset="0"/>
              <a:ea typeface="+mn-ea"/>
              <a:cs typeface="Times New Roman" pitchFamily="18" charset="0"/>
            </a:rPr>
            <a:t>δ</a:t>
          </a:r>
          <a:r>
            <a:rPr lang="en-US" sz="1200" b="1">
              <a:solidFill>
                <a:schemeClr val="tx1"/>
              </a:solidFill>
              <a:effectLst/>
              <a:latin typeface="Times New Roman" pitchFamily="18" charset="0"/>
              <a:ea typeface="+mn-ea"/>
              <a:cs typeface="Times New Roman" pitchFamily="18" charset="0"/>
            </a:rPr>
            <a:t>RM 1-measured = the measured delta value of reference material 1</a:t>
          </a:r>
          <a:endParaRPr lang="en-US" sz="1200" b="1">
            <a:solidFill>
              <a:schemeClr val="tx1"/>
            </a:solidFill>
            <a:effectLst/>
            <a:latin typeface="Times New Roman" pitchFamily="18" charset="0"/>
            <a:cs typeface="Times New Roman" pitchFamily="18" charset="0"/>
          </a:endParaRPr>
        </a:p>
        <a:p>
          <a:r>
            <a:rPr lang="el-GR" sz="1200" b="1">
              <a:solidFill>
                <a:schemeClr val="tx1"/>
              </a:solidFill>
              <a:effectLst/>
              <a:latin typeface="Times New Roman" pitchFamily="18" charset="0"/>
              <a:ea typeface="+mn-ea"/>
              <a:cs typeface="Times New Roman" pitchFamily="18" charset="0"/>
            </a:rPr>
            <a:t>δ</a:t>
          </a:r>
          <a:r>
            <a:rPr lang="en-US" sz="1200" b="1">
              <a:solidFill>
                <a:schemeClr val="tx1"/>
              </a:solidFill>
              <a:effectLst/>
              <a:latin typeface="Times New Roman" pitchFamily="18" charset="0"/>
              <a:ea typeface="+mn-ea"/>
              <a:cs typeface="Times New Roman" pitchFamily="18" charset="0"/>
            </a:rPr>
            <a:t>RM 2-measured = the measured delta value of reference material 2</a:t>
          </a:r>
          <a:endParaRPr lang="en-US" sz="1200" b="1">
            <a:solidFill>
              <a:schemeClr val="tx1"/>
            </a:solidFill>
            <a:effectLst/>
            <a:latin typeface="Times New Roman" pitchFamily="18" charset="0"/>
            <a:cs typeface="Times New Roman" pitchFamily="18" charset="0"/>
          </a:endParaRPr>
        </a:p>
        <a:p>
          <a:r>
            <a:rPr lang="el-GR" sz="1200" b="1">
              <a:solidFill>
                <a:schemeClr val="tx1"/>
              </a:solidFill>
              <a:effectLst/>
              <a:latin typeface="Times New Roman" pitchFamily="18" charset="0"/>
              <a:ea typeface="+mn-ea"/>
              <a:cs typeface="Times New Roman" pitchFamily="18" charset="0"/>
            </a:rPr>
            <a:t>δ</a:t>
          </a:r>
          <a:r>
            <a:rPr lang="en-US" sz="1200" b="1">
              <a:solidFill>
                <a:schemeClr val="tx1"/>
              </a:solidFill>
              <a:effectLst/>
              <a:latin typeface="Times New Roman" pitchFamily="18" charset="0"/>
              <a:ea typeface="+mn-ea"/>
              <a:cs typeface="Times New Roman" pitchFamily="18" charset="0"/>
            </a:rPr>
            <a:t>SA-measured = measured delta value of sample</a:t>
          </a:r>
          <a:endParaRPr lang="en-US" sz="1200" b="1">
            <a:solidFill>
              <a:schemeClr val="tx1"/>
            </a:solidFill>
            <a:effectLst/>
            <a:latin typeface="Times New Roman" pitchFamily="18" charset="0"/>
            <a:cs typeface="Times New Roman" pitchFamily="18" charset="0"/>
          </a:endParaRPr>
        </a:p>
        <a:p>
          <a:r>
            <a:rPr lang="el-GR" sz="1100" b="1">
              <a:solidFill>
                <a:schemeClr val="tx1"/>
              </a:solidFill>
              <a:effectLst/>
              <a:latin typeface="Times New Roman" pitchFamily="18" charset="0"/>
              <a:ea typeface="+mn-ea"/>
              <a:cs typeface="Times New Roman" pitchFamily="18" charset="0"/>
            </a:rPr>
            <a:t>δ</a:t>
          </a:r>
          <a:r>
            <a:rPr lang="en-US" sz="1100" b="1">
              <a:solidFill>
                <a:schemeClr val="tx1"/>
              </a:solidFill>
              <a:effectLst/>
              <a:latin typeface="Times New Roman" pitchFamily="18" charset="0"/>
              <a:ea typeface="+mn-ea"/>
              <a:cs typeface="Times New Roman" pitchFamily="18" charset="0"/>
            </a:rPr>
            <a:t>SA-COR = corrected delta value of sample</a:t>
          </a:r>
          <a:endParaRPr lang="en-US" sz="1200" b="1">
            <a:solidFill>
              <a:schemeClr val="tx1"/>
            </a:solidFill>
            <a:latin typeface="Times New Roman" pitchFamily="18" charset="0"/>
            <a:cs typeface="Times New Roman" pitchFamily="18" charset="0"/>
          </a:endParaRPr>
        </a:p>
      </xdr:txBody>
    </xdr:sp>
    <xdr:clientData/>
  </xdr:twoCellAnchor>
  <xdr:oneCellAnchor>
    <xdr:from>
      <xdr:col>0</xdr:col>
      <xdr:colOff>47625</xdr:colOff>
      <xdr:row>0</xdr:row>
      <xdr:rowOff>76199</xdr:rowOff>
    </xdr:from>
    <xdr:ext cx="9915525" cy="542925"/>
    <xdr:sp macro="" textlink="">
      <xdr:nvSpPr>
        <xdr:cNvPr id="3" name="TextBox 2">
          <a:extLst>
            <a:ext uri="{FF2B5EF4-FFF2-40B4-BE49-F238E27FC236}">
              <a16:creationId xmlns:a16="http://schemas.microsoft.com/office/drawing/2014/main" id="{00000000-0008-0000-0200-000009000000}"/>
            </a:ext>
          </a:extLst>
        </xdr:cNvPr>
        <xdr:cNvSpPr txBox="1"/>
      </xdr:nvSpPr>
      <xdr:spPr>
        <a:xfrm>
          <a:off x="47625" y="76199"/>
          <a:ext cx="9915525" cy="542925"/>
        </a:xfrm>
        <a:prstGeom prst="rect">
          <a:avLst/>
        </a:prstGeom>
        <a:solidFill>
          <a:srgbClr val="9A9779"/>
        </a:solidFill>
        <a:ln w="57150"/>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marR="0" indent="0" algn="ctr" defTabSz="914400" eaLnBrk="1" fontAlgn="auto" latinLnBrk="0" hangingPunct="1">
            <a:lnSpc>
              <a:spcPct val="100000"/>
            </a:lnSpc>
            <a:spcBef>
              <a:spcPts val="0"/>
            </a:spcBef>
            <a:spcAft>
              <a:spcPts val="0"/>
            </a:spcAft>
            <a:buClrTx/>
            <a:buSzTx/>
            <a:buFontTx/>
            <a:buNone/>
            <a:tabLst/>
            <a:defRPr/>
          </a:pPr>
          <a:r>
            <a:rPr lang="en-US" sz="2400" b="1" baseline="30000">
              <a:solidFill>
                <a:srgbClr val="8F2E00"/>
              </a:solidFill>
              <a:effectLst/>
              <a:latin typeface="+mn-lt"/>
              <a:ea typeface="+mn-ea"/>
              <a:cs typeface="+mn-cs"/>
            </a:rPr>
            <a:t>13</a:t>
          </a:r>
          <a:r>
            <a:rPr lang="en-US" sz="2400" b="1" baseline="0">
              <a:solidFill>
                <a:srgbClr val="8F2E00"/>
              </a:solidFill>
              <a:effectLst/>
              <a:latin typeface="+mn-lt"/>
              <a:ea typeface="+mn-ea"/>
              <a:cs typeface="+mn-cs"/>
            </a:rPr>
            <a:t>C and </a:t>
          </a:r>
          <a:r>
            <a:rPr lang="en-US" sz="2400" b="1" baseline="30000">
              <a:solidFill>
                <a:srgbClr val="8F2E00"/>
              </a:solidFill>
              <a:effectLst/>
              <a:latin typeface="+mn-lt"/>
              <a:ea typeface="+mn-ea"/>
              <a:cs typeface="+mn-cs"/>
            </a:rPr>
            <a:t>15</a:t>
          </a:r>
          <a:r>
            <a:rPr lang="en-US" sz="2400" b="1" baseline="0">
              <a:solidFill>
                <a:srgbClr val="8F2E00"/>
              </a:solidFill>
              <a:effectLst/>
              <a:latin typeface="+mn-lt"/>
              <a:ea typeface="+mn-ea"/>
              <a:cs typeface="+mn-cs"/>
            </a:rPr>
            <a:t>N analyses of solids</a:t>
          </a:r>
          <a:endParaRPr lang="en-US" sz="2400" baseline="0">
            <a:solidFill>
              <a:srgbClr val="8F2E00"/>
            </a:solidFill>
            <a:effectLst/>
          </a:endParaRPr>
        </a:p>
        <a:p>
          <a:endParaRPr lang="en-US" sz="1100"/>
        </a:p>
      </xdr:txBody>
    </xdr:sp>
    <xdr:clientData/>
  </xdr:oneCellAnchor>
  <xdr:twoCellAnchor editAs="oneCell">
    <xdr:from>
      <xdr:col>0</xdr:col>
      <xdr:colOff>114300</xdr:colOff>
      <xdr:row>52</xdr:row>
      <xdr:rowOff>104775</xdr:rowOff>
    </xdr:from>
    <xdr:to>
      <xdr:col>1</xdr:col>
      <xdr:colOff>4610100</xdr:colOff>
      <xdr:row>95</xdr:row>
      <xdr:rowOff>104775</xdr:rowOff>
    </xdr:to>
    <xdr:pic>
      <xdr:nvPicPr>
        <xdr:cNvPr id="4" name="Picture 1">
          <a:extLst>
            <a:ext uri="{FF2B5EF4-FFF2-40B4-BE49-F238E27FC236}">
              <a16:creationId xmlns:a16="http://schemas.microsoft.com/office/drawing/2014/main" id="{00000000-0008-0000-0200-000099C40B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8562975"/>
          <a:ext cx="5086350" cy="7258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285750</xdr:colOff>
      <xdr:row>130</xdr:row>
      <xdr:rowOff>66675</xdr:rowOff>
    </xdr:from>
    <xdr:to>
      <xdr:col>10</xdr:col>
      <xdr:colOff>504825</xdr:colOff>
      <xdr:row>144</xdr:row>
      <xdr:rowOff>57150</xdr:rowOff>
    </xdr:to>
    <xdr:graphicFrame macro="">
      <xdr:nvGraphicFramePr>
        <xdr:cNvPr id="2" name="Chart 1">
          <a:extLst>
            <a:ext uri="{FF2B5EF4-FFF2-40B4-BE49-F238E27FC236}">
              <a16:creationId xmlns:a16="http://schemas.microsoft.com/office/drawing/2014/main" id="{4B4F8236-69DA-45B0-B0C7-1FE5563AAD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95250</xdr:colOff>
      <xdr:row>112</xdr:row>
      <xdr:rowOff>28575</xdr:rowOff>
    </xdr:from>
    <xdr:to>
      <xdr:col>10</xdr:col>
      <xdr:colOff>304800</xdr:colOff>
      <xdr:row>125</xdr:row>
      <xdr:rowOff>19050</xdr:rowOff>
    </xdr:to>
    <xdr:graphicFrame macro="">
      <xdr:nvGraphicFramePr>
        <xdr:cNvPr id="3" name="Chart 2">
          <a:extLst>
            <a:ext uri="{FF2B5EF4-FFF2-40B4-BE49-F238E27FC236}">
              <a16:creationId xmlns:a16="http://schemas.microsoft.com/office/drawing/2014/main" id="{D709182B-E416-4A6D-A0B7-35182B73FD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285750</xdr:colOff>
      <xdr:row>90</xdr:row>
      <xdr:rowOff>66675</xdr:rowOff>
    </xdr:from>
    <xdr:to>
      <xdr:col>10</xdr:col>
      <xdr:colOff>504825</xdr:colOff>
      <xdr:row>104</xdr:row>
      <xdr:rowOff>57150</xdr:rowOff>
    </xdr:to>
    <xdr:graphicFrame macro="">
      <xdr:nvGraphicFramePr>
        <xdr:cNvPr id="2" name="Chart 1">
          <a:extLst>
            <a:ext uri="{FF2B5EF4-FFF2-40B4-BE49-F238E27FC236}">
              <a16:creationId xmlns:a16="http://schemas.microsoft.com/office/drawing/2014/main" id="{5E51D2A9-B786-4D09-9B8C-530C7852C2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95250</xdr:colOff>
      <xdr:row>72</xdr:row>
      <xdr:rowOff>28575</xdr:rowOff>
    </xdr:from>
    <xdr:to>
      <xdr:col>10</xdr:col>
      <xdr:colOff>304800</xdr:colOff>
      <xdr:row>85</xdr:row>
      <xdr:rowOff>19050</xdr:rowOff>
    </xdr:to>
    <xdr:graphicFrame macro="">
      <xdr:nvGraphicFramePr>
        <xdr:cNvPr id="3" name="Chart 2">
          <a:extLst>
            <a:ext uri="{FF2B5EF4-FFF2-40B4-BE49-F238E27FC236}">
              <a16:creationId xmlns:a16="http://schemas.microsoft.com/office/drawing/2014/main" id="{9FE6A5B2-0124-48DA-AC7D-8C73C44A16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13</xdr:col>
      <xdr:colOff>390525</xdr:colOff>
      <xdr:row>0</xdr:row>
      <xdr:rowOff>76200</xdr:rowOff>
    </xdr:from>
    <xdr:to>
      <xdr:col>21</xdr:col>
      <xdr:colOff>85725</xdr:colOff>
      <xdr:row>17</xdr:row>
      <xdr:rowOff>66675</xdr:rowOff>
    </xdr:to>
    <xdr:graphicFrame macro="">
      <xdr:nvGraphicFramePr>
        <xdr:cNvPr id="2" name="Chart 1">
          <a:extLst>
            <a:ext uri="{FF2B5EF4-FFF2-40B4-BE49-F238E27FC236}">
              <a16:creationId xmlns:a16="http://schemas.microsoft.com/office/drawing/2014/main" id="{7443C63C-CDB8-45D7-9CEF-827D01BD77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381000</xdr:colOff>
      <xdr:row>19</xdr:row>
      <xdr:rowOff>28575</xdr:rowOff>
    </xdr:from>
    <xdr:to>
      <xdr:col>21</xdr:col>
      <xdr:colOff>76200</xdr:colOff>
      <xdr:row>36</xdr:row>
      <xdr:rowOff>19050</xdr:rowOff>
    </xdr:to>
    <xdr:graphicFrame macro="">
      <xdr:nvGraphicFramePr>
        <xdr:cNvPr id="3" name="Chart 2">
          <a:extLst>
            <a:ext uri="{FF2B5EF4-FFF2-40B4-BE49-F238E27FC236}">
              <a16:creationId xmlns:a16="http://schemas.microsoft.com/office/drawing/2014/main" id="{8510C8CF-E164-4B54-93A9-C5E87604D6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17</xdr:col>
      <xdr:colOff>9525</xdr:colOff>
      <xdr:row>1</xdr:row>
      <xdr:rowOff>47625</xdr:rowOff>
    </xdr:from>
    <xdr:to>
      <xdr:col>24</xdr:col>
      <xdr:colOff>314325</xdr:colOff>
      <xdr:row>18</xdr:row>
      <xdr:rowOff>66675</xdr:rowOff>
    </xdr:to>
    <xdr:graphicFrame macro="">
      <xdr:nvGraphicFramePr>
        <xdr:cNvPr id="2" name="Chart 1">
          <a:extLst>
            <a:ext uri="{FF2B5EF4-FFF2-40B4-BE49-F238E27FC236}">
              <a16:creationId xmlns:a16="http://schemas.microsoft.com/office/drawing/2014/main" id="{3DE88E1A-5FDF-4A27-AC3E-9FF1F95324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9525</xdr:colOff>
      <xdr:row>20</xdr:row>
      <xdr:rowOff>0</xdr:rowOff>
    </xdr:from>
    <xdr:to>
      <xdr:col>24</xdr:col>
      <xdr:colOff>314325</xdr:colOff>
      <xdr:row>36</xdr:row>
      <xdr:rowOff>152400</xdr:rowOff>
    </xdr:to>
    <xdr:graphicFrame macro="">
      <xdr:nvGraphicFramePr>
        <xdr:cNvPr id="3" name="Chart 2">
          <a:extLst>
            <a:ext uri="{FF2B5EF4-FFF2-40B4-BE49-F238E27FC236}">
              <a16:creationId xmlns:a16="http://schemas.microsoft.com/office/drawing/2014/main" id="{8D7CEEB8-BBBF-4FB5-AD3E-03A048580F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438150</xdr:colOff>
      <xdr:row>41</xdr:row>
      <xdr:rowOff>114300</xdr:rowOff>
    </xdr:from>
    <xdr:to>
      <xdr:col>24</xdr:col>
      <xdr:colOff>133350</xdr:colOff>
      <xdr:row>60</xdr:row>
      <xdr:rowOff>104775</xdr:rowOff>
    </xdr:to>
    <xdr:graphicFrame macro="">
      <xdr:nvGraphicFramePr>
        <xdr:cNvPr id="4" name="Chart 3">
          <a:extLst>
            <a:ext uri="{FF2B5EF4-FFF2-40B4-BE49-F238E27FC236}">
              <a16:creationId xmlns:a16="http://schemas.microsoft.com/office/drawing/2014/main" id="{6FCBD1FF-6FF6-454F-A73F-A81ED64F83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nnie/ea%20results/Documents%20and%20Settings/thermo/Desktop/EA%20Results/pendall/2009/2009-211/2009-211%20run3%20Pendal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craigcook/Documents/Microsoft%20User%20Data/Office%202011%20AutoRecovery/Shikha/data/Documents%20and%20Settings/thermo/Desktop/EA%20Results/Clementz/2007-134/2007-134%20run%20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artorious/lab%20documents/Users/Administrator/Desktop/GAS%20BENCH%20RESULTS/Pendall/2013/2013-0117/2013-0117%20Run%201%20Pendal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rted"/>
      <sheetName val="Original"/>
      <sheetName val="Run 3"/>
    </sheetNames>
    <sheetDataSet>
      <sheetData sheetId="0">
        <row r="1">
          <cell r="A1" t="str">
            <v>Time Code</v>
          </cell>
          <cell r="B1" t="str">
            <v>Line</v>
          </cell>
          <cell r="C1" t="str">
            <v>Identifier 1</v>
          </cell>
          <cell r="D1" t="str">
            <v>Amount</v>
          </cell>
          <cell r="E1" t="str">
            <v>Ampl  28</v>
          </cell>
          <cell r="F1" t="str">
            <v>d 15N/14N</v>
          </cell>
          <cell r="G1" t="str">
            <v>Ampl  44</v>
          </cell>
          <cell r="H1" t="str">
            <v>d 13C/12C</v>
          </cell>
        </row>
        <row r="2">
          <cell r="A2" t="str">
            <v>2009/11/09 15:03:44</v>
          </cell>
          <cell r="B2">
            <v>1</v>
          </cell>
          <cell r="C2" t="str">
            <v>UWSIF23 (Acetil)</v>
          </cell>
          <cell r="D2">
            <v>0.3826</v>
          </cell>
          <cell r="E2">
            <v>958</v>
          </cell>
          <cell r="F2">
            <v>-0.63500000000000001</v>
          </cell>
          <cell r="G2">
            <v>1663</v>
          </cell>
          <cell r="H2">
            <v>-22.216999999999999</v>
          </cell>
        </row>
        <row r="3">
          <cell r="A3" t="str">
            <v>2009/11/09 15:13:35</v>
          </cell>
          <cell r="B3">
            <v>2</v>
          </cell>
          <cell r="C3" t="str">
            <v>UWSIF23 (Acetil)</v>
          </cell>
          <cell r="D3">
            <v>0.47039999999999998</v>
          </cell>
          <cell r="E3">
            <v>1201</v>
          </cell>
          <cell r="F3">
            <v>-0.79800000000000004</v>
          </cell>
          <cell r="G3">
            <v>2090</v>
          </cell>
          <cell r="H3">
            <v>-22.678999999999998</v>
          </cell>
        </row>
        <row r="4">
          <cell r="A4" t="str">
            <v>2009/11/09 15:23:24</v>
          </cell>
          <cell r="B4">
            <v>3</v>
          </cell>
          <cell r="C4" t="str">
            <v>UWSIF23 (Acetil)</v>
          </cell>
          <cell r="D4">
            <v>0.55740000000000001</v>
          </cell>
          <cell r="E4">
            <v>1437</v>
          </cell>
          <cell r="F4">
            <v>-0.76800000000000002</v>
          </cell>
          <cell r="G4">
            <v>2481</v>
          </cell>
          <cell r="H4">
            <v>-22.765999999999998</v>
          </cell>
        </row>
        <row r="5">
          <cell r="A5" t="str">
            <v>2009/11/09 15:33:13</v>
          </cell>
          <cell r="B5">
            <v>4</v>
          </cell>
          <cell r="C5" t="str">
            <v>UWSIF23 (Acetil)</v>
          </cell>
          <cell r="D5">
            <v>0.65339999999999998</v>
          </cell>
          <cell r="E5">
            <v>1709</v>
          </cell>
          <cell r="F5">
            <v>-0.80400000000000005</v>
          </cell>
          <cell r="G5">
            <v>2931</v>
          </cell>
          <cell r="H5">
            <v>-22.809000000000001</v>
          </cell>
        </row>
        <row r="6">
          <cell r="A6" t="str">
            <v>2009/11/09 15:43:03</v>
          </cell>
          <cell r="B6">
            <v>5</v>
          </cell>
          <cell r="C6" t="str">
            <v>UWSIF23 (Acetil)</v>
          </cell>
          <cell r="D6">
            <v>0.78690000000000004</v>
          </cell>
          <cell r="E6">
            <v>2056</v>
          </cell>
          <cell r="F6">
            <v>-0.80400000000000005</v>
          </cell>
          <cell r="G6">
            <v>3493</v>
          </cell>
          <cell r="H6">
            <v>-22.846</v>
          </cell>
        </row>
        <row r="7">
          <cell r="A7" t="str">
            <v>2009/11/09 15:52:52</v>
          </cell>
          <cell r="B7">
            <v>6</v>
          </cell>
          <cell r="C7" t="str">
            <v>check std</v>
          </cell>
          <cell r="D7">
            <v>2.0230999999999999</v>
          </cell>
          <cell r="E7">
            <v>1671</v>
          </cell>
          <cell r="F7">
            <v>0.39100000000000001</v>
          </cell>
          <cell r="G7">
            <v>5217</v>
          </cell>
          <cell r="H7">
            <v>-16.577000000000002</v>
          </cell>
        </row>
        <row r="8">
          <cell r="A8" t="str">
            <v>2009/11/09 16:02:41</v>
          </cell>
          <cell r="B8">
            <v>7</v>
          </cell>
          <cell r="C8" t="str">
            <v>UWSIF11 (Peptone)</v>
          </cell>
          <cell r="D8">
            <v>0.54169999999999996</v>
          </cell>
          <cell r="E8">
            <v>2093</v>
          </cell>
          <cell r="F8">
            <v>5.4989999999999997</v>
          </cell>
          <cell r="G8">
            <v>1515</v>
          </cell>
          <cell r="H8">
            <v>-4.0549999999999997</v>
          </cell>
        </row>
        <row r="9">
          <cell r="A9" t="str">
            <v>2009/11/09 16:12:31</v>
          </cell>
          <cell r="B9">
            <v>8</v>
          </cell>
          <cell r="C9" t="str">
            <v>UWSIF11 (Peptone)</v>
          </cell>
          <cell r="D9">
            <v>0.53879999999999995</v>
          </cell>
          <cell r="E9">
            <v>2069</v>
          </cell>
          <cell r="F9">
            <v>5.4779999999999998</v>
          </cell>
          <cell r="G9">
            <v>1501</v>
          </cell>
          <cell r="H9">
            <v>-4.0759999999999996</v>
          </cell>
        </row>
        <row r="10">
          <cell r="A10" t="str">
            <v>2009/11/09 16:22:20</v>
          </cell>
          <cell r="B10">
            <v>9</v>
          </cell>
          <cell r="C10" t="str">
            <v>STCO 5 083109</v>
          </cell>
          <cell r="D10">
            <v>49.811169999999997</v>
          </cell>
          <cell r="E10">
            <v>2872</v>
          </cell>
          <cell r="F10">
            <v>5.5149999999999997</v>
          </cell>
          <cell r="G10">
            <v>6905</v>
          </cell>
          <cell r="H10">
            <v>-10.366</v>
          </cell>
        </row>
        <row r="11">
          <cell r="A11" t="str">
            <v>2009/11/09 16:32:09</v>
          </cell>
          <cell r="B11">
            <v>10</v>
          </cell>
          <cell r="C11" t="str">
            <v>soil 1  083109</v>
          </cell>
          <cell r="D11">
            <v>49.160600000000002</v>
          </cell>
          <cell r="E11">
            <v>3780</v>
          </cell>
          <cell r="F11">
            <v>5.8310000000000004</v>
          </cell>
          <cell r="G11">
            <v>8631</v>
          </cell>
          <cell r="H11">
            <v>-9.4540000000000006</v>
          </cell>
        </row>
        <row r="12">
          <cell r="A12" t="str">
            <v>2009/11/09 16:41:59</v>
          </cell>
          <cell r="B12">
            <v>11</v>
          </cell>
          <cell r="C12" t="str">
            <v>soil 2  083109</v>
          </cell>
          <cell r="D12">
            <v>49.7119</v>
          </cell>
          <cell r="E12">
            <v>2998</v>
          </cell>
          <cell r="F12">
            <v>5.6890000000000001</v>
          </cell>
          <cell r="G12">
            <v>7495</v>
          </cell>
          <cell r="H12">
            <v>-9.1489999999999991</v>
          </cell>
        </row>
        <row r="13">
          <cell r="A13" t="str">
            <v>2009/11/09 16:51:48</v>
          </cell>
          <cell r="B13">
            <v>12</v>
          </cell>
          <cell r="C13" t="str">
            <v>STCO 4  083109</v>
          </cell>
          <cell r="D13">
            <v>49.6648</v>
          </cell>
          <cell r="E13">
            <v>2796</v>
          </cell>
          <cell r="F13">
            <v>5.84</v>
          </cell>
          <cell r="G13">
            <v>6717</v>
          </cell>
          <cell r="H13">
            <v>-9.6880000000000006</v>
          </cell>
        </row>
        <row r="14">
          <cell r="A14" t="str">
            <v>2009/11/09 17:01:37</v>
          </cell>
          <cell r="B14">
            <v>13</v>
          </cell>
          <cell r="C14" t="str">
            <v>1</v>
          </cell>
          <cell r="D14">
            <v>19.974299999999999</v>
          </cell>
          <cell r="E14">
            <v>1627</v>
          </cell>
          <cell r="F14">
            <v>2.42</v>
          </cell>
          <cell r="G14">
            <v>4089</v>
          </cell>
          <cell r="H14">
            <v>-12.715</v>
          </cell>
        </row>
        <row r="15">
          <cell r="A15" t="str">
            <v>2009/11/09 17:11:27</v>
          </cell>
          <cell r="B15">
            <v>14</v>
          </cell>
          <cell r="C15" t="str">
            <v>2</v>
          </cell>
          <cell r="D15">
            <v>19.4358</v>
          </cell>
          <cell r="E15">
            <v>1685</v>
          </cell>
          <cell r="F15">
            <v>3.5630000000000002</v>
          </cell>
          <cell r="G15">
            <v>4171</v>
          </cell>
          <cell r="H15">
            <v>-12.987</v>
          </cell>
        </row>
        <row r="16">
          <cell r="A16" t="str">
            <v>2009/11/09 17:21:17</v>
          </cell>
          <cell r="B16">
            <v>15</v>
          </cell>
          <cell r="C16" t="str">
            <v>3</v>
          </cell>
          <cell r="D16">
            <v>20.4084</v>
          </cell>
          <cell r="E16">
            <v>1774</v>
          </cell>
          <cell r="F16">
            <v>3.411</v>
          </cell>
          <cell r="G16">
            <v>4326</v>
          </cell>
          <cell r="H16">
            <v>-12.984999999999999</v>
          </cell>
        </row>
        <row r="17">
          <cell r="A17" t="str">
            <v>2009/11/09 17:31:06</v>
          </cell>
          <cell r="B17">
            <v>16</v>
          </cell>
          <cell r="C17" t="str">
            <v>4</v>
          </cell>
          <cell r="D17">
            <v>19.599799999999998</v>
          </cell>
          <cell r="E17">
            <v>1667</v>
          </cell>
          <cell r="F17">
            <v>2.742</v>
          </cell>
          <cell r="G17">
            <v>3957</v>
          </cell>
          <cell r="H17">
            <v>-12.422000000000001</v>
          </cell>
        </row>
        <row r="18">
          <cell r="A18" t="str">
            <v>2009/11/09 17:40:56</v>
          </cell>
          <cell r="B18">
            <v>17</v>
          </cell>
          <cell r="C18" t="str">
            <v>5</v>
          </cell>
          <cell r="D18">
            <v>19.168500000000002</v>
          </cell>
          <cell r="E18">
            <v>1375</v>
          </cell>
          <cell r="F18">
            <v>2.706</v>
          </cell>
          <cell r="G18">
            <v>3328</v>
          </cell>
          <cell r="H18">
            <v>-12.673999999999999</v>
          </cell>
        </row>
        <row r="19">
          <cell r="A19" t="str">
            <v>2009/11/09 17:50:45</v>
          </cell>
          <cell r="B19">
            <v>18</v>
          </cell>
          <cell r="C19" t="str">
            <v>6</v>
          </cell>
          <cell r="D19">
            <v>19.373000000000001</v>
          </cell>
          <cell r="E19">
            <v>1246</v>
          </cell>
          <cell r="F19">
            <v>3.22</v>
          </cell>
          <cell r="G19">
            <v>2983</v>
          </cell>
          <cell r="H19">
            <v>-12.260999999999999</v>
          </cell>
        </row>
        <row r="20">
          <cell r="A20" t="str">
            <v>2009/11/09 18:00:35</v>
          </cell>
          <cell r="B20">
            <v>19</v>
          </cell>
          <cell r="C20" t="str">
            <v>7</v>
          </cell>
          <cell r="D20">
            <v>19.563400000000001</v>
          </cell>
          <cell r="E20">
            <v>1189</v>
          </cell>
          <cell r="F20">
            <v>3.3769999999999998</v>
          </cell>
          <cell r="G20">
            <v>2867</v>
          </cell>
          <cell r="H20">
            <v>-12.807</v>
          </cell>
        </row>
        <row r="21">
          <cell r="A21" t="str">
            <v>2009/11/09 18:10:24</v>
          </cell>
          <cell r="B21">
            <v>20</v>
          </cell>
          <cell r="C21" t="str">
            <v>8</v>
          </cell>
          <cell r="D21">
            <v>19.379300000000001</v>
          </cell>
          <cell r="E21">
            <v>858</v>
          </cell>
          <cell r="F21">
            <v>3.0249999999999999</v>
          </cell>
          <cell r="G21">
            <v>2028</v>
          </cell>
          <cell r="H21">
            <v>-13.271000000000001</v>
          </cell>
        </row>
        <row r="22">
          <cell r="A22" t="str">
            <v>2009/11/09 18:20:15</v>
          </cell>
          <cell r="B22">
            <v>21</v>
          </cell>
          <cell r="C22" t="str">
            <v>17</v>
          </cell>
          <cell r="D22">
            <v>5.6624999999999996</v>
          </cell>
          <cell r="E22">
            <v>1621</v>
          </cell>
          <cell r="F22">
            <v>7.2679999999999998</v>
          </cell>
          <cell r="G22">
            <v>11351</v>
          </cell>
          <cell r="H22">
            <v>-16.035</v>
          </cell>
        </row>
        <row r="23">
          <cell r="A23" t="str">
            <v>2009/11/09 18:30:04</v>
          </cell>
          <cell r="B23">
            <v>22</v>
          </cell>
          <cell r="C23" t="str">
            <v>17</v>
          </cell>
          <cell r="D23">
            <v>5.9157999999999999</v>
          </cell>
          <cell r="E23">
            <v>1692</v>
          </cell>
          <cell r="F23">
            <v>7.0069999999999997</v>
          </cell>
          <cell r="G23">
            <v>11894</v>
          </cell>
          <cell r="H23">
            <v>-16.134</v>
          </cell>
        </row>
        <row r="24">
          <cell r="A24" t="str">
            <v>2009/11/09 18:39:54</v>
          </cell>
          <cell r="B24">
            <v>23</v>
          </cell>
          <cell r="C24" t="str">
            <v>18</v>
          </cell>
          <cell r="D24">
            <v>5.0933000000000002</v>
          </cell>
          <cell r="E24">
            <v>2067</v>
          </cell>
          <cell r="F24">
            <v>14.468</v>
          </cell>
          <cell r="G24">
            <v>12166</v>
          </cell>
          <cell r="H24">
            <v>-17.242000000000001</v>
          </cell>
        </row>
        <row r="25">
          <cell r="A25" t="str">
            <v>2009/11/09 18:49:44</v>
          </cell>
          <cell r="B25">
            <v>24</v>
          </cell>
          <cell r="C25" t="str">
            <v>18</v>
          </cell>
          <cell r="D25">
            <v>6.0076999999999998</v>
          </cell>
          <cell r="E25">
            <v>2492</v>
          </cell>
          <cell r="F25">
            <v>14.6</v>
          </cell>
          <cell r="G25">
            <v>13574</v>
          </cell>
          <cell r="H25">
            <v>-17.186</v>
          </cell>
        </row>
        <row r="26">
          <cell r="A26" t="str">
            <v>2009/11/09 18:59:33</v>
          </cell>
          <cell r="B26">
            <v>25</v>
          </cell>
          <cell r="C26" t="str">
            <v>19</v>
          </cell>
          <cell r="D26">
            <v>5.8811</v>
          </cell>
          <cell r="E26">
            <v>1667</v>
          </cell>
          <cell r="F26">
            <v>5.5019999999999998</v>
          </cell>
          <cell r="G26">
            <v>7684</v>
          </cell>
          <cell r="H26">
            <v>-15.657</v>
          </cell>
        </row>
        <row r="27">
          <cell r="A27" t="str">
            <v>2009/11/09 19:09:23</v>
          </cell>
          <cell r="B27">
            <v>26</v>
          </cell>
          <cell r="C27" t="str">
            <v>19</v>
          </cell>
          <cell r="D27">
            <v>5.9448999999999996</v>
          </cell>
          <cell r="E27">
            <v>1685</v>
          </cell>
          <cell r="F27">
            <v>5.4610000000000003</v>
          </cell>
          <cell r="G27">
            <v>7822</v>
          </cell>
          <cell r="H27">
            <v>-15.673999999999999</v>
          </cell>
        </row>
        <row r="28">
          <cell r="A28" t="str">
            <v>2009/11/09 19:19:13</v>
          </cell>
          <cell r="B28">
            <v>27</v>
          </cell>
          <cell r="C28" t="str">
            <v>20</v>
          </cell>
          <cell r="D28">
            <v>5.7079000000000004</v>
          </cell>
          <cell r="E28">
            <v>2032</v>
          </cell>
          <cell r="F28">
            <v>11.41</v>
          </cell>
          <cell r="G28">
            <v>13347</v>
          </cell>
          <cell r="H28">
            <v>-16.748000000000001</v>
          </cell>
        </row>
        <row r="29">
          <cell r="A29" t="str">
            <v>2009/11/09 19:29:02</v>
          </cell>
          <cell r="B29">
            <v>28</v>
          </cell>
          <cell r="C29" t="str">
            <v>20</v>
          </cell>
          <cell r="D29">
            <v>5.2324000000000002</v>
          </cell>
          <cell r="E29">
            <v>1710</v>
          </cell>
          <cell r="F29">
            <v>11.532</v>
          </cell>
          <cell r="G29">
            <v>12199</v>
          </cell>
          <cell r="H29">
            <v>-16.702000000000002</v>
          </cell>
        </row>
        <row r="30">
          <cell r="A30" t="str">
            <v>2009/11/09 19:38:52</v>
          </cell>
          <cell r="B30">
            <v>29</v>
          </cell>
          <cell r="C30" t="str">
            <v>21</v>
          </cell>
          <cell r="D30">
            <v>5.9977</v>
          </cell>
          <cell r="E30">
            <v>1749</v>
          </cell>
          <cell r="F30">
            <v>4.5049999999999999</v>
          </cell>
          <cell r="G30">
            <v>14100</v>
          </cell>
          <cell r="H30">
            <v>-16.969000000000001</v>
          </cell>
        </row>
        <row r="31">
          <cell r="A31" t="str">
            <v>2009/11/09 19:48:42</v>
          </cell>
          <cell r="B31">
            <v>30</v>
          </cell>
          <cell r="C31" t="str">
            <v>21</v>
          </cell>
          <cell r="D31">
            <v>5.9858000000000002</v>
          </cell>
          <cell r="E31">
            <v>1755</v>
          </cell>
          <cell r="F31">
            <v>4.4180000000000001</v>
          </cell>
          <cell r="G31">
            <v>13989</v>
          </cell>
          <cell r="H31">
            <v>-17</v>
          </cell>
        </row>
        <row r="32">
          <cell r="A32" t="str">
            <v>2009/11/09 19:58:32</v>
          </cell>
          <cell r="B32">
            <v>31</v>
          </cell>
          <cell r="C32" t="str">
            <v>22</v>
          </cell>
          <cell r="D32">
            <v>5.8524000000000003</v>
          </cell>
          <cell r="E32">
            <v>2440</v>
          </cell>
          <cell r="F32">
            <v>15.568</v>
          </cell>
          <cell r="G32">
            <v>14653</v>
          </cell>
          <cell r="H32">
            <v>-17.2</v>
          </cell>
        </row>
        <row r="33">
          <cell r="A33" t="str">
            <v>2009/11/09 20:08:21</v>
          </cell>
          <cell r="B33">
            <v>32</v>
          </cell>
          <cell r="C33" t="str">
            <v>22</v>
          </cell>
          <cell r="D33">
            <v>5.8087</v>
          </cell>
          <cell r="E33">
            <v>2407</v>
          </cell>
          <cell r="F33">
            <v>15.5</v>
          </cell>
          <cell r="G33">
            <v>14499</v>
          </cell>
          <cell r="H33">
            <v>-17.236999999999998</v>
          </cell>
        </row>
        <row r="34">
          <cell r="A34" t="str">
            <v>2009/11/09 20:18:11</v>
          </cell>
          <cell r="B34">
            <v>33</v>
          </cell>
          <cell r="C34" t="str">
            <v>23</v>
          </cell>
          <cell r="D34">
            <v>5.9569999999999999</v>
          </cell>
          <cell r="E34">
            <v>2698</v>
          </cell>
          <cell r="F34">
            <v>11.904</v>
          </cell>
          <cell r="G34">
            <v>14521</v>
          </cell>
          <cell r="H34">
            <v>-16.417999999999999</v>
          </cell>
        </row>
        <row r="35">
          <cell r="A35" t="str">
            <v>2009/11/09 20:28:01</v>
          </cell>
          <cell r="B35">
            <v>34</v>
          </cell>
          <cell r="C35" t="str">
            <v>23</v>
          </cell>
          <cell r="D35">
            <v>5.6947000000000001</v>
          </cell>
          <cell r="E35">
            <v>2393</v>
          </cell>
          <cell r="F35">
            <v>11.835000000000001</v>
          </cell>
          <cell r="G35">
            <v>13914</v>
          </cell>
          <cell r="H35">
            <v>-16.446999999999999</v>
          </cell>
        </row>
        <row r="36">
          <cell r="A36" t="str">
            <v>2009/11/09 20:37:51</v>
          </cell>
          <cell r="B36">
            <v>35</v>
          </cell>
          <cell r="C36" t="str">
            <v>24</v>
          </cell>
          <cell r="D36">
            <v>5.3109000000000002</v>
          </cell>
          <cell r="E36">
            <v>1470</v>
          </cell>
          <cell r="F36">
            <v>5.992</v>
          </cell>
          <cell r="G36">
            <v>13124</v>
          </cell>
          <cell r="H36">
            <v>-16.704999999999998</v>
          </cell>
        </row>
        <row r="37">
          <cell r="A37" t="str">
            <v>2009/11/09 20:47:41</v>
          </cell>
          <cell r="B37">
            <v>36</v>
          </cell>
          <cell r="C37" t="str">
            <v>24</v>
          </cell>
          <cell r="D37">
            <v>5.9813999999999998</v>
          </cell>
          <cell r="E37">
            <v>1711</v>
          </cell>
          <cell r="F37">
            <v>5.7329999999999997</v>
          </cell>
          <cell r="G37">
            <v>14472</v>
          </cell>
          <cell r="H37">
            <v>-16.803999999999998</v>
          </cell>
        </row>
        <row r="38">
          <cell r="A38" t="str">
            <v>2009/11/09 20:57:31</v>
          </cell>
          <cell r="B38">
            <v>37</v>
          </cell>
          <cell r="C38" t="str">
            <v>25</v>
          </cell>
          <cell r="D38">
            <v>5.3117999999999999</v>
          </cell>
          <cell r="E38">
            <v>2512</v>
          </cell>
          <cell r="F38">
            <v>14.609</v>
          </cell>
          <cell r="G38">
            <v>13777</v>
          </cell>
          <cell r="H38">
            <v>-17.027999999999999</v>
          </cell>
        </row>
        <row r="39">
          <cell r="A39" t="str">
            <v>2009/11/09 21:07:21</v>
          </cell>
          <cell r="B39">
            <v>38</v>
          </cell>
          <cell r="C39" t="str">
            <v>25</v>
          </cell>
          <cell r="D39">
            <v>5.4798999999999998</v>
          </cell>
          <cell r="E39">
            <v>2550</v>
          </cell>
          <cell r="F39">
            <v>14.651999999999999</v>
          </cell>
          <cell r="G39">
            <v>14189</v>
          </cell>
          <cell r="H39">
            <v>-17.103000000000002</v>
          </cell>
        </row>
        <row r="40">
          <cell r="A40" t="str">
            <v>2009/11/09 21:17:11</v>
          </cell>
          <cell r="B40">
            <v>39</v>
          </cell>
          <cell r="C40" t="str">
            <v>26</v>
          </cell>
          <cell r="D40">
            <v>5.4644000000000004</v>
          </cell>
          <cell r="E40">
            <v>2965</v>
          </cell>
          <cell r="F40">
            <v>16.434999999999999</v>
          </cell>
          <cell r="G40">
            <v>14502</v>
          </cell>
          <cell r="H40">
            <v>-16.798999999999999</v>
          </cell>
        </row>
        <row r="41">
          <cell r="A41" t="str">
            <v>2009/11/09 21:27:01</v>
          </cell>
          <cell r="B41">
            <v>40</v>
          </cell>
          <cell r="C41" t="str">
            <v>26</v>
          </cell>
          <cell r="D41">
            <v>5.6910999999999996</v>
          </cell>
          <cell r="E41">
            <v>3003</v>
          </cell>
          <cell r="F41">
            <v>16.120999999999999</v>
          </cell>
          <cell r="G41">
            <v>14877</v>
          </cell>
          <cell r="H41">
            <v>-16.792000000000002</v>
          </cell>
        </row>
        <row r="42">
          <cell r="A42" t="str">
            <v>2009/11/09 21:36:51</v>
          </cell>
          <cell r="B42">
            <v>41</v>
          </cell>
          <cell r="C42" t="str">
            <v>27</v>
          </cell>
          <cell r="D42">
            <v>5.6599000000000004</v>
          </cell>
          <cell r="E42">
            <v>2364</v>
          </cell>
          <cell r="F42">
            <v>3.7759999999999998</v>
          </cell>
          <cell r="G42">
            <v>14844</v>
          </cell>
          <cell r="H42">
            <v>-16.690999999999999</v>
          </cell>
        </row>
        <row r="43">
          <cell r="A43" t="str">
            <v>2009/11/09 21:46:41</v>
          </cell>
          <cell r="B43">
            <v>42</v>
          </cell>
          <cell r="C43" t="str">
            <v>27</v>
          </cell>
          <cell r="D43">
            <v>5.9730999999999996</v>
          </cell>
          <cell r="E43">
            <v>2253</v>
          </cell>
          <cell r="F43">
            <v>3.5859999999999999</v>
          </cell>
          <cell r="G43">
            <v>15039</v>
          </cell>
          <cell r="H43">
            <v>-16.748999999999999</v>
          </cell>
        </row>
        <row r="44">
          <cell r="A44" t="str">
            <v>2009/11/09 21:56:31</v>
          </cell>
          <cell r="B44">
            <v>43</v>
          </cell>
          <cell r="C44" t="str">
            <v>28</v>
          </cell>
          <cell r="D44">
            <v>5.9329999999999998</v>
          </cell>
          <cell r="E44">
            <v>3264</v>
          </cell>
          <cell r="F44">
            <v>4.1159999999999997</v>
          </cell>
          <cell r="G44">
            <v>14138</v>
          </cell>
          <cell r="H44">
            <v>-16.402000000000001</v>
          </cell>
        </row>
        <row r="45">
          <cell r="A45" t="str">
            <v>2009/11/09 22:06:21</v>
          </cell>
          <cell r="B45">
            <v>44</v>
          </cell>
          <cell r="C45" t="str">
            <v>28</v>
          </cell>
          <cell r="D45">
            <v>5.851</v>
          </cell>
          <cell r="E45">
            <v>3259</v>
          </cell>
          <cell r="F45">
            <v>4.0949999999999998</v>
          </cell>
          <cell r="G45">
            <v>14198</v>
          </cell>
          <cell r="H45">
            <v>-16.431999999999999</v>
          </cell>
        </row>
        <row r="46">
          <cell r="A46" t="str">
            <v>2009/11/09 22:16:11</v>
          </cell>
          <cell r="B46">
            <v>45</v>
          </cell>
          <cell r="C46" t="str">
            <v>UWSIF23 (Acetil)</v>
          </cell>
          <cell r="D46">
            <v>0.629</v>
          </cell>
          <cell r="E46">
            <v>1912</v>
          </cell>
          <cell r="F46">
            <v>-0.623</v>
          </cell>
          <cell r="G46">
            <v>3341</v>
          </cell>
          <cell r="H46">
            <v>-22.844000000000001</v>
          </cell>
        </row>
        <row r="47">
          <cell r="A47" t="str">
            <v>2009/11/09 22:26:01</v>
          </cell>
          <cell r="B47">
            <v>46</v>
          </cell>
          <cell r="C47" t="str">
            <v>UWSIF23 (Acetil)</v>
          </cell>
          <cell r="D47">
            <v>0.6391</v>
          </cell>
          <cell r="E47">
            <v>1926</v>
          </cell>
          <cell r="F47">
            <v>-0.72199999999999998</v>
          </cell>
          <cell r="G47">
            <v>3368</v>
          </cell>
          <cell r="H47">
            <v>-22.864999999999998</v>
          </cell>
        </row>
        <row r="48">
          <cell r="A48" t="str">
            <v>2009/11/09 22:35:51</v>
          </cell>
          <cell r="B48">
            <v>47</v>
          </cell>
          <cell r="C48" t="str">
            <v>check std</v>
          </cell>
          <cell r="D48">
            <v>2.0644999999999998</v>
          </cell>
          <cell r="E48">
            <v>2000</v>
          </cell>
          <cell r="F48">
            <v>0.46200000000000002</v>
          </cell>
          <cell r="G48">
            <v>6368</v>
          </cell>
          <cell r="H48">
            <v>-16.55</v>
          </cell>
        </row>
        <row r="49">
          <cell r="A49" t="str">
            <v>2009/11/09 22:45:42</v>
          </cell>
          <cell r="B49">
            <v>48</v>
          </cell>
          <cell r="C49" t="str">
            <v>UWSIF11 (Peptone)</v>
          </cell>
          <cell r="D49">
            <v>0.53410000000000002</v>
          </cell>
          <cell r="E49">
            <v>2404</v>
          </cell>
          <cell r="F49">
            <v>5.5510000000000002</v>
          </cell>
          <cell r="G49">
            <v>1765</v>
          </cell>
          <cell r="H49">
            <v>-4.1390000000000002</v>
          </cell>
        </row>
        <row r="50">
          <cell r="A50" t="str">
            <v>2009/11/09 22:55:31</v>
          </cell>
          <cell r="B50">
            <v>49</v>
          </cell>
          <cell r="C50" t="str">
            <v>UWSIF11 (Peptone)</v>
          </cell>
          <cell r="D50">
            <v>0.58589999999999998</v>
          </cell>
          <cell r="E50">
            <v>2691</v>
          </cell>
          <cell r="F50">
            <v>5.4770000000000003</v>
          </cell>
          <cell r="G50">
            <v>1957</v>
          </cell>
          <cell r="H50">
            <v>-4.149</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rigional"/>
      <sheetName val="Sorted"/>
      <sheetName val="run 2"/>
      <sheetName val="Original 1"/>
    </sheetNames>
    <sheetDataSet>
      <sheetData sheetId="0" refreshError="1">
        <row r="1">
          <cell r="A1" t="str">
            <v>Line</v>
          </cell>
          <cell r="B1" t="str">
            <v>Identifier 1</v>
          </cell>
          <cell r="C1" t="str">
            <v>Amount</v>
          </cell>
          <cell r="D1" t="str">
            <v>Peak Nr</v>
          </cell>
          <cell r="E1" t="str">
            <v>Ampl  28</v>
          </cell>
          <cell r="F1" t="str">
            <v>d 15N/14N</v>
          </cell>
          <cell r="G1" t="str">
            <v>Ampl  44</v>
          </cell>
          <cell r="H1" t="str">
            <v>d 13C/12C</v>
          </cell>
        </row>
        <row r="2">
          <cell r="A2">
            <v>1</v>
          </cell>
          <cell r="B2" t="str">
            <v>std(Acetil)</v>
          </cell>
          <cell r="C2">
            <v>0.2959</v>
          </cell>
          <cell r="D2">
            <v>1</v>
          </cell>
          <cell r="E2">
            <v>1424</v>
          </cell>
          <cell r="F2">
            <v>-0.25</v>
          </cell>
        </row>
        <row r="3">
          <cell r="A3">
            <v>1</v>
          </cell>
          <cell r="B3" t="str">
            <v>std(Acetil)</v>
          </cell>
          <cell r="C3">
            <v>0.2959</v>
          </cell>
          <cell r="D3">
            <v>2</v>
          </cell>
          <cell r="E3">
            <v>1424</v>
          </cell>
          <cell r="F3">
            <v>0</v>
          </cell>
        </row>
        <row r="4">
          <cell r="A4">
            <v>1</v>
          </cell>
          <cell r="B4" t="str">
            <v>std(Acetil)</v>
          </cell>
          <cell r="C4">
            <v>0.2959</v>
          </cell>
          <cell r="D4">
            <v>3</v>
          </cell>
          <cell r="E4">
            <v>864</v>
          </cell>
          <cell r="F4">
            <v>0.27900000000000003</v>
          </cell>
        </row>
        <row r="5">
          <cell r="A5">
            <v>1</v>
          </cell>
          <cell r="B5" t="str">
            <v>std(Acetil)</v>
          </cell>
          <cell r="C5">
            <v>0.2959</v>
          </cell>
          <cell r="D5">
            <v>4</v>
          </cell>
          <cell r="G5">
            <v>1854</v>
          </cell>
          <cell r="H5">
            <v>-19.085999999999999</v>
          </cell>
        </row>
        <row r="6">
          <cell r="A6">
            <v>1</v>
          </cell>
          <cell r="B6" t="str">
            <v>std(Acetil)</v>
          </cell>
          <cell r="C6">
            <v>0.2959</v>
          </cell>
          <cell r="D6">
            <v>5</v>
          </cell>
          <cell r="G6">
            <v>3287</v>
          </cell>
          <cell r="H6">
            <v>6.9000000000000006E-2</v>
          </cell>
        </row>
        <row r="7">
          <cell r="A7">
            <v>1</v>
          </cell>
          <cell r="B7" t="str">
            <v>std(Acetil)</v>
          </cell>
          <cell r="C7">
            <v>0.2959</v>
          </cell>
          <cell r="D7">
            <v>6</v>
          </cell>
          <cell r="G7">
            <v>3266</v>
          </cell>
          <cell r="H7">
            <v>0</v>
          </cell>
        </row>
      </sheetData>
      <sheetData sheetId="1" refreshError="1"/>
      <sheetData sheetId="2" refreshError="1"/>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riginal"/>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hyperlink" Target="mailto:cmacdon1@uwyo.edu" TargetMode="External"/><Relationship Id="rId2" Type="http://schemas.openxmlformats.org/officeDocument/2006/relationships/hyperlink" Target="mailto:ccook21@uwyo.edu" TargetMode="External"/><Relationship Id="rId1" Type="http://schemas.openxmlformats.org/officeDocument/2006/relationships/hyperlink" Target="mailto:dgw@uwyo.edu" TargetMode="External"/><Relationship Id="rId5" Type="http://schemas.openxmlformats.org/officeDocument/2006/relationships/hyperlink" Target="mailto:uwyosif@uwyo.edu" TargetMode="External"/><Relationship Id="rId4" Type="http://schemas.openxmlformats.org/officeDocument/2006/relationships/hyperlink" Target="mailto:cmacdon1@uwyo.edu"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6B0300"/>
  </sheetPr>
  <dimension ref="A14:AA171"/>
  <sheetViews>
    <sheetView tabSelected="1" workbookViewId="0">
      <selection activeCell="E41" sqref="E41"/>
    </sheetView>
  </sheetViews>
  <sheetFormatPr defaultColWidth="8.85546875" defaultRowHeight="15" x14ac:dyDescent="0.2"/>
  <cols>
    <col min="1" max="1" width="22.28515625" style="2" customWidth="1"/>
    <col min="2" max="2" width="23.42578125" style="2" customWidth="1"/>
    <col min="3" max="3" width="10.7109375" style="2" customWidth="1"/>
    <col min="4" max="4" width="11.42578125" style="2" customWidth="1"/>
    <col min="5" max="5" width="11" style="2" customWidth="1"/>
    <col min="6" max="6" width="21.7109375" style="2" customWidth="1"/>
    <col min="7" max="7" width="13.7109375" style="2" customWidth="1"/>
    <col min="8" max="9" width="12" style="2" customWidth="1"/>
    <col min="10" max="10" width="17.28515625" customWidth="1"/>
  </cols>
  <sheetData>
    <row r="14" spans="1:10" ht="15.75" thickBot="1" x14ac:dyDescent="0.25"/>
    <row r="15" spans="1:10" ht="25.5" customHeight="1" thickTop="1" thickBot="1" x14ac:dyDescent="0.3">
      <c r="A15" s="79"/>
      <c r="B15" s="79"/>
      <c r="C15" s="80"/>
      <c r="D15" s="80"/>
      <c r="E15" s="309" t="s">
        <v>71</v>
      </c>
      <c r="F15" s="310"/>
      <c r="G15" s="81"/>
      <c r="H15" s="82"/>
      <c r="I15" s="82"/>
      <c r="J15" s="82"/>
    </row>
    <row r="16" spans="1:10" ht="18" customHeight="1" thickBot="1" x14ac:dyDescent="0.35">
      <c r="A16" s="43"/>
      <c r="B16" s="43"/>
      <c r="C16" s="44"/>
      <c r="D16" s="44"/>
      <c r="E16" s="326" t="s">
        <v>136</v>
      </c>
      <c r="F16" s="327"/>
      <c r="G16" s="45"/>
      <c r="H16" s="46"/>
      <c r="I16" s="46"/>
      <c r="J16" s="46"/>
    </row>
    <row r="17" spans="1:10" ht="18" customHeight="1" x14ac:dyDescent="0.25">
      <c r="A17" s="43"/>
      <c r="B17" s="44"/>
      <c r="C17" s="72" t="s">
        <v>20</v>
      </c>
      <c r="D17" s="43" t="s">
        <v>76</v>
      </c>
      <c r="E17" s="43"/>
      <c r="F17" s="47"/>
      <c r="G17" s="48"/>
      <c r="H17" s="45"/>
      <c r="I17" s="45"/>
      <c r="J17" s="45"/>
    </row>
    <row r="18" spans="1:10" ht="18" customHeight="1" x14ac:dyDescent="0.25">
      <c r="A18" s="43"/>
      <c r="B18" s="44"/>
      <c r="C18" s="72" t="s">
        <v>75</v>
      </c>
      <c r="D18" s="43" t="s">
        <v>93</v>
      </c>
      <c r="E18" s="43"/>
      <c r="F18" s="47"/>
      <c r="G18" s="48"/>
      <c r="H18" s="45"/>
      <c r="I18" s="45"/>
      <c r="J18" s="45"/>
    </row>
    <row r="19" spans="1:10" ht="18" customHeight="1" x14ac:dyDescent="0.25">
      <c r="A19" s="43"/>
      <c r="B19" s="44"/>
      <c r="C19" s="72" t="s">
        <v>6</v>
      </c>
      <c r="D19" s="49" t="s">
        <v>77</v>
      </c>
      <c r="E19" s="43"/>
      <c r="F19" s="47"/>
      <c r="G19" s="48"/>
      <c r="H19" s="45"/>
      <c r="I19" s="45"/>
      <c r="J19" s="45"/>
    </row>
    <row r="20" spans="1:10" ht="18" customHeight="1" x14ac:dyDescent="0.25">
      <c r="A20" s="43"/>
      <c r="B20" s="44"/>
      <c r="C20" s="72" t="s">
        <v>19</v>
      </c>
      <c r="D20" s="50" t="s">
        <v>1109</v>
      </c>
      <c r="E20" s="50"/>
      <c r="F20" s="51"/>
      <c r="G20" s="48"/>
      <c r="H20" s="45"/>
      <c r="I20" s="45"/>
      <c r="J20" s="45"/>
    </row>
    <row r="21" spans="1:10" ht="18" customHeight="1" x14ac:dyDescent="0.25">
      <c r="A21" s="43"/>
      <c r="B21" s="44"/>
      <c r="C21" s="72" t="s">
        <v>79</v>
      </c>
      <c r="D21" s="43" t="s">
        <v>137</v>
      </c>
      <c r="E21" s="43"/>
      <c r="F21" s="44"/>
      <c r="G21" s="44"/>
      <c r="H21" s="44"/>
      <c r="I21" s="44"/>
      <c r="J21" s="61"/>
    </row>
    <row r="22" spans="1:10" ht="18" customHeight="1" x14ac:dyDescent="0.25">
      <c r="A22" s="43"/>
      <c r="B22" s="44"/>
      <c r="C22" s="72" t="s">
        <v>66</v>
      </c>
      <c r="D22" s="43" t="s">
        <v>137</v>
      </c>
      <c r="E22" s="43"/>
      <c r="F22" s="44"/>
      <c r="G22" s="44"/>
      <c r="H22" s="44"/>
      <c r="I22" s="44"/>
      <c r="J22" s="61"/>
    </row>
    <row r="23" spans="1:10" ht="18" customHeight="1" x14ac:dyDescent="0.25">
      <c r="A23" s="43"/>
      <c r="B23" s="44"/>
      <c r="C23" s="72" t="s">
        <v>72</v>
      </c>
      <c r="D23" s="52" t="s">
        <v>138</v>
      </c>
      <c r="E23" s="43"/>
      <c r="F23" s="44"/>
      <c r="G23" s="44"/>
      <c r="H23" s="44"/>
      <c r="I23" s="44"/>
      <c r="J23" s="61"/>
    </row>
    <row r="24" spans="1:10" ht="18" customHeight="1" x14ac:dyDescent="0.25">
      <c r="A24" s="43"/>
      <c r="B24" s="44"/>
      <c r="C24" s="72" t="s">
        <v>88</v>
      </c>
      <c r="D24" s="52" t="s">
        <v>139</v>
      </c>
      <c r="E24" s="43"/>
      <c r="F24" s="44"/>
      <c r="G24" s="44"/>
      <c r="H24" s="44"/>
      <c r="I24" s="44"/>
      <c r="J24" s="61"/>
    </row>
    <row r="25" spans="1:10" ht="18" customHeight="1" x14ac:dyDescent="0.25">
      <c r="A25" s="43"/>
      <c r="B25" s="44"/>
      <c r="C25" s="72" t="s">
        <v>5</v>
      </c>
      <c r="D25" s="132">
        <v>44629</v>
      </c>
      <c r="E25" s="53"/>
      <c r="F25" s="44"/>
      <c r="G25" s="44"/>
      <c r="H25" s="44"/>
      <c r="I25" s="44"/>
      <c r="J25" s="61"/>
    </row>
    <row r="26" spans="1:10" ht="18" customHeight="1" x14ac:dyDescent="0.25">
      <c r="A26" s="43"/>
      <c r="B26" s="44"/>
      <c r="C26" s="72" t="s">
        <v>60</v>
      </c>
      <c r="D26" s="43">
        <v>102</v>
      </c>
      <c r="E26" s="53"/>
      <c r="F26" s="44"/>
      <c r="G26" s="44"/>
      <c r="H26" s="44"/>
      <c r="I26" s="44"/>
      <c r="J26" s="61"/>
    </row>
    <row r="27" spans="1:10" ht="18" customHeight="1" x14ac:dyDescent="0.25">
      <c r="A27" s="43"/>
      <c r="B27" s="44"/>
      <c r="C27" s="72" t="s">
        <v>1110</v>
      </c>
      <c r="D27" s="43" t="s">
        <v>85</v>
      </c>
      <c r="E27" s="44"/>
      <c r="F27" s="171"/>
      <c r="G27" s="224"/>
      <c r="H27" s="44"/>
      <c r="I27" s="44"/>
      <c r="J27" s="61"/>
    </row>
    <row r="28" spans="1:10" ht="18" customHeight="1" x14ac:dyDescent="0.25">
      <c r="A28" s="43"/>
      <c r="B28" s="44"/>
      <c r="C28" s="72" t="s">
        <v>1111</v>
      </c>
      <c r="D28" s="43" t="s">
        <v>86</v>
      </c>
      <c r="E28" s="53"/>
      <c r="F28" s="171"/>
      <c r="G28" s="224"/>
      <c r="H28" s="44"/>
      <c r="I28" s="44"/>
      <c r="J28" s="61"/>
    </row>
    <row r="29" spans="1:10" ht="18" customHeight="1" x14ac:dyDescent="0.25">
      <c r="A29" s="43"/>
      <c r="B29" s="44"/>
      <c r="C29" s="72" t="s">
        <v>1112</v>
      </c>
      <c r="D29" s="43" t="s">
        <v>140</v>
      </c>
      <c r="E29" s="53"/>
      <c r="F29" s="171"/>
      <c r="G29" s="224"/>
      <c r="H29" s="44"/>
      <c r="I29" s="44"/>
      <c r="J29" s="61"/>
    </row>
    <row r="30" spans="1:10" ht="18" customHeight="1" thickBot="1" x14ac:dyDescent="0.3">
      <c r="A30" s="43"/>
      <c r="B30" s="44"/>
      <c r="C30" s="72" t="s">
        <v>61</v>
      </c>
      <c r="D30" s="172">
        <f>'QAQC, calculations'!B20+'QAQC, calculations'!G18+'QAQC, calculations'!L14</f>
        <v>40</v>
      </c>
      <c r="E30" s="53"/>
      <c r="F30" s="171"/>
      <c r="G30" s="224"/>
      <c r="H30" s="44"/>
      <c r="I30" s="44"/>
      <c r="J30" s="61"/>
    </row>
    <row r="31" spans="1:10" ht="20.100000000000001" customHeight="1" thickBot="1" x14ac:dyDescent="0.35">
      <c r="A31" s="54" t="s">
        <v>1113</v>
      </c>
      <c r="B31" s="55"/>
      <c r="C31" s="55"/>
      <c r="D31" s="55"/>
      <c r="E31" s="56"/>
      <c r="F31" s="54" t="s">
        <v>59</v>
      </c>
      <c r="G31" s="55"/>
      <c r="H31" s="55"/>
      <c r="I31" s="55"/>
      <c r="J31" s="56"/>
    </row>
    <row r="32" spans="1:10" ht="18" customHeight="1" x14ac:dyDescent="0.25">
      <c r="A32" s="58" t="s">
        <v>55</v>
      </c>
      <c r="B32" s="314" t="s">
        <v>29</v>
      </c>
      <c r="C32" s="315"/>
      <c r="D32" s="314" t="s">
        <v>29</v>
      </c>
      <c r="E32" s="316"/>
      <c r="F32" s="58" t="s">
        <v>57</v>
      </c>
      <c r="G32" s="74" t="s">
        <v>29</v>
      </c>
      <c r="H32" s="74" t="s">
        <v>31</v>
      </c>
      <c r="I32" s="74" t="s">
        <v>29</v>
      </c>
      <c r="J32" s="75" t="s">
        <v>31</v>
      </c>
    </row>
    <row r="33" spans="1:10" s="1" customFormat="1" ht="18" customHeight="1" x14ac:dyDescent="0.35">
      <c r="A33" s="227" t="s">
        <v>1114</v>
      </c>
      <c r="B33" s="311" t="s">
        <v>87</v>
      </c>
      <c r="C33" s="312"/>
      <c r="D33" s="311" t="s">
        <v>1120</v>
      </c>
      <c r="E33" s="313"/>
      <c r="F33" s="57" t="str">
        <f>D29</f>
        <v>01-UWSIF-Liver-</v>
      </c>
      <c r="G33" s="76" t="s">
        <v>87</v>
      </c>
      <c r="H33" s="76" t="s">
        <v>87</v>
      </c>
      <c r="I33" s="76" t="s">
        <v>1120</v>
      </c>
      <c r="J33" s="76" t="s">
        <v>1120</v>
      </c>
    </row>
    <row r="34" spans="1:10" ht="18" customHeight="1" x14ac:dyDescent="0.25">
      <c r="A34" s="228" t="s">
        <v>1115</v>
      </c>
      <c r="B34" s="319">
        <f>'QAQC, calculations'!E21</f>
        <v>-28.28</v>
      </c>
      <c r="C34" s="328"/>
      <c r="D34" s="319">
        <f>'QAQC, calculations'!D20</f>
        <v>-4.62</v>
      </c>
      <c r="E34" s="320"/>
      <c r="F34" s="78" t="s">
        <v>1122</v>
      </c>
      <c r="G34" s="145">
        <f>'QAQC, calculations'!O15</f>
        <v>-17.75</v>
      </c>
      <c r="H34" s="145">
        <f>'QAQC, calculations'!O16</f>
        <v>-17.830722379999997</v>
      </c>
      <c r="I34" s="145">
        <f>'QAQC, calculations'!N14</f>
        <v>6.81</v>
      </c>
      <c r="J34" s="146">
        <f>'QAQC, calculations'!N16</f>
        <v>6.7679870800000002</v>
      </c>
    </row>
    <row r="35" spans="1:10" ht="18" customHeight="1" x14ac:dyDescent="0.25">
      <c r="A35" s="225" t="s">
        <v>30</v>
      </c>
      <c r="B35" s="317">
        <f>'QAQC, calculations'!E23</f>
        <v>6.5852124996407288E-2</v>
      </c>
      <c r="C35" s="318"/>
      <c r="D35" s="317">
        <f>'QAQC, calculations'!D23</f>
        <v>9.172690432943148E-2</v>
      </c>
      <c r="E35" s="333"/>
      <c r="F35" s="239" t="s">
        <v>30</v>
      </c>
      <c r="G35" s="60"/>
      <c r="H35" s="60">
        <f>'QAQC, calculations'!O17</f>
        <v>2.9421149283873814E-2</v>
      </c>
      <c r="I35" s="60"/>
      <c r="J35" s="154">
        <f>'QAQC, calculations'!N17</f>
        <v>4.8357459564024485E-2</v>
      </c>
    </row>
    <row r="36" spans="1:10" ht="18" customHeight="1" x14ac:dyDescent="0.35">
      <c r="A36" s="226" t="s">
        <v>56</v>
      </c>
      <c r="B36" s="321" t="s">
        <v>29</v>
      </c>
      <c r="C36" s="322"/>
      <c r="D36" s="321" t="s">
        <v>54</v>
      </c>
      <c r="E36" s="334"/>
      <c r="F36" s="229" t="s">
        <v>1117</v>
      </c>
      <c r="G36" s="155" t="s">
        <v>91</v>
      </c>
      <c r="H36" s="107">
        <f>G34-(2*0.15)</f>
        <v>-18.05</v>
      </c>
      <c r="I36" s="155" t="s">
        <v>1120</v>
      </c>
      <c r="J36" s="108">
        <f>I34-(2*0.2)</f>
        <v>6.4099999999999993</v>
      </c>
    </row>
    <row r="37" spans="1:10" ht="18" customHeight="1" x14ac:dyDescent="0.35">
      <c r="A37" s="227" t="s">
        <v>1116</v>
      </c>
      <c r="B37" s="311" t="s">
        <v>87</v>
      </c>
      <c r="C37" s="312"/>
      <c r="D37" s="311" t="s">
        <v>1120</v>
      </c>
      <c r="E37" s="313"/>
      <c r="F37" s="230" t="s">
        <v>1118</v>
      </c>
      <c r="G37" s="234" t="s">
        <v>89</v>
      </c>
      <c r="H37" s="44">
        <f>G34+(2*0.15)</f>
        <v>-17.45</v>
      </c>
      <c r="I37" s="234" t="s">
        <v>90</v>
      </c>
      <c r="J37" s="235">
        <f>I34+(2*0.2)</f>
        <v>7.21</v>
      </c>
    </row>
    <row r="38" spans="1:10" ht="18" customHeight="1" x14ac:dyDescent="0.25">
      <c r="A38" s="228" t="s">
        <v>1121</v>
      </c>
      <c r="B38" s="319">
        <f>'QAQC, calculations'!J19</f>
        <v>24.36</v>
      </c>
      <c r="C38" s="328"/>
      <c r="D38" s="319">
        <f>'QAQC, calculations'!I18</f>
        <v>27.89</v>
      </c>
      <c r="E38" s="329"/>
      <c r="F38" s="335" t="s">
        <v>83</v>
      </c>
      <c r="G38" s="236" t="s">
        <v>29</v>
      </c>
      <c r="H38" s="237" t="s">
        <v>32</v>
      </c>
      <c r="I38" s="237" t="s">
        <v>29</v>
      </c>
      <c r="J38" s="238" t="s">
        <v>32</v>
      </c>
    </row>
    <row r="39" spans="1:10" ht="18" customHeight="1" thickBot="1" x14ac:dyDescent="0.3">
      <c r="A39" s="73" t="s">
        <v>30</v>
      </c>
      <c r="B39" s="330">
        <f>'QAQC, calculations'!J21</f>
        <v>6.5804368002668298E-2</v>
      </c>
      <c r="C39" s="331"/>
      <c r="D39" s="330">
        <f>'QAQC, calculations'!I21</f>
        <v>0.11239579457756828</v>
      </c>
      <c r="E39" s="332"/>
      <c r="F39" s="336"/>
      <c r="G39" s="76" t="s">
        <v>26</v>
      </c>
      <c r="H39" s="76" t="s">
        <v>26</v>
      </c>
      <c r="I39" s="76" t="s">
        <v>27</v>
      </c>
      <c r="J39" s="77" t="s">
        <v>27</v>
      </c>
    </row>
    <row r="40" spans="1:10" ht="21" customHeight="1" x14ac:dyDescent="0.25">
      <c r="A40" s="127"/>
      <c r="B40" s="44"/>
      <c r="C40" s="128"/>
      <c r="D40" s="44"/>
      <c r="E40" s="129"/>
      <c r="F40" s="231" t="s">
        <v>1122</v>
      </c>
      <c r="G40" s="145">
        <f>'QAQC, calculations'!R15</f>
        <v>49.64</v>
      </c>
      <c r="H40" s="145">
        <f>'QAQC, calculations'!R16</f>
        <v>49.755023739487399</v>
      </c>
      <c r="I40" s="145">
        <f>'QAQC, calculations'!Q14</f>
        <v>12.88</v>
      </c>
      <c r="J40" s="146">
        <f>'QAQC, calculations'!Q16</f>
        <v>12.902920034758228</v>
      </c>
    </row>
    <row r="41" spans="1:10" ht="18" customHeight="1" x14ac:dyDescent="0.25">
      <c r="A41" s="127"/>
      <c r="B41" s="44"/>
      <c r="C41" s="128"/>
      <c r="D41" s="44"/>
      <c r="E41" s="129"/>
      <c r="F41" s="232" t="s">
        <v>30</v>
      </c>
      <c r="G41" s="145"/>
      <c r="H41" s="145">
        <f>'QAQC, calculations'!R17</f>
        <v>0.21032479395547143</v>
      </c>
      <c r="I41" s="145"/>
      <c r="J41" s="154">
        <f>'QAQC, calculations'!Q17</f>
        <v>0.11760358812981471</v>
      </c>
    </row>
    <row r="42" spans="1:10" ht="18" customHeight="1" thickBot="1" x14ac:dyDescent="0.3">
      <c r="A42" s="123"/>
      <c r="B42" s="124"/>
      <c r="C42" s="125"/>
      <c r="D42" s="124"/>
      <c r="E42" s="126"/>
      <c r="F42" s="233" t="s">
        <v>1119</v>
      </c>
      <c r="G42" s="147"/>
      <c r="H42" s="147">
        <f>'QAQC, calculations'!U17</f>
        <v>0.41272004726270417</v>
      </c>
      <c r="I42" s="147"/>
      <c r="J42" s="130">
        <f>'QAQC, calculations'!T17</f>
        <v>0.79550141121386764</v>
      </c>
    </row>
    <row r="43" spans="1:10" ht="20.100000000000001" customHeight="1" thickBot="1" x14ac:dyDescent="0.35">
      <c r="A43" s="323" t="s">
        <v>78</v>
      </c>
      <c r="B43" s="324"/>
      <c r="C43" s="324"/>
      <c r="D43" s="324"/>
      <c r="E43" s="325"/>
      <c r="F43" s="323" t="s">
        <v>65</v>
      </c>
      <c r="G43" s="324"/>
      <c r="H43" s="324"/>
      <c r="I43" s="324"/>
      <c r="J43" s="325"/>
    </row>
    <row r="44" spans="1:10" ht="18" customHeight="1" x14ac:dyDescent="0.25">
      <c r="A44" s="141" t="s">
        <v>68</v>
      </c>
      <c r="B44" s="161">
        <v>44721</v>
      </c>
      <c r="C44" s="116"/>
      <c r="D44" s="116"/>
      <c r="E44" s="117"/>
      <c r="F44" s="59" t="s">
        <v>62</v>
      </c>
      <c r="G44" s="158" t="s">
        <v>4</v>
      </c>
      <c r="H44" s="112"/>
      <c r="I44" s="112"/>
      <c r="J44" s="113"/>
    </row>
    <row r="45" spans="1:10" ht="18" customHeight="1" x14ac:dyDescent="0.25">
      <c r="A45" s="143" t="s">
        <v>69</v>
      </c>
      <c r="B45" s="162">
        <v>44721</v>
      </c>
      <c r="C45" s="118"/>
      <c r="D45" s="118"/>
      <c r="E45" s="119"/>
      <c r="F45" s="59" t="s">
        <v>63</v>
      </c>
      <c r="G45" s="159" t="s">
        <v>12</v>
      </c>
      <c r="H45" s="114"/>
      <c r="I45" s="114"/>
      <c r="J45" s="115"/>
    </row>
    <row r="46" spans="1:10" ht="18" customHeight="1" x14ac:dyDescent="0.25">
      <c r="A46" s="143" t="s">
        <v>70</v>
      </c>
      <c r="B46" s="163" t="s">
        <v>1140</v>
      </c>
      <c r="C46" s="118"/>
      <c r="D46" s="118"/>
      <c r="E46" s="119"/>
      <c r="F46" s="59" t="s">
        <v>64</v>
      </c>
      <c r="G46" s="308">
        <v>44721</v>
      </c>
      <c r="H46" s="114"/>
      <c r="I46" s="114"/>
      <c r="J46" s="115"/>
    </row>
    <row r="47" spans="1:10" ht="18" customHeight="1" x14ac:dyDescent="0.25">
      <c r="A47" s="59" t="s">
        <v>38</v>
      </c>
      <c r="B47" s="164"/>
      <c r="C47" s="121"/>
      <c r="D47" s="121"/>
      <c r="E47" s="122"/>
      <c r="F47" s="59" t="s">
        <v>38</v>
      </c>
      <c r="G47" s="160" t="s">
        <v>1139</v>
      </c>
      <c r="H47" s="156"/>
      <c r="I47" s="156"/>
      <c r="J47" s="157"/>
    </row>
    <row r="48" spans="1:10" ht="18" customHeight="1" thickBot="1" x14ac:dyDescent="0.3">
      <c r="A48" s="165"/>
      <c r="B48" s="71"/>
      <c r="C48" s="110"/>
      <c r="D48" s="110"/>
      <c r="E48" s="111"/>
      <c r="F48" s="109"/>
      <c r="G48" s="71"/>
      <c r="H48" s="110"/>
      <c r="I48" s="110"/>
      <c r="J48" s="111"/>
    </row>
    <row r="49" spans="1:27" ht="18" customHeight="1" x14ac:dyDescent="0.25">
      <c r="A49" s="167" t="s">
        <v>82</v>
      </c>
      <c r="B49" s="142"/>
      <c r="C49" s="112"/>
      <c r="D49" s="112"/>
      <c r="E49" s="112"/>
      <c r="F49" s="142"/>
      <c r="G49" s="120"/>
      <c r="H49" s="121"/>
      <c r="I49" s="121"/>
      <c r="J49" s="122"/>
    </row>
    <row r="50" spans="1:27" ht="18" customHeight="1" x14ac:dyDescent="0.25">
      <c r="A50" s="168"/>
      <c r="B50" s="144"/>
      <c r="C50" s="114"/>
      <c r="D50" s="114"/>
      <c r="E50" s="114"/>
      <c r="F50" s="144"/>
      <c r="G50" s="144"/>
      <c r="H50" s="114"/>
      <c r="I50" s="114"/>
      <c r="J50" s="115"/>
    </row>
    <row r="51" spans="1:27" ht="18" customHeight="1" x14ac:dyDescent="0.25">
      <c r="A51" s="168"/>
      <c r="B51" s="144"/>
      <c r="C51" s="114"/>
      <c r="D51" s="114"/>
      <c r="E51" s="114"/>
      <c r="F51" s="144"/>
      <c r="G51" s="144"/>
      <c r="H51" s="114"/>
      <c r="I51" s="114"/>
      <c r="J51" s="115"/>
    </row>
    <row r="52" spans="1:27" ht="18" customHeight="1" thickBot="1" x14ac:dyDescent="0.3">
      <c r="A52" s="169"/>
      <c r="B52" s="148"/>
      <c r="C52" s="149"/>
      <c r="D52" s="149"/>
      <c r="E52" s="149"/>
      <c r="F52" s="148"/>
      <c r="G52" s="148"/>
      <c r="H52" s="149"/>
      <c r="I52" s="149"/>
      <c r="J52" s="150"/>
    </row>
    <row r="53" spans="1:27" ht="18" customHeight="1" thickBot="1" x14ac:dyDescent="0.3">
      <c r="A53" s="166" t="s">
        <v>67</v>
      </c>
      <c r="B53" s="133"/>
      <c r="C53" s="133"/>
      <c r="D53" s="133"/>
      <c r="E53" s="134"/>
      <c r="F53" s="62"/>
      <c r="G53" s="63"/>
      <c r="H53" s="63"/>
      <c r="I53" s="63"/>
      <c r="J53" s="64"/>
    </row>
    <row r="54" spans="1:27" ht="18" customHeight="1" thickBot="1" x14ac:dyDescent="0.3">
      <c r="A54" s="83"/>
      <c r="B54" s="39"/>
      <c r="C54" s="39"/>
      <c r="D54" s="39"/>
      <c r="E54" s="39"/>
      <c r="F54" s="39"/>
      <c r="G54" s="39"/>
      <c r="H54" s="39"/>
      <c r="I54" s="39"/>
      <c r="J54" s="84"/>
    </row>
    <row r="55" spans="1:27" s="138" customFormat="1" ht="20.100000000000001" customHeight="1" thickBot="1" x14ac:dyDescent="0.35">
      <c r="A55" s="135" t="s">
        <v>58</v>
      </c>
      <c r="B55" s="136"/>
      <c r="C55" s="136"/>
      <c r="D55" s="136"/>
      <c r="E55" s="136"/>
      <c r="F55" s="136"/>
      <c r="G55" s="136"/>
      <c r="H55" s="136"/>
      <c r="I55" s="136"/>
      <c r="J55" s="137"/>
    </row>
    <row r="56" spans="1:27" ht="18" customHeight="1" x14ac:dyDescent="0.25">
      <c r="A56" s="25" t="s">
        <v>39</v>
      </c>
      <c r="B56" s="26" t="s">
        <v>45</v>
      </c>
      <c r="C56" s="27"/>
      <c r="D56" s="27"/>
      <c r="E56" s="27"/>
      <c r="F56" s="27"/>
      <c r="G56" s="27"/>
      <c r="H56" s="47"/>
      <c r="I56" s="47"/>
      <c r="J56" s="65"/>
      <c r="K56" s="24"/>
      <c r="L56" s="24"/>
      <c r="M56" s="24"/>
      <c r="N56" s="24"/>
      <c r="O56" s="24"/>
      <c r="P56" s="24"/>
      <c r="Q56" s="24"/>
      <c r="R56" s="24"/>
      <c r="S56" s="24"/>
      <c r="T56" s="24"/>
      <c r="U56" s="24"/>
      <c r="V56" s="24"/>
      <c r="W56" s="24"/>
      <c r="X56" s="24"/>
      <c r="Y56" s="24"/>
      <c r="Z56" s="24"/>
      <c r="AA56" s="24"/>
    </row>
    <row r="57" spans="1:27" ht="18" customHeight="1" x14ac:dyDescent="0.25">
      <c r="A57" s="28" t="s">
        <v>40</v>
      </c>
      <c r="B57" s="29" t="s">
        <v>43</v>
      </c>
      <c r="C57" s="30"/>
      <c r="D57" s="30"/>
      <c r="E57" s="30"/>
      <c r="F57" s="30"/>
      <c r="G57" s="30"/>
      <c r="H57" s="47"/>
      <c r="I57" s="47"/>
      <c r="J57" s="65"/>
    </row>
    <row r="58" spans="1:27" ht="18" customHeight="1" x14ac:dyDescent="0.25">
      <c r="A58" s="40" t="s">
        <v>44</v>
      </c>
      <c r="B58" s="41" t="s">
        <v>1138</v>
      </c>
      <c r="C58" s="42"/>
      <c r="D58" s="42"/>
      <c r="E58" s="42"/>
      <c r="F58" s="42"/>
      <c r="G58" s="42"/>
      <c r="H58" s="47"/>
      <c r="I58" s="47"/>
      <c r="J58" s="65"/>
    </row>
    <row r="59" spans="1:27" ht="18" customHeight="1" x14ac:dyDescent="0.25">
      <c r="A59" s="31" t="s">
        <v>46</v>
      </c>
      <c r="B59" s="32" t="s">
        <v>47</v>
      </c>
      <c r="C59" s="33"/>
      <c r="D59" s="33"/>
      <c r="E59" s="33"/>
      <c r="F59" s="33"/>
      <c r="G59" s="33"/>
      <c r="H59" s="47"/>
      <c r="I59" s="47"/>
      <c r="J59" s="65"/>
    </row>
    <row r="60" spans="1:27" ht="18" customHeight="1" thickBot="1" x14ac:dyDescent="0.3">
      <c r="A60" s="34" t="s">
        <v>48</v>
      </c>
      <c r="B60" s="35" t="s">
        <v>49</v>
      </c>
      <c r="C60" s="36"/>
      <c r="D60" s="36"/>
      <c r="E60" s="36"/>
      <c r="F60" s="36"/>
      <c r="G60" s="36"/>
      <c r="H60" s="66"/>
      <c r="I60" s="66"/>
      <c r="J60" s="67"/>
    </row>
    <row r="61" spans="1:27" ht="18" customHeight="1" thickBot="1" x14ac:dyDescent="0.3">
      <c r="A61" s="170"/>
      <c r="B61" s="37"/>
      <c r="C61" s="38"/>
      <c r="D61" s="38"/>
      <c r="E61" s="38"/>
      <c r="F61" s="38"/>
      <c r="G61" s="38"/>
      <c r="H61" s="38"/>
      <c r="I61" s="38"/>
      <c r="J61" s="170"/>
    </row>
    <row r="62" spans="1:27" s="138" customFormat="1" ht="22.5" thickBot="1" x14ac:dyDescent="0.35">
      <c r="A62" s="54" t="s">
        <v>73</v>
      </c>
      <c r="B62" s="139" t="s">
        <v>74</v>
      </c>
      <c r="C62" s="139" t="s">
        <v>80</v>
      </c>
      <c r="D62" s="139" t="s">
        <v>81</v>
      </c>
      <c r="E62" s="139" t="s">
        <v>41</v>
      </c>
      <c r="F62" s="139" t="s">
        <v>42</v>
      </c>
      <c r="G62" s="139" t="s">
        <v>84</v>
      </c>
      <c r="H62" s="152" t="s">
        <v>37</v>
      </c>
      <c r="I62" s="139"/>
      <c r="J62" s="140"/>
    </row>
    <row r="63" spans="1:27" ht="18" customHeight="1" x14ac:dyDescent="0.25">
      <c r="A63" s="151" t="s">
        <v>141</v>
      </c>
      <c r="B63" s="68" t="s">
        <v>142</v>
      </c>
      <c r="C63" s="70">
        <v>10.273621</v>
      </c>
      <c r="D63" s="70">
        <v>-30.555076400000001</v>
      </c>
      <c r="E63" s="69">
        <v>11.948663082437276</v>
      </c>
      <c r="F63" s="69">
        <v>53.462417084826761</v>
      </c>
      <c r="G63" s="70">
        <v>4.4743430052361601</v>
      </c>
      <c r="H63" s="43"/>
      <c r="I63" s="47"/>
      <c r="J63" s="65"/>
    </row>
    <row r="64" spans="1:27" ht="18" customHeight="1" x14ac:dyDescent="0.25">
      <c r="A64" s="151" t="s">
        <v>143</v>
      </c>
      <c r="B64" s="68" t="s">
        <v>144</v>
      </c>
      <c r="C64" s="70">
        <v>10.369793800000002</v>
      </c>
      <c r="D64" s="70">
        <v>-30.357412999999998</v>
      </c>
      <c r="E64" s="69">
        <v>14.05037237977805</v>
      </c>
      <c r="F64" s="69">
        <v>47.382403329223173</v>
      </c>
      <c r="G64" s="70">
        <v>3.372323668618074</v>
      </c>
      <c r="H64" s="43"/>
      <c r="I64" s="47"/>
      <c r="J64" s="65"/>
    </row>
    <row r="65" spans="1:10" ht="18" customHeight="1" x14ac:dyDescent="0.25">
      <c r="A65" s="151" t="s">
        <v>143</v>
      </c>
      <c r="B65" s="68" t="s">
        <v>145</v>
      </c>
      <c r="C65" s="70">
        <v>10.3868244</v>
      </c>
      <c r="D65" s="70">
        <v>-30.401338200000001</v>
      </c>
      <c r="E65" s="69">
        <v>13.898792798110982</v>
      </c>
      <c r="F65" s="69">
        <v>47.662426800472254</v>
      </c>
      <c r="G65" s="70">
        <v>3.4292493954547023</v>
      </c>
      <c r="H65" s="43"/>
      <c r="I65" s="47"/>
      <c r="J65" s="65"/>
    </row>
    <row r="66" spans="1:10" ht="18" customHeight="1" x14ac:dyDescent="0.25">
      <c r="A66" s="151" t="s">
        <v>146</v>
      </c>
      <c r="B66" s="68" t="s">
        <v>147</v>
      </c>
      <c r="C66" s="70">
        <v>10.9939152</v>
      </c>
      <c r="D66" s="70">
        <v>-33.378268800000001</v>
      </c>
      <c r="E66" s="69">
        <v>10.918999384236452</v>
      </c>
      <c r="F66" s="69">
        <v>55.652695197044331</v>
      </c>
      <c r="G66" s="70">
        <v>5.0968676926009397</v>
      </c>
      <c r="H66" s="43"/>
      <c r="I66" s="47"/>
      <c r="J66" s="65"/>
    </row>
    <row r="67" spans="1:10" ht="18" customHeight="1" x14ac:dyDescent="0.25">
      <c r="A67" s="151" t="s">
        <v>148</v>
      </c>
      <c r="B67" s="68" t="s">
        <v>149</v>
      </c>
      <c r="C67" s="70">
        <v>11.371593800000001</v>
      </c>
      <c r="D67" s="70">
        <v>-31.580330500000002</v>
      </c>
      <c r="E67" s="69">
        <v>13.210547647768395</v>
      </c>
      <c r="F67" s="69">
        <v>48.729289143546445</v>
      </c>
      <c r="G67" s="70">
        <v>3.6886653333995647</v>
      </c>
      <c r="H67" s="43"/>
      <c r="I67" s="47"/>
      <c r="J67" s="65"/>
    </row>
    <row r="68" spans="1:10" ht="18" customHeight="1" x14ac:dyDescent="0.25">
      <c r="A68" s="151" t="s">
        <v>150</v>
      </c>
      <c r="B68" s="68" t="s">
        <v>151</v>
      </c>
      <c r="C68" s="70">
        <v>11.026974599999999</v>
      </c>
      <c r="D68" s="70">
        <v>-30.957391299999998</v>
      </c>
      <c r="E68" s="69">
        <v>14.404025423728815</v>
      </c>
      <c r="F68" s="69">
        <v>47.67330169491526</v>
      </c>
      <c r="G68" s="70">
        <v>3.3097207407298455</v>
      </c>
      <c r="H68" s="43"/>
      <c r="I68" s="47"/>
      <c r="J68" s="65"/>
    </row>
    <row r="69" spans="1:10" ht="18" customHeight="1" x14ac:dyDescent="0.25">
      <c r="A69" s="151" t="s">
        <v>152</v>
      </c>
      <c r="B69" s="68" t="s">
        <v>153</v>
      </c>
      <c r="C69" s="70">
        <v>11.4727756</v>
      </c>
      <c r="D69" s="70">
        <v>-31.690143500000001</v>
      </c>
      <c r="E69" s="69">
        <v>13.314711976047903</v>
      </c>
      <c r="F69" s="69">
        <v>49.886574371257488</v>
      </c>
      <c r="G69" s="70">
        <v>3.7467257617738503</v>
      </c>
      <c r="H69" s="43"/>
      <c r="I69" s="47"/>
      <c r="J69" s="65"/>
    </row>
    <row r="70" spans="1:10" ht="18" customHeight="1" x14ac:dyDescent="0.25">
      <c r="A70" s="151" t="s">
        <v>154</v>
      </c>
      <c r="B70" s="68" t="s">
        <v>155</v>
      </c>
      <c r="C70" s="70">
        <v>10.2565904</v>
      </c>
      <c r="D70" s="70">
        <v>-30.2056714</v>
      </c>
      <c r="E70" s="69">
        <v>14.683241706161137</v>
      </c>
      <c r="F70" s="69">
        <v>47.946195497630328</v>
      </c>
      <c r="G70" s="70">
        <v>3.2653685376242185</v>
      </c>
      <c r="H70" s="43"/>
      <c r="I70" s="47"/>
      <c r="J70" s="65"/>
    </row>
    <row r="71" spans="1:10" ht="18" customHeight="1" x14ac:dyDescent="0.25">
      <c r="A71" s="151" t="s">
        <v>156</v>
      </c>
      <c r="B71" s="68" t="s">
        <v>157</v>
      </c>
      <c r="C71" s="70">
        <v>10.343746999999999</v>
      </c>
      <c r="D71" s="70">
        <v>-30.626953999999998</v>
      </c>
      <c r="E71" s="69">
        <v>14.444687727825029</v>
      </c>
      <c r="F71" s="69">
        <v>47.648946051032809</v>
      </c>
      <c r="G71" s="70">
        <v>3.2987176288516018</v>
      </c>
      <c r="H71" s="43"/>
      <c r="I71" s="47"/>
      <c r="J71" s="65"/>
    </row>
    <row r="72" spans="1:10" ht="18" customHeight="1" x14ac:dyDescent="0.25">
      <c r="A72" s="151" t="s">
        <v>158</v>
      </c>
      <c r="B72" s="68" t="s">
        <v>159</v>
      </c>
      <c r="C72" s="70">
        <v>11.169230200000001</v>
      </c>
      <c r="D72" s="70">
        <v>-31.182008799999998</v>
      </c>
      <c r="E72" s="69">
        <v>13.657269047619048</v>
      </c>
      <c r="F72" s="69">
        <v>48.461238809523813</v>
      </c>
      <c r="G72" s="70">
        <v>3.5483842809681154</v>
      </c>
      <c r="H72" s="43"/>
      <c r="I72" s="47"/>
      <c r="J72" s="65"/>
    </row>
    <row r="73" spans="1:10" ht="18" customHeight="1" x14ac:dyDescent="0.25">
      <c r="A73" s="151" t="s">
        <v>160</v>
      </c>
      <c r="B73" s="68" t="s">
        <v>161</v>
      </c>
      <c r="C73" s="70">
        <v>10.9318036</v>
      </c>
      <c r="D73" s="70">
        <v>-30.881520500000001</v>
      </c>
      <c r="E73" s="69">
        <v>14.108384117647057</v>
      </c>
      <c r="F73" s="69">
        <v>48.543229411764699</v>
      </c>
      <c r="G73" s="70">
        <v>3.4407363031068758</v>
      </c>
      <c r="H73" s="43"/>
      <c r="I73" s="47"/>
      <c r="J73" s="65"/>
    </row>
    <row r="74" spans="1:10" ht="18" customHeight="1" x14ac:dyDescent="0.25">
      <c r="A74" s="151" t="s">
        <v>162</v>
      </c>
      <c r="B74" s="68" t="s">
        <v>163</v>
      </c>
      <c r="C74" s="70">
        <v>10.6873644</v>
      </c>
      <c r="D74" s="70">
        <v>-31.523427399999999</v>
      </c>
      <c r="E74" s="69">
        <v>14.329072033898301</v>
      </c>
      <c r="F74" s="69">
        <v>48.305307990314773</v>
      </c>
      <c r="G74" s="70">
        <v>3.3711400065572183</v>
      </c>
      <c r="H74" s="43"/>
      <c r="I74" s="47"/>
      <c r="J74" s="65"/>
    </row>
    <row r="75" spans="1:10" ht="18" customHeight="1" x14ac:dyDescent="0.25">
      <c r="A75" s="151" t="s">
        <v>164</v>
      </c>
      <c r="B75" s="68" t="s">
        <v>165</v>
      </c>
      <c r="C75" s="70">
        <v>11.4367108</v>
      </c>
      <c r="D75" s="70">
        <v>-31.8488732</v>
      </c>
      <c r="E75" s="69">
        <v>13.268849234393404</v>
      </c>
      <c r="F75" s="69">
        <v>49.963876089517079</v>
      </c>
      <c r="G75" s="70">
        <v>3.765501831161715</v>
      </c>
      <c r="H75" s="43"/>
      <c r="I75" s="47"/>
      <c r="J75" s="65"/>
    </row>
    <row r="76" spans="1:10" ht="18" customHeight="1" x14ac:dyDescent="0.25">
      <c r="A76" s="151" t="s">
        <v>166</v>
      </c>
      <c r="B76" s="68" t="s">
        <v>167</v>
      </c>
      <c r="C76" s="70">
        <v>11.191269799999999</v>
      </c>
      <c r="D76" s="70">
        <v>-31.185003699999999</v>
      </c>
      <c r="E76" s="69">
        <v>14.075838323353294</v>
      </c>
      <c r="F76" s="69">
        <v>49.01744395209581</v>
      </c>
      <c r="G76" s="70">
        <v>3.4823818536456708</v>
      </c>
      <c r="H76" s="43"/>
      <c r="I76" s="47"/>
      <c r="J76" s="65"/>
    </row>
    <row r="77" spans="1:10" ht="18" customHeight="1" x14ac:dyDescent="0.25">
      <c r="A77" s="151" t="s">
        <v>168</v>
      </c>
      <c r="B77" s="68" t="s">
        <v>169</v>
      </c>
      <c r="C77" s="70">
        <v>10.9488342</v>
      </c>
      <c r="D77" s="70">
        <v>-30.9793539</v>
      </c>
      <c r="E77" s="69">
        <v>14.127216666666664</v>
      </c>
      <c r="F77" s="69">
        <v>47.237096049382721</v>
      </c>
      <c r="G77" s="70">
        <v>3.3436944561655384</v>
      </c>
      <c r="H77" s="43"/>
      <c r="I77" s="47"/>
      <c r="J77" s="65"/>
    </row>
    <row r="78" spans="1:10" ht="18" customHeight="1" x14ac:dyDescent="0.25">
      <c r="A78" s="151" t="s">
        <v>170</v>
      </c>
      <c r="B78" s="68" t="s">
        <v>171</v>
      </c>
      <c r="C78" s="70">
        <v>11.320502000000001</v>
      </c>
      <c r="D78" s="70">
        <v>-31.548384900000002</v>
      </c>
      <c r="E78" s="69">
        <v>13.543417365269461</v>
      </c>
      <c r="F78" s="69">
        <v>49.434240119760481</v>
      </c>
      <c r="G78" s="70">
        <v>3.6500566132244376</v>
      </c>
      <c r="H78" s="43"/>
      <c r="I78" s="47"/>
      <c r="J78" s="65"/>
    </row>
    <row r="79" spans="1:10" ht="18" customHeight="1" x14ac:dyDescent="0.25">
      <c r="A79" s="151" t="s">
        <v>172</v>
      </c>
      <c r="B79" s="68" t="s">
        <v>173</v>
      </c>
      <c r="C79" s="70">
        <v>10.9808918</v>
      </c>
      <c r="D79" s="70">
        <v>-31.351719800000001</v>
      </c>
      <c r="E79" s="69">
        <v>13.675572463768116</v>
      </c>
      <c r="F79" s="69">
        <v>49.549100724637682</v>
      </c>
      <c r="G79" s="70">
        <v>3.6231829311652164</v>
      </c>
      <c r="H79" s="43"/>
      <c r="I79" s="47"/>
      <c r="J79" s="65"/>
    </row>
    <row r="80" spans="1:10" ht="18" customHeight="1" x14ac:dyDescent="0.25">
      <c r="A80" s="151" t="s">
        <v>174</v>
      </c>
      <c r="B80" s="68" t="s">
        <v>175</v>
      </c>
      <c r="C80" s="70">
        <v>11.286440799999999</v>
      </c>
      <c r="D80" s="70">
        <v>-31.2888269</v>
      </c>
      <c r="E80" s="69">
        <v>13.918540097205344</v>
      </c>
      <c r="F80" s="69">
        <v>49.181862089914944</v>
      </c>
      <c r="G80" s="70">
        <v>3.5335503397938983</v>
      </c>
      <c r="H80" s="43"/>
      <c r="I80" s="47"/>
      <c r="J80" s="65"/>
    </row>
    <row r="81" spans="1:10" ht="18" customHeight="1" x14ac:dyDescent="0.25">
      <c r="A81" s="151" t="s">
        <v>176</v>
      </c>
      <c r="B81" s="68" t="s">
        <v>177</v>
      </c>
      <c r="C81" s="70">
        <v>10.9468306</v>
      </c>
      <c r="D81" s="70">
        <v>-30.901486500000001</v>
      </c>
      <c r="E81" s="69">
        <v>14.371614744351962</v>
      </c>
      <c r="F81" s="69">
        <v>48.748924375743165</v>
      </c>
      <c r="G81" s="70">
        <v>3.3920283310475927</v>
      </c>
      <c r="H81" s="43"/>
      <c r="I81" s="47"/>
      <c r="J81" s="65"/>
    </row>
    <row r="82" spans="1:10" ht="18" customHeight="1" x14ac:dyDescent="0.25">
      <c r="A82" s="151" t="s">
        <v>178</v>
      </c>
      <c r="B82" s="68" t="s">
        <v>179</v>
      </c>
      <c r="C82" s="70">
        <v>10.9688702</v>
      </c>
      <c r="D82" s="70">
        <v>-31.066206000000001</v>
      </c>
      <c r="E82" s="69">
        <v>14.017842823250296</v>
      </c>
      <c r="F82" s="69">
        <v>48.1862521945433</v>
      </c>
      <c r="G82" s="70">
        <v>3.4374941139032136</v>
      </c>
      <c r="H82" s="43"/>
      <c r="I82" s="47"/>
      <c r="J82" s="65"/>
    </row>
    <row r="83" spans="1:10" ht="18" customHeight="1" x14ac:dyDescent="0.25">
      <c r="A83" s="151" t="s">
        <v>180</v>
      </c>
      <c r="B83" s="68" t="s">
        <v>181</v>
      </c>
      <c r="C83" s="70">
        <v>11.0810718</v>
      </c>
      <c r="D83" s="70">
        <v>-31.3976416</v>
      </c>
      <c r="E83" s="69">
        <v>14.029302757793763</v>
      </c>
      <c r="F83" s="69">
        <v>49.582638249400482</v>
      </c>
      <c r="G83" s="70">
        <v>3.5342197046717527</v>
      </c>
      <c r="H83" s="43"/>
      <c r="I83" s="47"/>
      <c r="J83" s="65"/>
    </row>
    <row r="84" spans="1:10" ht="18" customHeight="1" x14ac:dyDescent="0.25">
      <c r="A84" s="151" t="s">
        <v>182</v>
      </c>
      <c r="B84" s="68" t="s">
        <v>183</v>
      </c>
      <c r="C84" s="70">
        <v>11.371593800000001</v>
      </c>
      <c r="D84" s="70">
        <v>-31.648214899999999</v>
      </c>
      <c r="E84" s="69">
        <v>13.240998233215548</v>
      </c>
      <c r="F84" s="69">
        <v>49.225471378091875</v>
      </c>
      <c r="G84" s="70">
        <v>3.7176556110858701</v>
      </c>
      <c r="H84" s="43"/>
      <c r="I84" s="47"/>
      <c r="J84" s="65"/>
    </row>
    <row r="85" spans="1:10" ht="18" customHeight="1" x14ac:dyDescent="0.25">
      <c r="A85" s="151" t="s">
        <v>184</v>
      </c>
      <c r="B85" s="68" t="s">
        <v>185</v>
      </c>
      <c r="C85" s="70">
        <v>11.1041132</v>
      </c>
      <c r="D85" s="70">
        <v>-30.7856837</v>
      </c>
      <c r="E85" s="69">
        <v>14.348552476415094</v>
      </c>
      <c r="F85" s="69">
        <v>47.549824174528304</v>
      </c>
      <c r="G85" s="70">
        <v>3.3139108807447011</v>
      </c>
      <c r="H85" s="43"/>
      <c r="I85" s="47"/>
      <c r="J85" s="65"/>
    </row>
    <row r="86" spans="1:10" ht="18" customHeight="1" x14ac:dyDescent="0.25">
      <c r="A86" s="151" t="s">
        <v>184</v>
      </c>
      <c r="B86" s="68" t="s">
        <v>186</v>
      </c>
      <c r="C86" s="70">
        <v>11.0510178</v>
      </c>
      <c r="D86" s="70">
        <v>-30.7896769</v>
      </c>
      <c r="E86" s="69">
        <v>14.365091183574879</v>
      </c>
      <c r="F86" s="69">
        <v>47.502825241545892</v>
      </c>
      <c r="G86" s="70">
        <v>3.3068237879242197</v>
      </c>
      <c r="H86" s="43"/>
      <c r="I86" s="47"/>
      <c r="J86" s="65"/>
    </row>
    <row r="87" spans="1:10" ht="18" customHeight="1" x14ac:dyDescent="0.25">
      <c r="A87" s="151" t="s">
        <v>187</v>
      </c>
      <c r="B87" s="68" t="s">
        <v>188</v>
      </c>
      <c r="C87" s="70">
        <v>11.5048332</v>
      </c>
      <c r="D87" s="70">
        <v>-31.670177500000001</v>
      </c>
      <c r="E87" s="69">
        <v>13.039121046228711</v>
      </c>
      <c r="F87" s="69">
        <v>49.279897080291974</v>
      </c>
      <c r="G87" s="70">
        <v>3.7793879591711543</v>
      </c>
      <c r="H87" s="43"/>
      <c r="I87" s="47"/>
      <c r="J87" s="65"/>
    </row>
    <row r="88" spans="1:10" ht="18" customHeight="1" x14ac:dyDescent="0.25">
      <c r="A88" s="151" t="s">
        <v>189</v>
      </c>
      <c r="B88" s="68" t="s">
        <v>190</v>
      </c>
      <c r="C88" s="70">
        <v>11.155205</v>
      </c>
      <c r="D88" s="70">
        <v>-31.7400585</v>
      </c>
      <c r="E88" s="69">
        <v>13.401330703883495</v>
      </c>
      <c r="F88" s="69">
        <v>50.028431674757293</v>
      </c>
      <c r="G88" s="70">
        <v>3.7330943307189517</v>
      </c>
      <c r="H88" s="43"/>
      <c r="I88" s="47"/>
      <c r="J88" s="65"/>
    </row>
    <row r="89" spans="1:10" ht="18" customHeight="1" x14ac:dyDescent="0.25">
      <c r="A89" s="151" t="s">
        <v>191</v>
      </c>
      <c r="B89" s="305" t="s">
        <v>192</v>
      </c>
      <c r="C89" s="70"/>
      <c r="D89" s="70"/>
      <c r="E89" s="69"/>
      <c r="F89" s="69"/>
      <c r="G89" s="70"/>
      <c r="H89" s="32" t="s">
        <v>1137</v>
      </c>
      <c r="I89" s="33"/>
      <c r="J89" s="304"/>
    </row>
    <row r="90" spans="1:10" ht="18" customHeight="1" x14ac:dyDescent="0.25">
      <c r="A90" s="151" t="s">
        <v>193</v>
      </c>
      <c r="B90" s="68" t="s">
        <v>194</v>
      </c>
      <c r="C90" s="70">
        <v>10.943825199999999</v>
      </c>
      <c r="D90" s="70">
        <v>-30.941418500000001</v>
      </c>
      <c r="E90" s="69">
        <v>14.186131264916465</v>
      </c>
      <c r="F90" s="69">
        <v>47.727381264916474</v>
      </c>
      <c r="G90" s="70">
        <v>3.3643690710060206</v>
      </c>
      <c r="H90" s="43"/>
      <c r="I90" s="47"/>
      <c r="J90" s="65"/>
    </row>
    <row r="91" spans="1:10" ht="18" customHeight="1" x14ac:dyDescent="0.25">
      <c r="A91" s="151" t="s">
        <v>195</v>
      </c>
      <c r="B91" s="68" t="s">
        <v>196</v>
      </c>
      <c r="C91" s="70">
        <v>10.2375562</v>
      </c>
      <c r="D91" s="70">
        <v>-31.037255300000002</v>
      </c>
      <c r="E91" s="69">
        <v>14.171584788029923</v>
      </c>
      <c r="F91" s="69">
        <v>48.797465087281793</v>
      </c>
      <c r="G91" s="70">
        <v>3.4433315551623229</v>
      </c>
      <c r="H91" s="43"/>
      <c r="I91" s="47"/>
      <c r="J91" s="65"/>
    </row>
    <row r="92" spans="1:10" ht="18" customHeight="1" x14ac:dyDescent="0.25">
      <c r="A92" s="151" t="s">
        <v>197</v>
      </c>
      <c r="B92" s="68" t="s">
        <v>198</v>
      </c>
      <c r="C92" s="70">
        <v>10.7234292</v>
      </c>
      <c r="D92" s="70">
        <v>-31.699128200000001</v>
      </c>
      <c r="E92" s="69">
        <v>13.382295426452407</v>
      </c>
      <c r="F92" s="69">
        <v>49.706765018541404</v>
      </c>
      <c r="G92" s="70">
        <v>3.7143676353376147</v>
      </c>
      <c r="H92" s="43"/>
      <c r="I92" s="47"/>
      <c r="J92" s="65"/>
    </row>
    <row r="93" spans="1:10" ht="18" customHeight="1" x14ac:dyDescent="0.25">
      <c r="A93" s="151" t="s">
        <v>199</v>
      </c>
      <c r="B93" s="68" t="s">
        <v>200</v>
      </c>
      <c r="C93" s="70">
        <v>11.808378600000001</v>
      </c>
      <c r="D93" s="70">
        <v>-32.626548900000003</v>
      </c>
      <c r="E93" s="69">
        <v>10.836299507995079</v>
      </c>
      <c r="F93" s="69">
        <v>54.166421156211563</v>
      </c>
      <c r="G93" s="70">
        <v>4.998608714741346</v>
      </c>
      <c r="H93" s="43"/>
      <c r="I93" s="47"/>
      <c r="J93" s="65"/>
    </row>
    <row r="94" spans="1:10" ht="18" customHeight="1" x14ac:dyDescent="0.25">
      <c r="A94" s="151" t="s">
        <v>201</v>
      </c>
      <c r="B94" s="68" t="s">
        <v>202</v>
      </c>
      <c r="C94" s="70">
        <v>11.0690502</v>
      </c>
      <c r="D94" s="70">
        <v>-31.975657300000002</v>
      </c>
      <c r="E94" s="69">
        <v>12.150591775923719</v>
      </c>
      <c r="F94" s="69">
        <v>52.911580214541118</v>
      </c>
      <c r="G94" s="70">
        <v>4.3546504722004498</v>
      </c>
      <c r="H94" s="43"/>
      <c r="I94" s="47"/>
      <c r="J94" s="65"/>
    </row>
    <row r="95" spans="1:10" ht="18" customHeight="1" x14ac:dyDescent="0.25">
      <c r="A95" s="151" t="s">
        <v>203</v>
      </c>
      <c r="B95" s="68" t="s">
        <v>204</v>
      </c>
      <c r="C95" s="70">
        <v>11.231341800000001</v>
      </c>
      <c r="D95" s="70">
        <v>-34.085065200000003</v>
      </c>
      <c r="E95" s="69">
        <v>9.5214028642590272</v>
      </c>
      <c r="F95" s="69">
        <v>54.334016313823156</v>
      </c>
      <c r="G95" s="70">
        <v>5.7065137447108247</v>
      </c>
      <c r="H95" s="43"/>
      <c r="I95" s="47"/>
      <c r="J95" s="65"/>
    </row>
    <row r="96" spans="1:10" ht="18" customHeight="1" x14ac:dyDescent="0.25">
      <c r="A96" s="151" t="s">
        <v>205</v>
      </c>
      <c r="B96" s="68" t="s">
        <v>206</v>
      </c>
      <c r="C96" s="70">
        <v>10.714413</v>
      </c>
      <c r="D96" s="70">
        <v>-31.376677300000001</v>
      </c>
      <c r="E96" s="69">
        <v>13.702603864734296</v>
      </c>
      <c r="F96" s="69">
        <v>49.551884299516907</v>
      </c>
      <c r="G96" s="70">
        <v>3.6162385477001275</v>
      </c>
      <c r="H96" s="43"/>
      <c r="I96" s="47"/>
      <c r="J96" s="65"/>
    </row>
    <row r="97" spans="1:10" ht="18" customHeight="1" x14ac:dyDescent="0.25">
      <c r="A97" s="151" t="s">
        <v>207</v>
      </c>
      <c r="B97" s="68" t="s">
        <v>208</v>
      </c>
      <c r="C97" s="70">
        <v>10.7805318</v>
      </c>
      <c r="D97" s="70">
        <v>-32.496769900000004</v>
      </c>
      <c r="E97" s="69">
        <v>12.90829240806643</v>
      </c>
      <c r="F97" s="69">
        <v>51.494788493475681</v>
      </c>
      <c r="G97" s="70">
        <v>3.9892796712054985</v>
      </c>
      <c r="H97" s="43"/>
      <c r="I97" s="47"/>
      <c r="J97" s="65"/>
    </row>
    <row r="98" spans="1:10" ht="18" customHeight="1" x14ac:dyDescent="0.25">
      <c r="A98" s="151" t="s">
        <v>209</v>
      </c>
      <c r="B98" s="68" t="s">
        <v>210</v>
      </c>
      <c r="C98" s="70">
        <v>11.2924516</v>
      </c>
      <c r="D98" s="70">
        <v>-31.395644999999998</v>
      </c>
      <c r="E98" s="69">
        <v>13.897298224852072</v>
      </c>
      <c r="F98" s="69">
        <v>49.548842248520707</v>
      </c>
      <c r="G98" s="70">
        <v>3.5653579168297744</v>
      </c>
      <c r="H98" s="43"/>
      <c r="I98" s="47"/>
      <c r="J98" s="65"/>
    </row>
    <row r="99" spans="1:10" ht="18" customHeight="1" x14ac:dyDescent="0.25">
      <c r="A99" s="151" t="s">
        <v>211</v>
      </c>
      <c r="B99" s="68" t="s">
        <v>212</v>
      </c>
      <c r="C99" s="70">
        <v>11.1772446</v>
      </c>
      <c r="D99" s="70">
        <v>-30.887510299999999</v>
      </c>
      <c r="E99" s="69">
        <v>13.883287589498808</v>
      </c>
      <c r="F99" s="69">
        <v>49.009391885441531</v>
      </c>
      <c r="G99" s="70">
        <v>3.5300998822866556</v>
      </c>
      <c r="H99" s="43"/>
      <c r="I99" s="47"/>
      <c r="J99" s="65"/>
    </row>
    <row r="100" spans="1:10" ht="18" customHeight="1" x14ac:dyDescent="0.25">
      <c r="A100" s="151" t="s">
        <v>213</v>
      </c>
      <c r="B100" s="68" t="s">
        <v>214</v>
      </c>
      <c r="C100" s="70">
        <v>11.020963799999999</v>
      </c>
      <c r="D100" s="70">
        <v>-30.609982899999999</v>
      </c>
      <c r="E100" s="69">
        <v>13.492402187120293</v>
      </c>
      <c r="F100" s="69">
        <v>50.510342648845686</v>
      </c>
      <c r="G100" s="70">
        <v>3.7436137722801011</v>
      </c>
      <c r="H100" s="43"/>
      <c r="I100" s="47"/>
      <c r="J100" s="65"/>
    </row>
    <row r="101" spans="1:10" ht="18" customHeight="1" x14ac:dyDescent="0.25">
      <c r="A101" s="151" t="s">
        <v>215</v>
      </c>
      <c r="B101" s="68" t="s">
        <v>216</v>
      </c>
      <c r="C101" s="70">
        <v>11.157208600000001</v>
      </c>
      <c r="D101" s="70">
        <v>-30.348428299999998</v>
      </c>
      <c r="E101" s="69">
        <v>12.383124697336562</v>
      </c>
      <c r="F101" s="69">
        <v>51.687518280871672</v>
      </c>
      <c r="G101" s="70">
        <v>4.1740287321817036</v>
      </c>
      <c r="H101" s="43"/>
      <c r="I101" s="47"/>
      <c r="J101" s="65"/>
    </row>
    <row r="102" spans="1:10" ht="18" customHeight="1" x14ac:dyDescent="0.25">
      <c r="A102" s="151" t="s">
        <v>217</v>
      </c>
      <c r="B102" s="68" t="s">
        <v>218</v>
      </c>
      <c r="C102" s="70">
        <v>10.193477000000001</v>
      </c>
      <c r="D102" s="70">
        <v>-33.948298100000002</v>
      </c>
      <c r="E102" s="69">
        <v>9.5886992574257413</v>
      </c>
      <c r="F102" s="69">
        <v>56.848483415841578</v>
      </c>
      <c r="G102" s="70">
        <v>5.928696050386252</v>
      </c>
      <c r="H102" s="43"/>
      <c r="I102" s="47"/>
      <c r="J102" s="65"/>
    </row>
    <row r="103" spans="1:10" ht="18" customHeight="1" x14ac:dyDescent="0.25">
      <c r="A103" s="151" t="s">
        <v>219</v>
      </c>
      <c r="B103" s="68" t="s">
        <v>220</v>
      </c>
      <c r="C103" s="70">
        <v>10.0311854</v>
      </c>
      <c r="D103" s="70">
        <v>-30.452251499999999</v>
      </c>
      <c r="E103" s="69">
        <v>13.473861275088547</v>
      </c>
      <c r="F103" s="69">
        <v>49.265174380165291</v>
      </c>
      <c r="G103" s="70">
        <v>3.6563516110448844</v>
      </c>
      <c r="H103" s="43"/>
      <c r="I103" s="47"/>
      <c r="J103" s="65"/>
    </row>
    <row r="104" spans="1:10" ht="18" customHeight="1" x14ac:dyDescent="0.25">
      <c r="A104" s="151" t="s">
        <v>221</v>
      </c>
      <c r="B104" s="68" t="s">
        <v>222</v>
      </c>
      <c r="C104" s="70">
        <v>10.577166399999999</v>
      </c>
      <c r="D104" s="70">
        <v>-32.083473699999999</v>
      </c>
      <c r="E104" s="69">
        <v>13.473246905940591</v>
      </c>
      <c r="F104" s="69">
        <v>50.967392574257417</v>
      </c>
      <c r="G104" s="70">
        <v>3.7828589448461005</v>
      </c>
      <c r="H104" s="43"/>
      <c r="I104" s="47"/>
      <c r="J104" s="65"/>
    </row>
    <row r="105" spans="1:10" ht="18" customHeight="1" x14ac:dyDescent="0.25">
      <c r="A105" s="151" t="s">
        <v>223</v>
      </c>
      <c r="B105" s="68" t="s">
        <v>224</v>
      </c>
      <c r="C105" s="70">
        <v>10.8155948</v>
      </c>
      <c r="D105" s="70">
        <v>-31.414612699999999</v>
      </c>
      <c r="E105" s="69">
        <v>13.758690358467243</v>
      </c>
      <c r="F105" s="69">
        <v>49.610256860321385</v>
      </c>
      <c r="G105" s="70">
        <v>3.6057397592199401</v>
      </c>
      <c r="H105" s="43"/>
      <c r="I105" s="47"/>
      <c r="J105" s="65"/>
    </row>
    <row r="106" spans="1:10" ht="18" customHeight="1" x14ac:dyDescent="0.25">
      <c r="A106" s="151" t="s">
        <v>225</v>
      </c>
      <c r="B106" s="68" t="s">
        <v>226</v>
      </c>
      <c r="C106" s="70">
        <v>10.622247399999999</v>
      </c>
      <c r="D106" s="70">
        <v>-31.741056799999999</v>
      </c>
      <c r="E106" s="69">
        <v>13.6245615942029</v>
      </c>
      <c r="F106" s="69">
        <v>50.183059903381647</v>
      </c>
      <c r="G106" s="70">
        <v>3.6832788751701178</v>
      </c>
      <c r="H106" s="43"/>
      <c r="I106" s="47"/>
      <c r="J106" s="65"/>
    </row>
    <row r="107" spans="1:10" ht="18" customHeight="1" x14ac:dyDescent="0.25">
      <c r="A107" s="151" t="s">
        <v>225</v>
      </c>
      <c r="B107" s="68" t="s">
        <v>227</v>
      </c>
      <c r="C107" s="70">
        <v>10.630261800000001</v>
      </c>
      <c r="D107" s="70">
        <v>-31.829905499999999</v>
      </c>
      <c r="E107" s="69">
        <v>13.423069892473116</v>
      </c>
      <c r="F107" s="69">
        <v>50.263371206690564</v>
      </c>
      <c r="G107" s="70">
        <v>3.7445511056211789</v>
      </c>
      <c r="H107" s="43"/>
      <c r="I107" s="47"/>
      <c r="J107" s="65"/>
    </row>
    <row r="108" spans="1:10" ht="18" customHeight="1" x14ac:dyDescent="0.25">
      <c r="A108" s="151" t="s">
        <v>228</v>
      </c>
      <c r="B108" s="68" t="s">
        <v>229</v>
      </c>
      <c r="C108" s="70">
        <v>10.684359000000001</v>
      </c>
      <c r="D108" s="70">
        <v>-31.6032914</v>
      </c>
      <c r="E108" s="69">
        <v>13.882402712264152</v>
      </c>
      <c r="F108" s="69">
        <v>49.54410129716981</v>
      </c>
      <c r="G108" s="70">
        <v>3.5688419594254377</v>
      </c>
      <c r="H108" s="43"/>
      <c r="I108" s="47"/>
      <c r="J108" s="65"/>
    </row>
    <row r="109" spans="1:10" ht="18" customHeight="1" x14ac:dyDescent="0.25">
      <c r="A109" s="151" t="s">
        <v>230</v>
      </c>
      <c r="B109" s="68" t="s">
        <v>231</v>
      </c>
      <c r="C109" s="70">
        <v>10.5360926</v>
      </c>
      <c r="D109" s="70">
        <v>-32.262169400000005</v>
      </c>
      <c r="E109" s="69">
        <v>12.968774907749077</v>
      </c>
      <c r="F109" s="69">
        <v>50.277248339483407</v>
      </c>
      <c r="G109" s="70">
        <v>3.87679242620225</v>
      </c>
      <c r="H109" s="43"/>
      <c r="I109" s="47"/>
      <c r="J109" s="65"/>
    </row>
    <row r="110" spans="1:10" ht="18" customHeight="1" x14ac:dyDescent="0.25">
      <c r="A110" s="151" t="s">
        <v>232</v>
      </c>
      <c r="B110" s="68" t="s">
        <v>233</v>
      </c>
      <c r="C110" s="70">
        <v>10.781533600000001</v>
      </c>
      <c r="D110" s="70">
        <v>-32.137381900000001</v>
      </c>
      <c r="E110" s="69">
        <v>10.303513990267641</v>
      </c>
      <c r="F110" s="69">
        <v>56.050597566909978</v>
      </c>
      <c r="G110" s="70">
        <v>5.4399496734661126</v>
      </c>
      <c r="H110" s="43"/>
      <c r="I110" s="47"/>
      <c r="J110" s="65"/>
    </row>
    <row r="111" spans="1:10" ht="18" customHeight="1" x14ac:dyDescent="0.25">
      <c r="A111" s="151" t="s">
        <v>234</v>
      </c>
      <c r="B111" s="68" t="s">
        <v>235</v>
      </c>
      <c r="C111" s="70">
        <v>10.394838799999999</v>
      </c>
      <c r="D111" s="70">
        <v>-30.257583</v>
      </c>
      <c r="E111" s="69">
        <v>13.819450829383886</v>
      </c>
      <c r="F111" s="69">
        <v>50.484138033175356</v>
      </c>
      <c r="G111" s="70">
        <v>3.653121868333034</v>
      </c>
      <c r="H111" s="43"/>
      <c r="I111" s="47"/>
      <c r="J111" s="65"/>
    </row>
    <row r="112" spans="1:10" ht="18" customHeight="1" x14ac:dyDescent="0.25">
      <c r="A112" s="151" t="s">
        <v>236</v>
      </c>
      <c r="B112" s="68" t="s">
        <v>237</v>
      </c>
      <c r="C112" s="70">
        <v>11.001929599999999</v>
      </c>
      <c r="D112" s="70">
        <v>-31.2728541</v>
      </c>
      <c r="E112" s="69">
        <v>14.103586776859506</v>
      </c>
      <c r="F112" s="69">
        <v>48.342029870129878</v>
      </c>
      <c r="G112" s="70">
        <v>3.427640828888094</v>
      </c>
      <c r="H112" s="43"/>
      <c r="I112" s="47"/>
      <c r="J112" s="65"/>
    </row>
    <row r="113" spans="1:10" ht="18" customHeight="1" x14ac:dyDescent="0.25">
      <c r="A113" s="151" t="s">
        <v>238</v>
      </c>
      <c r="B113" s="68" t="s">
        <v>239</v>
      </c>
      <c r="C113" s="70">
        <v>10.427898200000001</v>
      </c>
      <c r="D113" s="70">
        <v>-29.954099799999998</v>
      </c>
      <c r="E113" s="69">
        <v>14.079720710059171</v>
      </c>
      <c r="F113" s="69">
        <v>49.182324497041421</v>
      </c>
      <c r="G113" s="70">
        <v>3.4931321089276586</v>
      </c>
      <c r="H113" s="43"/>
      <c r="I113" s="47"/>
      <c r="J113" s="65"/>
    </row>
    <row r="114" spans="1:10" ht="18" customHeight="1" x14ac:dyDescent="0.25">
      <c r="A114" s="151" t="s">
        <v>240</v>
      </c>
      <c r="B114" s="68" t="s">
        <v>241</v>
      </c>
      <c r="C114" s="70">
        <v>10.514053000000001</v>
      </c>
      <c r="D114" s="70">
        <v>-29.654609799999999</v>
      </c>
      <c r="E114" s="69">
        <v>14.771176400476756</v>
      </c>
      <c r="F114" s="69">
        <v>48.03276638855781</v>
      </c>
      <c r="G114" s="70">
        <v>3.2517901815191577</v>
      </c>
      <c r="H114" s="43"/>
      <c r="I114" s="47"/>
      <c r="J114" s="65"/>
    </row>
    <row r="115" spans="1:10" ht="18" customHeight="1" x14ac:dyDescent="0.25">
      <c r="A115" s="151" t="s">
        <v>242</v>
      </c>
      <c r="B115" s="68" t="s">
        <v>243</v>
      </c>
      <c r="C115" s="70">
        <v>10.344748800000001</v>
      </c>
      <c r="D115" s="70">
        <v>-28.256989799999999</v>
      </c>
      <c r="E115" s="69">
        <v>13.983562043795622</v>
      </c>
      <c r="F115" s="69">
        <v>49.02789720194648</v>
      </c>
      <c r="G115" s="70">
        <v>3.5061093195277597</v>
      </c>
      <c r="H115" s="43"/>
      <c r="I115" s="47"/>
      <c r="J115" s="65"/>
    </row>
    <row r="116" spans="1:10" ht="18" customHeight="1" x14ac:dyDescent="0.25">
      <c r="A116" s="151" t="s">
        <v>244</v>
      </c>
      <c r="B116" s="68" t="s">
        <v>245</v>
      </c>
      <c r="C116" s="70">
        <v>10.7725174</v>
      </c>
      <c r="D116" s="70">
        <v>-31.2528881</v>
      </c>
      <c r="E116" s="69">
        <v>14.368941176470587</v>
      </c>
      <c r="F116" s="69">
        <v>48.167004705882356</v>
      </c>
      <c r="G116" s="70">
        <v>3.3521610336018868</v>
      </c>
      <c r="H116" s="43"/>
      <c r="I116" s="47"/>
      <c r="J116" s="65"/>
    </row>
    <row r="117" spans="1:10" ht="18" customHeight="1" x14ac:dyDescent="0.25">
      <c r="A117" s="151" t="s">
        <v>246</v>
      </c>
      <c r="B117" s="68" t="s">
        <v>247</v>
      </c>
      <c r="C117" s="70">
        <v>10.153404999999999</v>
      </c>
      <c r="D117" s="70">
        <v>-32.2432017</v>
      </c>
      <c r="E117" s="69">
        <v>11.699924816625916</v>
      </c>
      <c r="F117" s="69">
        <v>51.100141564792182</v>
      </c>
      <c r="G117" s="70">
        <v>4.3675615327183532</v>
      </c>
      <c r="H117" s="43"/>
      <c r="I117" s="47"/>
      <c r="J117" s="65"/>
    </row>
    <row r="118" spans="1:10" ht="18" customHeight="1" x14ac:dyDescent="0.25">
      <c r="A118" s="151" t="s">
        <v>248</v>
      </c>
      <c r="B118" s="68" t="s">
        <v>249</v>
      </c>
      <c r="C118" s="70">
        <v>11.216314799999999</v>
      </c>
      <c r="D118" s="70">
        <v>-31.6961333</v>
      </c>
      <c r="E118" s="69">
        <v>13.914066789215687</v>
      </c>
      <c r="F118" s="69">
        <v>49.127482352941179</v>
      </c>
      <c r="G118" s="70">
        <v>3.5307781037114321</v>
      </c>
      <c r="H118" s="43"/>
      <c r="I118" s="47"/>
      <c r="J118" s="65"/>
    </row>
    <row r="119" spans="1:10" ht="18" customHeight="1" x14ac:dyDescent="0.25">
      <c r="A119" s="151" t="s">
        <v>250</v>
      </c>
      <c r="B119" s="68" t="s">
        <v>251</v>
      </c>
      <c r="C119" s="70">
        <v>10.113333000000001</v>
      </c>
      <c r="D119" s="70">
        <v>-31.960682800000001</v>
      </c>
      <c r="E119" s="69">
        <v>12.546106721698113</v>
      </c>
      <c r="F119" s="69">
        <v>50.853121698113213</v>
      </c>
      <c r="G119" s="70">
        <v>4.0532989895713447</v>
      </c>
      <c r="H119" s="43"/>
      <c r="I119" s="47"/>
      <c r="J119" s="65"/>
    </row>
    <row r="120" spans="1:10" ht="18" customHeight="1" x14ac:dyDescent="0.25">
      <c r="A120" s="151" t="s">
        <v>252</v>
      </c>
      <c r="B120" s="68" t="s">
        <v>253</v>
      </c>
      <c r="C120" s="70">
        <v>10.830621799999999</v>
      </c>
      <c r="D120" s="70">
        <v>-31.097153299999999</v>
      </c>
      <c r="E120" s="69">
        <v>14.409075882352941</v>
      </c>
      <c r="F120" s="69">
        <v>48.135822117647059</v>
      </c>
      <c r="G120" s="70">
        <v>3.3406599084261805</v>
      </c>
      <c r="H120" s="43"/>
      <c r="I120" s="47"/>
      <c r="J120" s="65"/>
    </row>
    <row r="121" spans="1:10" ht="18" customHeight="1" x14ac:dyDescent="0.25">
      <c r="A121" s="151" t="s">
        <v>254</v>
      </c>
      <c r="B121" s="68" t="s">
        <v>255</v>
      </c>
      <c r="C121" s="70">
        <v>11.148192400000001</v>
      </c>
      <c r="D121" s="70">
        <v>-30.7008282</v>
      </c>
      <c r="E121" s="69">
        <v>14.032800366300368</v>
      </c>
      <c r="F121" s="69">
        <v>48.479321733821727</v>
      </c>
      <c r="G121" s="70">
        <v>3.4547147018669446</v>
      </c>
      <c r="H121" s="43"/>
      <c r="I121" s="47"/>
      <c r="J121" s="65"/>
    </row>
    <row r="122" spans="1:10" ht="18" customHeight="1" x14ac:dyDescent="0.25">
      <c r="A122" s="151" t="s">
        <v>256</v>
      </c>
      <c r="B122" s="68" t="s">
        <v>257</v>
      </c>
      <c r="C122" s="70">
        <v>10.7084022</v>
      </c>
      <c r="D122" s="70">
        <v>-31.576337299999999</v>
      </c>
      <c r="E122" s="69">
        <v>14.085192865779925</v>
      </c>
      <c r="F122" s="69">
        <v>48.98752720677146</v>
      </c>
      <c r="G122" s="70">
        <v>3.4779450784651305</v>
      </c>
      <c r="H122" s="43"/>
      <c r="I122" s="47"/>
      <c r="J122" s="65"/>
    </row>
    <row r="123" spans="1:10" ht="18" customHeight="1" x14ac:dyDescent="0.25">
      <c r="A123" s="151" t="s">
        <v>258</v>
      </c>
      <c r="B123" s="68" t="s">
        <v>259</v>
      </c>
      <c r="C123" s="70">
        <v>9.9280000000000008</v>
      </c>
      <c r="D123" s="70">
        <v>-30.779693900000002</v>
      </c>
      <c r="E123" s="69">
        <v>14.080392857142856</v>
      </c>
      <c r="F123" s="69">
        <v>48.233108595641653</v>
      </c>
      <c r="G123" s="70">
        <v>3.4255513383047003</v>
      </c>
      <c r="H123" s="43"/>
      <c r="I123" s="47"/>
      <c r="J123" s="65"/>
    </row>
    <row r="124" spans="1:10" ht="18" customHeight="1" x14ac:dyDescent="0.25">
      <c r="A124" s="151" t="s">
        <v>260</v>
      </c>
      <c r="B124" s="68" t="s">
        <v>261</v>
      </c>
      <c r="C124" s="70">
        <v>9.7627030000000019</v>
      </c>
      <c r="D124" s="70">
        <v>-31.7480449</v>
      </c>
      <c r="E124" s="69">
        <v>13.532948655256725</v>
      </c>
      <c r="F124" s="69">
        <v>50.049175305623471</v>
      </c>
      <c r="G124" s="70">
        <v>3.6983200469161921</v>
      </c>
      <c r="H124" s="43"/>
      <c r="I124" s="47"/>
      <c r="J124" s="65"/>
    </row>
    <row r="125" spans="1:10" ht="18" customHeight="1" x14ac:dyDescent="0.25">
      <c r="A125" s="151" t="s">
        <v>262</v>
      </c>
      <c r="B125" s="68" t="s">
        <v>263</v>
      </c>
      <c r="C125" s="70">
        <v>11.000927799999999</v>
      </c>
      <c r="D125" s="70">
        <v>-31.625253999999998</v>
      </c>
      <c r="E125" s="69">
        <v>14.12818984280532</v>
      </c>
      <c r="F125" s="69">
        <v>48.670164328899631</v>
      </c>
      <c r="G125" s="70">
        <v>3.4448973909905782</v>
      </c>
      <c r="H125" s="43"/>
      <c r="I125" s="47"/>
      <c r="J125" s="65"/>
    </row>
    <row r="126" spans="1:10" ht="18" customHeight="1" x14ac:dyDescent="0.25">
      <c r="A126" s="151" t="s">
        <v>264</v>
      </c>
      <c r="B126" s="68" t="s">
        <v>265</v>
      </c>
      <c r="C126" s="70">
        <v>10.445930600000001</v>
      </c>
      <c r="D126" s="70">
        <v>-31.9896335</v>
      </c>
      <c r="E126" s="69">
        <v>12.49554490291262</v>
      </c>
      <c r="F126" s="69">
        <v>49.09944902912622</v>
      </c>
      <c r="G126" s="70">
        <v>3.9293563754615852</v>
      </c>
      <c r="H126" s="43"/>
      <c r="I126" s="47"/>
      <c r="J126" s="65"/>
    </row>
    <row r="127" spans="1:10" ht="18" customHeight="1" x14ac:dyDescent="0.25">
      <c r="A127" s="151" t="s">
        <v>266</v>
      </c>
      <c r="B127" s="68" t="s">
        <v>267</v>
      </c>
      <c r="C127" s="70">
        <v>10.3527632</v>
      </c>
      <c r="D127" s="70">
        <v>-30.285535400000001</v>
      </c>
      <c r="E127" s="69">
        <v>13.755789864029664</v>
      </c>
      <c r="F127" s="69">
        <v>45.352145982694687</v>
      </c>
      <c r="G127" s="70">
        <v>3.2969496067461073</v>
      </c>
      <c r="H127" s="43"/>
      <c r="I127" s="47"/>
      <c r="J127" s="65"/>
    </row>
    <row r="128" spans="1:10" ht="18" customHeight="1" x14ac:dyDescent="0.25">
      <c r="A128" s="151" t="s">
        <v>268</v>
      </c>
      <c r="B128" s="68" t="s">
        <v>269</v>
      </c>
      <c r="C128" s="70">
        <v>7.4525521999999995</v>
      </c>
      <c r="D128" s="70">
        <v>-28.588425400000002</v>
      </c>
      <c r="E128" s="69">
        <v>13.10095738295318</v>
      </c>
      <c r="F128" s="69">
        <v>43.559550540216094</v>
      </c>
      <c r="G128" s="70">
        <v>3.3249135362347868</v>
      </c>
      <c r="H128" s="43"/>
      <c r="I128" s="47"/>
      <c r="J128" s="65"/>
    </row>
    <row r="129" spans="1:10" ht="18" customHeight="1" x14ac:dyDescent="0.25">
      <c r="A129" s="151" t="s">
        <v>270</v>
      </c>
      <c r="B129" s="68" t="s">
        <v>271</v>
      </c>
      <c r="C129" s="70">
        <v>7.8442559999999997</v>
      </c>
      <c r="D129" s="70">
        <v>-34.011190999999997</v>
      </c>
      <c r="E129" s="69">
        <v>10.223669653524492</v>
      </c>
      <c r="F129" s="69">
        <v>48.904103703703704</v>
      </c>
      <c r="G129" s="70">
        <v>4.7834197857561422</v>
      </c>
      <c r="H129" s="43"/>
      <c r="I129" s="47"/>
      <c r="J129" s="65"/>
    </row>
    <row r="130" spans="1:10" ht="18" customHeight="1" x14ac:dyDescent="0.25">
      <c r="A130" s="151" t="s">
        <v>272</v>
      </c>
      <c r="B130" s="68" t="s">
        <v>273</v>
      </c>
      <c r="C130" s="70">
        <v>8.1157438000000006</v>
      </c>
      <c r="D130" s="70">
        <v>-32.804246300000003</v>
      </c>
      <c r="E130" s="69">
        <v>11.465698898408812</v>
      </c>
      <c r="F130" s="69">
        <v>45.293135006119954</v>
      </c>
      <c r="G130" s="70">
        <v>3.950316104359382</v>
      </c>
      <c r="H130" s="43"/>
      <c r="I130" s="47"/>
      <c r="J130" s="65"/>
    </row>
    <row r="131" spans="1:10" ht="18" customHeight="1" x14ac:dyDescent="0.25">
      <c r="A131" s="151" t="s">
        <v>274</v>
      </c>
      <c r="B131" s="68" t="s">
        <v>275</v>
      </c>
      <c r="C131" s="70">
        <v>8.0836862000000007</v>
      </c>
      <c r="D131" s="70">
        <v>-33.472109000000003</v>
      </c>
      <c r="E131" s="69">
        <v>11.089967444717445</v>
      </c>
      <c r="F131" s="69">
        <v>47.78893034398034</v>
      </c>
      <c r="G131" s="70">
        <v>4.3092038441234513</v>
      </c>
      <c r="H131" s="43"/>
      <c r="I131" s="47"/>
      <c r="J131" s="65"/>
    </row>
    <row r="132" spans="1:10" ht="18" customHeight="1" x14ac:dyDescent="0.25">
      <c r="A132" s="151" t="s">
        <v>276</v>
      </c>
      <c r="B132" s="68" t="s">
        <v>277</v>
      </c>
      <c r="C132" s="70">
        <v>7.6148438000000009</v>
      </c>
      <c r="D132" s="70">
        <v>-33.551972999999997</v>
      </c>
      <c r="E132" s="69">
        <v>11.130411799761621</v>
      </c>
      <c r="F132" s="69">
        <v>47.944859833134693</v>
      </c>
      <c r="G132" s="70">
        <v>4.3075548951532525</v>
      </c>
      <c r="H132" s="43"/>
      <c r="I132" s="47"/>
      <c r="J132" s="65"/>
    </row>
    <row r="133" spans="1:10" ht="18" customHeight="1" x14ac:dyDescent="0.25">
      <c r="A133" s="151" t="s">
        <v>278</v>
      </c>
      <c r="B133" s="68" t="s">
        <v>279</v>
      </c>
      <c r="C133" s="70">
        <v>7.206109399999999</v>
      </c>
      <c r="D133" s="70">
        <v>-33.781582</v>
      </c>
      <c r="E133" s="69">
        <v>10.569938749999999</v>
      </c>
      <c r="F133" s="69">
        <v>47.364078874999997</v>
      </c>
      <c r="G133" s="70">
        <v>4.4810173450626669</v>
      </c>
      <c r="H133" s="43"/>
      <c r="I133" s="47"/>
      <c r="J133" s="65"/>
    </row>
    <row r="134" spans="1:10" ht="18" customHeight="1" x14ac:dyDescent="0.25">
      <c r="A134" s="151" t="s">
        <v>278</v>
      </c>
      <c r="B134" s="68" t="s">
        <v>280</v>
      </c>
      <c r="C134" s="70">
        <v>7.5326962000000002</v>
      </c>
      <c r="D134" s="70">
        <v>-34.278735400000002</v>
      </c>
      <c r="E134" s="69">
        <v>9.8492992831541208</v>
      </c>
      <c r="F134" s="69">
        <v>48.810479808841102</v>
      </c>
      <c r="G134" s="70">
        <v>4.9557312053990223</v>
      </c>
      <c r="H134" s="43"/>
      <c r="I134" s="47"/>
      <c r="J134" s="65"/>
    </row>
    <row r="135" spans="1:10" ht="18" customHeight="1" x14ac:dyDescent="0.25">
      <c r="A135" s="151" t="s">
        <v>281</v>
      </c>
      <c r="B135" s="68" t="s">
        <v>282</v>
      </c>
      <c r="C135" s="70">
        <v>7.998597600000001</v>
      </c>
      <c r="D135" s="70">
        <v>-33.096890299999998</v>
      </c>
      <c r="E135" s="69">
        <v>10.776418215613383</v>
      </c>
      <c r="F135" s="69">
        <v>44.583798389095406</v>
      </c>
      <c r="G135" s="70">
        <v>4.137162969835404</v>
      </c>
      <c r="H135" s="43"/>
      <c r="I135" s="47"/>
      <c r="J135" s="65"/>
    </row>
    <row r="136" spans="1:10" ht="18" customHeight="1" x14ac:dyDescent="0.25">
      <c r="A136" s="151" t="s">
        <v>283</v>
      </c>
      <c r="B136" s="68" t="s">
        <v>284</v>
      </c>
      <c r="C136" s="70">
        <v>7.5112601999999997</v>
      </c>
      <c r="D136" s="306">
        <v>-34.292573599999997</v>
      </c>
      <c r="E136" s="69">
        <v>10.102787361963191</v>
      </c>
      <c r="F136" s="69">
        <v>48.788029202453984</v>
      </c>
      <c r="G136" s="70">
        <v>4.8291652050542027</v>
      </c>
      <c r="H136" s="41" t="s">
        <v>1138</v>
      </c>
      <c r="I136" s="42"/>
      <c r="J136" s="307"/>
    </row>
    <row r="137" spans="1:10" ht="18" customHeight="1" x14ac:dyDescent="0.25">
      <c r="A137" s="151" t="s">
        <v>283</v>
      </c>
      <c r="B137" s="68" t="s">
        <v>145</v>
      </c>
      <c r="C137" s="70">
        <v>7.1873652000000012</v>
      </c>
      <c r="D137" s="306">
        <v>-35.402351500000002</v>
      </c>
      <c r="E137" s="69">
        <v>8.473434452736317</v>
      </c>
      <c r="F137" s="69">
        <v>53.270890174129349</v>
      </c>
      <c r="G137" s="70">
        <v>6.2868120915158121</v>
      </c>
      <c r="H137" s="41" t="s">
        <v>1138</v>
      </c>
      <c r="I137" s="42"/>
      <c r="J137" s="307"/>
    </row>
    <row r="138" spans="1:10" ht="18" customHeight="1" x14ac:dyDescent="0.25">
      <c r="A138" s="151" t="s">
        <v>285</v>
      </c>
      <c r="B138" s="68" t="s">
        <v>286</v>
      </c>
      <c r="C138" s="70">
        <v>7.4185764000000001</v>
      </c>
      <c r="D138" s="70">
        <v>-33.2986681</v>
      </c>
      <c r="E138" s="69">
        <v>11.065944752714115</v>
      </c>
      <c r="F138" s="69">
        <v>46.663962726176123</v>
      </c>
      <c r="G138" s="70">
        <v>4.2168982196238582</v>
      </c>
      <c r="H138" s="43"/>
      <c r="I138" s="47"/>
      <c r="J138" s="65"/>
    </row>
    <row r="139" spans="1:10" ht="18" customHeight="1" x14ac:dyDescent="0.25">
      <c r="A139" s="151" t="s">
        <v>287</v>
      </c>
      <c r="B139" s="68" t="s">
        <v>288</v>
      </c>
      <c r="C139" s="70">
        <v>7.5112601999999997</v>
      </c>
      <c r="D139" s="70">
        <v>-34.1297529</v>
      </c>
      <c r="E139" s="69">
        <v>10.388544523809523</v>
      </c>
      <c r="F139" s="69">
        <v>49.608974523809522</v>
      </c>
      <c r="G139" s="70">
        <v>4.775353699462964</v>
      </c>
      <c r="H139" s="43"/>
      <c r="I139" s="47"/>
      <c r="J139" s="65"/>
    </row>
    <row r="140" spans="1:10" ht="18" customHeight="1" x14ac:dyDescent="0.25">
      <c r="A140" s="151" t="s">
        <v>289</v>
      </c>
      <c r="B140" s="68" t="s">
        <v>290</v>
      </c>
      <c r="C140" s="70">
        <v>7.5062772000000022</v>
      </c>
      <c r="D140" s="70">
        <v>-35.310452699999999</v>
      </c>
      <c r="E140" s="69">
        <v>8.4316354117647077</v>
      </c>
      <c r="F140" s="69">
        <v>52.549448352941177</v>
      </c>
      <c r="G140" s="70">
        <v>6.2324146842993997</v>
      </c>
      <c r="H140" s="43"/>
      <c r="I140" s="47"/>
      <c r="J140" s="65"/>
    </row>
    <row r="141" spans="1:10" ht="18" customHeight="1" x14ac:dyDescent="0.25">
      <c r="A141" s="151" t="s">
        <v>291</v>
      </c>
      <c r="B141" s="68" t="s">
        <v>292</v>
      </c>
      <c r="C141" s="70">
        <v>7.2940014</v>
      </c>
      <c r="D141" s="70">
        <v>-34.647183099999999</v>
      </c>
      <c r="E141" s="69">
        <v>9.3629587529976011</v>
      </c>
      <c r="F141" s="69">
        <v>51.161438369304555</v>
      </c>
      <c r="G141" s="70">
        <v>5.4642383587266092</v>
      </c>
      <c r="H141" s="43"/>
      <c r="I141" s="47"/>
      <c r="J141" s="65"/>
    </row>
    <row r="142" spans="1:10" ht="18" customHeight="1" x14ac:dyDescent="0.25">
      <c r="A142" s="151" t="s">
        <v>293</v>
      </c>
      <c r="B142" s="68" t="s">
        <v>294</v>
      </c>
      <c r="C142" s="70">
        <v>7.2621102000000013</v>
      </c>
      <c r="D142" s="70">
        <v>-35.069717799999999</v>
      </c>
      <c r="E142" s="69">
        <v>9.2657373749999987</v>
      </c>
      <c r="F142" s="69">
        <v>52.480094124999987</v>
      </c>
      <c r="G142" s="70">
        <v>5.6638875030709572</v>
      </c>
      <c r="H142" s="43"/>
      <c r="I142" s="47"/>
      <c r="J142" s="65"/>
    </row>
    <row r="143" spans="1:10" ht="18" customHeight="1" x14ac:dyDescent="0.25">
      <c r="A143" s="151" t="s">
        <v>295</v>
      </c>
      <c r="B143" s="68" t="s">
        <v>296</v>
      </c>
      <c r="C143" s="70">
        <v>5.4184002000000016</v>
      </c>
      <c r="D143" s="70">
        <v>-32.164916599999998</v>
      </c>
      <c r="E143" s="69">
        <v>12.247306609547124</v>
      </c>
      <c r="F143" s="69">
        <v>45.206917992656052</v>
      </c>
      <c r="G143" s="70">
        <v>3.6911722253622665</v>
      </c>
      <c r="H143" s="43"/>
      <c r="I143" s="47"/>
      <c r="J143" s="65"/>
    </row>
    <row r="144" spans="1:10" ht="18" customHeight="1" x14ac:dyDescent="0.25">
      <c r="A144" s="151" t="s">
        <v>297</v>
      </c>
      <c r="B144" s="68" t="s">
        <v>298</v>
      </c>
      <c r="C144" s="70">
        <v>5.1024780000000005</v>
      </c>
      <c r="D144" s="70">
        <v>-32.479570100000004</v>
      </c>
      <c r="E144" s="69">
        <v>11.531346394230768</v>
      </c>
      <c r="F144" s="69">
        <v>45.655789062499998</v>
      </c>
      <c r="G144" s="70">
        <v>3.9592765234545362</v>
      </c>
      <c r="H144" s="43"/>
      <c r="I144" s="47"/>
      <c r="J144" s="65"/>
    </row>
    <row r="145" spans="1:10" ht="18" customHeight="1" x14ac:dyDescent="0.25">
      <c r="A145" s="151" t="s">
        <v>299</v>
      </c>
      <c r="B145" s="68" t="s">
        <v>300</v>
      </c>
      <c r="C145" s="70">
        <v>5.2290462</v>
      </c>
      <c r="D145" s="70">
        <v>-32.620415000000001</v>
      </c>
      <c r="E145" s="69">
        <v>11.481552264381884</v>
      </c>
      <c r="F145" s="69">
        <v>45.807224969400238</v>
      </c>
      <c r="G145" s="70">
        <v>3.9896369336316648</v>
      </c>
      <c r="H145" s="43"/>
      <c r="I145" s="47"/>
      <c r="J145" s="65"/>
    </row>
    <row r="146" spans="1:10" ht="18" customHeight="1" x14ac:dyDescent="0.25">
      <c r="A146" s="151" t="s">
        <v>301</v>
      </c>
      <c r="B146" s="68" t="s">
        <v>302</v>
      </c>
      <c r="C146" s="70">
        <v>1.9552152000000005</v>
      </c>
      <c r="D146" s="70">
        <v>-32.783235700000006</v>
      </c>
      <c r="E146" s="69">
        <v>9.6734116028708126</v>
      </c>
      <c r="F146" s="69">
        <v>45.590688038277513</v>
      </c>
      <c r="G146" s="70">
        <v>4.7129895749238466</v>
      </c>
      <c r="H146" s="43"/>
      <c r="I146" s="47"/>
      <c r="J146" s="65"/>
    </row>
    <row r="147" spans="1:10" ht="18" customHeight="1" x14ac:dyDescent="0.25">
      <c r="A147" s="151" t="s">
        <v>303</v>
      </c>
      <c r="B147" s="68" t="s">
        <v>304</v>
      </c>
      <c r="C147" s="70">
        <v>2.0299602000000005</v>
      </c>
      <c r="D147" s="70">
        <v>-32.816199400000002</v>
      </c>
      <c r="E147" s="69">
        <v>9.9335495012468815</v>
      </c>
      <c r="F147" s="69">
        <v>47.020232793017449</v>
      </c>
      <c r="G147" s="70">
        <v>4.7334774731947897</v>
      </c>
      <c r="H147" s="43"/>
      <c r="I147" s="47"/>
      <c r="J147" s="65"/>
    </row>
    <row r="148" spans="1:10" ht="18" customHeight="1" x14ac:dyDescent="0.25">
      <c r="A148" s="151" t="s">
        <v>305</v>
      </c>
      <c r="B148" s="68" t="s">
        <v>306</v>
      </c>
      <c r="C148" s="70">
        <v>1.8994055999999997</v>
      </c>
      <c r="D148" s="70">
        <v>-32.7962214</v>
      </c>
      <c r="E148" s="69">
        <v>9.9926647619047611</v>
      </c>
      <c r="F148" s="69">
        <v>47.238249523809522</v>
      </c>
      <c r="G148" s="70">
        <v>4.7272925340092327</v>
      </c>
      <c r="H148" s="43"/>
      <c r="I148" s="47"/>
      <c r="J148" s="65"/>
    </row>
    <row r="149" spans="1:10" ht="18" customHeight="1" x14ac:dyDescent="0.25">
      <c r="A149" s="151" t="s">
        <v>307</v>
      </c>
      <c r="B149" s="68" t="s">
        <v>308</v>
      </c>
      <c r="C149" s="70">
        <v>1.9183409999999999</v>
      </c>
      <c r="D149" s="70">
        <v>-32.368692199999998</v>
      </c>
      <c r="E149" s="69">
        <v>9.2613714110429441</v>
      </c>
      <c r="F149" s="69">
        <v>42.652682085889573</v>
      </c>
      <c r="G149" s="70">
        <v>4.6054391075421037</v>
      </c>
      <c r="H149" s="43"/>
      <c r="I149" s="47"/>
      <c r="J149" s="65"/>
    </row>
    <row r="150" spans="1:10" ht="18" customHeight="1" x14ac:dyDescent="0.25">
      <c r="A150" s="151" t="s">
        <v>309</v>
      </c>
      <c r="B150" s="68" t="s">
        <v>310</v>
      </c>
      <c r="C150" s="70">
        <v>1.8525654000000005</v>
      </c>
      <c r="D150" s="70">
        <v>-32.6363974</v>
      </c>
      <c r="E150" s="69">
        <v>9.4421653664302614</v>
      </c>
      <c r="F150" s="69">
        <v>43.92468676122931</v>
      </c>
      <c r="G150" s="70">
        <v>4.6519717730632832</v>
      </c>
      <c r="H150" s="43"/>
      <c r="I150" s="47"/>
      <c r="J150" s="65"/>
    </row>
    <row r="151" spans="1:10" ht="18" customHeight="1" x14ac:dyDescent="0.25">
      <c r="A151" s="151" t="s">
        <v>311</v>
      </c>
      <c r="B151" s="68" t="s">
        <v>312</v>
      </c>
      <c r="C151" s="70">
        <v>1.9382730000000006</v>
      </c>
      <c r="D151" s="70">
        <v>-32.478571199999998</v>
      </c>
      <c r="E151" s="69">
        <v>9.3854184466019426</v>
      </c>
      <c r="F151" s="69">
        <v>43.522642233009705</v>
      </c>
      <c r="G151" s="70">
        <v>4.6372617780049419</v>
      </c>
      <c r="H151" s="43"/>
      <c r="I151" s="47"/>
      <c r="J151" s="65"/>
    </row>
    <row r="152" spans="1:10" ht="18" customHeight="1" x14ac:dyDescent="0.25">
      <c r="A152" s="151" t="s">
        <v>313</v>
      </c>
      <c r="B152" s="68" t="s">
        <v>314</v>
      </c>
      <c r="C152" s="70">
        <v>6.5913984000000001</v>
      </c>
      <c r="D152" s="70">
        <v>-32.919086100000001</v>
      </c>
      <c r="E152" s="69">
        <v>11.281881592039801</v>
      </c>
      <c r="F152" s="69">
        <v>48.650628980099505</v>
      </c>
      <c r="G152" s="70">
        <v>4.3122797011472018</v>
      </c>
      <c r="H152" s="43"/>
      <c r="I152" s="47"/>
      <c r="J152" s="65"/>
    </row>
    <row r="153" spans="1:10" ht="18" customHeight="1" x14ac:dyDescent="0.25">
      <c r="A153" s="151" t="s">
        <v>315</v>
      </c>
      <c r="B153" s="68" t="s">
        <v>316</v>
      </c>
      <c r="C153" s="70">
        <v>5.8698600000000001</v>
      </c>
      <c r="D153" s="70">
        <v>-32.514531599999998</v>
      </c>
      <c r="E153" s="69">
        <v>11.333805676328504</v>
      </c>
      <c r="F153" s="69">
        <v>46.105725241545898</v>
      </c>
      <c r="G153" s="70">
        <v>4.0679826845665028</v>
      </c>
      <c r="H153" s="43"/>
      <c r="I153" s="47"/>
      <c r="J153" s="65"/>
    </row>
    <row r="154" spans="1:10" ht="18" customHeight="1" x14ac:dyDescent="0.25">
      <c r="A154" s="151" t="s">
        <v>317</v>
      </c>
      <c r="B154" s="68" t="s">
        <v>318</v>
      </c>
      <c r="C154" s="70">
        <v>6.0034044</v>
      </c>
      <c r="D154" s="70">
        <v>-32.8911169</v>
      </c>
      <c r="E154" s="69">
        <v>10.954798626716604</v>
      </c>
      <c r="F154" s="69">
        <v>47.396590511860168</v>
      </c>
      <c r="G154" s="70">
        <v>4.3265597229938288</v>
      </c>
      <c r="H154" s="43"/>
      <c r="I154" s="47"/>
      <c r="J154" s="65"/>
    </row>
    <row r="155" spans="1:10" ht="18" customHeight="1" x14ac:dyDescent="0.25">
      <c r="A155" s="151" t="s">
        <v>319</v>
      </c>
      <c r="B155" s="68" t="s">
        <v>320</v>
      </c>
      <c r="C155" s="70">
        <v>2.6867196</v>
      </c>
      <c r="D155" s="70">
        <v>-32.795222499999994</v>
      </c>
      <c r="E155" s="69">
        <v>9.6729170212765965</v>
      </c>
      <c r="F155" s="69">
        <v>43.053772576832152</v>
      </c>
      <c r="G155" s="70">
        <v>4.4509606029009507</v>
      </c>
      <c r="H155" s="43"/>
      <c r="I155" s="47"/>
      <c r="J155" s="65"/>
    </row>
    <row r="156" spans="1:10" ht="18" customHeight="1" x14ac:dyDescent="0.25">
      <c r="A156" s="151" t="s">
        <v>321</v>
      </c>
      <c r="B156" s="68" t="s">
        <v>322</v>
      </c>
      <c r="C156" s="70">
        <v>2.4096648000000007</v>
      </c>
      <c r="D156" s="70">
        <v>-32.684344600000003</v>
      </c>
      <c r="E156" s="69">
        <v>9.646613309352519</v>
      </c>
      <c r="F156" s="69">
        <v>42.577149520383692</v>
      </c>
      <c r="G156" s="70">
        <v>4.413688841357887</v>
      </c>
      <c r="H156" s="43"/>
      <c r="I156" s="47"/>
      <c r="J156" s="65"/>
    </row>
    <row r="157" spans="1:10" ht="18" customHeight="1" x14ac:dyDescent="0.25">
      <c r="A157" s="151" t="s">
        <v>323</v>
      </c>
      <c r="B157" s="68" t="s">
        <v>324</v>
      </c>
      <c r="C157" s="70">
        <v>2.4126546000000006</v>
      </c>
      <c r="D157" s="70">
        <v>-32.733290699999998</v>
      </c>
      <c r="E157" s="69">
        <v>9.5453001190476208</v>
      </c>
      <c r="F157" s="69">
        <v>42.352494523809519</v>
      </c>
      <c r="G157" s="70">
        <v>4.4369997795349807</v>
      </c>
      <c r="H157" s="43"/>
      <c r="I157" s="47"/>
      <c r="J157" s="65"/>
    </row>
    <row r="158" spans="1:10" ht="18" customHeight="1" x14ac:dyDescent="0.25">
      <c r="A158" s="151" t="s">
        <v>323</v>
      </c>
      <c r="B158" s="68" t="s">
        <v>186</v>
      </c>
      <c r="C158" s="70">
        <v>2.5133112000000004</v>
      </c>
      <c r="D158" s="70">
        <v>-32.7962214</v>
      </c>
      <c r="E158" s="69">
        <v>9.7397076650943397</v>
      </c>
      <c r="F158" s="69">
        <v>43.184761084905652</v>
      </c>
      <c r="G158" s="70">
        <v>4.4338867828316246</v>
      </c>
      <c r="H158" s="43"/>
      <c r="I158" s="47"/>
      <c r="J158" s="65"/>
    </row>
    <row r="159" spans="1:10" ht="18" customHeight="1" x14ac:dyDescent="0.25">
      <c r="A159" s="151" t="s">
        <v>325</v>
      </c>
      <c r="B159" s="68" t="s">
        <v>326</v>
      </c>
      <c r="C159" s="70">
        <v>5.9964282000000013</v>
      </c>
      <c r="D159" s="70">
        <v>-33.063926600000002</v>
      </c>
      <c r="E159" s="69">
        <v>10.722664428739694</v>
      </c>
      <c r="F159" s="69">
        <v>49.153814016489989</v>
      </c>
      <c r="G159" s="70">
        <v>4.5841044773110893</v>
      </c>
      <c r="H159" s="43"/>
      <c r="I159" s="47"/>
      <c r="J159" s="65"/>
    </row>
    <row r="160" spans="1:10" ht="18" customHeight="1" x14ac:dyDescent="0.25">
      <c r="A160" s="151" t="s">
        <v>327</v>
      </c>
      <c r="B160" s="68" t="s">
        <v>328</v>
      </c>
      <c r="C160" s="70">
        <v>5.4383322000000005</v>
      </c>
      <c r="D160" s="70">
        <v>-32.962038800000002</v>
      </c>
      <c r="E160" s="69">
        <v>10.333442401960784</v>
      </c>
      <c r="F160" s="69">
        <v>47.972144730392152</v>
      </c>
      <c r="G160" s="70">
        <v>4.6424166182306656</v>
      </c>
      <c r="H160" s="43"/>
      <c r="I160" s="47"/>
      <c r="J160" s="65"/>
    </row>
    <row r="161" spans="1:10" ht="18" customHeight="1" x14ac:dyDescent="0.25">
      <c r="A161" s="151" t="s">
        <v>329</v>
      </c>
      <c r="B161" s="68" t="s">
        <v>330</v>
      </c>
      <c r="C161" s="70">
        <v>6.0671868000000009</v>
      </c>
      <c r="D161" s="70">
        <v>-32.9790201</v>
      </c>
      <c r="E161" s="69">
        <v>10.661886390532544</v>
      </c>
      <c r="F161" s="69">
        <v>48.227978224852073</v>
      </c>
      <c r="G161" s="70">
        <v>4.5234001243604665</v>
      </c>
      <c r="H161" s="43"/>
      <c r="I161" s="47"/>
      <c r="J161" s="65"/>
    </row>
    <row r="162" spans="1:10" ht="18" customHeight="1" x14ac:dyDescent="0.25">
      <c r="A162" s="151" t="s">
        <v>331</v>
      </c>
      <c r="B162" s="68" t="s">
        <v>332</v>
      </c>
      <c r="C162" s="70">
        <v>3.2338530000000008</v>
      </c>
      <c r="D162" s="70">
        <v>-33.170808899999997</v>
      </c>
      <c r="E162" s="69">
        <v>9.7872675120772961</v>
      </c>
      <c r="F162" s="69">
        <v>43.256055676328501</v>
      </c>
      <c r="G162" s="70">
        <v>4.4196253574300872</v>
      </c>
      <c r="H162" s="43"/>
      <c r="I162" s="47"/>
      <c r="J162" s="65"/>
    </row>
    <row r="163" spans="1:10" ht="18" customHeight="1" x14ac:dyDescent="0.25">
      <c r="A163" s="151" t="s">
        <v>333</v>
      </c>
      <c r="B163" s="68" t="s">
        <v>334</v>
      </c>
      <c r="C163" s="70">
        <v>3.1979753999999998</v>
      </c>
      <c r="D163" s="70">
        <v>-33.082905699999998</v>
      </c>
      <c r="E163" s="69">
        <v>9.4650027611044418</v>
      </c>
      <c r="F163" s="69">
        <v>42.370421368547419</v>
      </c>
      <c r="G163" s="70">
        <v>4.4765355529176141</v>
      </c>
      <c r="H163" s="43"/>
      <c r="I163" s="47"/>
      <c r="J163" s="65"/>
    </row>
    <row r="164" spans="1:10" ht="18" customHeight="1" x14ac:dyDescent="0.25">
      <c r="A164" s="151" t="s">
        <v>335</v>
      </c>
      <c r="B164" s="68" t="s">
        <v>336</v>
      </c>
      <c r="C164" s="70">
        <v>3.3076014000000002</v>
      </c>
      <c r="D164" s="70">
        <v>-33.069919999999996</v>
      </c>
      <c r="E164" s="69">
        <v>9.6284942011834342</v>
      </c>
      <c r="F164" s="69">
        <v>43.038286745562132</v>
      </c>
      <c r="G164" s="70">
        <v>4.4698875905510036</v>
      </c>
      <c r="H164" s="43"/>
      <c r="I164" s="47"/>
      <c r="J164" s="65"/>
    </row>
    <row r="165" spans="1:10" ht="18" customHeight="1" x14ac:dyDescent="0.25">
      <c r="A165" s="151" t="s">
        <v>337</v>
      </c>
      <c r="B165" s="68" t="s">
        <v>338</v>
      </c>
      <c r="C165" s="70">
        <v>6.5854188000000002</v>
      </c>
      <c r="D165" s="70">
        <v>-33.203772600000001</v>
      </c>
      <c r="E165" s="69">
        <v>10.391005493133582</v>
      </c>
      <c r="F165" s="69">
        <v>48.716378901373282</v>
      </c>
      <c r="G165" s="70">
        <v>4.6883219274174444</v>
      </c>
      <c r="H165" s="43"/>
      <c r="I165" s="47"/>
      <c r="J165" s="65"/>
    </row>
    <row r="166" spans="1:10" ht="18" customHeight="1" x14ac:dyDescent="0.25">
      <c r="A166" s="151" t="s">
        <v>339</v>
      </c>
      <c r="B166" s="68" t="s">
        <v>340</v>
      </c>
      <c r="C166" s="70">
        <v>6.5904018000000013</v>
      </c>
      <c r="D166" s="70">
        <v>-33.295671400000003</v>
      </c>
      <c r="E166" s="69">
        <v>10.206266912669125</v>
      </c>
      <c r="F166" s="69">
        <v>48.749332349323495</v>
      </c>
      <c r="G166" s="70">
        <v>4.776411666131378</v>
      </c>
      <c r="H166" s="43"/>
      <c r="I166" s="47"/>
      <c r="J166" s="65"/>
    </row>
    <row r="167" spans="1:10" ht="18" customHeight="1" x14ac:dyDescent="0.25">
      <c r="A167" s="151" t="s">
        <v>341</v>
      </c>
      <c r="B167" s="68" t="s">
        <v>342</v>
      </c>
      <c r="C167" s="70">
        <v>6.6043542000000004</v>
      </c>
      <c r="D167" s="70">
        <v>-33.097889199999997</v>
      </c>
      <c r="E167" s="69">
        <v>10.839987810945271</v>
      </c>
      <c r="F167" s="69">
        <v>49.586839800995023</v>
      </c>
      <c r="G167" s="70">
        <v>4.574436859691537</v>
      </c>
      <c r="H167" s="43"/>
      <c r="I167" s="47"/>
      <c r="J167" s="65"/>
    </row>
    <row r="168" spans="1:10" ht="18" customHeight="1" x14ac:dyDescent="0.25">
      <c r="A168" s="151" t="s">
        <v>343</v>
      </c>
      <c r="B168" s="68" t="s">
        <v>344</v>
      </c>
      <c r="C168" s="70">
        <v>3.0574548000000004</v>
      </c>
      <c r="D168" s="70">
        <v>-33.149832000000004</v>
      </c>
      <c r="E168" s="69">
        <v>9.4114028915662651</v>
      </c>
      <c r="F168" s="69">
        <v>43.018567831325299</v>
      </c>
      <c r="G168" s="70">
        <v>4.570898550084924</v>
      </c>
      <c r="H168" s="43"/>
      <c r="I168" s="47"/>
      <c r="J168" s="65"/>
    </row>
    <row r="169" spans="1:10" ht="18" customHeight="1" x14ac:dyDescent="0.25">
      <c r="A169" s="151" t="s">
        <v>345</v>
      </c>
      <c r="B169" s="68" t="s">
        <v>346</v>
      </c>
      <c r="C169" s="70">
        <v>2.8820532000000005</v>
      </c>
      <c r="D169" s="70">
        <v>-33.039952999999997</v>
      </c>
      <c r="E169" s="69">
        <v>9.367186144578314</v>
      </c>
      <c r="F169" s="69">
        <v>42.703934698795173</v>
      </c>
      <c r="G169" s="70">
        <v>4.5588860987364948</v>
      </c>
      <c r="H169" s="43"/>
      <c r="I169" s="47"/>
      <c r="J169" s="65"/>
    </row>
    <row r="170" spans="1:10" ht="18" customHeight="1" x14ac:dyDescent="0.25">
      <c r="A170" s="151" t="s">
        <v>347</v>
      </c>
      <c r="B170" s="68" t="s">
        <v>348</v>
      </c>
      <c r="C170" s="70">
        <v>2.9278968000000001</v>
      </c>
      <c r="D170" s="70">
        <v>-33.132850699999999</v>
      </c>
      <c r="E170" s="69">
        <v>9.2817838823529399</v>
      </c>
      <c r="F170" s="69">
        <v>42.827508235294118</v>
      </c>
      <c r="G170" s="70">
        <v>4.6141462436676894</v>
      </c>
      <c r="H170" s="43"/>
      <c r="I170" s="47"/>
      <c r="J170" s="65"/>
    </row>
    <row r="171" spans="1:10" ht="16.5" thickBot="1" x14ac:dyDescent="0.3">
      <c r="A171" s="179"/>
      <c r="B171" s="180"/>
      <c r="C171" s="182"/>
      <c r="D171" s="182"/>
      <c r="E171" s="181"/>
      <c r="F171" s="181"/>
      <c r="G171" s="182"/>
      <c r="H171" s="183"/>
      <c r="I171" s="66"/>
      <c r="J171" s="67"/>
    </row>
  </sheetData>
  <sortState xmlns:xlrd2="http://schemas.microsoft.com/office/spreadsheetml/2017/richdata2" ref="A57:J82">
    <sortCondition ref="B57:B82"/>
  </sortState>
  <mergeCells count="21">
    <mergeCell ref="F43:J43"/>
    <mergeCell ref="E16:F16"/>
    <mergeCell ref="B38:C38"/>
    <mergeCell ref="D38:E38"/>
    <mergeCell ref="B39:C39"/>
    <mergeCell ref="D39:E39"/>
    <mergeCell ref="B33:C33"/>
    <mergeCell ref="D35:E35"/>
    <mergeCell ref="B34:C34"/>
    <mergeCell ref="D36:E36"/>
    <mergeCell ref="A43:E43"/>
    <mergeCell ref="F38:F39"/>
    <mergeCell ref="E15:F15"/>
    <mergeCell ref="B37:C37"/>
    <mergeCell ref="D37:E37"/>
    <mergeCell ref="B32:C32"/>
    <mergeCell ref="D32:E32"/>
    <mergeCell ref="D33:E33"/>
    <mergeCell ref="B35:C35"/>
    <mergeCell ref="D34:E34"/>
    <mergeCell ref="B36:C36"/>
  </mergeCells>
  <pageMargins left="0.75" right="0.75" top="1" bottom="1" header="0.5" footer="0.5"/>
  <pageSetup scale="56"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91438-429F-41E9-B229-B46DDBB9D675}">
  <dimension ref="A1:M105"/>
  <sheetViews>
    <sheetView topLeftCell="A52" workbookViewId="0">
      <selection activeCell="H28" sqref="H28"/>
    </sheetView>
  </sheetViews>
  <sheetFormatPr defaultColWidth="9.140625" defaultRowHeight="12.75" x14ac:dyDescent="0.2"/>
  <cols>
    <col min="1" max="7" width="9.140625" style="191"/>
    <col min="8" max="8" width="10" style="191" bestFit="1" customWidth="1"/>
    <col min="9" max="9" width="9.85546875" style="191" bestFit="1" customWidth="1"/>
    <col min="10" max="16384" width="9.140625" style="191"/>
  </cols>
  <sheetData>
    <row r="1" spans="1:13" ht="15" x14ac:dyDescent="0.25">
      <c r="A1" s="187" t="s">
        <v>349</v>
      </c>
      <c r="B1" s="187" t="s">
        <v>386</v>
      </c>
      <c r="C1" s="187" t="s">
        <v>28</v>
      </c>
      <c r="D1" s="187" t="s">
        <v>350</v>
      </c>
      <c r="E1" s="187" t="s">
        <v>351</v>
      </c>
      <c r="F1" s="187" t="s">
        <v>892</v>
      </c>
      <c r="G1" s="191" t="s">
        <v>893</v>
      </c>
      <c r="H1" s="221" t="s">
        <v>894</v>
      </c>
      <c r="I1" s="221" t="s">
        <v>895</v>
      </c>
      <c r="J1" s="221" t="s">
        <v>896</v>
      </c>
      <c r="K1" s="221" t="s">
        <v>897</v>
      </c>
      <c r="L1" s="191" t="s">
        <v>389</v>
      </c>
      <c r="M1" s="191" t="s">
        <v>390</v>
      </c>
    </row>
    <row r="2" spans="1:13" x14ac:dyDescent="0.2">
      <c r="A2" s="187" t="s">
        <v>111</v>
      </c>
      <c r="B2" s="187">
        <v>3</v>
      </c>
      <c r="C2" s="187" t="s">
        <v>94</v>
      </c>
      <c r="D2" s="187" t="s">
        <v>367</v>
      </c>
      <c r="E2" s="187">
        <v>0.41</v>
      </c>
      <c r="F2" s="187">
        <v>21.100999999999999</v>
      </c>
      <c r="G2" s="187">
        <v>55.823999999999998</v>
      </c>
      <c r="H2" s="191">
        <f>0.0952*E2</f>
        <v>3.9031999999999997E-2</v>
      </c>
      <c r="I2" s="191">
        <f>0.4081*E2</f>
        <v>0.167321</v>
      </c>
      <c r="J2" s="190">
        <f>0.001805*F2 + 0.001562</f>
        <v>3.9649304999999996E-2</v>
      </c>
      <c r="K2" s="190">
        <f>0.002881*G2 + 0.007981</f>
        <v>0.16880994399999999</v>
      </c>
      <c r="L2" s="190">
        <f>J2/E2*100</f>
        <v>9.6705621951219509</v>
      </c>
      <c r="M2" s="190">
        <f>K2/E2*100</f>
        <v>41.173157073170728</v>
      </c>
    </row>
    <row r="3" spans="1:13" x14ac:dyDescent="0.2">
      <c r="A3" s="187" t="s">
        <v>111</v>
      </c>
      <c r="B3" s="187">
        <v>4</v>
      </c>
      <c r="C3" s="187" t="s">
        <v>95</v>
      </c>
      <c r="D3" s="187" t="s">
        <v>367</v>
      </c>
      <c r="E3" s="187">
        <v>1.0249999999999999</v>
      </c>
      <c r="F3" s="187">
        <v>52.76</v>
      </c>
      <c r="G3" s="187">
        <v>141.74100000000001</v>
      </c>
      <c r="H3" s="191">
        <f>0.0952*E3</f>
        <v>9.758E-2</v>
      </c>
      <c r="I3" s="191">
        <f>0.4081*E3</f>
        <v>0.41830249999999997</v>
      </c>
      <c r="J3" s="190">
        <f>0.001805*F3 + 0.001562</f>
        <v>9.6793799999999985E-2</v>
      </c>
      <c r="K3" s="190">
        <f>0.002881*G3 + 0.007981</f>
        <v>0.41633682100000002</v>
      </c>
      <c r="L3" s="190">
        <f>J3/E3*100</f>
        <v>9.4432975609756102</v>
      </c>
      <c r="M3" s="190">
        <f>K3/E3*100</f>
        <v>40.618226439024397</v>
      </c>
    </row>
    <row r="4" spans="1:13" x14ac:dyDescent="0.2">
      <c r="A4" s="187" t="s">
        <v>111</v>
      </c>
      <c r="B4" s="187">
        <v>5</v>
      </c>
      <c r="C4" s="187" t="s">
        <v>96</v>
      </c>
      <c r="D4" s="187" t="s">
        <v>367</v>
      </c>
      <c r="E4" s="187">
        <v>3.01</v>
      </c>
      <c r="F4" s="187">
        <v>158.01</v>
      </c>
      <c r="G4" s="187">
        <v>423.745</v>
      </c>
      <c r="H4" s="191">
        <f>0.0952*E4</f>
        <v>0.28655199999999997</v>
      </c>
      <c r="I4" s="191">
        <f>0.4081*E4</f>
        <v>1.2283809999999999</v>
      </c>
      <c r="J4" s="190">
        <f>0.001805*F4 + 0.001562</f>
        <v>0.28677005</v>
      </c>
      <c r="K4" s="190">
        <f>0.002881*G4 + 0.007981</f>
        <v>1.228790345</v>
      </c>
      <c r="L4" s="190">
        <f>J4/E4*100</f>
        <v>9.5272441860465129</v>
      </c>
      <c r="M4" s="190">
        <f>K4/E4*100</f>
        <v>40.823599501661128</v>
      </c>
    </row>
    <row r="5" spans="1:13" x14ac:dyDescent="0.2">
      <c r="A5" s="187"/>
      <c r="B5" s="187"/>
      <c r="C5" s="187"/>
      <c r="D5" s="187"/>
      <c r="E5" s="187"/>
      <c r="F5" s="187"/>
      <c r="H5" s="222"/>
      <c r="I5" s="222"/>
    </row>
    <row r="6" spans="1:13" x14ac:dyDescent="0.2">
      <c r="A6" s="187"/>
      <c r="B6" s="187"/>
      <c r="C6" s="187"/>
      <c r="D6" s="187"/>
      <c r="E6" s="187"/>
      <c r="F6" s="187"/>
    </row>
    <row r="7" spans="1:13" x14ac:dyDescent="0.2">
      <c r="A7" s="187" t="s">
        <v>111</v>
      </c>
      <c r="B7" s="187">
        <v>1</v>
      </c>
      <c r="C7" s="187" t="s">
        <v>391</v>
      </c>
      <c r="D7" s="187" t="s">
        <v>367</v>
      </c>
      <c r="E7" s="187">
        <v>0.76</v>
      </c>
      <c r="F7" s="187">
        <v>39.734999999999999</v>
      </c>
      <c r="G7" s="187">
        <v>105.18600000000001</v>
      </c>
      <c r="J7" s="190">
        <f t="shared" ref="J7:J70" si="0">0.001805*F7 + 0.001562</f>
        <v>7.3283674999999993E-2</v>
      </c>
      <c r="K7" s="190">
        <f t="shared" ref="K7:K70" si="1">0.002881*G7 + 0.007981</f>
        <v>0.31102186600000004</v>
      </c>
      <c r="L7" s="190">
        <f t="shared" ref="L7:L70" si="2">J7/E7*100</f>
        <v>9.6425888157894732</v>
      </c>
      <c r="M7" s="190">
        <f t="shared" ref="M7:M70" si="3">K7/E7*100</f>
        <v>40.923929736842105</v>
      </c>
    </row>
    <row r="8" spans="1:13" x14ac:dyDescent="0.2">
      <c r="A8" s="187" t="s">
        <v>111</v>
      </c>
      <c r="B8" s="187">
        <v>2</v>
      </c>
      <c r="C8" s="187" t="s">
        <v>392</v>
      </c>
      <c r="D8" s="187" t="s">
        <v>367</v>
      </c>
      <c r="E8" s="187">
        <v>0.77900000000000003</v>
      </c>
      <c r="F8" s="187">
        <v>40.356999999999999</v>
      </c>
      <c r="G8" s="187">
        <v>107.497</v>
      </c>
      <c r="J8" s="190">
        <f t="shared" si="0"/>
        <v>7.4406384999999992E-2</v>
      </c>
      <c r="K8" s="190">
        <f t="shared" si="1"/>
        <v>0.31767985700000001</v>
      </c>
      <c r="L8" s="190">
        <f t="shared" si="2"/>
        <v>9.5515256739409491</v>
      </c>
      <c r="M8" s="190">
        <f t="shared" si="3"/>
        <v>40.780469448010273</v>
      </c>
    </row>
    <row r="9" spans="1:13" x14ac:dyDescent="0.2">
      <c r="A9" s="187" t="s">
        <v>111</v>
      </c>
      <c r="B9" s="187">
        <v>3</v>
      </c>
      <c r="C9" s="187" t="s">
        <v>94</v>
      </c>
      <c r="D9" s="187" t="s">
        <v>367</v>
      </c>
      <c r="E9" s="187">
        <v>0.41</v>
      </c>
      <c r="F9" s="187">
        <v>21.100999999999999</v>
      </c>
      <c r="G9" s="187">
        <v>55.823999999999998</v>
      </c>
      <c r="J9" s="190">
        <f t="shared" si="0"/>
        <v>3.9649304999999996E-2</v>
      </c>
      <c r="K9" s="190">
        <f t="shared" si="1"/>
        <v>0.16880994399999999</v>
      </c>
      <c r="L9" s="190">
        <f t="shared" si="2"/>
        <v>9.6705621951219509</v>
      </c>
      <c r="M9" s="190">
        <f t="shared" si="3"/>
        <v>41.173157073170728</v>
      </c>
    </row>
    <row r="10" spans="1:13" x14ac:dyDescent="0.2">
      <c r="A10" s="187" t="s">
        <v>111</v>
      </c>
      <c r="B10" s="187">
        <v>4</v>
      </c>
      <c r="C10" s="187" t="s">
        <v>95</v>
      </c>
      <c r="D10" s="187" t="s">
        <v>367</v>
      </c>
      <c r="E10" s="187">
        <v>1.0249999999999999</v>
      </c>
      <c r="F10" s="187">
        <v>52.76</v>
      </c>
      <c r="G10" s="187">
        <v>141.74100000000001</v>
      </c>
      <c r="J10" s="190">
        <f t="shared" si="0"/>
        <v>9.6793799999999985E-2</v>
      </c>
      <c r="K10" s="190">
        <f t="shared" si="1"/>
        <v>0.41633682100000002</v>
      </c>
      <c r="L10" s="190">
        <f t="shared" si="2"/>
        <v>9.4432975609756102</v>
      </c>
      <c r="M10" s="190">
        <f t="shared" si="3"/>
        <v>40.618226439024397</v>
      </c>
    </row>
    <row r="11" spans="1:13" x14ac:dyDescent="0.2">
      <c r="A11" s="187" t="s">
        <v>111</v>
      </c>
      <c r="B11" s="187">
        <v>5</v>
      </c>
      <c r="C11" s="187" t="s">
        <v>96</v>
      </c>
      <c r="D11" s="187" t="s">
        <v>367</v>
      </c>
      <c r="E11" s="187">
        <v>3.01</v>
      </c>
      <c r="F11" s="187">
        <v>158.01</v>
      </c>
      <c r="G11" s="187">
        <v>423.745</v>
      </c>
      <c r="J11" s="190">
        <f t="shared" si="0"/>
        <v>0.28677005</v>
      </c>
      <c r="K11" s="190">
        <f t="shared" si="1"/>
        <v>1.228790345</v>
      </c>
      <c r="L11" s="190">
        <f t="shared" si="2"/>
        <v>9.5272441860465129</v>
      </c>
      <c r="M11" s="190">
        <f t="shared" si="3"/>
        <v>40.823599501661128</v>
      </c>
    </row>
    <row r="12" spans="1:13" x14ac:dyDescent="0.2">
      <c r="A12" s="187" t="s">
        <v>111</v>
      </c>
      <c r="B12" s="187">
        <v>6</v>
      </c>
      <c r="C12" s="187" t="s">
        <v>103</v>
      </c>
      <c r="D12" s="187" t="s">
        <v>368</v>
      </c>
      <c r="E12" s="187">
        <v>0.79300000000000004</v>
      </c>
      <c r="F12" s="187">
        <v>44.225000000000001</v>
      </c>
      <c r="G12" s="187">
        <v>118.154</v>
      </c>
      <c r="J12" s="190">
        <f t="shared" si="0"/>
        <v>8.1388124999999992E-2</v>
      </c>
      <c r="K12" s="190">
        <f t="shared" si="1"/>
        <v>0.348382674</v>
      </c>
      <c r="L12" s="190">
        <f t="shared" si="2"/>
        <v>10.263319672131146</v>
      </c>
      <c r="M12" s="190">
        <f t="shared" si="3"/>
        <v>43.932241361916766</v>
      </c>
    </row>
    <row r="13" spans="1:13" x14ac:dyDescent="0.2">
      <c r="A13" s="187" t="s">
        <v>111</v>
      </c>
      <c r="B13" s="187">
        <v>7</v>
      </c>
      <c r="C13" s="187" t="s">
        <v>104</v>
      </c>
      <c r="D13" s="187" t="s">
        <v>368</v>
      </c>
      <c r="E13" s="187">
        <v>0.80400000000000005</v>
      </c>
      <c r="F13" s="187">
        <v>44.878</v>
      </c>
      <c r="G13" s="187">
        <v>119.575</v>
      </c>
      <c r="J13" s="190">
        <f t="shared" si="0"/>
        <v>8.2566789999999987E-2</v>
      </c>
      <c r="K13" s="190">
        <f t="shared" si="1"/>
        <v>0.35247657500000001</v>
      </c>
      <c r="L13" s="190">
        <f t="shared" si="2"/>
        <v>10.269501243781093</v>
      </c>
      <c r="M13" s="190">
        <f t="shared" si="3"/>
        <v>43.840370024875618</v>
      </c>
    </row>
    <row r="14" spans="1:13" x14ac:dyDescent="0.2">
      <c r="A14" s="187" t="s">
        <v>111</v>
      </c>
      <c r="B14" s="187">
        <v>8</v>
      </c>
      <c r="C14" s="187" t="s">
        <v>112</v>
      </c>
      <c r="D14" s="187" t="s">
        <v>140</v>
      </c>
      <c r="E14" s="187">
        <v>0.76600000000000001</v>
      </c>
      <c r="F14" s="187">
        <v>54.183999999999997</v>
      </c>
      <c r="G14" s="187">
        <v>129.34</v>
      </c>
      <c r="J14" s="190">
        <f t="shared" si="0"/>
        <v>9.9364119999999986E-2</v>
      </c>
      <c r="K14" s="190">
        <f t="shared" si="1"/>
        <v>0.38060954000000002</v>
      </c>
      <c r="L14" s="190">
        <f t="shared" si="2"/>
        <v>12.971817232375976</v>
      </c>
      <c r="M14" s="190">
        <f t="shared" si="3"/>
        <v>49.68792950391645</v>
      </c>
    </row>
    <row r="15" spans="1:13" x14ac:dyDescent="0.2">
      <c r="A15" s="187" t="s">
        <v>111</v>
      </c>
      <c r="B15" s="187">
        <v>9</v>
      </c>
      <c r="C15" s="187" t="s">
        <v>113</v>
      </c>
      <c r="D15" s="187" t="s">
        <v>140</v>
      </c>
      <c r="E15" s="187">
        <v>0.78700000000000003</v>
      </c>
      <c r="F15" s="187">
        <v>55.831000000000003</v>
      </c>
      <c r="G15" s="187">
        <v>133.316</v>
      </c>
      <c r="J15" s="190">
        <f t="shared" si="0"/>
        <v>0.10233695499999999</v>
      </c>
      <c r="K15" s="190">
        <f t="shared" si="1"/>
        <v>0.39206439599999998</v>
      </c>
      <c r="L15" s="190">
        <f t="shared" si="2"/>
        <v>13.0034250317662</v>
      </c>
      <c r="M15" s="190">
        <f t="shared" si="3"/>
        <v>49.817585260482844</v>
      </c>
    </row>
    <row r="16" spans="1:13" x14ac:dyDescent="0.2">
      <c r="A16" s="187" t="s">
        <v>111</v>
      </c>
      <c r="B16" s="187">
        <v>10</v>
      </c>
      <c r="C16" s="187" t="s">
        <v>141</v>
      </c>
      <c r="D16" s="187" t="s">
        <v>142</v>
      </c>
      <c r="E16" s="187">
        <v>0.83699999999999997</v>
      </c>
      <c r="F16" s="187">
        <v>54.542000000000002</v>
      </c>
      <c r="G16" s="187">
        <v>152.55099999999999</v>
      </c>
      <c r="J16" s="190">
        <f t="shared" si="0"/>
        <v>0.10001030999999999</v>
      </c>
      <c r="K16" s="190">
        <f t="shared" si="1"/>
        <v>0.44748043099999996</v>
      </c>
      <c r="L16" s="190">
        <f t="shared" si="2"/>
        <v>11.948663082437276</v>
      </c>
      <c r="M16" s="190">
        <f t="shared" si="3"/>
        <v>53.462417084826761</v>
      </c>
    </row>
    <row r="17" spans="1:13" x14ac:dyDescent="0.2">
      <c r="A17" s="187" t="s">
        <v>111</v>
      </c>
      <c r="B17" s="187">
        <v>11</v>
      </c>
      <c r="C17" s="187" t="s">
        <v>143</v>
      </c>
      <c r="D17" s="187" t="s">
        <v>144</v>
      </c>
      <c r="E17" s="187">
        <v>0.81100000000000005</v>
      </c>
      <c r="F17" s="187">
        <v>62.264000000000003</v>
      </c>
      <c r="G17" s="187">
        <v>130.61099999999999</v>
      </c>
      <c r="J17" s="190">
        <f t="shared" si="0"/>
        <v>0.11394852</v>
      </c>
      <c r="K17" s="190">
        <f t="shared" si="1"/>
        <v>0.38427129099999996</v>
      </c>
      <c r="L17" s="190">
        <f t="shared" si="2"/>
        <v>14.05037237977805</v>
      </c>
      <c r="M17" s="190">
        <f t="shared" si="3"/>
        <v>47.382403329223173</v>
      </c>
    </row>
    <row r="18" spans="1:13" x14ac:dyDescent="0.2">
      <c r="A18" s="187" t="s">
        <v>111</v>
      </c>
      <c r="B18" s="187">
        <v>12</v>
      </c>
      <c r="C18" s="187" t="s">
        <v>143</v>
      </c>
      <c r="D18" s="187" t="s">
        <v>145</v>
      </c>
      <c r="E18" s="187">
        <v>0.84699999999999998</v>
      </c>
      <c r="F18" s="187">
        <v>64.355000000000004</v>
      </c>
      <c r="G18" s="187">
        <v>137.35499999999999</v>
      </c>
      <c r="J18" s="190">
        <f t="shared" si="0"/>
        <v>0.117722775</v>
      </c>
      <c r="K18" s="190">
        <f t="shared" si="1"/>
        <v>0.40370075499999997</v>
      </c>
      <c r="L18" s="190">
        <f t="shared" si="2"/>
        <v>13.898792798110982</v>
      </c>
      <c r="M18" s="190">
        <f t="shared" si="3"/>
        <v>47.662426800472254</v>
      </c>
    </row>
    <row r="19" spans="1:13" x14ac:dyDescent="0.2">
      <c r="A19" s="187" t="s">
        <v>111</v>
      </c>
      <c r="B19" s="187">
        <v>13</v>
      </c>
      <c r="C19" s="187" t="s">
        <v>146</v>
      </c>
      <c r="D19" s="187" t="s">
        <v>147</v>
      </c>
      <c r="E19" s="187">
        <v>0.81200000000000006</v>
      </c>
      <c r="F19" s="187">
        <v>48.255000000000003</v>
      </c>
      <c r="G19" s="187">
        <v>154.08500000000001</v>
      </c>
      <c r="J19" s="190">
        <f t="shared" si="0"/>
        <v>8.8662274999999999E-2</v>
      </c>
      <c r="K19" s="190">
        <f t="shared" si="1"/>
        <v>0.451899885</v>
      </c>
      <c r="L19" s="190">
        <f t="shared" si="2"/>
        <v>10.918999384236452</v>
      </c>
      <c r="M19" s="190">
        <f t="shared" si="3"/>
        <v>55.652695197044331</v>
      </c>
    </row>
    <row r="20" spans="1:13" x14ac:dyDescent="0.2">
      <c r="A20" s="187" t="s">
        <v>111</v>
      </c>
      <c r="B20" s="187">
        <v>14</v>
      </c>
      <c r="C20" s="187" t="s">
        <v>148</v>
      </c>
      <c r="D20" s="187" t="s">
        <v>149</v>
      </c>
      <c r="E20" s="187">
        <v>0.82899999999999996</v>
      </c>
      <c r="F20" s="187">
        <v>59.808</v>
      </c>
      <c r="G20" s="187">
        <v>137.447</v>
      </c>
      <c r="J20" s="190">
        <f t="shared" si="0"/>
        <v>0.10951543999999999</v>
      </c>
      <c r="K20" s="190">
        <f t="shared" si="1"/>
        <v>0.40396580700000001</v>
      </c>
      <c r="L20" s="190">
        <f t="shared" si="2"/>
        <v>13.210547647768395</v>
      </c>
      <c r="M20" s="190">
        <f t="shared" si="3"/>
        <v>48.729289143546445</v>
      </c>
    </row>
    <row r="21" spans="1:13" x14ac:dyDescent="0.2">
      <c r="A21" s="187" t="s">
        <v>111</v>
      </c>
      <c r="B21" s="187">
        <v>15</v>
      </c>
      <c r="C21" s="187" t="s">
        <v>150</v>
      </c>
      <c r="D21" s="187" t="s">
        <v>151</v>
      </c>
      <c r="E21" s="187">
        <v>0.82599999999999996</v>
      </c>
      <c r="F21" s="187">
        <v>65.05</v>
      </c>
      <c r="G21" s="187">
        <v>133.91200000000001</v>
      </c>
      <c r="J21" s="190">
        <f t="shared" si="0"/>
        <v>0.11897724999999999</v>
      </c>
      <c r="K21" s="190">
        <f t="shared" si="1"/>
        <v>0.39378147200000002</v>
      </c>
      <c r="L21" s="190">
        <f t="shared" si="2"/>
        <v>14.404025423728815</v>
      </c>
      <c r="M21" s="190">
        <f t="shared" si="3"/>
        <v>47.67330169491526</v>
      </c>
    </row>
    <row r="22" spans="1:13" x14ac:dyDescent="0.2">
      <c r="A22" s="187" t="s">
        <v>111</v>
      </c>
      <c r="B22" s="187">
        <v>16</v>
      </c>
      <c r="C22" s="187" t="s">
        <v>152</v>
      </c>
      <c r="D22" s="187" t="s">
        <v>153</v>
      </c>
      <c r="E22" s="187">
        <v>0.83499999999999996</v>
      </c>
      <c r="F22" s="187">
        <v>60.728999999999999</v>
      </c>
      <c r="G22" s="187">
        <v>141.816</v>
      </c>
      <c r="J22" s="190">
        <f t="shared" si="0"/>
        <v>0.11117784499999998</v>
      </c>
      <c r="K22" s="190">
        <f t="shared" si="1"/>
        <v>0.41655289600000001</v>
      </c>
      <c r="L22" s="190">
        <f t="shared" si="2"/>
        <v>13.314711976047903</v>
      </c>
      <c r="M22" s="190">
        <f t="shared" si="3"/>
        <v>49.886574371257488</v>
      </c>
    </row>
    <row r="23" spans="1:13" x14ac:dyDescent="0.2">
      <c r="A23" s="187" t="s">
        <v>111</v>
      </c>
      <c r="B23" s="187">
        <v>17</v>
      </c>
      <c r="C23" s="187" t="s">
        <v>154</v>
      </c>
      <c r="D23" s="187" t="s">
        <v>155</v>
      </c>
      <c r="E23" s="187">
        <v>0.84399999999999997</v>
      </c>
      <c r="F23" s="187">
        <v>67.792000000000002</v>
      </c>
      <c r="G23" s="187">
        <v>137.69</v>
      </c>
      <c r="J23" s="190">
        <f t="shared" si="0"/>
        <v>0.12392655999999999</v>
      </c>
      <c r="K23" s="190">
        <f t="shared" si="1"/>
        <v>0.40466588999999997</v>
      </c>
      <c r="L23" s="190">
        <f t="shared" si="2"/>
        <v>14.683241706161137</v>
      </c>
      <c r="M23" s="190">
        <f t="shared" si="3"/>
        <v>47.946195497630328</v>
      </c>
    </row>
    <row r="24" spans="1:13" x14ac:dyDescent="0.2">
      <c r="A24" s="187" t="s">
        <v>111</v>
      </c>
      <c r="B24" s="187">
        <v>18</v>
      </c>
      <c r="C24" s="187" t="s">
        <v>156</v>
      </c>
      <c r="D24" s="187" t="s">
        <v>157</v>
      </c>
      <c r="E24" s="187">
        <v>0.82299999999999995</v>
      </c>
      <c r="F24" s="187">
        <v>64.995999999999995</v>
      </c>
      <c r="G24" s="187">
        <v>133.346</v>
      </c>
      <c r="J24" s="190">
        <f t="shared" si="0"/>
        <v>0.11887977999999998</v>
      </c>
      <c r="K24" s="190">
        <f t="shared" si="1"/>
        <v>0.39215082600000001</v>
      </c>
      <c r="L24" s="190">
        <f t="shared" si="2"/>
        <v>14.444687727825029</v>
      </c>
      <c r="M24" s="190">
        <f t="shared" si="3"/>
        <v>47.648946051032809</v>
      </c>
    </row>
    <row r="25" spans="1:13" x14ac:dyDescent="0.2">
      <c r="A25" s="187" t="s">
        <v>111</v>
      </c>
      <c r="B25" s="187">
        <v>19</v>
      </c>
      <c r="C25" s="187" t="s">
        <v>158</v>
      </c>
      <c r="D25" s="187" t="s">
        <v>159</v>
      </c>
      <c r="E25" s="187">
        <v>0.84</v>
      </c>
      <c r="F25" s="187">
        <v>62.692</v>
      </c>
      <c r="G25" s="187">
        <v>138.52600000000001</v>
      </c>
      <c r="J25" s="190">
        <f t="shared" si="0"/>
        <v>0.11472105999999999</v>
      </c>
      <c r="K25" s="190">
        <f t="shared" si="1"/>
        <v>0.40707440600000006</v>
      </c>
      <c r="L25" s="190">
        <f t="shared" si="2"/>
        <v>13.657269047619048</v>
      </c>
      <c r="M25" s="190">
        <f t="shared" si="3"/>
        <v>48.461238809523813</v>
      </c>
    </row>
    <row r="26" spans="1:13" x14ac:dyDescent="0.2">
      <c r="A26" s="187" t="s">
        <v>111</v>
      </c>
      <c r="B26" s="187">
        <v>20</v>
      </c>
      <c r="C26" s="187" t="s">
        <v>160</v>
      </c>
      <c r="D26" s="187" t="s">
        <v>161</v>
      </c>
      <c r="E26" s="187">
        <v>0.85</v>
      </c>
      <c r="F26" s="187">
        <v>65.572999999999993</v>
      </c>
      <c r="G26" s="187">
        <v>140.44999999999999</v>
      </c>
      <c r="J26" s="190">
        <f t="shared" si="0"/>
        <v>0.11992126499999999</v>
      </c>
      <c r="K26" s="190">
        <f t="shared" si="1"/>
        <v>0.41261744999999994</v>
      </c>
      <c r="L26" s="190">
        <f t="shared" si="2"/>
        <v>14.108384117647057</v>
      </c>
      <c r="M26" s="190">
        <f t="shared" si="3"/>
        <v>48.543229411764699</v>
      </c>
    </row>
    <row r="27" spans="1:13" x14ac:dyDescent="0.2">
      <c r="A27" s="187" t="s">
        <v>111</v>
      </c>
      <c r="B27" s="187">
        <v>21</v>
      </c>
      <c r="C27" s="187" t="s">
        <v>162</v>
      </c>
      <c r="D27" s="187" t="s">
        <v>163</v>
      </c>
      <c r="E27" s="187">
        <v>0.82599999999999996</v>
      </c>
      <c r="F27" s="187">
        <v>64.706999999999994</v>
      </c>
      <c r="G27" s="187">
        <v>135.72399999999999</v>
      </c>
      <c r="J27" s="190">
        <f t="shared" si="0"/>
        <v>0.11835813499999998</v>
      </c>
      <c r="K27" s="190">
        <f t="shared" si="1"/>
        <v>0.39900184399999999</v>
      </c>
      <c r="L27" s="190">
        <f t="shared" si="2"/>
        <v>14.329072033898301</v>
      </c>
      <c r="M27" s="190">
        <f t="shared" si="3"/>
        <v>48.305307990314773</v>
      </c>
    </row>
    <row r="28" spans="1:13" x14ac:dyDescent="0.2">
      <c r="A28" s="187" t="s">
        <v>111</v>
      </c>
      <c r="B28" s="187">
        <v>22</v>
      </c>
      <c r="C28" s="187" t="s">
        <v>164</v>
      </c>
      <c r="D28" s="187" t="s">
        <v>165</v>
      </c>
      <c r="E28" s="187">
        <v>0.84899999999999998</v>
      </c>
      <c r="F28" s="187">
        <v>61.545999999999999</v>
      </c>
      <c r="G28" s="187">
        <v>144.46799999999999</v>
      </c>
      <c r="J28" s="190">
        <f t="shared" si="0"/>
        <v>0.11265252999999999</v>
      </c>
      <c r="K28" s="190">
        <f t="shared" si="1"/>
        <v>0.42419330799999999</v>
      </c>
      <c r="L28" s="190">
        <f t="shared" si="2"/>
        <v>13.268849234393404</v>
      </c>
      <c r="M28" s="190">
        <f t="shared" si="3"/>
        <v>49.963876089517079</v>
      </c>
    </row>
    <row r="29" spans="1:13" x14ac:dyDescent="0.2">
      <c r="A29" s="187" t="s">
        <v>111</v>
      </c>
      <c r="B29" s="187">
        <v>23</v>
      </c>
      <c r="C29" s="187" t="s">
        <v>166</v>
      </c>
      <c r="D29" s="187" t="s">
        <v>167</v>
      </c>
      <c r="E29" s="187">
        <v>0.83499999999999996</v>
      </c>
      <c r="F29" s="187">
        <v>64.25</v>
      </c>
      <c r="G29" s="187">
        <v>139.297</v>
      </c>
      <c r="J29" s="190">
        <f t="shared" si="0"/>
        <v>0.11753324999999999</v>
      </c>
      <c r="K29" s="190">
        <f t="shared" si="1"/>
        <v>0.40929565699999998</v>
      </c>
      <c r="L29" s="190">
        <f t="shared" si="2"/>
        <v>14.075838323353294</v>
      </c>
      <c r="M29" s="190">
        <f t="shared" si="3"/>
        <v>49.01744395209581</v>
      </c>
    </row>
    <row r="30" spans="1:13" x14ac:dyDescent="0.2">
      <c r="A30" s="187" t="s">
        <v>111</v>
      </c>
      <c r="B30" s="187">
        <v>24</v>
      </c>
      <c r="C30" s="187" t="s">
        <v>168</v>
      </c>
      <c r="D30" s="187" t="s">
        <v>169</v>
      </c>
      <c r="E30" s="187">
        <v>0.81</v>
      </c>
      <c r="F30" s="187">
        <v>62.530999999999999</v>
      </c>
      <c r="G30" s="187">
        <v>130.03800000000001</v>
      </c>
      <c r="J30" s="190">
        <f t="shared" si="0"/>
        <v>0.11443045499999999</v>
      </c>
      <c r="K30" s="190">
        <f t="shared" si="1"/>
        <v>0.38262047800000004</v>
      </c>
      <c r="L30" s="190">
        <f t="shared" si="2"/>
        <v>14.127216666666664</v>
      </c>
      <c r="M30" s="190">
        <f t="shared" si="3"/>
        <v>47.237096049382721</v>
      </c>
    </row>
    <row r="31" spans="1:13" x14ac:dyDescent="0.2">
      <c r="A31" s="187" t="s">
        <v>111</v>
      </c>
      <c r="B31" s="187">
        <v>25</v>
      </c>
      <c r="C31" s="187" t="s">
        <v>170</v>
      </c>
      <c r="D31" s="187" t="s">
        <v>171</v>
      </c>
      <c r="E31" s="187">
        <v>0.83499999999999996</v>
      </c>
      <c r="F31" s="187">
        <v>61.786999999999999</v>
      </c>
      <c r="G31" s="187">
        <v>140.505</v>
      </c>
      <c r="J31" s="190">
        <f t="shared" si="0"/>
        <v>0.11308753499999999</v>
      </c>
      <c r="K31" s="190">
        <f t="shared" si="1"/>
        <v>0.412775905</v>
      </c>
      <c r="L31" s="190">
        <f t="shared" si="2"/>
        <v>13.543417365269461</v>
      </c>
      <c r="M31" s="190">
        <f t="shared" si="3"/>
        <v>49.434240119760481</v>
      </c>
    </row>
    <row r="32" spans="1:13" x14ac:dyDescent="0.2">
      <c r="A32" s="187" t="s">
        <v>111</v>
      </c>
      <c r="B32" s="187">
        <v>26</v>
      </c>
      <c r="C32" s="187" t="s">
        <v>172</v>
      </c>
      <c r="D32" s="187" t="s">
        <v>173</v>
      </c>
      <c r="E32" s="187">
        <v>0.82799999999999996</v>
      </c>
      <c r="F32" s="187">
        <v>61.868000000000002</v>
      </c>
      <c r="G32" s="187">
        <v>139.63399999999999</v>
      </c>
      <c r="J32" s="190">
        <f t="shared" si="0"/>
        <v>0.11323374</v>
      </c>
      <c r="K32" s="190">
        <f t="shared" si="1"/>
        <v>0.41026655399999995</v>
      </c>
      <c r="L32" s="190">
        <f t="shared" si="2"/>
        <v>13.675572463768116</v>
      </c>
      <c r="M32" s="190">
        <f t="shared" si="3"/>
        <v>49.549100724637682</v>
      </c>
    </row>
    <row r="33" spans="1:13" x14ac:dyDescent="0.2">
      <c r="A33" s="187" t="s">
        <v>111</v>
      </c>
      <c r="B33" s="187">
        <v>27</v>
      </c>
      <c r="C33" s="187" t="s">
        <v>174</v>
      </c>
      <c r="D33" s="187" t="s">
        <v>175</v>
      </c>
      <c r="E33" s="187">
        <v>0.82299999999999995</v>
      </c>
      <c r="F33" s="187">
        <v>62.597000000000001</v>
      </c>
      <c r="G33" s="187">
        <v>137.72499999999999</v>
      </c>
      <c r="J33" s="190">
        <f t="shared" si="0"/>
        <v>0.114549585</v>
      </c>
      <c r="K33" s="190">
        <f t="shared" si="1"/>
        <v>0.40476672499999999</v>
      </c>
      <c r="L33" s="190">
        <f t="shared" si="2"/>
        <v>13.918540097205344</v>
      </c>
      <c r="M33" s="190">
        <f t="shared" si="3"/>
        <v>49.181862089914944</v>
      </c>
    </row>
    <row r="34" spans="1:13" x14ac:dyDescent="0.2">
      <c r="A34" s="187" t="s">
        <v>111</v>
      </c>
      <c r="B34" s="187">
        <v>28</v>
      </c>
      <c r="C34" s="187" t="s">
        <v>176</v>
      </c>
      <c r="D34" s="187" t="s">
        <v>177</v>
      </c>
      <c r="E34" s="187">
        <v>0.84099999999999997</v>
      </c>
      <c r="F34" s="187">
        <v>66.096000000000004</v>
      </c>
      <c r="G34" s="187">
        <v>139.53399999999999</v>
      </c>
      <c r="J34" s="190">
        <f t="shared" si="0"/>
        <v>0.12086527999999999</v>
      </c>
      <c r="K34" s="190">
        <f t="shared" si="1"/>
        <v>0.40997845399999999</v>
      </c>
      <c r="L34" s="190">
        <f t="shared" si="2"/>
        <v>14.371614744351962</v>
      </c>
      <c r="M34" s="190">
        <f t="shared" si="3"/>
        <v>48.748924375743165</v>
      </c>
    </row>
    <row r="35" spans="1:13" x14ac:dyDescent="0.2">
      <c r="A35" s="187" t="s">
        <v>111</v>
      </c>
      <c r="B35" s="187">
        <v>29</v>
      </c>
      <c r="C35" s="187" t="s">
        <v>178</v>
      </c>
      <c r="D35" s="187" t="s">
        <v>179</v>
      </c>
      <c r="E35" s="187">
        <v>0.84299999999999997</v>
      </c>
      <c r="F35" s="187">
        <v>64.602999999999994</v>
      </c>
      <c r="G35" s="187">
        <v>138.226</v>
      </c>
      <c r="J35" s="190">
        <f t="shared" si="0"/>
        <v>0.11817041499999999</v>
      </c>
      <c r="K35" s="190">
        <f t="shared" si="1"/>
        <v>0.40621010600000002</v>
      </c>
      <c r="L35" s="190">
        <f t="shared" si="2"/>
        <v>14.017842823250296</v>
      </c>
      <c r="M35" s="190">
        <f t="shared" si="3"/>
        <v>48.1862521945433</v>
      </c>
    </row>
    <row r="36" spans="1:13" x14ac:dyDescent="0.2">
      <c r="A36" s="187" t="s">
        <v>111</v>
      </c>
      <c r="B36" s="187">
        <v>30</v>
      </c>
      <c r="C36" s="187" t="s">
        <v>180</v>
      </c>
      <c r="D36" s="187" t="s">
        <v>181</v>
      </c>
      <c r="E36" s="187">
        <v>0.83399999999999996</v>
      </c>
      <c r="F36" s="187">
        <v>63.957000000000001</v>
      </c>
      <c r="G36" s="187">
        <v>140.76300000000001</v>
      </c>
      <c r="J36" s="190">
        <f t="shared" si="0"/>
        <v>0.11700438499999999</v>
      </c>
      <c r="K36" s="190">
        <f t="shared" si="1"/>
        <v>0.413519203</v>
      </c>
      <c r="L36" s="190">
        <f t="shared" si="2"/>
        <v>14.029302757793763</v>
      </c>
      <c r="M36" s="190">
        <f t="shared" si="3"/>
        <v>49.582638249400482</v>
      </c>
    </row>
    <row r="37" spans="1:13" x14ac:dyDescent="0.2">
      <c r="A37" s="187" t="s">
        <v>111</v>
      </c>
      <c r="B37" s="187">
        <v>31</v>
      </c>
      <c r="C37" s="187" t="s">
        <v>182</v>
      </c>
      <c r="D37" s="187" t="s">
        <v>183</v>
      </c>
      <c r="E37" s="187">
        <v>0.84899999999999998</v>
      </c>
      <c r="F37" s="187">
        <v>61.414999999999999</v>
      </c>
      <c r="G37" s="187">
        <v>142.292</v>
      </c>
      <c r="J37" s="190">
        <f t="shared" si="0"/>
        <v>0.11241607499999999</v>
      </c>
      <c r="K37" s="190">
        <f t="shared" si="1"/>
        <v>0.417924252</v>
      </c>
      <c r="L37" s="190">
        <f t="shared" si="2"/>
        <v>13.240998233215548</v>
      </c>
      <c r="M37" s="190">
        <f t="shared" si="3"/>
        <v>49.225471378091875</v>
      </c>
    </row>
    <row r="38" spans="1:13" x14ac:dyDescent="0.2">
      <c r="A38" s="187" t="s">
        <v>111</v>
      </c>
      <c r="B38" s="187">
        <v>32</v>
      </c>
      <c r="C38" s="187" t="s">
        <v>184</v>
      </c>
      <c r="D38" s="187" t="s">
        <v>185</v>
      </c>
      <c r="E38" s="187">
        <v>0.84799999999999998</v>
      </c>
      <c r="F38" s="187">
        <v>66.545000000000002</v>
      </c>
      <c r="G38" s="187">
        <v>137.18899999999999</v>
      </c>
      <c r="J38" s="190">
        <f t="shared" si="0"/>
        <v>0.121675725</v>
      </c>
      <c r="K38" s="190">
        <f t="shared" si="1"/>
        <v>0.40322250900000001</v>
      </c>
      <c r="L38" s="190">
        <f t="shared" si="2"/>
        <v>14.348552476415094</v>
      </c>
      <c r="M38" s="190">
        <f t="shared" si="3"/>
        <v>47.549824174528304</v>
      </c>
    </row>
    <row r="39" spans="1:13" x14ac:dyDescent="0.2">
      <c r="A39" s="187" t="s">
        <v>111</v>
      </c>
      <c r="B39" s="187">
        <v>33</v>
      </c>
      <c r="C39" s="187" t="s">
        <v>184</v>
      </c>
      <c r="D39" s="187" t="s">
        <v>186</v>
      </c>
      <c r="E39" s="187">
        <v>0.82799999999999996</v>
      </c>
      <c r="F39" s="187">
        <v>65.031000000000006</v>
      </c>
      <c r="G39" s="187">
        <v>133.75299999999999</v>
      </c>
      <c r="J39" s="190">
        <f t="shared" si="0"/>
        <v>0.118942955</v>
      </c>
      <c r="K39" s="190">
        <f t="shared" si="1"/>
        <v>0.39332339299999997</v>
      </c>
      <c r="L39" s="190">
        <f t="shared" si="2"/>
        <v>14.365091183574879</v>
      </c>
      <c r="M39" s="190">
        <f t="shared" si="3"/>
        <v>47.502825241545892</v>
      </c>
    </row>
    <row r="40" spans="1:13" x14ac:dyDescent="0.2">
      <c r="A40" s="187" t="s">
        <v>111</v>
      </c>
      <c r="B40" s="187">
        <v>34</v>
      </c>
      <c r="C40" s="187" t="s">
        <v>97</v>
      </c>
      <c r="D40" s="187" t="s">
        <v>367</v>
      </c>
      <c r="E40" s="187">
        <v>0.80300000000000005</v>
      </c>
      <c r="F40" s="187">
        <v>41.274000000000001</v>
      </c>
      <c r="G40" s="187">
        <v>109.687</v>
      </c>
      <c r="J40" s="190">
        <f t="shared" si="0"/>
        <v>7.6061569999999995E-2</v>
      </c>
      <c r="K40" s="190">
        <f t="shared" si="1"/>
        <v>0.32398924699999998</v>
      </c>
      <c r="L40" s="190">
        <f t="shared" si="2"/>
        <v>9.4721755915317551</v>
      </c>
      <c r="M40" s="190">
        <f t="shared" si="3"/>
        <v>40.347353300124524</v>
      </c>
    </row>
    <row r="41" spans="1:13" x14ac:dyDescent="0.2">
      <c r="A41" s="187" t="s">
        <v>111</v>
      </c>
      <c r="B41" s="187">
        <v>35</v>
      </c>
      <c r="C41" s="187" t="s">
        <v>98</v>
      </c>
      <c r="D41" s="187" t="s">
        <v>367</v>
      </c>
      <c r="E41" s="187">
        <v>0.79100000000000004</v>
      </c>
      <c r="F41" s="187">
        <v>40.591999999999999</v>
      </c>
      <c r="G41" s="187">
        <v>107.91800000000001</v>
      </c>
      <c r="J41" s="190">
        <f t="shared" si="0"/>
        <v>7.483055999999999E-2</v>
      </c>
      <c r="K41" s="190">
        <f t="shared" si="1"/>
        <v>0.318892758</v>
      </c>
      <c r="L41" s="190">
        <f t="shared" si="2"/>
        <v>9.4602477876106175</v>
      </c>
      <c r="M41" s="190">
        <f t="shared" si="3"/>
        <v>40.31514007585335</v>
      </c>
    </row>
    <row r="42" spans="1:13" x14ac:dyDescent="0.2">
      <c r="A42" s="187" t="s">
        <v>111</v>
      </c>
      <c r="B42" s="187">
        <v>36</v>
      </c>
      <c r="C42" s="187" t="s">
        <v>105</v>
      </c>
      <c r="D42" s="187" t="s">
        <v>368</v>
      </c>
      <c r="E42" s="187">
        <v>0.74099999999999999</v>
      </c>
      <c r="F42" s="187">
        <v>41.600999999999999</v>
      </c>
      <c r="G42" s="187">
        <v>109.72</v>
      </c>
      <c r="J42" s="190">
        <f t="shared" si="0"/>
        <v>7.665180499999999E-2</v>
      </c>
      <c r="K42" s="190">
        <f t="shared" si="1"/>
        <v>0.32408431999999998</v>
      </c>
      <c r="L42" s="190">
        <f t="shared" si="2"/>
        <v>10.344373144399459</v>
      </c>
      <c r="M42" s="190">
        <f t="shared" si="3"/>
        <v>43.736075573549257</v>
      </c>
    </row>
    <row r="43" spans="1:13" x14ac:dyDescent="0.2">
      <c r="A43" s="187" t="s">
        <v>111</v>
      </c>
      <c r="B43" s="187">
        <v>37</v>
      </c>
      <c r="C43" s="187" t="s">
        <v>106</v>
      </c>
      <c r="D43" s="187" t="s">
        <v>368</v>
      </c>
      <c r="E43" s="187">
        <v>0.84499999999999997</v>
      </c>
      <c r="F43" s="187">
        <v>47.326999999999998</v>
      </c>
      <c r="G43" s="187">
        <v>125.215</v>
      </c>
      <c r="J43" s="190">
        <f t="shared" si="0"/>
        <v>8.6987234999999982E-2</v>
      </c>
      <c r="K43" s="190">
        <f t="shared" si="1"/>
        <v>0.368725415</v>
      </c>
      <c r="L43" s="190">
        <f t="shared" si="2"/>
        <v>10.294347337278104</v>
      </c>
      <c r="M43" s="190">
        <f t="shared" si="3"/>
        <v>43.636143786982252</v>
      </c>
    </row>
    <row r="44" spans="1:13" x14ac:dyDescent="0.2">
      <c r="A44" s="187" t="s">
        <v>111</v>
      </c>
      <c r="B44" s="187">
        <v>38</v>
      </c>
      <c r="C44" s="187" t="s">
        <v>114</v>
      </c>
      <c r="D44" s="187" t="s">
        <v>140</v>
      </c>
      <c r="E44" s="187">
        <v>0.70699999999999996</v>
      </c>
      <c r="F44" s="187">
        <v>50.133000000000003</v>
      </c>
      <c r="G44" s="187">
        <v>119.06100000000001</v>
      </c>
      <c r="J44" s="190">
        <f t="shared" si="0"/>
        <v>9.2052065000000002E-2</v>
      </c>
      <c r="K44" s="190">
        <f t="shared" si="1"/>
        <v>0.35099574100000003</v>
      </c>
      <c r="L44" s="190">
        <f t="shared" si="2"/>
        <v>13.020094059405944</v>
      </c>
      <c r="M44" s="190">
        <f t="shared" si="3"/>
        <v>49.645790806223488</v>
      </c>
    </row>
    <row r="45" spans="1:13" x14ac:dyDescent="0.2">
      <c r="A45" s="187" t="s">
        <v>111</v>
      </c>
      <c r="B45" s="187">
        <v>39</v>
      </c>
      <c r="C45" s="187" t="s">
        <v>393</v>
      </c>
      <c r="D45" s="187" t="s">
        <v>140</v>
      </c>
      <c r="E45" s="187">
        <v>0.755</v>
      </c>
      <c r="F45" s="187"/>
      <c r="G45" s="187"/>
      <c r="J45" s="190"/>
      <c r="K45" s="190"/>
      <c r="L45" s="190"/>
      <c r="M45" s="190"/>
    </row>
    <row r="46" spans="1:13" x14ac:dyDescent="0.2">
      <c r="A46" s="187" t="s">
        <v>111</v>
      </c>
      <c r="B46" s="187">
        <v>40</v>
      </c>
      <c r="C46" s="187" t="s">
        <v>187</v>
      </c>
      <c r="D46" s="187" t="s">
        <v>188</v>
      </c>
      <c r="E46" s="187">
        <v>0.82199999999999995</v>
      </c>
      <c r="F46" s="187">
        <v>58.515000000000001</v>
      </c>
      <c r="G46" s="187">
        <v>137.834</v>
      </c>
      <c r="J46" s="190">
        <f t="shared" si="0"/>
        <v>0.10718157499999999</v>
      </c>
      <c r="K46" s="190">
        <f t="shared" si="1"/>
        <v>0.40508075399999999</v>
      </c>
      <c r="L46" s="190">
        <f t="shared" si="2"/>
        <v>13.039121046228711</v>
      </c>
      <c r="M46" s="190">
        <f t="shared" si="3"/>
        <v>49.279897080291974</v>
      </c>
    </row>
    <row r="47" spans="1:13" x14ac:dyDescent="0.2">
      <c r="A47" s="187" t="s">
        <v>111</v>
      </c>
      <c r="B47" s="187">
        <v>41</v>
      </c>
      <c r="C47" s="187" t="s">
        <v>189</v>
      </c>
      <c r="D47" s="187" t="s">
        <v>190</v>
      </c>
      <c r="E47" s="187">
        <v>0.82399999999999995</v>
      </c>
      <c r="F47" s="187">
        <v>60.313000000000002</v>
      </c>
      <c r="G47" s="187">
        <v>140.31700000000001</v>
      </c>
      <c r="J47" s="190">
        <f t="shared" si="0"/>
        <v>0.110426965</v>
      </c>
      <c r="K47" s="190">
        <f t="shared" si="1"/>
        <v>0.41223427700000004</v>
      </c>
      <c r="L47" s="190">
        <f t="shared" si="2"/>
        <v>13.401330703883495</v>
      </c>
      <c r="M47" s="190">
        <f t="shared" si="3"/>
        <v>50.028431674757293</v>
      </c>
    </row>
    <row r="48" spans="1:13" x14ac:dyDescent="0.2">
      <c r="A48" s="187" t="s">
        <v>111</v>
      </c>
      <c r="B48" s="187">
        <v>42</v>
      </c>
      <c r="C48" s="187" t="s">
        <v>191</v>
      </c>
      <c r="D48" s="187" t="s">
        <v>192</v>
      </c>
      <c r="E48" s="187">
        <v>0.80300000000000005</v>
      </c>
      <c r="F48" s="187">
        <v>116.136</v>
      </c>
      <c r="G48" s="187">
        <v>261.29599999999999</v>
      </c>
      <c r="J48" s="190">
        <f t="shared" si="0"/>
        <v>0.21118747999999998</v>
      </c>
      <c r="K48" s="190">
        <f t="shared" si="1"/>
        <v>0.76077477599999999</v>
      </c>
      <c r="L48" s="190">
        <f t="shared" si="2"/>
        <v>26.299810709838106</v>
      </c>
      <c r="M48" s="190">
        <f t="shared" si="3"/>
        <v>94.74156612702366</v>
      </c>
    </row>
    <row r="49" spans="1:13" x14ac:dyDescent="0.2">
      <c r="A49" s="187" t="s">
        <v>111</v>
      </c>
      <c r="B49" s="187">
        <v>43</v>
      </c>
      <c r="C49" s="187" t="s">
        <v>193</v>
      </c>
      <c r="D49" s="187" t="s">
        <v>194</v>
      </c>
      <c r="E49" s="187">
        <v>0.83799999999999997</v>
      </c>
      <c r="F49" s="187">
        <v>64.995999999999995</v>
      </c>
      <c r="G49" s="187">
        <v>136.05500000000001</v>
      </c>
      <c r="J49" s="190">
        <f t="shared" si="0"/>
        <v>0.11887977999999998</v>
      </c>
      <c r="K49" s="190">
        <f t="shared" si="1"/>
        <v>0.39995545500000002</v>
      </c>
      <c r="L49" s="190">
        <f t="shared" si="2"/>
        <v>14.186131264916465</v>
      </c>
      <c r="M49" s="190">
        <f t="shared" si="3"/>
        <v>47.727381264916474</v>
      </c>
    </row>
    <row r="50" spans="1:13" x14ac:dyDescent="0.2">
      <c r="A50" s="187" t="s">
        <v>111</v>
      </c>
      <c r="B50" s="187">
        <v>44</v>
      </c>
      <c r="C50" s="187" t="s">
        <v>195</v>
      </c>
      <c r="D50" s="187" t="s">
        <v>196</v>
      </c>
      <c r="E50" s="187">
        <v>0.80200000000000005</v>
      </c>
      <c r="F50" s="187">
        <v>62.101999999999997</v>
      </c>
      <c r="G50" s="187">
        <v>133.07</v>
      </c>
      <c r="J50" s="190">
        <f t="shared" si="0"/>
        <v>0.11365610999999999</v>
      </c>
      <c r="K50" s="190">
        <f t="shared" si="1"/>
        <v>0.39135566999999999</v>
      </c>
      <c r="L50" s="190">
        <f t="shared" si="2"/>
        <v>14.171584788029923</v>
      </c>
      <c r="M50" s="190">
        <f t="shared" si="3"/>
        <v>48.797465087281793</v>
      </c>
    </row>
    <row r="51" spans="1:13" x14ac:dyDescent="0.2">
      <c r="A51" s="187" t="s">
        <v>111</v>
      </c>
      <c r="B51" s="187">
        <v>45</v>
      </c>
      <c r="C51" s="187" t="s">
        <v>197</v>
      </c>
      <c r="D51" s="187" t="s">
        <v>198</v>
      </c>
      <c r="E51" s="187">
        <v>0.80900000000000005</v>
      </c>
      <c r="F51" s="187">
        <v>59.113999999999997</v>
      </c>
      <c r="G51" s="187">
        <v>136.809</v>
      </c>
      <c r="J51" s="190">
        <f t="shared" si="0"/>
        <v>0.10826276999999998</v>
      </c>
      <c r="K51" s="190">
        <f t="shared" si="1"/>
        <v>0.40212772899999999</v>
      </c>
      <c r="L51" s="190">
        <f t="shared" si="2"/>
        <v>13.382295426452407</v>
      </c>
      <c r="M51" s="190">
        <f t="shared" si="3"/>
        <v>49.706765018541404</v>
      </c>
    </row>
    <row r="52" spans="1:13" x14ac:dyDescent="0.2">
      <c r="A52" s="187" t="s">
        <v>111</v>
      </c>
      <c r="B52" s="187">
        <v>46</v>
      </c>
      <c r="C52" s="187" t="s">
        <v>199</v>
      </c>
      <c r="D52" s="187" t="s">
        <v>200</v>
      </c>
      <c r="E52" s="187">
        <v>0.81299999999999994</v>
      </c>
      <c r="F52" s="187">
        <v>47.942999999999998</v>
      </c>
      <c r="G52" s="187">
        <v>150.084</v>
      </c>
      <c r="J52" s="190">
        <f t="shared" si="0"/>
        <v>8.8099114999999992E-2</v>
      </c>
      <c r="K52" s="190">
        <f t="shared" si="1"/>
        <v>0.44037300400000001</v>
      </c>
      <c r="L52" s="190">
        <f t="shared" si="2"/>
        <v>10.836299507995079</v>
      </c>
      <c r="M52" s="190">
        <f t="shared" si="3"/>
        <v>54.166421156211563</v>
      </c>
    </row>
    <row r="53" spans="1:13" x14ac:dyDescent="0.2">
      <c r="A53" s="187" t="s">
        <v>111</v>
      </c>
      <c r="B53" s="187">
        <v>47</v>
      </c>
      <c r="C53" s="187" t="s">
        <v>201</v>
      </c>
      <c r="D53" s="187" t="s">
        <v>202</v>
      </c>
      <c r="E53" s="187">
        <v>0.83899999999999997</v>
      </c>
      <c r="F53" s="187">
        <v>55.613</v>
      </c>
      <c r="G53" s="187">
        <v>151.31800000000001</v>
      </c>
      <c r="J53" s="190">
        <f t="shared" si="0"/>
        <v>0.101943465</v>
      </c>
      <c r="K53" s="190">
        <f t="shared" si="1"/>
        <v>0.44392815800000002</v>
      </c>
      <c r="L53" s="190">
        <f t="shared" si="2"/>
        <v>12.150591775923719</v>
      </c>
      <c r="M53" s="190">
        <f t="shared" si="3"/>
        <v>52.911580214541118</v>
      </c>
    </row>
    <row r="54" spans="1:13" x14ac:dyDescent="0.2">
      <c r="A54" s="187" t="s">
        <v>111</v>
      </c>
      <c r="B54" s="187">
        <v>48</v>
      </c>
      <c r="C54" s="187" t="s">
        <v>203</v>
      </c>
      <c r="D54" s="187" t="s">
        <v>204</v>
      </c>
      <c r="E54" s="187">
        <v>0.80300000000000005</v>
      </c>
      <c r="F54" s="187">
        <v>41.493000000000002</v>
      </c>
      <c r="G54" s="187">
        <v>148.67099999999999</v>
      </c>
      <c r="J54" s="190">
        <f t="shared" si="0"/>
        <v>7.6456864999999999E-2</v>
      </c>
      <c r="K54" s="190">
        <f t="shared" si="1"/>
        <v>0.43630215099999997</v>
      </c>
      <c r="L54" s="190">
        <f t="shared" si="2"/>
        <v>9.5214028642590272</v>
      </c>
      <c r="M54" s="190">
        <f t="shared" si="3"/>
        <v>54.334016313823156</v>
      </c>
    </row>
    <row r="55" spans="1:13" x14ac:dyDescent="0.2">
      <c r="A55" s="187" t="s">
        <v>111</v>
      </c>
      <c r="B55" s="187">
        <v>49</v>
      </c>
      <c r="C55" s="187" t="s">
        <v>205</v>
      </c>
      <c r="D55" s="187" t="s">
        <v>206</v>
      </c>
      <c r="E55" s="187">
        <v>0.82799999999999996</v>
      </c>
      <c r="F55" s="187">
        <v>61.991999999999997</v>
      </c>
      <c r="G55" s="187">
        <v>139.642</v>
      </c>
      <c r="J55" s="190">
        <f t="shared" si="0"/>
        <v>0.11345755999999999</v>
      </c>
      <c r="K55" s="190">
        <f t="shared" si="1"/>
        <v>0.41028960199999998</v>
      </c>
      <c r="L55" s="190">
        <f t="shared" si="2"/>
        <v>13.702603864734296</v>
      </c>
      <c r="M55" s="190">
        <f t="shared" si="3"/>
        <v>49.551884299516907</v>
      </c>
    </row>
    <row r="56" spans="1:13" x14ac:dyDescent="0.2">
      <c r="A56" s="187" t="s">
        <v>111</v>
      </c>
      <c r="B56" s="187">
        <v>50</v>
      </c>
      <c r="C56" s="187" t="s">
        <v>207</v>
      </c>
      <c r="D56" s="187" t="s">
        <v>208</v>
      </c>
      <c r="E56" s="187">
        <v>0.84299999999999997</v>
      </c>
      <c r="F56" s="187">
        <v>59.420999999999999</v>
      </c>
      <c r="G56" s="187">
        <v>147.90700000000001</v>
      </c>
      <c r="J56" s="190">
        <f t="shared" si="0"/>
        <v>0.10881690499999999</v>
      </c>
      <c r="K56" s="190">
        <f t="shared" si="1"/>
        <v>0.43410106700000001</v>
      </c>
      <c r="L56" s="190">
        <f t="shared" si="2"/>
        <v>12.90829240806643</v>
      </c>
      <c r="M56" s="190">
        <f t="shared" si="3"/>
        <v>51.494788493475681</v>
      </c>
    </row>
    <row r="57" spans="1:13" x14ac:dyDescent="0.2">
      <c r="A57" s="187" t="s">
        <v>111</v>
      </c>
      <c r="B57" s="187">
        <v>51</v>
      </c>
      <c r="C57" s="187" t="s">
        <v>209</v>
      </c>
      <c r="D57" s="187" t="s">
        <v>210</v>
      </c>
      <c r="E57" s="187">
        <v>0.84499999999999997</v>
      </c>
      <c r="F57" s="187">
        <v>64.194000000000003</v>
      </c>
      <c r="G57" s="187">
        <v>142.55699999999999</v>
      </c>
      <c r="J57" s="190">
        <f t="shared" si="0"/>
        <v>0.11743217</v>
      </c>
      <c r="K57" s="190">
        <f t="shared" si="1"/>
        <v>0.41868771699999996</v>
      </c>
      <c r="L57" s="190">
        <f t="shared" si="2"/>
        <v>13.897298224852072</v>
      </c>
      <c r="M57" s="190">
        <f t="shared" si="3"/>
        <v>49.548842248520707</v>
      </c>
    </row>
    <row r="58" spans="1:13" x14ac:dyDescent="0.2">
      <c r="A58" s="187" t="s">
        <v>111</v>
      </c>
      <c r="B58" s="187">
        <v>52</v>
      </c>
      <c r="C58" s="187" t="s">
        <v>211</v>
      </c>
      <c r="D58" s="187" t="s">
        <v>212</v>
      </c>
      <c r="E58" s="187">
        <v>0.83799999999999997</v>
      </c>
      <c r="F58" s="187">
        <v>63.59</v>
      </c>
      <c r="G58" s="187">
        <v>139.78399999999999</v>
      </c>
      <c r="J58" s="190">
        <f t="shared" si="0"/>
        <v>0.11634195</v>
      </c>
      <c r="K58" s="190">
        <f t="shared" si="1"/>
        <v>0.41069870399999997</v>
      </c>
      <c r="L58" s="190">
        <f t="shared" si="2"/>
        <v>13.883287589498808</v>
      </c>
      <c r="M58" s="190">
        <f t="shared" si="3"/>
        <v>49.009391885441531</v>
      </c>
    </row>
    <row r="59" spans="1:13" x14ac:dyDescent="0.2">
      <c r="A59" s="187" t="s">
        <v>111</v>
      </c>
      <c r="B59" s="187">
        <v>53</v>
      </c>
      <c r="C59" s="187" t="s">
        <v>213</v>
      </c>
      <c r="D59" s="187" t="s">
        <v>214</v>
      </c>
      <c r="E59" s="187">
        <v>0.82299999999999995</v>
      </c>
      <c r="F59" s="187">
        <v>60.654000000000003</v>
      </c>
      <c r="G59" s="187">
        <v>141.52000000000001</v>
      </c>
      <c r="J59" s="190">
        <f t="shared" si="0"/>
        <v>0.11104247</v>
      </c>
      <c r="K59" s="190">
        <f t="shared" si="1"/>
        <v>0.41570012000000001</v>
      </c>
      <c r="L59" s="190">
        <f t="shared" si="2"/>
        <v>13.492402187120293</v>
      </c>
      <c r="M59" s="190">
        <f t="shared" si="3"/>
        <v>50.510342648845686</v>
      </c>
    </row>
    <row r="60" spans="1:13" x14ac:dyDescent="0.2">
      <c r="A60" s="187" t="s">
        <v>111</v>
      </c>
      <c r="B60" s="187">
        <v>54</v>
      </c>
      <c r="C60" s="187" t="s">
        <v>215</v>
      </c>
      <c r="D60" s="187" t="s">
        <v>216</v>
      </c>
      <c r="E60" s="187">
        <v>0.82599999999999996</v>
      </c>
      <c r="F60" s="187">
        <v>55.802</v>
      </c>
      <c r="G60" s="187">
        <v>145.42099999999999</v>
      </c>
      <c r="J60" s="190">
        <f t="shared" si="0"/>
        <v>0.10228461</v>
      </c>
      <c r="K60" s="190">
        <f t="shared" si="1"/>
        <v>0.42693890099999998</v>
      </c>
      <c r="L60" s="190">
        <f t="shared" si="2"/>
        <v>12.383124697336562</v>
      </c>
      <c r="M60" s="190">
        <f t="shared" si="3"/>
        <v>51.687518280871672</v>
      </c>
    </row>
    <row r="61" spans="1:13" x14ac:dyDescent="0.2">
      <c r="A61" s="187" t="s">
        <v>111</v>
      </c>
      <c r="B61" s="187">
        <v>55</v>
      </c>
      <c r="C61" s="187" t="s">
        <v>217</v>
      </c>
      <c r="D61" s="187" t="s">
        <v>218</v>
      </c>
      <c r="E61" s="187">
        <v>0.80800000000000005</v>
      </c>
      <c r="F61" s="187">
        <v>42.058</v>
      </c>
      <c r="G61" s="187">
        <v>156.666</v>
      </c>
      <c r="J61" s="190">
        <f t="shared" si="0"/>
        <v>7.7476689999999987E-2</v>
      </c>
      <c r="K61" s="190">
        <f t="shared" si="1"/>
        <v>0.45933574599999999</v>
      </c>
      <c r="L61" s="190">
        <f t="shared" si="2"/>
        <v>9.5886992574257413</v>
      </c>
      <c r="M61" s="190">
        <f t="shared" si="3"/>
        <v>56.848483415841578</v>
      </c>
    </row>
    <row r="62" spans="1:13" x14ac:dyDescent="0.2">
      <c r="A62" s="187" t="s">
        <v>111</v>
      </c>
      <c r="B62" s="187">
        <v>56</v>
      </c>
      <c r="C62" s="187" t="s">
        <v>219</v>
      </c>
      <c r="D62" s="187" t="s">
        <v>220</v>
      </c>
      <c r="E62" s="187">
        <v>0.84699999999999998</v>
      </c>
      <c r="F62" s="187">
        <v>62.360999999999997</v>
      </c>
      <c r="G62" s="187">
        <v>142.06700000000001</v>
      </c>
      <c r="J62" s="190">
        <f t="shared" si="0"/>
        <v>0.11412360499999999</v>
      </c>
      <c r="K62" s="190">
        <f t="shared" si="1"/>
        <v>0.41727602699999999</v>
      </c>
      <c r="L62" s="190">
        <f t="shared" si="2"/>
        <v>13.473861275088547</v>
      </c>
      <c r="M62" s="190">
        <f t="shared" si="3"/>
        <v>49.265174380165291</v>
      </c>
    </row>
    <row r="63" spans="1:13" x14ac:dyDescent="0.2">
      <c r="A63" s="187" t="s">
        <v>111</v>
      </c>
      <c r="B63" s="187">
        <v>57</v>
      </c>
      <c r="C63" s="187" t="s">
        <v>221</v>
      </c>
      <c r="D63" s="187" t="s">
        <v>222</v>
      </c>
      <c r="E63" s="187">
        <v>0.80800000000000005</v>
      </c>
      <c r="F63" s="187">
        <v>59.447000000000003</v>
      </c>
      <c r="G63" s="187">
        <v>140.172</v>
      </c>
      <c r="J63" s="190">
        <f t="shared" si="0"/>
        <v>0.10886383499999999</v>
      </c>
      <c r="K63" s="190">
        <f t="shared" si="1"/>
        <v>0.41181653200000001</v>
      </c>
      <c r="L63" s="190">
        <f t="shared" si="2"/>
        <v>13.473246905940591</v>
      </c>
      <c r="M63" s="190">
        <f t="shared" si="3"/>
        <v>50.967392574257417</v>
      </c>
    </row>
    <row r="64" spans="1:13" x14ac:dyDescent="0.2">
      <c r="A64" s="187" t="s">
        <v>111</v>
      </c>
      <c r="B64" s="187">
        <v>58</v>
      </c>
      <c r="C64" s="187" t="s">
        <v>223</v>
      </c>
      <c r="D64" s="187" t="s">
        <v>224</v>
      </c>
      <c r="E64" s="187">
        <v>0.80900000000000005</v>
      </c>
      <c r="F64" s="187">
        <v>60.801000000000002</v>
      </c>
      <c r="G64" s="187">
        <v>136.53800000000001</v>
      </c>
      <c r="J64" s="190">
        <f t="shared" si="0"/>
        <v>0.111307805</v>
      </c>
      <c r="K64" s="190">
        <f t="shared" si="1"/>
        <v>0.40134697800000002</v>
      </c>
      <c r="L64" s="190">
        <f t="shared" si="2"/>
        <v>13.758690358467243</v>
      </c>
      <c r="M64" s="190">
        <f t="shared" si="3"/>
        <v>49.610256860321385</v>
      </c>
    </row>
    <row r="65" spans="1:13" x14ac:dyDescent="0.2">
      <c r="A65" s="187" t="s">
        <v>111</v>
      </c>
      <c r="B65" s="187">
        <v>59</v>
      </c>
      <c r="C65" s="187" t="s">
        <v>225</v>
      </c>
      <c r="D65" s="187" t="s">
        <v>226</v>
      </c>
      <c r="E65" s="187">
        <v>0.82799999999999996</v>
      </c>
      <c r="F65" s="187">
        <v>61.634</v>
      </c>
      <c r="G65" s="187">
        <v>141.45599999999999</v>
      </c>
      <c r="J65" s="190">
        <f t="shared" si="0"/>
        <v>0.11281136999999999</v>
      </c>
      <c r="K65" s="190">
        <f t="shared" si="1"/>
        <v>0.41551573599999997</v>
      </c>
      <c r="L65" s="190">
        <f t="shared" si="2"/>
        <v>13.6245615942029</v>
      </c>
      <c r="M65" s="190">
        <f t="shared" si="3"/>
        <v>50.183059903381647</v>
      </c>
    </row>
    <row r="66" spans="1:13" x14ac:dyDescent="0.2">
      <c r="A66" s="187" t="s">
        <v>111</v>
      </c>
      <c r="B66" s="187">
        <v>60</v>
      </c>
      <c r="C66" s="187" t="s">
        <v>225</v>
      </c>
      <c r="D66" s="187" t="s">
        <v>227</v>
      </c>
      <c r="E66" s="187">
        <v>0.83699999999999997</v>
      </c>
      <c r="F66" s="187">
        <v>61.378999999999998</v>
      </c>
      <c r="G66" s="187">
        <v>143.25700000000001</v>
      </c>
      <c r="J66" s="190">
        <f t="shared" si="0"/>
        <v>0.11235109499999998</v>
      </c>
      <c r="K66" s="190">
        <f t="shared" si="1"/>
        <v>0.420704417</v>
      </c>
      <c r="L66" s="190">
        <f t="shared" si="2"/>
        <v>13.423069892473116</v>
      </c>
      <c r="M66" s="190">
        <f t="shared" si="3"/>
        <v>50.263371206690564</v>
      </c>
    </row>
    <row r="67" spans="1:13" x14ac:dyDescent="0.2">
      <c r="A67" s="187" t="s">
        <v>111</v>
      </c>
      <c r="B67" s="187">
        <v>61</v>
      </c>
      <c r="C67" s="187" t="s">
        <v>228</v>
      </c>
      <c r="D67" s="187" t="s">
        <v>229</v>
      </c>
      <c r="E67" s="187">
        <v>0.84799999999999998</v>
      </c>
      <c r="F67" s="187">
        <v>64.355000000000004</v>
      </c>
      <c r="G67" s="187">
        <v>143.059</v>
      </c>
      <c r="J67" s="190">
        <f t="shared" si="0"/>
        <v>0.117722775</v>
      </c>
      <c r="K67" s="190">
        <f t="shared" si="1"/>
        <v>0.42013397899999999</v>
      </c>
      <c r="L67" s="190">
        <f t="shared" si="2"/>
        <v>13.882402712264152</v>
      </c>
      <c r="M67" s="190">
        <f t="shared" si="3"/>
        <v>49.54410129716981</v>
      </c>
    </row>
    <row r="68" spans="1:13" x14ac:dyDescent="0.2">
      <c r="A68" s="187" t="s">
        <v>111</v>
      </c>
      <c r="B68" s="187">
        <v>62</v>
      </c>
      <c r="C68" s="187" t="s">
        <v>230</v>
      </c>
      <c r="D68" s="187" t="s">
        <v>231</v>
      </c>
      <c r="E68" s="187">
        <v>0.81299999999999994</v>
      </c>
      <c r="F68" s="187">
        <v>57.548000000000002</v>
      </c>
      <c r="G68" s="187">
        <v>139.10900000000001</v>
      </c>
      <c r="J68" s="190">
        <f t="shared" si="0"/>
        <v>0.10543614</v>
      </c>
      <c r="K68" s="190">
        <f t="shared" si="1"/>
        <v>0.40875402900000002</v>
      </c>
      <c r="L68" s="190">
        <f t="shared" si="2"/>
        <v>12.968774907749077</v>
      </c>
      <c r="M68" s="190">
        <f t="shared" si="3"/>
        <v>50.277248339483407</v>
      </c>
    </row>
    <row r="69" spans="1:13" x14ac:dyDescent="0.2">
      <c r="A69" s="187" t="s">
        <v>111</v>
      </c>
      <c r="B69" s="187">
        <v>63</v>
      </c>
      <c r="C69" s="187" t="s">
        <v>232</v>
      </c>
      <c r="D69" s="187" t="s">
        <v>233</v>
      </c>
      <c r="E69" s="187">
        <v>0.82199999999999995</v>
      </c>
      <c r="F69" s="187">
        <v>46.057000000000002</v>
      </c>
      <c r="G69" s="187">
        <v>157.15199999999999</v>
      </c>
      <c r="J69" s="190">
        <f t="shared" si="0"/>
        <v>8.4694884999999998E-2</v>
      </c>
      <c r="K69" s="190">
        <f t="shared" si="1"/>
        <v>0.46073591199999997</v>
      </c>
      <c r="L69" s="190">
        <f t="shared" si="2"/>
        <v>10.303513990267641</v>
      </c>
      <c r="M69" s="190">
        <f t="shared" si="3"/>
        <v>56.050597566909978</v>
      </c>
    </row>
    <row r="70" spans="1:13" x14ac:dyDescent="0.2">
      <c r="A70" s="187" t="s">
        <v>111</v>
      </c>
      <c r="B70" s="187">
        <v>64</v>
      </c>
      <c r="C70" s="187" t="s">
        <v>99</v>
      </c>
      <c r="D70" s="187" t="s">
        <v>367</v>
      </c>
      <c r="E70" s="187">
        <v>0.80200000000000005</v>
      </c>
      <c r="F70" s="187">
        <v>41.219000000000001</v>
      </c>
      <c r="G70" s="187">
        <v>109.053</v>
      </c>
      <c r="J70" s="190">
        <f t="shared" si="0"/>
        <v>7.5962294999999999E-2</v>
      </c>
      <c r="K70" s="190">
        <f t="shared" si="1"/>
        <v>0.322162693</v>
      </c>
      <c r="L70" s="190">
        <f t="shared" si="2"/>
        <v>9.4716078553615954</v>
      </c>
      <c r="M70" s="190">
        <f t="shared" si="3"/>
        <v>40.16991184538653</v>
      </c>
    </row>
    <row r="71" spans="1:13" x14ac:dyDescent="0.2">
      <c r="A71" s="187" t="s">
        <v>111</v>
      </c>
      <c r="B71" s="187">
        <v>65</v>
      </c>
      <c r="C71" s="187" t="s">
        <v>100</v>
      </c>
      <c r="D71" s="187" t="s">
        <v>367</v>
      </c>
      <c r="E71" s="187">
        <v>0.74</v>
      </c>
      <c r="F71" s="187">
        <v>38.106999999999999</v>
      </c>
      <c r="G71" s="187">
        <v>100.435</v>
      </c>
      <c r="J71" s="190">
        <f t="shared" ref="J71:J103" si="4">0.001805*F71 + 0.001562</f>
        <v>7.0345134999999989E-2</v>
      </c>
      <c r="K71" s="190">
        <f t="shared" ref="K71:K103" si="5">0.002881*G71 + 0.007981</f>
        <v>0.297334235</v>
      </c>
      <c r="L71" s="190">
        <f t="shared" ref="L71:L103" si="6">J71/E71*100</f>
        <v>9.5060993243243228</v>
      </c>
      <c r="M71" s="190">
        <f t="shared" ref="M71:M103" si="7">K71/E71*100</f>
        <v>40.180302027027025</v>
      </c>
    </row>
    <row r="72" spans="1:13" x14ac:dyDescent="0.2">
      <c r="A72" s="187" t="s">
        <v>111</v>
      </c>
      <c r="B72" s="187">
        <v>66</v>
      </c>
      <c r="C72" s="187" t="s">
        <v>107</v>
      </c>
      <c r="D72" s="187" t="s">
        <v>368</v>
      </c>
      <c r="E72" s="187">
        <v>0.83199999999999996</v>
      </c>
      <c r="F72" s="187">
        <v>46.277999999999999</v>
      </c>
      <c r="G72" s="187">
        <v>122.672</v>
      </c>
      <c r="J72" s="190">
        <f t="shared" si="4"/>
        <v>8.5093789999999989E-2</v>
      </c>
      <c r="K72" s="190">
        <f t="shared" si="5"/>
        <v>0.36139903200000001</v>
      </c>
      <c r="L72" s="190">
        <f t="shared" si="6"/>
        <v>10.227618990384615</v>
      </c>
      <c r="M72" s="190">
        <f t="shared" si="7"/>
        <v>43.437383653846155</v>
      </c>
    </row>
    <row r="73" spans="1:13" x14ac:dyDescent="0.2">
      <c r="A73" s="187" t="s">
        <v>111</v>
      </c>
      <c r="B73" s="187">
        <v>67</v>
      </c>
      <c r="C73" s="187" t="s">
        <v>108</v>
      </c>
      <c r="D73" s="187" t="s">
        <v>368</v>
      </c>
      <c r="E73" s="187">
        <v>0.77600000000000002</v>
      </c>
      <c r="F73" s="187">
        <v>43.332999999999998</v>
      </c>
      <c r="G73" s="187">
        <v>114.568</v>
      </c>
      <c r="J73" s="190">
        <f t="shared" si="4"/>
        <v>7.9778064999999995E-2</v>
      </c>
      <c r="K73" s="190">
        <f t="shared" si="5"/>
        <v>0.338051408</v>
      </c>
      <c r="L73" s="190">
        <f t="shared" si="6"/>
        <v>10.280678479381443</v>
      </c>
      <c r="M73" s="190">
        <f t="shared" si="7"/>
        <v>43.563325773195878</v>
      </c>
    </row>
    <row r="74" spans="1:13" x14ac:dyDescent="0.2">
      <c r="A74" s="187" t="s">
        <v>111</v>
      </c>
      <c r="B74" s="187">
        <v>68</v>
      </c>
      <c r="C74" s="187" t="s">
        <v>115</v>
      </c>
      <c r="D74" s="187" t="s">
        <v>140</v>
      </c>
      <c r="E74" s="187">
        <v>0.78900000000000003</v>
      </c>
      <c r="F74" s="187">
        <v>55.991</v>
      </c>
      <c r="G74" s="187">
        <v>132.58500000000001</v>
      </c>
      <c r="J74" s="190">
        <f t="shared" si="4"/>
        <v>0.10262575499999999</v>
      </c>
      <c r="K74" s="190">
        <f t="shared" si="5"/>
        <v>0.38995838500000002</v>
      </c>
      <c r="L74" s="190">
        <f t="shared" si="6"/>
        <v>13.007066539923953</v>
      </c>
      <c r="M74" s="190">
        <f t="shared" si="7"/>
        <v>49.424383396704691</v>
      </c>
    </row>
    <row r="75" spans="1:13" x14ac:dyDescent="0.2">
      <c r="A75" s="187" t="s">
        <v>111</v>
      </c>
      <c r="B75" s="187">
        <v>69</v>
      </c>
      <c r="C75" s="187" t="s">
        <v>116</v>
      </c>
      <c r="D75" s="187" t="s">
        <v>140</v>
      </c>
      <c r="E75" s="187">
        <v>0.753</v>
      </c>
      <c r="F75" s="187">
        <v>53.152999999999999</v>
      </c>
      <c r="G75" s="187">
        <v>126.36199999999999</v>
      </c>
      <c r="J75" s="190">
        <f t="shared" si="4"/>
        <v>9.7503164999999989E-2</v>
      </c>
      <c r="K75" s="190">
        <f t="shared" si="5"/>
        <v>0.37202992200000001</v>
      </c>
      <c r="L75" s="190">
        <f t="shared" si="6"/>
        <v>12.948627490039838</v>
      </c>
      <c r="M75" s="190">
        <f t="shared" si="7"/>
        <v>49.406364143426295</v>
      </c>
    </row>
    <row r="76" spans="1:13" x14ac:dyDescent="0.2">
      <c r="A76" s="187" t="s">
        <v>111</v>
      </c>
      <c r="B76" s="187">
        <v>70</v>
      </c>
      <c r="C76" s="187" t="s">
        <v>234</v>
      </c>
      <c r="D76" s="187" t="s">
        <v>235</v>
      </c>
      <c r="E76" s="187">
        <v>0.84399999999999997</v>
      </c>
      <c r="F76" s="187">
        <v>63.753</v>
      </c>
      <c r="G76" s="187">
        <v>145.125</v>
      </c>
      <c r="J76" s="190">
        <f t="shared" si="4"/>
        <v>0.11663616499999999</v>
      </c>
      <c r="K76" s="190">
        <f t="shared" si="5"/>
        <v>0.42608612499999998</v>
      </c>
      <c r="L76" s="190">
        <f t="shared" si="6"/>
        <v>13.819450829383886</v>
      </c>
      <c r="M76" s="190">
        <f t="shared" si="7"/>
        <v>50.484138033175356</v>
      </c>
    </row>
    <row r="77" spans="1:13" x14ac:dyDescent="0.2">
      <c r="A77" s="187" t="s">
        <v>111</v>
      </c>
      <c r="B77" s="187">
        <v>71</v>
      </c>
      <c r="C77" s="187" t="s">
        <v>236</v>
      </c>
      <c r="D77" s="187" t="s">
        <v>237</v>
      </c>
      <c r="E77" s="187">
        <v>0.84699999999999998</v>
      </c>
      <c r="F77" s="187">
        <v>65.316000000000003</v>
      </c>
      <c r="G77" s="187">
        <v>139.35300000000001</v>
      </c>
      <c r="J77" s="190">
        <f t="shared" si="4"/>
        <v>0.11945738</v>
      </c>
      <c r="K77" s="190">
        <f t="shared" si="5"/>
        <v>0.40945699300000005</v>
      </c>
      <c r="L77" s="190">
        <f t="shared" si="6"/>
        <v>14.103586776859506</v>
      </c>
      <c r="M77" s="190">
        <f t="shared" si="7"/>
        <v>48.342029870129878</v>
      </c>
    </row>
    <row r="78" spans="1:13" x14ac:dyDescent="0.2">
      <c r="A78" s="187" t="s">
        <v>111</v>
      </c>
      <c r="B78" s="187">
        <v>72</v>
      </c>
      <c r="C78" s="187" t="s">
        <v>238</v>
      </c>
      <c r="D78" s="187" t="s">
        <v>239</v>
      </c>
      <c r="E78" s="187">
        <v>0.84499999999999997</v>
      </c>
      <c r="F78" s="187">
        <v>65.048000000000002</v>
      </c>
      <c r="G78" s="187">
        <v>141.482</v>
      </c>
      <c r="J78" s="190">
        <f t="shared" si="4"/>
        <v>0.11897363999999999</v>
      </c>
      <c r="K78" s="190">
        <f t="shared" si="5"/>
        <v>0.41559064200000001</v>
      </c>
      <c r="L78" s="190">
        <f t="shared" si="6"/>
        <v>14.079720710059171</v>
      </c>
      <c r="M78" s="190">
        <f t="shared" si="7"/>
        <v>49.182324497041421</v>
      </c>
    </row>
    <row r="79" spans="1:13" x14ac:dyDescent="0.2">
      <c r="A79" s="187" t="s">
        <v>111</v>
      </c>
      <c r="B79" s="187">
        <v>73</v>
      </c>
      <c r="C79" s="187" t="s">
        <v>240</v>
      </c>
      <c r="D79" s="187" t="s">
        <v>241</v>
      </c>
      <c r="E79" s="187">
        <v>0.83899999999999997</v>
      </c>
      <c r="F79" s="187">
        <v>67.793999999999997</v>
      </c>
      <c r="G79" s="187">
        <v>137.11000000000001</v>
      </c>
      <c r="J79" s="190">
        <f t="shared" si="4"/>
        <v>0.12393016999999999</v>
      </c>
      <c r="K79" s="190">
        <f t="shared" si="5"/>
        <v>0.40299491000000004</v>
      </c>
      <c r="L79" s="190">
        <f t="shared" si="6"/>
        <v>14.771176400476756</v>
      </c>
      <c r="M79" s="190">
        <f t="shared" si="7"/>
        <v>48.03276638855781</v>
      </c>
    </row>
    <row r="80" spans="1:13" x14ac:dyDescent="0.2">
      <c r="A80" s="187" t="s">
        <v>111</v>
      </c>
      <c r="B80" s="187">
        <v>74</v>
      </c>
      <c r="C80" s="187" t="s">
        <v>242</v>
      </c>
      <c r="D80" s="187" t="s">
        <v>243</v>
      </c>
      <c r="E80" s="187">
        <v>0.82199999999999995</v>
      </c>
      <c r="F80" s="187">
        <v>62.816000000000003</v>
      </c>
      <c r="G80" s="187">
        <v>137.11500000000001</v>
      </c>
      <c r="J80" s="190">
        <f t="shared" si="4"/>
        <v>0.11494488</v>
      </c>
      <c r="K80" s="190">
        <f t="shared" si="5"/>
        <v>0.40300931500000003</v>
      </c>
      <c r="L80" s="190">
        <f t="shared" si="6"/>
        <v>13.983562043795622</v>
      </c>
      <c r="M80" s="190">
        <f t="shared" si="7"/>
        <v>49.02789720194648</v>
      </c>
    </row>
    <row r="81" spans="1:13" x14ac:dyDescent="0.2">
      <c r="A81" s="187" t="s">
        <v>363</v>
      </c>
      <c r="B81" s="187">
        <v>75</v>
      </c>
      <c r="C81" s="187" t="s">
        <v>244</v>
      </c>
      <c r="D81" s="187" t="s">
        <v>245</v>
      </c>
      <c r="E81" s="187">
        <v>0.85</v>
      </c>
      <c r="F81" s="187">
        <v>66.8</v>
      </c>
      <c r="G81" s="187">
        <v>139.34</v>
      </c>
      <c r="J81" s="190">
        <f t="shared" si="4"/>
        <v>0.12213599999999998</v>
      </c>
      <c r="K81" s="190">
        <f t="shared" si="5"/>
        <v>0.40941954000000003</v>
      </c>
      <c r="L81" s="190">
        <f t="shared" si="6"/>
        <v>14.368941176470587</v>
      </c>
      <c r="M81" s="190">
        <f t="shared" si="7"/>
        <v>48.167004705882356</v>
      </c>
    </row>
    <row r="82" spans="1:13" x14ac:dyDescent="0.2">
      <c r="A82" s="187" t="s">
        <v>363</v>
      </c>
      <c r="B82" s="187">
        <v>76</v>
      </c>
      <c r="C82" s="187" t="s">
        <v>246</v>
      </c>
      <c r="D82" s="187" t="s">
        <v>247</v>
      </c>
      <c r="E82" s="187">
        <v>0.81799999999999995</v>
      </c>
      <c r="F82" s="187">
        <v>52.156999999999996</v>
      </c>
      <c r="G82" s="187">
        <v>142.31800000000001</v>
      </c>
      <c r="J82" s="190">
        <f t="shared" si="4"/>
        <v>9.570538499999999E-2</v>
      </c>
      <c r="K82" s="190">
        <f t="shared" si="5"/>
        <v>0.41799915800000004</v>
      </c>
      <c r="L82" s="190">
        <f t="shared" si="6"/>
        <v>11.699924816625916</v>
      </c>
      <c r="M82" s="190">
        <f t="shared" si="7"/>
        <v>51.100141564792182</v>
      </c>
    </row>
    <row r="83" spans="1:13" x14ac:dyDescent="0.2">
      <c r="A83" s="187" t="s">
        <v>363</v>
      </c>
      <c r="B83" s="187">
        <v>77</v>
      </c>
      <c r="C83" s="187" t="s">
        <v>248</v>
      </c>
      <c r="D83" s="187" t="s">
        <v>249</v>
      </c>
      <c r="E83" s="187">
        <v>0.81599999999999995</v>
      </c>
      <c r="F83" s="187">
        <v>62.036999999999999</v>
      </c>
      <c r="G83" s="187">
        <v>136.376</v>
      </c>
      <c r="J83" s="190">
        <f t="shared" si="4"/>
        <v>0.11353878499999999</v>
      </c>
      <c r="K83" s="190">
        <f t="shared" si="5"/>
        <v>0.40088025599999999</v>
      </c>
      <c r="L83" s="190">
        <f t="shared" si="6"/>
        <v>13.914066789215687</v>
      </c>
      <c r="M83" s="190">
        <f t="shared" si="7"/>
        <v>49.127482352941179</v>
      </c>
    </row>
    <row r="84" spans="1:13" x14ac:dyDescent="0.2">
      <c r="A84" s="187" t="s">
        <v>363</v>
      </c>
      <c r="B84" s="187">
        <v>78</v>
      </c>
      <c r="C84" s="187" t="s">
        <v>250</v>
      </c>
      <c r="D84" s="187" t="s">
        <v>251</v>
      </c>
      <c r="E84" s="187">
        <v>0.84799999999999998</v>
      </c>
      <c r="F84" s="187">
        <v>58.076999999999998</v>
      </c>
      <c r="G84" s="187">
        <v>146.91200000000001</v>
      </c>
      <c r="J84" s="190">
        <f t="shared" si="4"/>
        <v>0.10639098499999999</v>
      </c>
      <c r="K84" s="190">
        <f t="shared" si="5"/>
        <v>0.43123447200000004</v>
      </c>
      <c r="L84" s="190">
        <f t="shared" si="6"/>
        <v>12.546106721698113</v>
      </c>
      <c r="M84" s="190">
        <f t="shared" si="7"/>
        <v>50.853121698113213</v>
      </c>
    </row>
    <row r="85" spans="1:13" x14ac:dyDescent="0.2">
      <c r="A85" s="187" t="s">
        <v>363</v>
      </c>
      <c r="B85" s="187">
        <v>79</v>
      </c>
      <c r="C85" s="187" t="s">
        <v>252</v>
      </c>
      <c r="D85" s="187" t="s">
        <v>253</v>
      </c>
      <c r="E85" s="187">
        <v>0.85</v>
      </c>
      <c r="F85" s="187">
        <v>66.989000000000004</v>
      </c>
      <c r="G85" s="187">
        <v>139.24799999999999</v>
      </c>
      <c r="J85" s="190">
        <f t="shared" si="4"/>
        <v>0.122477145</v>
      </c>
      <c r="K85" s="190">
        <f t="shared" si="5"/>
        <v>0.40915448799999998</v>
      </c>
      <c r="L85" s="190">
        <f t="shared" si="6"/>
        <v>14.409075882352941</v>
      </c>
      <c r="M85" s="190">
        <f t="shared" si="7"/>
        <v>48.135822117647059</v>
      </c>
    </row>
    <row r="86" spans="1:13" x14ac:dyDescent="0.2">
      <c r="A86" s="187" t="s">
        <v>363</v>
      </c>
      <c r="B86" s="187">
        <v>80</v>
      </c>
      <c r="C86" s="187" t="s">
        <v>254</v>
      </c>
      <c r="D86" s="187" t="s">
        <v>255</v>
      </c>
      <c r="E86" s="187">
        <v>0.81899999999999995</v>
      </c>
      <c r="F86" s="187">
        <v>62.807000000000002</v>
      </c>
      <c r="G86" s="187">
        <v>135.04499999999999</v>
      </c>
      <c r="J86" s="190">
        <f t="shared" si="4"/>
        <v>0.114928635</v>
      </c>
      <c r="K86" s="190">
        <f t="shared" si="5"/>
        <v>0.39704564499999995</v>
      </c>
      <c r="L86" s="190">
        <f t="shared" si="6"/>
        <v>14.032800366300368</v>
      </c>
      <c r="M86" s="190">
        <f t="shared" si="7"/>
        <v>48.479321733821727</v>
      </c>
    </row>
    <row r="87" spans="1:13" x14ac:dyDescent="0.2">
      <c r="A87" s="187" t="s">
        <v>363</v>
      </c>
      <c r="B87" s="187">
        <v>81</v>
      </c>
      <c r="C87" s="187" t="s">
        <v>256</v>
      </c>
      <c r="D87" s="187" t="s">
        <v>257</v>
      </c>
      <c r="E87" s="187">
        <v>0.82699999999999996</v>
      </c>
      <c r="F87" s="187">
        <v>63.668999999999997</v>
      </c>
      <c r="G87" s="187">
        <v>137.85</v>
      </c>
      <c r="J87" s="190">
        <f t="shared" si="4"/>
        <v>0.11648454499999998</v>
      </c>
      <c r="K87" s="190">
        <f t="shared" si="5"/>
        <v>0.40512684999999998</v>
      </c>
      <c r="L87" s="190">
        <f t="shared" si="6"/>
        <v>14.085192865779925</v>
      </c>
      <c r="M87" s="190">
        <f t="shared" si="7"/>
        <v>48.98752720677146</v>
      </c>
    </row>
    <row r="88" spans="1:13" x14ac:dyDescent="0.2">
      <c r="A88" s="187" t="s">
        <v>363</v>
      </c>
      <c r="B88" s="187">
        <v>82</v>
      </c>
      <c r="C88" s="187" t="s">
        <v>258</v>
      </c>
      <c r="D88" s="187" t="s">
        <v>259</v>
      </c>
      <c r="E88" s="187">
        <v>0.82599999999999996</v>
      </c>
      <c r="F88" s="187">
        <v>63.569000000000003</v>
      </c>
      <c r="G88" s="187">
        <v>135.517</v>
      </c>
      <c r="J88" s="190">
        <f t="shared" si="4"/>
        <v>0.11630404499999999</v>
      </c>
      <c r="K88" s="190">
        <f t="shared" si="5"/>
        <v>0.39840547700000001</v>
      </c>
      <c r="L88" s="190">
        <f t="shared" si="6"/>
        <v>14.080392857142856</v>
      </c>
      <c r="M88" s="190">
        <f t="shared" si="7"/>
        <v>48.233108595641653</v>
      </c>
    </row>
    <row r="89" spans="1:13" x14ac:dyDescent="0.2">
      <c r="A89" s="187" t="s">
        <v>363</v>
      </c>
      <c r="B89" s="187">
        <v>83</v>
      </c>
      <c r="C89" s="187" t="s">
        <v>260</v>
      </c>
      <c r="D89" s="187" t="s">
        <v>261</v>
      </c>
      <c r="E89" s="187">
        <v>0.81799999999999995</v>
      </c>
      <c r="F89" s="187">
        <v>60.463999999999999</v>
      </c>
      <c r="G89" s="187">
        <v>139.334</v>
      </c>
      <c r="J89" s="190">
        <f t="shared" si="4"/>
        <v>0.11069952</v>
      </c>
      <c r="K89" s="190">
        <f t="shared" si="5"/>
        <v>0.40940225400000002</v>
      </c>
      <c r="L89" s="190">
        <f t="shared" si="6"/>
        <v>13.532948655256725</v>
      </c>
      <c r="M89" s="190">
        <f t="shared" si="7"/>
        <v>50.049175305623471</v>
      </c>
    </row>
    <row r="90" spans="1:13" x14ac:dyDescent="0.2">
      <c r="A90" s="187" t="s">
        <v>363</v>
      </c>
      <c r="B90" s="187">
        <v>84</v>
      </c>
      <c r="C90" s="187" t="s">
        <v>262</v>
      </c>
      <c r="D90" s="187" t="s">
        <v>263</v>
      </c>
      <c r="E90" s="187">
        <v>0.82699999999999996</v>
      </c>
      <c r="F90" s="187">
        <v>63.866</v>
      </c>
      <c r="G90" s="187">
        <v>136.93899999999999</v>
      </c>
      <c r="J90" s="190">
        <f t="shared" si="4"/>
        <v>0.11684012999999999</v>
      </c>
      <c r="K90" s="190">
        <f t="shared" si="5"/>
        <v>0.40250225899999997</v>
      </c>
      <c r="L90" s="190">
        <f t="shared" si="6"/>
        <v>14.12818984280532</v>
      </c>
      <c r="M90" s="190">
        <f t="shared" si="7"/>
        <v>48.670164328899631</v>
      </c>
    </row>
    <row r="91" spans="1:13" x14ac:dyDescent="0.2">
      <c r="A91" s="187" t="s">
        <v>363</v>
      </c>
      <c r="B91" s="187">
        <v>85</v>
      </c>
      <c r="C91" s="187" t="s">
        <v>264</v>
      </c>
      <c r="D91" s="187" t="s">
        <v>265</v>
      </c>
      <c r="E91" s="187">
        <v>0.82399999999999995</v>
      </c>
      <c r="F91" s="187">
        <v>56.177999999999997</v>
      </c>
      <c r="G91" s="187">
        <v>137.66</v>
      </c>
      <c r="J91" s="190">
        <f t="shared" si="4"/>
        <v>0.10296328999999999</v>
      </c>
      <c r="K91" s="190">
        <f t="shared" si="5"/>
        <v>0.40457946</v>
      </c>
      <c r="L91" s="190">
        <f t="shared" si="6"/>
        <v>12.49554490291262</v>
      </c>
      <c r="M91" s="190">
        <f t="shared" si="7"/>
        <v>49.09944902912622</v>
      </c>
    </row>
    <row r="92" spans="1:13" x14ac:dyDescent="0.2">
      <c r="A92" s="187" t="s">
        <v>363</v>
      </c>
      <c r="B92" s="187">
        <v>86</v>
      </c>
      <c r="C92" s="187" t="s">
        <v>266</v>
      </c>
      <c r="D92" s="187" t="s">
        <v>267</v>
      </c>
      <c r="E92" s="187">
        <v>0.80900000000000005</v>
      </c>
      <c r="F92" s="187">
        <v>60.787999999999997</v>
      </c>
      <c r="G92" s="187">
        <v>124.581</v>
      </c>
      <c r="J92" s="190">
        <f t="shared" si="4"/>
        <v>0.11128433999999998</v>
      </c>
      <c r="K92" s="190">
        <f t="shared" si="5"/>
        <v>0.36689886100000002</v>
      </c>
      <c r="L92" s="190">
        <f t="shared" si="6"/>
        <v>13.755789864029664</v>
      </c>
      <c r="M92" s="190">
        <f t="shared" si="7"/>
        <v>45.352145982694687</v>
      </c>
    </row>
    <row r="93" spans="1:13" x14ac:dyDescent="0.2">
      <c r="A93" s="187" t="s">
        <v>363</v>
      </c>
      <c r="B93" s="187">
        <v>87</v>
      </c>
      <c r="C93" s="187" t="s">
        <v>268</v>
      </c>
      <c r="D93" s="187" t="s">
        <v>269</v>
      </c>
      <c r="E93" s="187">
        <v>0.83299999999999996</v>
      </c>
      <c r="F93" s="187">
        <v>59.594999999999999</v>
      </c>
      <c r="G93" s="187">
        <v>123.176</v>
      </c>
      <c r="J93" s="190">
        <f t="shared" si="4"/>
        <v>0.10913097499999999</v>
      </c>
      <c r="K93" s="190">
        <f t="shared" si="5"/>
        <v>0.36285105600000001</v>
      </c>
      <c r="L93" s="190">
        <f t="shared" si="6"/>
        <v>13.10095738295318</v>
      </c>
      <c r="M93" s="190">
        <f t="shared" si="7"/>
        <v>43.559550540216094</v>
      </c>
    </row>
    <row r="94" spans="1:13" x14ac:dyDescent="0.2">
      <c r="A94" s="187" t="s">
        <v>363</v>
      </c>
      <c r="B94" s="187">
        <v>88</v>
      </c>
      <c r="C94" s="187" t="s">
        <v>270</v>
      </c>
      <c r="D94" s="187" t="s">
        <v>271</v>
      </c>
      <c r="E94" s="187">
        <v>0.83699999999999997</v>
      </c>
      <c r="F94" s="187">
        <v>46.542999999999999</v>
      </c>
      <c r="G94" s="187">
        <v>139.30799999999999</v>
      </c>
      <c r="J94" s="190">
        <f t="shared" si="4"/>
        <v>8.557211499999999E-2</v>
      </c>
      <c r="K94" s="190">
        <f t="shared" si="5"/>
        <v>0.40932734799999998</v>
      </c>
      <c r="L94" s="190">
        <f t="shared" si="6"/>
        <v>10.223669653524492</v>
      </c>
      <c r="M94" s="190">
        <f t="shared" si="7"/>
        <v>48.904103703703704</v>
      </c>
    </row>
    <row r="95" spans="1:13" x14ac:dyDescent="0.2">
      <c r="A95" s="187" t="s">
        <v>363</v>
      </c>
      <c r="B95" s="187">
        <v>89</v>
      </c>
      <c r="C95" s="187" t="s">
        <v>272</v>
      </c>
      <c r="D95" s="187" t="s">
        <v>273</v>
      </c>
      <c r="E95" s="187">
        <v>0.81699999999999995</v>
      </c>
      <c r="F95" s="187">
        <v>51.031999999999996</v>
      </c>
      <c r="G95" s="187">
        <v>125.673</v>
      </c>
      <c r="J95" s="190">
        <f t="shared" si="4"/>
        <v>9.3674759999999982E-2</v>
      </c>
      <c r="K95" s="190">
        <f t="shared" si="5"/>
        <v>0.37004491300000003</v>
      </c>
      <c r="L95" s="190">
        <f t="shared" si="6"/>
        <v>11.465698898408812</v>
      </c>
      <c r="M95" s="190">
        <f t="shared" si="7"/>
        <v>45.293135006119954</v>
      </c>
    </row>
    <row r="96" spans="1:13" x14ac:dyDescent="0.2">
      <c r="A96" s="187" t="s">
        <v>363</v>
      </c>
      <c r="B96" s="187">
        <v>90</v>
      </c>
      <c r="C96" s="187" t="s">
        <v>274</v>
      </c>
      <c r="D96" s="187" t="s">
        <v>275</v>
      </c>
      <c r="E96" s="187">
        <v>0.81399999999999995</v>
      </c>
      <c r="F96" s="187">
        <v>49.146999999999998</v>
      </c>
      <c r="G96" s="187">
        <v>132.25299999999999</v>
      </c>
      <c r="J96" s="190">
        <f t="shared" si="4"/>
        <v>9.0272334999999995E-2</v>
      </c>
      <c r="K96" s="190">
        <f t="shared" si="5"/>
        <v>0.38900189299999993</v>
      </c>
      <c r="L96" s="190">
        <f t="shared" si="6"/>
        <v>11.089967444717445</v>
      </c>
      <c r="M96" s="190">
        <f t="shared" si="7"/>
        <v>47.78893034398034</v>
      </c>
    </row>
    <row r="97" spans="1:13" x14ac:dyDescent="0.2">
      <c r="A97" s="187" t="s">
        <v>363</v>
      </c>
      <c r="B97" s="187">
        <v>91</v>
      </c>
      <c r="C97" s="187" t="s">
        <v>276</v>
      </c>
      <c r="D97" s="187" t="s">
        <v>277</v>
      </c>
      <c r="E97" s="187">
        <v>0.83899999999999997</v>
      </c>
      <c r="F97" s="187">
        <v>50.871000000000002</v>
      </c>
      <c r="G97" s="187">
        <v>136.85400000000001</v>
      </c>
      <c r="J97" s="190">
        <f t="shared" si="4"/>
        <v>9.3384154999999996E-2</v>
      </c>
      <c r="K97" s="190">
        <f t="shared" si="5"/>
        <v>0.40225737400000006</v>
      </c>
      <c r="L97" s="190">
        <f t="shared" si="6"/>
        <v>11.130411799761621</v>
      </c>
      <c r="M97" s="190">
        <f t="shared" si="7"/>
        <v>47.944859833134693</v>
      </c>
    </row>
    <row r="98" spans="1:13" x14ac:dyDescent="0.2">
      <c r="A98" s="187" t="s">
        <v>363</v>
      </c>
      <c r="B98" s="187">
        <v>92</v>
      </c>
      <c r="C98" s="187" t="s">
        <v>278</v>
      </c>
      <c r="D98" s="187" t="s">
        <v>279</v>
      </c>
      <c r="E98" s="187">
        <v>0.8</v>
      </c>
      <c r="F98" s="187">
        <v>45.981999999999999</v>
      </c>
      <c r="G98" s="187">
        <v>128.751</v>
      </c>
      <c r="J98" s="190">
        <f t="shared" si="4"/>
        <v>8.4559509999999991E-2</v>
      </c>
      <c r="K98" s="190">
        <f t="shared" si="5"/>
        <v>0.378912631</v>
      </c>
      <c r="L98" s="190">
        <f t="shared" si="6"/>
        <v>10.569938749999999</v>
      </c>
      <c r="M98" s="190">
        <f t="shared" si="7"/>
        <v>47.364078874999997</v>
      </c>
    </row>
    <row r="99" spans="1:13" x14ac:dyDescent="0.2">
      <c r="A99" s="187" t="s">
        <v>363</v>
      </c>
      <c r="B99" s="187">
        <v>93</v>
      </c>
      <c r="C99" s="187" t="s">
        <v>278</v>
      </c>
      <c r="D99" s="187" t="s">
        <v>280</v>
      </c>
      <c r="E99" s="187">
        <v>0.83699999999999997</v>
      </c>
      <c r="F99" s="187">
        <v>44.807000000000002</v>
      </c>
      <c r="G99" s="187">
        <v>139.036</v>
      </c>
      <c r="J99" s="190">
        <f t="shared" si="4"/>
        <v>8.2438634999999996E-2</v>
      </c>
      <c r="K99" s="190">
        <f t="shared" si="5"/>
        <v>0.408543716</v>
      </c>
      <c r="L99" s="190">
        <f t="shared" si="6"/>
        <v>9.8492992831541208</v>
      </c>
      <c r="M99" s="190">
        <f t="shared" si="7"/>
        <v>48.810479808841102</v>
      </c>
    </row>
    <row r="100" spans="1:13" x14ac:dyDescent="0.2">
      <c r="A100" s="187" t="s">
        <v>363</v>
      </c>
      <c r="B100" s="187">
        <v>94</v>
      </c>
      <c r="C100" s="187" t="s">
        <v>101</v>
      </c>
      <c r="D100" s="187" t="s">
        <v>367</v>
      </c>
      <c r="E100" s="187">
        <v>0.81899999999999995</v>
      </c>
      <c r="F100" s="187">
        <v>41.831000000000003</v>
      </c>
      <c r="G100" s="187">
        <v>110.99</v>
      </c>
      <c r="J100" s="190">
        <f t="shared" si="4"/>
        <v>7.7066954999999993E-2</v>
      </c>
      <c r="K100" s="190">
        <f t="shared" si="5"/>
        <v>0.32774318999999996</v>
      </c>
      <c r="L100" s="190">
        <f t="shared" si="6"/>
        <v>9.4098846153846143</v>
      </c>
      <c r="M100" s="190">
        <f t="shared" si="7"/>
        <v>40.017483516483516</v>
      </c>
    </row>
    <row r="101" spans="1:13" x14ac:dyDescent="0.2">
      <c r="A101" s="187" t="s">
        <v>363</v>
      </c>
      <c r="B101" s="187">
        <v>95</v>
      </c>
      <c r="C101" s="187" t="s">
        <v>102</v>
      </c>
      <c r="D101" s="187" t="s">
        <v>367</v>
      </c>
      <c r="E101" s="187">
        <v>0.77700000000000002</v>
      </c>
      <c r="F101" s="187">
        <v>39.619999999999997</v>
      </c>
      <c r="G101" s="187">
        <v>105.262</v>
      </c>
      <c r="J101" s="190">
        <f t="shared" si="4"/>
        <v>7.3076099999999991E-2</v>
      </c>
      <c r="K101" s="190">
        <f t="shared" si="5"/>
        <v>0.31124082200000003</v>
      </c>
      <c r="L101" s="190">
        <f t="shared" si="6"/>
        <v>9.4049034749034739</v>
      </c>
      <c r="M101" s="190">
        <f t="shared" si="7"/>
        <v>40.056733848133852</v>
      </c>
    </row>
    <row r="102" spans="1:13" x14ac:dyDescent="0.2">
      <c r="A102" s="187" t="s">
        <v>363</v>
      </c>
      <c r="B102" s="187">
        <v>96</v>
      </c>
      <c r="C102" s="187" t="s">
        <v>109</v>
      </c>
      <c r="D102" s="187" t="s">
        <v>368</v>
      </c>
      <c r="E102" s="187">
        <v>0.79</v>
      </c>
      <c r="F102" s="187">
        <v>43.758000000000003</v>
      </c>
      <c r="G102" s="187">
        <v>116.26900000000001</v>
      </c>
      <c r="J102" s="190">
        <f t="shared" si="4"/>
        <v>8.0545190000000003E-2</v>
      </c>
      <c r="K102" s="190">
        <f t="shared" si="5"/>
        <v>0.34295198900000001</v>
      </c>
      <c r="L102" s="190">
        <f t="shared" si="6"/>
        <v>10.195593670886076</v>
      </c>
      <c r="M102" s="190">
        <f t="shared" si="7"/>
        <v>43.411644177215194</v>
      </c>
    </row>
    <row r="103" spans="1:13" x14ac:dyDescent="0.2">
      <c r="A103" s="187" t="s">
        <v>363</v>
      </c>
      <c r="B103" s="187">
        <v>97</v>
      </c>
      <c r="C103" s="187" t="s">
        <v>110</v>
      </c>
      <c r="D103" s="187" t="s">
        <v>368</v>
      </c>
      <c r="E103" s="187">
        <v>0.82399999999999995</v>
      </c>
      <c r="F103" s="187">
        <v>45.548000000000002</v>
      </c>
      <c r="G103" s="187">
        <v>120.94799999999999</v>
      </c>
      <c r="J103" s="190">
        <f t="shared" si="4"/>
        <v>8.3776139999999999E-2</v>
      </c>
      <c r="K103" s="190">
        <f t="shared" si="5"/>
        <v>0.35643218799999998</v>
      </c>
      <c r="L103" s="190">
        <f t="shared" si="6"/>
        <v>10.167007281553399</v>
      </c>
      <c r="M103" s="190">
        <f t="shared" si="7"/>
        <v>43.256333495145633</v>
      </c>
    </row>
    <row r="104" spans="1:13" x14ac:dyDescent="0.2">
      <c r="A104" s="187" t="s">
        <v>363</v>
      </c>
      <c r="B104" s="187">
        <v>98</v>
      </c>
      <c r="C104" s="187" t="s">
        <v>395</v>
      </c>
      <c r="D104" s="187" t="s">
        <v>140</v>
      </c>
      <c r="E104" s="187">
        <v>0.73799999999999999</v>
      </c>
      <c r="F104" s="187"/>
      <c r="G104" s="187"/>
      <c r="J104" s="190"/>
      <c r="K104" s="190"/>
      <c r="L104" s="190"/>
      <c r="M104" s="190"/>
    </row>
    <row r="105" spans="1:13" x14ac:dyDescent="0.2">
      <c r="A105" s="187" t="s">
        <v>363</v>
      </c>
      <c r="B105" s="187">
        <v>99</v>
      </c>
      <c r="C105" s="187" t="s">
        <v>397</v>
      </c>
      <c r="D105" s="187" t="s">
        <v>140</v>
      </c>
      <c r="E105" s="187">
        <v>0.78400000000000003</v>
      </c>
      <c r="F105" s="187"/>
      <c r="G105" s="187"/>
      <c r="J105" s="190"/>
      <c r="K105" s="190"/>
      <c r="L105" s="190"/>
      <c r="M105" s="190"/>
    </row>
  </sheetData>
  <pageMargins left="0.75" right="0.75" top="1" bottom="1" header="0.5" footer="0.5"/>
  <pageSetup orientation="portrait" r:id="rId1"/>
  <headerFooter alignWithMargins="0">
    <oddHeader>&amp;A</oddHeader>
    <oddFooter>Page &amp;P</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93B27B-F789-4106-BEFE-E9EAD566ED6D}">
  <dimension ref="A1:AG341"/>
  <sheetViews>
    <sheetView workbookViewId="0">
      <selection activeCell="H28" sqref="H28"/>
    </sheetView>
  </sheetViews>
  <sheetFormatPr defaultColWidth="9.140625" defaultRowHeight="12.75" x14ac:dyDescent="0.2"/>
  <cols>
    <col min="1" max="16384" width="9.140625" style="191"/>
  </cols>
  <sheetData>
    <row r="1" spans="1:33" x14ac:dyDescent="0.2">
      <c r="A1" s="187" t="s">
        <v>349</v>
      </c>
      <c r="B1" s="187" t="s">
        <v>386</v>
      </c>
      <c r="C1" s="187" t="s">
        <v>28</v>
      </c>
      <c r="D1" s="187" t="s">
        <v>350</v>
      </c>
      <c r="E1" s="187" t="s">
        <v>351</v>
      </c>
      <c r="F1" s="187" t="s">
        <v>398</v>
      </c>
      <c r="G1" s="187" t="s">
        <v>399</v>
      </c>
      <c r="H1" s="187" t="s">
        <v>352</v>
      </c>
      <c r="I1" s="187" t="s">
        <v>387</v>
      </c>
      <c r="J1" s="187" t="s">
        <v>354</v>
      </c>
      <c r="K1" s="187" t="s">
        <v>388</v>
      </c>
      <c r="L1" s="187" t="s">
        <v>400</v>
      </c>
      <c r="M1" s="187" t="s">
        <v>401</v>
      </c>
      <c r="N1" s="187" t="s">
        <v>402</v>
      </c>
      <c r="O1" s="187" t="s">
        <v>403</v>
      </c>
      <c r="P1" s="187" t="s">
        <v>404</v>
      </c>
      <c r="Q1" s="187" t="s">
        <v>405</v>
      </c>
      <c r="R1" s="187" t="s">
        <v>406</v>
      </c>
      <c r="S1" s="187" t="s">
        <v>407</v>
      </c>
      <c r="T1" s="187" t="s">
        <v>408</v>
      </c>
      <c r="U1" s="187" t="s">
        <v>409</v>
      </c>
      <c r="V1" s="187" t="s">
        <v>410</v>
      </c>
      <c r="W1" s="187" t="s">
        <v>411</v>
      </c>
      <c r="X1" s="187" t="s">
        <v>412</v>
      </c>
      <c r="Y1" s="187" t="s">
        <v>413</v>
      </c>
      <c r="Z1" s="187" t="s">
        <v>414</v>
      </c>
      <c r="AA1" s="187" t="s">
        <v>415</v>
      </c>
      <c r="AB1" s="187" t="s">
        <v>416</v>
      </c>
      <c r="AC1" s="187" t="s">
        <v>417</v>
      </c>
      <c r="AD1" s="187" t="s">
        <v>418</v>
      </c>
      <c r="AE1" s="187" t="s">
        <v>419</v>
      </c>
      <c r="AF1" s="187" t="s">
        <v>420</v>
      </c>
      <c r="AG1" s="187" t="s">
        <v>421</v>
      </c>
    </row>
    <row r="2" spans="1:33" x14ac:dyDescent="0.2">
      <c r="A2" s="187" t="s">
        <v>130</v>
      </c>
      <c r="B2" s="187">
        <v>1</v>
      </c>
      <c r="C2" s="187" t="s">
        <v>898</v>
      </c>
      <c r="D2" s="187" t="s">
        <v>367</v>
      </c>
      <c r="E2" s="187">
        <v>0.81699999999999995</v>
      </c>
      <c r="G2" s="187">
        <v>1</v>
      </c>
      <c r="H2" s="187">
        <v>6147</v>
      </c>
      <c r="I2" s="187">
        <v>9.1999999999999998E-2</v>
      </c>
      <c r="L2" s="187">
        <v>25.300878099999998</v>
      </c>
      <c r="M2" s="187">
        <v>113.005</v>
      </c>
      <c r="O2" s="187" t="s">
        <v>899</v>
      </c>
      <c r="Q2" s="187">
        <v>112.19199999999999</v>
      </c>
      <c r="R2" s="187">
        <v>0</v>
      </c>
      <c r="T2" s="187">
        <v>0.72453480000000003</v>
      </c>
      <c r="V2" s="187">
        <v>3.6784999999999999E-3</v>
      </c>
      <c r="X2" s="187">
        <v>0.366506</v>
      </c>
      <c r="Y2" s="187" t="s">
        <v>553</v>
      </c>
      <c r="Z2" s="187" t="s">
        <v>657</v>
      </c>
      <c r="AA2" s="187" t="s">
        <v>900</v>
      </c>
      <c r="AE2" s="187" t="s">
        <v>901</v>
      </c>
      <c r="AF2" s="187">
        <v>0</v>
      </c>
      <c r="AG2" s="187">
        <v>4453</v>
      </c>
    </row>
    <row r="3" spans="1:33" x14ac:dyDescent="0.2">
      <c r="A3" s="187" t="s">
        <v>130</v>
      </c>
      <c r="B3" s="187">
        <v>1</v>
      </c>
      <c r="C3" s="187" t="s">
        <v>898</v>
      </c>
      <c r="D3" s="187" t="s">
        <v>367</v>
      </c>
      <c r="E3" s="187">
        <v>0.81699999999999995</v>
      </c>
      <c r="G3" s="187">
        <v>2</v>
      </c>
      <c r="H3" s="187">
        <v>6145</v>
      </c>
      <c r="I3" s="187">
        <v>0</v>
      </c>
      <c r="L3" s="187">
        <v>25.306153299999998</v>
      </c>
      <c r="M3" s="187">
        <v>113.029</v>
      </c>
      <c r="O3" s="187" t="s">
        <v>899</v>
      </c>
      <c r="Q3" s="187">
        <v>112.21599999999999</v>
      </c>
      <c r="R3" s="187">
        <v>1</v>
      </c>
      <c r="T3" s="187">
        <v>0.7244678</v>
      </c>
      <c r="V3" s="187">
        <v>3.6782E-3</v>
      </c>
      <c r="X3" s="187">
        <v>0.36647200000000002</v>
      </c>
      <c r="Y3" s="187" t="s">
        <v>540</v>
      </c>
      <c r="Z3" s="187" t="s">
        <v>698</v>
      </c>
      <c r="AA3" s="187" t="s">
        <v>902</v>
      </c>
      <c r="AE3" s="187" t="s">
        <v>901</v>
      </c>
      <c r="AF3" s="187">
        <v>0</v>
      </c>
      <c r="AG3" s="187">
        <v>4451</v>
      </c>
    </row>
    <row r="4" spans="1:33" x14ac:dyDescent="0.2">
      <c r="A4" s="187" t="s">
        <v>130</v>
      </c>
      <c r="B4" s="187">
        <v>1</v>
      </c>
      <c r="C4" s="187" t="s">
        <v>898</v>
      </c>
      <c r="D4" s="187" t="s">
        <v>367</v>
      </c>
      <c r="E4" s="187">
        <v>0.81699999999999995</v>
      </c>
      <c r="F4" s="187" t="s">
        <v>430</v>
      </c>
      <c r="G4" s="187">
        <v>3</v>
      </c>
      <c r="H4" s="187">
        <v>2407</v>
      </c>
      <c r="I4" s="187">
        <v>-1.742</v>
      </c>
      <c r="L4" s="187">
        <v>10.429627999999999</v>
      </c>
      <c r="M4" s="187">
        <v>45.893999999999998</v>
      </c>
      <c r="O4" s="187" t="s">
        <v>899</v>
      </c>
      <c r="Q4" s="187">
        <v>45.564999999999998</v>
      </c>
      <c r="R4" s="187">
        <v>0</v>
      </c>
      <c r="T4" s="187">
        <v>0.72320569999999995</v>
      </c>
      <c r="V4" s="187">
        <v>3.6717999999999998E-3</v>
      </c>
      <c r="X4" s="187">
        <v>0.36583599999999999</v>
      </c>
      <c r="Y4" s="187" t="s">
        <v>543</v>
      </c>
      <c r="Z4" s="187" t="s">
        <v>551</v>
      </c>
      <c r="AA4" s="187" t="s">
        <v>903</v>
      </c>
      <c r="AE4" s="187" t="s">
        <v>901</v>
      </c>
      <c r="AF4" s="187">
        <v>0</v>
      </c>
      <c r="AG4" s="187">
        <v>1741</v>
      </c>
    </row>
    <row r="5" spans="1:33" x14ac:dyDescent="0.2">
      <c r="A5" s="187" t="s">
        <v>130</v>
      </c>
      <c r="B5" s="187">
        <v>1</v>
      </c>
      <c r="C5" s="187" t="s">
        <v>898</v>
      </c>
      <c r="D5" s="187" t="s">
        <v>367</v>
      </c>
      <c r="E5" s="187">
        <v>0.81699999999999995</v>
      </c>
      <c r="F5" s="187" t="s">
        <v>434</v>
      </c>
      <c r="G5" s="187">
        <v>4</v>
      </c>
      <c r="J5" s="187">
        <v>5148</v>
      </c>
      <c r="K5" s="187">
        <v>-18.936</v>
      </c>
      <c r="L5" s="187">
        <v>88.662511899999998</v>
      </c>
      <c r="M5" s="187">
        <v>118.062</v>
      </c>
      <c r="O5" s="187" t="s">
        <v>899</v>
      </c>
      <c r="P5" s="187">
        <v>116.238</v>
      </c>
      <c r="R5" s="187">
        <v>0</v>
      </c>
      <c r="S5" s="187">
        <v>1.1502743</v>
      </c>
      <c r="U5" s="187">
        <v>1.0968500000000001E-2</v>
      </c>
      <c r="W5" s="187">
        <v>1.0849489999999999</v>
      </c>
      <c r="AB5" s="187" t="s">
        <v>435</v>
      </c>
      <c r="AC5" s="187" t="s">
        <v>435</v>
      </c>
      <c r="AD5" s="187" t="s">
        <v>904</v>
      </c>
      <c r="AE5" s="187" t="s">
        <v>901</v>
      </c>
      <c r="AF5" s="187">
        <v>78</v>
      </c>
    </row>
    <row r="6" spans="1:33" x14ac:dyDescent="0.2">
      <c r="A6" s="187" t="s">
        <v>130</v>
      </c>
      <c r="B6" s="187">
        <v>1</v>
      </c>
      <c r="C6" s="187" t="s">
        <v>898</v>
      </c>
      <c r="D6" s="187" t="s">
        <v>367</v>
      </c>
      <c r="E6" s="187">
        <v>0.81699999999999995</v>
      </c>
      <c r="G6" s="187">
        <v>5</v>
      </c>
      <c r="J6" s="187">
        <v>5660</v>
      </c>
      <c r="K6" s="187">
        <v>-39.799999999999997</v>
      </c>
      <c r="L6" s="187">
        <v>81.303518499999996</v>
      </c>
      <c r="M6" s="187">
        <v>105.79</v>
      </c>
      <c r="O6" s="187" t="s">
        <v>899</v>
      </c>
      <c r="P6" s="187">
        <v>104.196</v>
      </c>
      <c r="R6" s="187">
        <v>1</v>
      </c>
      <c r="S6" s="187">
        <v>1.1260133000000001</v>
      </c>
      <c r="U6" s="187">
        <v>1.07352E-2</v>
      </c>
      <c r="W6" s="187">
        <v>1.0621210000000001</v>
      </c>
      <c r="AB6" s="187" t="s">
        <v>473</v>
      </c>
      <c r="AC6" s="187" t="s">
        <v>439</v>
      </c>
      <c r="AD6" s="187" t="s">
        <v>473</v>
      </c>
      <c r="AE6" s="187" t="s">
        <v>901</v>
      </c>
      <c r="AF6" s="187">
        <v>78</v>
      </c>
    </row>
    <row r="7" spans="1:33" x14ac:dyDescent="0.2">
      <c r="A7" s="187" t="s">
        <v>130</v>
      </c>
      <c r="B7" s="187">
        <v>1</v>
      </c>
      <c r="C7" s="187" t="s">
        <v>898</v>
      </c>
      <c r="D7" s="187" t="s">
        <v>367</v>
      </c>
      <c r="E7" s="187">
        <v>0.81699999999999995</v>
      </c>
      <c r="G7" s="187">
        <v>6</v>
      </c>
      <c r="J7" s="187">
        <v>5651</v>
      </c>
      <c r="K7" s="187">
        <v>-40.030999999999999</v>
      </c>
      <c r="L7" s="187">
        <v>81.290327700000006</v>
      </c>
      <c r="M7" s="187">
        <v>105.76900000000001</v>
      </c>
      <c r="O7" s="187" t="s">
        <v>899</v>
      </c>
      <c r="P7" s="187">
        <v>104.175</v>
      </c>
      <c r="R7" s="187">
        <v>0</v>
      </c>
      <c r="S7" s="187">
        <v>1.1257533</v>
      </c>
      <c r="U7" s="187">
        <v>1.07326E-2</v>
      </c>
      <c r="W7" s="187">
        <v>1.061868</v>
      </c>
      <c r="AB7" s="187" t="s">
        <v>441</v>
      </c>
      <c r="AC7" s="187" t="s">
        <v>560</v>
      </c>
      <c r="AD7" s="187" t="s">
        <v>511</v>
      </c>
      <c r="AE7" s="187" t="s">
        <v>901</v>
      </c>
      <c r="AF7" s="187">
        <v>78</v>
      </c>
    </row>
    <row r="8" spans="1:33" x14ac:dyDescent="0.2">
      <c r="A8" s="187" t="s">
        <v>130</v>
      </c>
      <c r="B8" s="187">
        <v>2</v>
      </c>
      <c r="C8" s="187" t="s">
        <v>905</v>
      </c>
      <c r="D8" s="187" t="s">
        <v>367</v>
      </c>
      <c r="E8" s="187">
        <v>0.80400000000000005</v>
      </c>
      <c r="G8" s="187">
        <v>1</v>
      </c>
      <c r="H8" s="187">
        <v>6101</v>
      </c>
      <c r="I8" s="187">
        <v>0.11600000000000001</v>
      </c>
      <c r="L8" s="187">
        <v>25.534367700000001</v>
      </c>
      <c r="M8" s="187">
        <v>112.21299999999999</v>
      </c>
      <c r="O8" s="187" t="s">
        <v>906</v>
      </c>
      <c r="Q8" s="187">
        <v>111.40600000000001</v>
      </c>
      <c r="R8" s="187">
        <v>0</v>
      </c>
      <c r="T8" s="187">
        <v>0.72463920000000004</v>
      </c>
      <c r="V8" s="187">
        <v>3.6786000000000002E-3</v>
      </c>
      <c r="X8" s="187">
        <v>0.36651400000000001</v>
      </c>
      <c r="Y8" s="187" t="s">
        <v>477</v>
      </c>
      <c r="Z8" s="187" t="s">
        <v>424</v>
      </c>
      <c r="AA8" s="187" t="s">
        <v>568</v>
      </c>
      <c r="AE8" s="187" t="s">
        <v>907</v>
      </c>
      <c r="AF8" s="187">
        <v>0</v>
      </c>
      <c r="AG8" s="187">
        <v>4421</v>
      </c>
    </row>
    <row r="9" spans="1:33" x14ac:dyDescent="0.2">
      <c r="A9" s="187" t="s">
        <v>130</v>
      </c>
      <c r="B9" s="187">
        <v>2</v>
      </c>
      <c r="C9" s="187" t="s">
        <v>905</v>
      </c>
      <c r="D9" s="187" t="s">
        <v>367</v>
      </c>
      <c r="E9" s="187">
        <v>0.80400000000000005</v>
      </c>
      <c r="G9" s="187">
        <v>2</v>
      </c>
      <c r="H9" s="187">
        <v>6109</v>
      </c>
      <c r="I9" s="187">
        <v>0</v>
      </c>
      <c r="L9" s="187">
        <v>25.570189500000001</v>
      </c>
      <c r="M9" s="187">
        <v>112.374</v>
      </c>
      <c r="O9" s="187" t="s">
        <v>906</v>
      </c>
      <c r="Q9" s="187">
        <v>111.566</v>
      </c>
      <c r="R9" s="187">
        <v>1</v>
      </c>
      <c r="T9" s="187">
        <v>0.72455519999999995</v>
      </c>
      <c r="V9" s="187">
        <v>3.6782E-3</v>
      </c>
      <c r="X9" s="187">
        <v>0.36647200000000002</v>
      </c>
      <c r="Y9" s="187" t="s">
        <v>586</v>
      </c>
      <c r="Z9" s="187" t="s">
        <v>567</v>
      </c>
      <c r="AA9" s="187" t="s">
        <v>908</v>
      </c>
      <c r="AE9" s="187" t="s">
        <v>907</v>
      </c>
      <c r="AF9" s="187">
        <v>0</v>
      </c>
      <c r="AG9" s="187">
        <v>4426</v>
      </c>
    </row>
    <row r="10" spans="1:33" x14ac:dyDescent="0.2">
      <c r="A10" s="187" t="s">
        <v>130</v>
      </c>
      <c r="B10" s="187">
        <v>2</v>
      </c>
      <c r="C10" s="187" t="s">
        <v>905</v>
      </c>
      <c r="D10" s="187" t="s">
        <v>367</v>
      </c>
      <c r="E10" s="187">
        <v>0.80400000000000005</v>
      </c>
      <c r="F10" s="187" t="s">
        <v>430</v>
      </c>
      <c r="G10" s="187">
        <v>3</v>
      </c>
      <c r="H10" s="187">
        <v>2260</v>
      </c>
      <c r="I10" s="187">
        <v>-1.853</v>
      </c>
      <c r="L10" s="187">
        <v>10.095683299999999</v>
      </c>
      <c r="M10" s="187">
        <v>43.697000000000003</v>
      </c>
      <c r="O10" s="187" t="s">
        <v>906</v>
      </c>
      <c r="Q10" s="187">
        <v>43.383000000000003</v>
      </c>
      <c r="R10" s="187">
        <v>0</v>
      </c>
      <c r="T10" s="187">
        <v>0.72321239999999998</v>
      </c>
      <c r="V10" s="187">
        <v>3.6714E-3</v>
      </c>
      <c r="X10" s="187">
        <v>0.36579499999999998</v>
      </c>
      <c r="Y10" s="187" t="s">
        <v>522</v>
      </c>
      <c r="Z10" s="187" t="s">
        <v>428</v>
      </c>
      <c r="AA10" s="187" t="s">
        <v>909</v>
      </c>
      <c r="AE10" s="187" t="s">
        <v>907</v>
      </c>
      <c r="AF10" s="187">
        <v>0</v>
      </c>
      <c r="AG10" s="187">
        <v>1635</v>
      </c>
    </row>
    <row r="11" spans="1:33" x14ac:dyDescent="0.2">
      <c r="A11" s="187" t="s">
        <v>130</v>
      </c>
      <c r="B11" s="187">
        <v>2</v>
      </c>
      <c r="C11" s="187" t="s">
        <v>905</v>
      </c>
      <c r="D11" s="187" t="s">
        <v>367</v>
      </c>
      <c r="E11" s="187">
        <v>0.80400000000000005</v>
      </c>
      <c r="F11" s="187" t="s">
        <v>434</v>
      </c>
      <c r="G11" s="187">
        <v>4</v>
      </c>
      <c r="J11" s="187">
        <v>4999</v>
      </c>
      <c r="K11" s="187">
        <v>-19.027000000000001</v>
      </c>
      <c r="L11" s="187">
        <v>88.327048500000004</v>
      </c>
      <c r="M11" s="187">
        <v>115.093</v>
      </c>
      <c r="O11" s="187" t="s">
        <v>906</v>
      </c>
      <c r="P11" s="187">
        <v>113.315</v>
      </c>
      <c r="R11" s="187">
        <v>0</v>
      </c>
      <c r="S11" s="187">
        <v>1.1506225000000001</v>
      </c>
      <c r="U11" s="187">
        <v>1.09675E-2</v>
      </c>
      <c r="W11" s="187">
        <v>1.084849</v>
      </c>
      <c r="AB11" s="187" t="s">
        <v>454</v>
      </c>
      <c r="AC11" s="187" t="s">
        <v>471</v>
      </c>
      <c r="AD11" s="187" t="s">
        <v>670</v>
      </c>
      <c r="AE11" s="187" t="s">
        <v>907</v>
      </c>
      <c r="AF11" s="187">
        <v>78</v>
      </c>
    </row>
    <row r="12" spans="1:33" x14ac:dyDescent="0.2">
      <c r="A12" s="187" t="s">
        <v>130</v>
      </c>
      <c r="B12" s="187">
        <v>2</v>
      </c>
      <c r="C12" s="187" t="s">
        <v>905</v>
      </c>
      <c r="D12" s="187" t="s">
        <v>367</v>
      </c>
      <c r="E12" s="187">
        <v>0.80400000000000005</v>
      </c>
      <c r="G12" s="187">
        <v>5</v>
      </c>
      <c r="J12" s="187">
        <v>5638</v>
      </c>
      <c r="K12" s="187">
        <v>-39.799999999999997</v>
      </c>
      <c r="L12" s="187">
        <v>82.349034399999994</v>
      </c>
      <c r="M12" s="187">
        <v>105.361</v>
      </c>
      <c r="O12" s="187" t="s">
        <v>906</v>
      </c>
      <c r="P12" s="187">
        <v>103.773</v>
      </c>
      <c r="R12" s="187">
        <v>1</v>
      </c>
      <c r="S12" s="187">
        <v>1.1265487000000001</v>
      </c>
      <c r="U12" s="187">
        <v>1.07352E-2</v>
      </c>
      <c r="W12" s="187">
        <v>1.0621210000000001</v>
      </c>
      <c r="AB12" s="187" t="s">
        <v>483</v>
      </c>
      <c r="AC12" s="187" t="s">
        <v>473</v>
      </c>
      <c r="AD12" s="187" t="s">
        <v>438</v>
      </c>
      <c r="AE12" s="187" t="s">
        <v>907</v>
      </c>
      <c r="AF12" s="187">
        <v>78</v>
      </c>
    </row>
    <row r="13" spans="1:33" x14ac:dyDescent="0.2">
      <c r="A13" s="187" t="s">
        <v>130</v>
      </c>
      <c r="B13" s="187">
        <v>2</v>
      </c>
      <c r="C13" s="187" t="s">
        <v>905</v>
      </c>
      <c r="D13" s="187" t="s">
        <v>367</v>
      </c>
      <c r="E13" s="187">
        <v>0.80400000000000005</v>
      </c>
      <c r="G13" s="187">
        <v>6</v>
      </c>
      <c r="J13" s="187">
        <v>5637</v>
      </c>
      <c r="K13" s="187">
        <v>-40.012</v>
      </c>
      <c r="L13" s="187">
        <v>82.499415099999993</v>
      </c>
      <c r="M13" s="187">
        <v>105.601</v>
      </c>
      <c r="O13" s="187" t="s">
        <v>906</v>
      </c>
      <c r="P13" s="187">
        <v>104.009</v>
      </c>
      <c r="R13" s="187">
        <v>0</v>
      </c>
      <c r="S13" s="187">
        <v>1.1263091999999999</v>
      </c>
      <c r="U13" s="187">
        <v>1.07329E-2</v>
      </c>
      <c r="W13" s="187">
        <v>1.0618890000000001</v>
      </c>
      <c r="AB13" s="187" t="s">
        <v>440</v>
      </c>
      <c r="AC13" s="187" t="s">
        <v>510</v>
      </c>
      <c r="AD13" s="187" t="s">
        <v>459</v>
      </c>
      <c r="AE13" s="187" t="s">
        <v>907</v>
      </c>
      <c r="AF13" s="187">
        <v>78</v>
      </c>
    </row>
    <row r="14" spans="1:33" x14ac:dyDescent="0.2">
      <c r="A14" s="187" t="s">
        <v>130</v>
      </c>
      <c r="B14" s="187">
        <v>3</v>
      </c>
      <c r="C14" s="187" t="s">
        <v>117</v>
      </c>
      <c r="D14" s="187" t="s">
        <v>367</v>
      </c>
      <c r="E14" s="187">
        <v>0.41199999999999998</v>
      </c>
      <c r="G14" s="187">
        <v>1</v>
      </c>
      <c r="H14" s="187">
        <v>6080</v>
      </c>
      <c r="I14" s="187">
        <v>0.10199999999999999</v>
      </c>
      <c r="L14" s="187">
        <v>9.52</v>
      </c>
      <c r="M14" s="187">
        <v>111.849</v>
      </c>
      <c r="O14" s="187" t="s">
        <v>910</v>
      </c>
      <c r="Q14" s="187">
        <v>111.045</v>
      </c>
      <c r="R14" s="187">
        <v>0</v>
      </c>
      <c r="T14" s="187">
        <v>0.72463420000000001</v>
      </c>
      <c r="V14" s="187">
        <v>3.6786000000000002E-3</v>
      </c>
      <c r="X14" s="187">
        <v>0.36650899999999997</v>
      </c>
      <c r="Y14" s="187" t="s">
        <v>911</v>
      </c>
      <c r="Z14" s="187" t="s">
        <v>432</v>
      </c>
      <c r="AA14" s="187" t="s">
        <v>912</v>
      </c>
      <c r="AE14" s="187" t="s">
        <v>913</v>
      </c>
      <c r="AF14" s="187">
        <v>0</v>
      </c>
      <c r="AG14" s="187">
        <v>4406</v>
      </c>
    </row>
    <row r="15" spans="1:33" x14ac:dyDescent="0.2">
      <c r="A15" s="187" t="s">
        <v>130</v>
      </c>
      <c r="B15" s="187">
        <v>3</v>
      </c>
      <c r="C15" s="187" t="s">
        <v>117</v>
      </c>
      <c r="D15" s="187" t="s">
        <v>367</v>
      </c>
      <c r="E15" s="187">
        <v>0.41199999999999998</v>
      </c>
      <c r="G15" s="187">
        <v>2</v>
      </c>
      <c r="H15" s="187">
        <v>6104</v>
      </c>
      <c r="I15" s="187">
        <v>0</v>
      </c>
      <c r="L15" s="187">
        <v>9.52</v>
      </c>
      <c r="M15" s="187">
        <v>112.276</v>
      </c>
      <c r="O15" s="187" t="s">
        <v>910</v>
      </c>
      <c r="Q15" s="187">
        <v>111.468</v>
      </c>
      <c r="R15" s="187">
        <v>1</v>
      </c>
      <c r="T15" s="187">
        <v>0.72456050000000005</v>
      </c>
      <c r="V15" s="187">
        <v>3.6782E-3</v>
      </c>
      <c r="X15" s="187">
        <v>0.36647200000000002</v>
      </c>
      <c r="Y15" s="187" t="s">
        <v>546</v>
      </c>
      <c r="Z15" s="187" t="s">
        <v>567</v>
      </c>
      <c r="AA15" s="187" t="s">
        <v>914</v>
      </c>
      <c r="AE15" s="187" t="s">
        <v>913</v>
      </c>
      <c r="AF15" s="187">
        <v>0</v>
      </c>
      <c r="AG15" s="187">
        <v>4422</v>
      </c>
    </row>
    <row r="16" spans="1:33" x14ac:dyDescent="0.2">
      <c r="A16" s="187" t="s">
        <v>130</v>
      </c>
      <c r="B16" s="187">
        <v>3</v>
      </c>
      <c r="C16" s="187" t="s">
        <v>117</v>
      </c>
      <c r="D16" s="187" t="s">
        <v>367</v>
      </c>
      <c r="E16" s="187">
        <v>0.41199999999999998</v>
      </c>
      <c r="F16" s="187" t="s">
        <v>430</v>
      </c>
      <c r="G16" s="187">
        <v>3</v>
      </c>
      <c r="H16" s="187">
        <v>1157</v>
      </c>
      <c r="I16" s="187">
        <v>-1.931</v>
      </c>
      <c r="L16" s="187">
        <v>9.52</v>
      </c>
      <c r="M16" s="187">
        <v>22.646000000000001</v>
      </c>
      <c r="O16" s="187" t="s">
        <v>910</v>
      </c>
      <c r="Q16" s="187">
        <v>22.484000000000002</v>
      </c>
      <c r="R16" s="187">
        <v>0</v>
      </c>
      <c r="T16" s="187">
        <v>0.72316170000000002</v>
      </c>
      <c r="V16" s="187">
        <v>3.6711000000000001E-3</v>
      </c>
      <c r="X16" s="187">
        <v>0.36576700000000001</v>
      </c>
      <c r="Y16" s="187" t="s">
        <v>564</v>
      </c>
      <c r="Z16" s="187" t="s">
        <v>428</v>
      </c>
      <c r="AA16" s="187" t="s">
        <v>915</v>
      </c>
      <c r="AE16" s="187" t="s">
        <v>913</v>
      </c>
      <c r="AF16" s="187">
        <v>0</v>
      </c>
      <c r="AG16" s="187">
        <v>837</v>
      </c>
    </row>
    <row r="17" spans="1:33" x14ac:dyDescent="0.2">
      <c r="A17" s="187" t="s">
        <v>130</v>
      </c>
      <c r="B17" s="187">
        <v>3</v>
      </c>
      <c r="C17" s="187" t="s">
        <v>117</v>
      </c>
      <c r="D17" s="187" t="s">
        <v>367</v>
      </c>
      <c r="E17" s="187">
        <v>0.41199999999999998</v>
      </c>
      <c r="F17" s="187" t="s">
        <v>434</v>
      </c>
      <c r="G17" s="187">
        <v>4</v>
      </c>
      <c r="J17" s="187">
        <v>2589</v>
      </c>
      <c r="K17" s="187">
        <v>-18.850000000000001</v>
      </c>
      <c r="L17" s="187">
        <v>40.81</v>
      </c>
      <c r="M17" s="187">
        <v>58.259</v>
      </c>
      <c r="O17" s="187" t="s">
        <v>910</v>
      </c>
      <c r="P17" s="187">
        <v>57.357999999999997</v>
      </c>
      <c r="R17" s="187">
        <v>0</v>
      </c>
      <c r="S17" s="187">
        <v>1.1510743000000001</v>
      </c>
      <c r="U17" s="187">
        <v>1.09695E-2</v>
      </c>
      <c r="W17" s="187">
        <v>1.085043</v>
      </c>
      <c r="AB17" s="187" t="s">
        <v>454</v>
      </c>
      <c r="AC17" s="187" t="s">
        <v>470</v>
      </c>
      <c r="AD17" s="187" t="s">
        <v>696</v>
      </c>
      <c r="AE17" s="187" t="s">
        <v>913</v>
      </c>
      <c r="AF17" s="187">
        <v>78</v>
      </c>
    </row>
    <row r="18" spans="1:33" x14ac:dyDescent="0.2">
      <c r="A18" s="187" t="s">
        <v>130</v>
      </c>
      <c r="B18" s="187">
        <v>3</v>
      </c>
      <c r="C18" s="187" t="s">
        <v>117</v>
      </c>
      <c r="D18" s="187" t="s">
        <v>367</v>
      </c>
      <c r="E18" s="187">
        <v>0.41199999999999998</v>
      </c>
      <c r="G18" s="187">
        <v>5</v>
      </c>
      <c r="J18" s="187">
        <v>5627</v>
      </c>
      <c r="K18" s="187">
        <v>-39.799999999999997</v>
      </c>
      <c r="L18" s="187">
        <v>40.81</v>
      </c>
      <c r="M18" s="187">
        <v>105.124</v>
      </c>
      <c r="O18" s="187" t="s">
        <v>910</v>
      </c>
      <c r="P18" s="187">
        <v>103.539</v>
      </c>
      <c r="R18" s="187">
        <v>1</v>
      </c>
      <c r="S18" s="187">
        <v>1.1267294999999999</v>
      </c>
      <c r="U18" s="187">
        <v>1.07352E-2</v>
      </c>
      <c r="W18" s="187">
        <v>1.0621210000000001</v>
      </c>
      <c r="AB18" s="187" t="s">
        <v>472</v>
      </c>
      <c r="AC18" s="187" t="s">
        <v>437</v>
      </c>
      <c r="AD18" s="187" t="s">
        <v>453</v>
      </c>
      <c r="AE18" s="187" t="s">
        <v>913</v>
      </c>
      <c r="AF18" s="187">
        <v>78</v>
      </c>
    </row>
    <row r="19" spans="1:33" x14ac:dyDescent="0.2">
      <c r="A19" s="187" t="s">
        <v>130</v>
      </c>
      <c r="B19" s="187">
        <v>3</v>
      </c>
      <c r="C19" s="187" t="s">
        <v>117</v>
      </c>
      <c r="D19" s="187" t="s">
        <v>367</v>
      </c>
      <c r="E19" s="187">
        <v>0.41199999999999998</v>
      </c>
      <c r="G19" s="187">
        <v>6</v>
      </c>
      <c r="J19" s="187">
        <v>5615</v>
      </c>
      <c r="K19" s="187">
        <v>-40.046999999999997</v>
      </c>
      <c r="L19" s="187">
        <v>40.81</v>
      </c>
      <c r="M19" s="187">
        <v>105.27500000000001</v>
      </c>
      <c r="O19" s="187" t="s">
        <v>910</v>
      </c>
      <c r="P19" s="187">
        <v>103.688</v>
      </c>
      <c r="R19" s="187">
        <v>0</v>
      </c>
      <c r="S19" s="187">
        <v>1.1264525999999999</v>
      </c>
      <c r="U19" s="187">
        <v>1.0732500000000001E-2</v>
      </c>
      <c r="W19" s="187">
        <v>1.0618510000000001</v>
      </c>
      <c r="AB19" s="187" t="s">
        <v>743</v>
      </c>
      <c r="AC19" s="187" t="s">
        <v>485</v>
      </c>
      <c r="AD19" s="187" t="s">
        <v>743</v>
      </c>
      <c r="AE19" s="187" t="s">
        <v>913</v>
      </c>
      <c r="AF19" s="187">
        <v>78</v>
      </c>
    </row>
    <row r="20" spans="1:33" x14ac:dyDescent="0.2">
      <c r="A20" s="187" t="s">
        <v>130</v>
      </c>
      <c r="B20" s="187">
        <v>4</v>
      </c>
      <c r="C20" s="187" t="s">
        <v>118</v>
      </c>
      <c r="D20" s="187" t="s">
        <v>367</v>
      </c>
      <c r="E20" s="187">
        <v>1.026</v>
      </c>
      <c r="G20" s="187">
        <v>1</v>
      </c>
      <c r="H20" s="187">
        <v>6066</v>
      </c>
      <c r="I20" s="187">
        <v>0.106</v>
      </c>
      <c r="L20" s="187">
        <v>9.52</v>
      </c>
      <c r="M20" s="187">
        <v>111.733</v>
      </c>
      <c r="O20" s="187" t="s">
        <v>916</v>
      </c>
      <c r="Q20" s="187">
        <v>110.929</v>
      </c>
      <c r="R20" s="187">
        <v>0</v>
      </c>
      <c r="T20" s="187">
        <v>0.72464649999999997</v>
      </c>
      <c r="V20" s="187">
        <v>3.6786000000000002E-3</v>
      </c>
      <c r="X20" s="187">
        <v>0.36651099999999998</v>
      </c>
      <c r="Y20" s="187" t="s">
        <v>533</v>
      </c>
      <c r="Z20" s="187" t="s">
        <v>567</v>
      </c>
      <c r="AA20" s="187" t="s">
        <v>917</v>
      </c>
      <c r="AE20" s="187" t="s">
        <v>918</v>
      </c>
      <c r="AF20" s="187">
        <v>0</v>
      </c>
      <c r="AG20" s="187">
        <v>4395</v>
      </c>
    </row>
    <row r="21" spans="1:33" x14ac:dyDescent="0.2">
      <c r="A21" s="187" t="s">
        <v>130</v>
      </c>
      <c r="B21" s="187">
        <v>4</v>
      </c>
      <c r="C21" s="187" t="s">
        <v>118</v>
      </c>
      <c r="D21" s="187" t="s">
        <v>367</v>
      </c>
      <c r="E21" s="187">
        <v>1.026</v>
      </c>
      <c r="G21" s="187">
        <v>2</v>
      </c>
      <c r="H21" s="187">
        <v>6069</v>
      </c>
      <c r="I21" s="187">
        <v>0</v>
      </c>
      <c r="L21" s="187">
        <v>9.52</v>
      </c>
      <c r="M21" s="187">
        <v>111.697</v>
      </c>
      <c r="O21" s="187" t="s">
        <v>916</v>
      </c>
      <c r="Q21" s="187">
        <v>110.89400000000001</v>
      </c>
      <c r="R21" s="187">
        <v>1</v>
      </c>
      <c r="T21" s="187">
        <v>0.72456960000000004</v>
      </c>
      <c r="V21" s="187">
        <v>3.6782E-3</v>
      </c>
      <c r="X21" s="187">
        <v>0.36647200000000002</v>
      </c>
      <c r="Y21" s="187" t="s">
        <v>572</v>
      </c>
      <c r="Z21" s="187" t="s">
        <v>551</v>
      </c>
      <c r="AA21" s="187" t="s">
        <v>919</v>
      </c>
      <c r="AE21" s="187" t="s">
        <v>918</v>
      </c>
      <c r="AF21" s="187">
        <v>0</v>
      </c>
      <c r="AG21" s="187">
        <v>4397</v>
      </c>
    </row>
    <row r="22" spans="1:33" x14ac:dyDescent="0.2">
      <c r="A22" s="187" t="s">
        <v>130</v>
      </c>
      <c r="B22" s="187">
        <v>4</v>
      </c>
      <c r="C22" s="187" t="s">
        <v>118</v>
      </c>
      <c r="D22" s="187" t="s">
        <v>367</v>
      </c>
      <c r="E22" s="187">
        <v>1.026</v>
      </c>
      <c r="F22" s="187" t="s">
        <v>430</v>
      </c>
      <c r="G22" s="187">
        <v>3</v>
      </c>
      <c r="H22" s="187">
        <v>2900</v>
      </c>
      <c r="I22" s="187">
        <v>-1.9490000000000001</v>
      </c>
      <c r="L22" s="187">
        <v>9.52</v>
      </c>
      <c r="M22" s="187">
        <v>55.673000000000002</v>
      </c>
      <c r="O22" s="187" t="s">
        <v>916</v>
      </c>
      <c r="Q22" s="187">
        <v>55.273000000000003</v>
      </c>
      <c r="R22" s="187">
        <v>0</v>
      </c>
      <c r="T22" s="187">
        <v>0.72315739999999995</v>
      </c>
      <c r="V22" s="187">
        <v>3.6709999999999998E-3</v>
      </c>
      <c r="X22" s="187">
        <v>0.36575999999999997</v>
      </c>
      <c r="Y22" s="187" t="s">
        <v>533</v>
      </c>
      <c r="Z22" s="187" t="s">
        <v>558</v>
      </c>
      <c r="AA22" s="187" t="s">
        <v>920</v>
      </c>
      <c r="AE22" s="187" t="s">
        <v>918</v>
      </c>
      <c r="AF22" s="187">
        <v>0</v>
      </c>
      <c r="AG22" s="187">
        <v>2098</v>
      </c>
    </row>
    <row r="23" spans="1:33" x14ac:dyDescent="0.2">
      <c r="A23" s="187" t="s">
        <v>130</v>
      </c>
      <c r="B23" s="187">
        <v>4</v>
      </c>
      <c r="C23" s="187" t="s">
        <v>118</v>
      </c>
      <c r="D23" s="187" t="s">
        <v>367</v>
      </c>
      <c r="E23" s="187">
        <v>1.026</v>
      </c>
      <c r="F23" s="187" t="s">
        <v>434</v>
      </c>
      <c r="G23" s="187">
        <v>4</v>
      </c>
      <c r="J23" s="187">
        <v>6309</v>
      </c>
      <c r="K23" s="187">
        <v>-18.994</v>
      </c>
      <c r="L23" s="187">
        <v>40.81</v>
      </c>
      <c r="M23" s="187">
        <v>146.43899999999999</v>
      </c>
      <c r="O23" s="187" t="s">
        <v>916</v>
      </c>
      <c r="P23" s="187">
        <v>144.178</v>
      </c>
      <c r="R23" s="187">
        <v>0</v>
      </c>
      <c r="S23" s="187">
        <v>1.1507323</v>
      </c>
      <c r="U23" s="187">
        <v>1.09678E-2</v>
      </c>
      <c r="W23" s="187">
        <v>1.0848850000000001</v>
      </c>
      <c r="AB23" s="187" t="s">
        <v>453</v>
      </c>
      <c r="AC23" s="187" t="s">
        <v>454</v>
      </c>
      <c r="AD23" s="187" t="s">
        <v>921</v>
      </c>
      <c r="AE23" s="187" t="s">
        <v>918</v>
      </c>
      <c r="AF23" s="187">
        <v>78</v>
      </c>
    </row>
    <row r="24" spans="1:33" x14ac:dyDescent="0.2">
      <c r="A24" s="187" t="s">
        <v>130</v>
      </c>
      <c r="B24" s="187">
        <v>4</v>
      </c>
      <c r="C24" s="187" t="s">
        <v>118</v>
      </c>
      <c r="D24" s="187" t="s">
        <v>367</v>
      </c>
      <c r="E24" s="187">
        <v>1.026</v>
      </c>
      <c r="G24" s="187">
        <v>5</v>
      </c>
      <c r="J24" s="187">
        <v>5613</v>
      </c>
      <c r="K24" s="187">
        <v>-39.799999999999997</v>
      </c>
      <c r="L24" s="187">
        <v>40.81</v>
      </c>
      <c r="M24" s="187">
        <v>104.804</v>
      </c>
      <c r="O24" s="187" t="s">
        <v>916</v>
      </c>
      <c r="P24" s="187">
        <v>103.224</v>
      </c>
      <c r="R24" s="187">
        <v>1</v>
      </c>
      <c r="S24" s="187">
        <v>1.1266913999999999</v>
      </c>
      <c r="U24" s="187">
        <v>1.07352E-2</v>
      </c>
      <c r="W24" s="187">
        <v>1.0621210000000001</v>
      </c>
      <c r="AB24" s="187" t="s">
        <v>525</v>
      </c>
      <c r="AC24" s="187" t="s">
        <v>473</v>
      </c>
      <c r="AD24" s="187" t="s">
        <v>438</v>
      </c>
      <c r="AE24" s="187" t="s">
        <v>918</v>
      </c>
      <c r="AF24" s="187">
        <v>78</v>
      </c>
    </row>
    <row r="25" spans="1:33" x14ac:dyDescent="0.2">
      <c r="A25" s="187" t="s">
        <v>130</v>
      </c>
      <c r="B25" s="187">
        <v>4</v>
      </c>
      <c r="C25" s="187" t="s">
        <v>118</v>
      </c>
      <c r="D25" s="187" t="s">
        <v>367</v>
      </c>
      <c r="E25" s="187">
        <v>1.026</v>
      </c>
      <c r="G25" s="187">
        <v>6</v>
      </c>
      <c r="J25" s="187">
        <v>5604</v>
      </c>
      <c r="K25" s="187">
        <v>-40.015999999999998</v>
      </c>
      <c r="L25" s="187">
        <v>40.81</v>
      </c>
      <c r="M25" s="187">
        <v>104.913</v>
      </c>
      <c r="O25" s="187" t="s">
        <v>916</v>
      </c>
      <c r="P25" s="187">
        <v>103.331</v>
      </c>
      <c r="R25" s="187">
        <v>0</v>
      </c>
      <c r="S25" s="187">
        <v>1.1264491000000001</v>
      </c>
      <c r="U25" s="187">
        <v>1.0732800000000001E-2</v>
      </c>
      <c r="W25" s="187">
        <v>1.061885</v>
      </c>
      <c r="AB25" s="187" t="s">
        <v>440</v>
      </c>
      <c r="AC25" s="187" t="s">
        <v>510</v>
      </c>
      <c r="AD25" s="187" t="s">
        <v>459</v>
      </c>
      <c r="AE25" s="187" t="s">
        <v>918</v>
      </c>
      <c r="AF25" s="187">
        <v>78</v>
      </c>
    </row>
    <row r="26" spans="1:33" x14ac:dyDescent="0.2">
      <c r="A26" s="187" t="s">
        <v>130</v>
      </c>
      <c r="B26" s="187">
        <v>5</v>
      </c>
      <c r="C26" s="187" t="s">
        <v>119</v>
      </c>
      <c r="D26" s="187" t="s">
        <v>367</v>
      </c>
      <c r="E26" s="187">
        <v>3.02</v>
      </c>
      <c r="G26" s="187">
        <v>1</v>
      </c>
      <c r="H26" s="187">
        <v>6044</v>
      </c>
      <c r="I26" s="187">
        <v>0.11799999999999999</v>
      </c>
      <c r="L26" s="187">
        <v>9.52</v>
      </c>
      <c r="M26" s="187">
        <v>111.309</v>
      </c>
      <c r="O26" s="187" t="s">
        <v>922</v>
      </c>
      <c r="Q26" s="187">
        <v>110.508</v>
      </c>
      <c r="R26" s="187">
        <v>0</v>
      </c>
      <c r="T26" s="187">
        <v>0.72465060000000003</v>
      </c>
      <c r="V26" s="187">
        <v>3.6786000000000002E-3</v>
      </c>
      <c r="X26" s="187">
        <v>0.36651499999999998</v>
      </c>
      <c r="Y26" s="187" t="s">
        <v>564</v>
      </c>
      <c r="Z26" s="187" t="s">
        <v>478</v>
      </c>
      <c r="AA26" s="187" t="s">
        <v>582</v>
      </c>
      <c r="AE26" s="187" t="s">
        <v>923</v>
      </c>
      <c r="AF26" s="187">
        <v>0</v>
      </c>
      <c r="AG26" s="187">
        <v>4380</v>
      </c>
    </row>
    <row r="27" spans="1:33" x14ac:dyDescent="0.2">
      <c r="A27" s="187" t="s">
        <v>130</v>
      </c>
      <c r="B27" s="187">
        <v>5</v>
      </c>
      <c r="C27" s="187" t="s">
        <v>119</v>
      </c>
      <c r="D27" s="187" t="s">
        <v>367</v>
      </c>
      <c r="E27" s="187">
        <v>3.02</v>
      </c>
      <c r="G27" s="187">
        <v>2</v>
      </c>
      <c r="H27" s="187">
        <v>6055</v>
      </c>
      <c r="I27" s="187">
        <v>0</v>
      </c>
      <c r="L27" s="187">
        <v>9.52</v>
      </c>
      <c r="M27" s="187">
        <v>111.518</v>
      </c>
      <c r="O27" s="187" t="s">
        <v>922</v>
      </c>
      <c r="Q27" s="187">
        <v>110.71599999999999</v>
      </c>
      <c r="R27" s="187">
        <v>1</v>
      </c>
      <c r="T27" s="187">
        <v>0.72456520000000002</v>
      </c>
      <c r="V27" s="187">
        <v>3.6782E-3</v>
      </c>
      <c r="X27" s="187">
        <v>0.36647200000000002</v>
      </c>
      <c r="Y27" s="187" t="s">
        <v>553</v>
      </c>
      <c r="Z27" s="187" t="s">
        <v>558</v>
      </c>
      <c r="AA27" s="187" t="s">
        <v>639</v>
      </c>
      <c r="AE27" s="187" t="s">
        <v>923</v>
      </c>
      <c r="AF27" s="187">
        <v>0</v>
      </c>
      <c r="AG27" s="187">
        <v>4387</v>
      </c>
    </row>
    <row r="28" spans="1:33" x14ac:dyDescent="0.2">
      <c r="A28" s="187" t="s">
        <v>130</v>
      </c>
      <c r="B28" s="187">
        <v>5</v>
      </c>
      <c r="C28" s="187" t="s">
        <v>119</v>
      </c>
      <c r="D28" s="187" t="s">
        <v>367</v>
      </c>
      <c r="E28" s="187">
        <v>3.02</v>
      </c>
      <c r="F28" s="187" t="s">
        <v>430</v>
      </c>
      <c r="G28" s="187">
        <v>3</v>
      </c>
      <c r="H28" s="187">
        <v>9064</v>
      </c>
      <c r="I28" s="187">
        <v>-2.1520000000000001</v>
      </c>
      <c r="L28" s="187">
        <v>9.52</v>
      </c>
      <c r="M28" s="187">
        <v>166.46899999999999</v>
      </c>
      <c r="O28" s="187" t="s">
        <v>922</v>
      </c>
      <c r="Q28" s="187">
        <v>165.274</v>
      </c>
      <c r="R28" s="187">
        <v>0</v>
      </c>
      <c r="T28" s="187">
        <v>0.72300589999999998</v>
      </c>
      <c r="V28" s="187">
        <v>3.6703E-3</v>
      </c>
      <c r="X28" s="187">
        <v>0.36568600000000001</v>
      </c>
      <c r="Y28" s="187" t="s">
        <v>564</v>
      </c>
      <c r="Z28" s="187" t="s">
        <v>428</v>
      </c>
      <c r="AA28" s="187" t="s">
        <v>924</v>
      </c>
      <c r="AE28" s="187" t="s">
        <v>923</v>
      </c>
      <c r="AF28" s="187">
        <v>0</v>
      </c>
      <c r="AG28" s="187">
        <v>6556</v>
      </c>
    </row>
    <row r="29" spans="1:33" x14ac:dyDescent="0.2">
      <c r="A29" s="187" t="s">
        <v>130</v>
      </c>
      <c r="B29" s="187">
        <v>5</v>
      </c>
      <c r="C29" s="187" t="s">
        <v>119</v>
      </c>
      <c r="D29" s="187" t="s">
        <v>367</v>
      </c>
      <c r="E29" s="187">
        <v>3.02</v>
      </c>
      <c r="F29" s="187" t="s">
        <v>434</v>
      </c>
      <c r="G29" s="187">
        <v>4</v>
      </c>
      <c r="J29" s="187">
        <v>16576</v>
      </c>
      <c r="K29" s="187">
        <v>-19.065000000000001</v>
      </c>
      <c r="L29" s="187">
        <v>40.81</v>
      </c>
      <c r="M29" s="187">
        <v>438.827</v>
      </c>
      <c r="O29" s="187" t="s">
        <v>922</v>
      </c>
      <c r="P29" s="187">
        <v>432.06099999999998</v>
      </c>
      <c r="R29" s="187">
        <v>0</v>
      </c>
      <c r="S29" s="187">
        <v>1.1502874999999999</v>
      </c>
      <c r="U29" s="187">
        <v>1.09671E-2</v>
      </c>
      <c r="W29" s="187">
        <v>1.084808</v>
      </c>
      <c r="AB29" s="187" t="s">
        <v>454</v>
      </c>
      <c r="AC29" s="187" t="s">
        <v>470</v>
      </c>
      <c r="AD29" s="187" t="s">
        <v>670</v>
      </c>
      <c r="AE29" s="187" t="s">
        <v>923</v>
      </c>
      <c r="AF29" s="187">
        <v>78</v>
      </c>
    </row>
    <row r="30" spans="1:33" x14ac:dyDescent="0.2">
      <c r="A30" s="187" t="s">
        <v>130</v>
      </c>
      <c r="B30" s="187">
        <v>5</v>
      </c>
      <c r="C30" s="187" t="s">
        <v>119</v>
      </c>
      <c r="D30" s="187" t="s">
        <v>367</v>
      </c>
      <c r="E30" s="187">
        <v>3.02</v>
      </c>
      <c r="G30" s="187">
        <v>5</v>
      </c>
      <c r="J30" s="187">
        <v>5607</v>
      </c>
      <c r="K30" s="187">
        <v>-39.799999999999997</v>
      </c>
      <c r="L30" s="187">
        <v>40.81</v>
      </c>
      <c r="M30" s="187">
        <v>104.64700000000001</v>
      </c>
      <c r="O30" s="187" t="s">
        <v>922</v>
      </c>
      <c r="P30" s="187">
        <v>103.069</v>
      </c>
      <c r="R30" s="187">
        <v>1</v>
      </c>
      <c r="S30" s="187">
        <v>1.1265194000000001</v>
      </c>
      <c r="U30" s="187">
        <v>1.07352E-2</v>
      </c>
      <c r="W30" s="187">
        <v>1.0621210000000001</v>
      </c>
      <c r="AB30" s="187" t="s">
        <v>495</v>
      </c>
      <c r="AC30" s="187" t="s">
        <v>496</v>
      </c>
      <c r="AD30" s="187" t="s">
        <v>925</v>
      </c>
      <c r="AE30" s="187" t="s">
        <v>923</v>
      </c>
      <c r="AF30" s="187">
        <v>78</v>
      </c>
    </row>
    <row r="31" spans="1:33" x14ac:dyDescent="0.2">
      <c r="A31" s="187" t="s">
        <v>130</v>
      </c>
      <c r="B31" s="187">
        <v>5</v>
      </c>
      <c r="C31" s="187" t="s">
        <v>119</v>
      </c>
      <c r="D31" s="187" t="s">
        <v>367</v>
      </c>
      <c r="E31" s="187">
        <v>3.02</v>
      </c>
      <c r="G31" s="187">
        <v>6</v>
      </c>
      <c r="J31" s="187">
        <v>5596</v>
      </c>
      <c r="K31" s="187">
        <v>-39.991</v>
      </c>
      <c r="L31" s="187">
        <v>40.81</v>
      </c>
      <c r="M31" s="187">
        <v>104.846</v>
      </c>
      <c r="O31" s="187" t="s">
        <v>922</v>
      </c>
      <c r="P31" s="187">
        <v>103.26600000000001</v>
      </c>
      <c r="R31" s="187">
        <v>0</v>
      </c>
      <c r="S31" s="187">
        <v>1.1263044</v>
      </c>
      <c r="U31" s="187">
        <v>1.0733100000000001E-2</v>
      </c>
      <c r="W31" s="187">
        <v>1.061911</v>
      </c>
      <c r="AB31" s="187" t="s">
        <v>926</v>
      </c>
      <c r="AC31" s="187" t="s">
        <v>927</v>
      </c>
      <c r="AD31" s="187" t="s">
        <v>928</v>
      </c>
      <c r="AE31" s="187" t="s">
        <v>923</v>
      </c>
      <c r="AF31" s="187">
        <v>78</v>
      </c>
    </row>
    <row r="32" spans="1:33" x14ac:dyDescent="0.2">
      <c r="A32" s="187" t="s">
        <v>130</v>
      </c>
      <c r="B32" s="187">
        <v>6</v>
      </c>
      <c r="C32" s="187" t="s">
        <v>124</v>
      </c>
      <c r="D32" s="187" t="s">
        <v>368</v>
      </c>
      <c r="E32" s="187">
        <v>0.79600000000000004</v>
      </c>
      <c r="G32" s="187">
        <v>1</v>
      </c>
      <c r="H32" s="187">
        <v>6038</v>
      </c>
      <c r="I32" s="187">
        <v>0.104</v>
      </c>
      <c r="L32" s="187">
        <v>24.143032000000002</v>
      </c>
      <c r="M32" s="187">
        <v>111.09099999999999</v>
      </c>
      <c r="O32" s="187" t="s">
        <v>929</v>
      </c>
      <c r="Q32" s="187">
        <v>110.292</v>
      </c>
      <c r="R32" s="187">
        <v>0</v>
      </c>
      <c r="T32" s="187">
        <v>0.7246397</v>
      </c>
      <c r="V32" s="187">
        <v>3.6786000000000002E-3</v>
      </c>
      <c r="X32" s="187">
        <v>0.36651</v>
      </c>
      <c r="Y32" s="187" t="s">
        <v>447</v>
      </c>
      <c r="Z32" s="187" t="s">
        <v>930</v>
      </c>
      <c r="AA32" s="187" t="s">
        <v>931</v>
      </c>
      <c r="AE32" s="187" t="s">
        <v>932</v>
      </c>
      <c r="AF32" s="187">
        <v>0</v>
      </c>
      <c r="AG32" s="187">
        <v>4375</v>
      </c>
    </row>
    <row r="33" spans="1:33" x14ac:dyDescent="0.2">
      <c r="A33" s="187" t="s">
        <v>130</v>
      </c>
      <c r="B33" s="187">
        <v>6</v>
      </c>
      <c r="C33" s="187" t="s">
        <v>124</v>
      </c>
      <c r="D33" s="187" t="s">
        <v>368</v>
      </c>
      <c r="E33" s="187">
        <v>0.79600000000000004</v>
      </c>
      <c r="G33" s="187">
        <v>2</v>
      </c>
      <c r="H33" s="187">
        <v>6045</v>
      </c>
      <c r="I33" s="187">
        <v>0</v>
      </c>
      <c r="L33" s="187">
        <v>24.178589899999999</v>
      </c>
      <c r="M33" s="187">
        <v>111.25700000000001</v>
      </c>
      <c r="O33" s="187" t="s">
        <v>929</v>
      </c>
      <c r="Q33" s="187">
        <v>110.456</v>
      </c>
      <c r="R33" s="187">
        <v>1</v>
      </c>
      <c r="T33" s="187">
        <v>0.72456449999999994</v>
      </c>
      <c r="V33" s="187">
        <v>3.6782E-3</v>
      </c>
      <c r="X33" s="187">
        <v>0.36647200000000002</v>
      </c>
      <c r="Y33" s="187" t="s">
        <v>515</v>
      </c>
      <c r="Z33" s="187" t="s">
        <v>448</v>
      </c>
      <c r="AA33" s="187" t="s">
        <v>933</v>
      </c>
      <c r="AE33" s="187" t="s">
        <v>932</v>
      </c>
      <c r="AF33" s="187">
        <v>0</v>
      </c>
      <c r="AG33" s="187">
        <v>4379</v>
      </c>
    </row>
    <row r="34" spans="1:33" x14ac:dyDescent="0.2">
      <c r="A34" s="187" t="s">
        <v>130</v>
      </c>
      <c r="B34" s="187">
        <v>6</v>
      </c>
      <c r="C34" s="187" t="s">
        <v>124</v>
      </c>
      <c r="D34" s="187" t="s">
        <v>368</v>
      </c>
      <c r="E34" s="187">
        <v>0.79600000000000004</v>
      </c>
      <c r="F34" s="187" t="s">
        <v>430</v>
      </c>
      <c r="G34" s="187">
        <v>3</v>
      </c>
      <c r="H34" s="187">
        <v>2432</v>
      </c>
      <c r="I34" s="187">
        <v>30.783000000000001</v>
      </c>
      <c r="L34" s="187">
        <v>10.2620641</v>
      </c>
      <c r="M34" s="187">
        <v>46.942999999999998</v>
      </c>
      <c r="O34" s="187" t="s">
        <v>929</v>
      </c>
      <c r="Q34" s="187">
        <v>46.594999999999999</v>
      </c>
      <c r="R34" s="187">
        <v>0</v>
      </c>
      <c r="T34" s="187">
        <v>0.74686889999999995</v>
      </c>
      <c r="V34" s="187">
        <v>3.7913999999999999E-3</v>
      </c>
      <c r="X34" s="187">
        <v>0.37771100000000002</v>
      </c>
      <c r="Y34" s="187" t="s">
        <v>480</v>
      </c>
      <c r="Z34" s="187" t="s">
        <v>451</v>
      </c>
      <c r="AA34" s="187" t="s">
        <v>934</v>
      </c>
      <c r="AE34" s="187" t="s">
        <v>932</v>
      </c>
      <c r="AF34" s="187">
        <v>0</v>
      </c>
      <c r="AG34" s="187">
        <v>1818</v>
      </c>
    </row>
    <row r="35" spans="1:33" x14ac:dyDescent="0.2">
      <c r="A35" s="187" t="s">
        <v>130</v>
      </c>
      <c r="B35" s="187">
        <v>6</v>
      </c>
      <c r="C35" s="187" t="s">
        <v>124</v>
      </c>
      <c r="D35" s="187" t="s">
        <v>368</v>
      </c>
      <c r="E35" s="187">
        <v>0.79600000000000004</v>
      </c>
      <c r="F35" s="187" t="s">
        <v>434</v>
      </c>
      <c r="G35" s="187">
        <v>4</v>
      </c>
      <c r="J35" s="187">
        <v>5352</v>
      </c>
      <c r="K35" s="187">
        <v>33.637</v>
      </c>
      <c r="L35" s="187">
        <v>91.846401799999995</v>
      </c>
      <c r="M35" s="187">
        <v>123.307</v>
      </c>
      <c r="O35" s="187" t="s">
        <v>929</v>
      </c>
      <c r="P35" s="187">
        <v>121.333</v>
      </c>
      <c r="R35" s="187">
        <v>0</v>
      </c>
      <c r="S35" s="187">
        <v>1.2082234999999999</v>
      </c>
      <c r="U35" s="187">
        <v>1.15563E-2</v>
      </c>
      <c r="W35" s="187">
        <v>1.142425</v>
      </c>
      <c r="AB35" s="187" t="s">
        <v>472</v>
      </c>
      <c r="AC35" s="187" t="s">
        <v>455</v>
      </c>
      <c r="AD35" s="187" t="s">
        <v>470</v>
      </c>
      <c r="AE35" s="187" t="s">
        <v>932</v>
      </c>
      <c r="AF35" s="187">
        <v>78</v>
      </c>
    </row>
    <row r="36" spans="1:33" x14ac:dyDescent="0.2">
      <c r="A36" s="187" t="s">
        <v>130</v>
      </c>
      <c r="B36" s="187">
        <v>6</v>
      </c>
      <c r="C36" s="187" t="s">
        <v>124</v>
      </c>
      <c r="D36" s="187" t="s">
        <v>368</v>
      </c>
      <c r="E36" s="187">
        <v>0.79600000000000004</v>
      </c>
      <c r="G36" s="187">
        <v>5</v>
      </c>
      <c r="J36" s="187">
        <v>5602</v>
      </c>
      <c r="K36" s="187">
        <v>-39.799999999999997</v>
      </c>
      <c r="L36" s="187">
        <v>80.642225400000001</v>
      </c>
      <c r="M36" s="187">
        <v>104.629</v>
      </c>
      <c r="O36" s="187" t="s">
        <v>929</v>
      </c>
      <c r="P36" s="187">
        <v>103.051</v>
      </c>
      <c r="R36" s="187">
        <v>1</v>
      </c>
      <c r="S36" s="187">
        <v>1.1266592</v>
      </c>
      <c r="U36" s="187">
        <v>1.07352E-2</v>
      </c>
      <c r="W36" s="187">
        <v>1.0621210000000001</v>
      </c>
      <c r="AB36" s="187" t="s">
        <v>525</v>
      </c>
      <c r="AC36" s="187" t="s">
        <v>536</v>
      </c>
      <c r="AD36" s="187" t="s">
        <v>483</v>
      </c>
      <c r="AE36" s="187" t="s">
        <v>932</v>
      </c>
      <c r="AF36" s="187">
        <v>78</v>
      </c>
    </row>
    <row r="37" spans="1:33" x14ac:dyDescent="0.2">
      <c r="A37" s="187" t="s">
        <v>130</v>
      </c>
      <c r="B37" s="187">
        <v>6</v>
      </c>
      <c r="C37" s="187" t="s">
        <v>124</v>
      </c>
      <c r="D37" s="187" t="s">
        <v>368</v>
      </c>
      <c r="E37" s="187">
        <v>0.79600000000000004</v>
      </c>
      <c r="G37" s="187">
        <v>6</v>
      </c>
      <c r="J37" s="187">
        <v>5589</v>
      </c>
      <c r="K37" s="187">
        <v>-40.018000000000001</v>
      </c>
      <c r="L37" s="187">
        <v>80.717067200000002</v>
      </c>
      <c r="M37" s="187">
        <v>104.749</v>
      </c>
      <c r="O37" s="187" t="s">
        <v>929</v>
      </c>
      <c r="P37" s="187">
        <v>103.17</v>
      </c>
      <c r="R37" s="187">
        <v>0</v>
      </c>
      <c r="S37" s="187">
        <v>1.1264137999999999</v>
      </c>
      <c r="U37" s="187">
        <v>1.0732800000000001E-2</v>
      </c>
      <c r="W37" s="187">
        <v>1.061882</v>
      </c>
      <c r="AB37" s="187" t="s">
        <v>458</v>
      </c>
      <c r="AC37" s="187" t="s">
        <v>486</v>
      </c>
      <c r="AD37" s="187" t="s">
        <v>510</v>
      </c>
      <c r="AE37" s="187" t="s">
        <v>932</v>
      </c>
      <c r="AF37" s="187">
        <v>78</v>
      </c>
    </row>
    <row r="38" spans="1:33" x14ac:dyDescent="0.2">
      <c r="A38" s="187" t="s">
        <v>130</v>
      </c>
      <c r="B38" s="187">
        <v>7</v>
      </c>
      <c r="C38" s="187" t="s">
        <v>125</v>
      </c>
      <c r="D38" s="187" t="s">
        <v>368</v>
      </c>
      <c r="E38" s="187">
        <v>0.81799999999999995</v>
      </c>
      <c r="G38" s="187">
        <v>1</v>
      </c>
      <c r="H38" s="187">
        <v>6032</v>
      </c>
      <c r="I38" s="187">
        <v>0.122</v>
      </c>
      <c r="L38" s="187">
        <v>23.4588982</v>
      </c>
      <c r="M38" s="187">
        <v>110.925</v>
      </c>
      <c r="O38" s="187" t="s">
        <v>935</v>
      </c>
      <c r="Q38" s="187">
        <v>110.127</v>
      </c>
      <c r="R38" s="187">
        <v>0</v>
      </c>
      <c r="T38" s="187">
        <v>0.72465190000000002</v>
      </c>
      <c r="V38" s="187">
        <v>3.6786000000000002E-3</v>
      </c>
      <c r="X38" s="187">
        <v>0.36651699999999998</v>
      </c>
      <c r="Y38" s="187" t="s">
        <v>564</v>
      </c>
      <c r="Z38" s="187" t="s">
        <v>424</v>
      </c>
      <c r="AA38" s="187" t="s">
        <v>936</v>
      </c>
      <c r="AE38" s="187" t="s">
        <v>937</v>
      </c>
      <c r="AF38" s="187">
        <v>0</v>
      </c>
      <c r="AG38" s="187">
        <v>4371</v>
      </c>
    </row>
    <row r="39" spans="1:33" x14ac:dyDescent="0.2">
      <c r="A39" s="187" t="s">
        <v>130</v>
      </c>
      <c r="B39" s="187">
        <v>7</v>
      </c>
      <c r="C39" s="187" t="s">
        <v>125</v>
      </c>
      <c r="D39" s="187" t="s">
        <v>368</v>
      </c>
      <c r="E39" s="187">
        <v>0.81799999999999995</v>
      </c>
      <c r="G39" s="187">
        <v>2</v>
      </c>
      <c r="H39" s="187">
        <v>6045</v>
      </c>
      <c r="I39" s="187">
        <v>0</v>
      </c>
      <c r="L39" s="187">
        <v>23.499162200000001</v>
      </c>
      <c r="M39" s="187">
        <v>111.117</v>
      </c>
      <c r="O39" s="187" t="s">
        <v>935</v>
      </c>
      <c r="Q39" s="187">
        <v>110.318</v>
      </c>
      <c r="R39" s="187">
        <v>1</v>
      </c>
      <c r="T39" s="187">
        <v>0.72456350000000003</v>
      </c>
      <c r="V39" s="187">
        <v>3.6782E-3</v>
      </c>
      <c r="X39" s="187">
        <v>0.36647200000000002</v>
      </c>
      <c r="Y39" s="187" t="s">
        <v>543</v>
      </c>
      <c r="Z39" s="187" t="s">
        <v>547</v>
      </c>
      <c r="AA39" s="187" t="s">
        <v>938</v>
      </c>
      <c r="AE39" s="187" t="s">
        <v>937</v>
      </c>
      <c r="AF39" s="187">
        <v>0</v>
      </c>
      <c r="AG39" s="187">
        <v>4379</v>
      </c>
    </row>
    <row r="40" spans="1:33" x14ac:dyDescent="0.2">
      <c r="A40" s="187" t="s">
        <v>130</v>
      </c>
      <c r="B40" s="187">
        <v>7</v>
      </c>
      <c r="C40" s="187" t="s">
        <v>125</v>
      </c>
      <c r="D40" s="187" t="s">
        <v>368</v>
      </c>
      <c r="E40" s="187">
        <v>0.81799999999999995</v>
      </c>
      <c r="F40" s="187" t="s">
        <v>430</v>
      </c>
      <c r="G40" s="187">
        <v>3</v>
      </c>
      <c r="H40" s="187">
        <v>2497</v>
      </c>
      <c r="I40" s="187">
        <v>30.762</v>
      </c>
      <c r="L40" s="187">
        <v>10.243025299999999</v>
      </c>
      <c r="M40" s="187">
        <v>48.155999999999999</v>
      </c>
      <c r="O40" s="187" t="s">
        <v>935</v>
      </c>
      <c r="Q40" s="187">
        <v>47.798999999999999</v>
      </c>
      <c r="R40" s="187">
        <v>0</v>
      </c>
      <c r="T40" s="187">
        <v>0.74685259999999998</v>
      </c>
      <c r="V40" s="187">
        <v>3.7913000000000001E-3</v>
      </c>
      <c r="X40" s="187">
        <v>0.37770300000000001</v>
      </c>
      <c r="Y40" s="187" t="s">
        <v>564</v>
      </c>
      <c r="Z40" s="187" t="s">
        <v>478</v>
      </c>
      <c r="AA40" s="187" t="s">
        <v>939</v>
      </c>
      <c r="AE40" s="187" t="s">
        <v>937</v>
      </c>
      <c r="AF40" s="187">
        <v>0</v>
      </c>
      <c r="AG40" s="187">
        <v>1867</v>
      </c>
    </row>
    <row r="41" spans="1:33" x14ac:dyDescent="0.2">
      <c r="A41" s="187" t="s">
        <v>130</v>
      </c>
      <c r="B41" s="187">
        <v>7</v>
      </c>
      <c r="C41" s="187" t="s">
        <v>125</v>
      </c>
      <c r="D41" s="187" t="s">
        <v>368</v>
      </c>
      <c r="E41" s="187">
        <v>0.81799999999999995</v>
      </c>
      <c r="F41" s="187" t="s">
        <v>434</v>
      </c>
      <c r="G41" s="187">
        <v>4</v>
      </c>
      <c r="J41" s="187">
        <v>5482</v>
      </c>
      <c r="K41" s="187">
        <v>33.597999999999999</v>
      </c>
      <c r="L41" s="187">
        <v>91.055988900000003</v>
      </c>
      <c r="M41" s="187">
        <v>126.336</v>
      </c>
      <c r="O41" s="187" t="s">
        <v>935</v>
      </c>
      <c r="P41" s="187">
        <v>124.315</v>
      </c>
      <c r="R41" s="187">
        <v>0</v>
      </c>
      <c r="S41" s="187">
        <v>1.2081397</v>
      </c>
      <c r="U41" s="187">
        <v>1.15558E-2</v>
      </c>
      <c r="W41" s="187">
        <v>1.142382</v>
      </c>
      <c r="AB41" s="187" t="s">
        <v>470</v>
      </c>
      <c r="AC41" s="187" t="s">
        <v>471</v>
      </c>
      <c r="AD41" s="187" t="s">
        <v>436</v>
      </c>
      <c r="AE41" s="187" t="s">
        <v>937</v>
      </c>
      <c r="AF41" s="187">
        <v>78</v>
      </c>
    </row>
    <row r="42" spans="1:33" x14ac:dyDescent="0.2">
      <c r="A42" s="187" t="s">
        <v>130</v>
      </c>
      <c r="B42" s="187">
        <v>7</v>
      </c>
      <c r="C42" s="187" t="s">
        <v>125</v>
      </c>
      <c r="D42" s="187" t="s">
        <v>368</v>
      </c>
      <c r="E42" s="187">
        <v>0.81799999999999995</v>
      </c>
      <c r="G42" s="187">
        <v>5</v>
      </c>
      <c r="J42" s="187">
        <v>5599</v>
      </c>
      <c r="K42" s="187">
        <v>-39.799999999999997</v>
      </c>
      <c r="L42" s="187">
        <v>78.389196299999995</v>
      </c>
      <c r="M42" s="187">
        <v>104.491</v>
      </c>
      <c r="O42" s="187" t="s">
        <v>935</v>
      </c>
      <c r="P42" s="187">
        <v>102.91500000000001</v>
      </c>
      <c r="R42" s="187">
        <v>1</v>
      </c>
      <c r="S42" s="187">
        <v>1.1266588</v>
      </c>
      <c r="U42" s="187">
        <v>1.07352E-2</v>
      </c>
      <c r="W42" s="187">
        <v>1.0621210000000001</v>
      </c>
      <c r="AB42" s="187" t="s">
        <v>483</v>
      </c>
      <c r="AC42" s="187" t="s">
        <v>473</v>
      </c>
      <c r="AD42" s="187" t="s">
        <v>455</v>
      </c>
      <c r="AE42" s="187" t="s">
        <v>937</v>
      </c>
      <c r="AF42" s="187">
        <v>78</v>
      </c>
    </row>
    <row r="43" spans="1:33" x14ac:dyDescent="0.2">
      <c r="A43" s="187" t="s">
        <v>130</v>
      </c>
      <c r="B43" s="187">
        <v>7</v>
      </c>
      <c r="C43" s="187" t="s">
        <v>125</v>
      </c>
      <c r="D43" s="187" t="s">
        <v>368</v>
      </c>
      <c r="E43" s="187">
        <v>0.81799999999999995</v>
      </c>
      <c r="G43" s="187">
        <v>6</v>
      </c>
      <c r="J43" s="187">
        <v>5586</v>
      </c>
      <c r="K43" s="187">
        <v>-40.015000000000001</v>
      </c>
      <c r="L43" s="187">
        <v>78.447851099999994</v>
      </c>
      <c r="M43" s="187">
        <v>104.587</v>
      </c>
      <c r="O43" s="187" t="s">
        <v>935</v>
      </c>
      <c r="P43" s="187">
        <v>103.01</v>
      </c>
      <c r="R43" s="187">
        <v>0</v>
      </c>
      <c r="S43" s="187">
        <v>1.1264174</v>
      </c>
      <c r="U43" s="187">
        <v>1.0732800000000001E-2</v>
      </c>
      <c r="W43" s="187">
        <v>1.061885</v>
      </c>
      <c r="AB43" s="187" t="s">
        <v>440</v>
      </c>
      <c r="AC43" s="187" t="s">
        <v>510</v>
      </c>
      <c r="AD43" s="187" t="s">
        <v>458</v>
      </c>
      <c r="AE43" s="187" t="s">
        <v>937</v>
      </c>
      <c r="AF43" s="187">
        <v>78</v>
      </c>
    </row>
    <row r="44" spans="1:33" x14ac:dyDescent="0.2">
      <c r="A44" s="187" t="s">
        <v>130</v>
      </c>
      <c r="B44" s="187">
        <v>8</v>
      </c>
      <c r="C44" s="187" t="s">
        <v>131</v>
      </c>
      <c r="D44" s="187" t="s">
        <v>140</v>
      </c>
      <c r="E44" s="187">
        <v>0.76500000000000001</v>
      </c>
      <c r="G44" s="187">
        <v>1</v>
      </c>
      <c r="H44" s="187">
        <v>6034</v>
      </c>
      <c r="I44" s="187">
        <v>0.115</v>
      </c>
      <c r="L44" s="187">
        <v>25.093443300000001</v>
      </c>
      <c r="M44" s="187">
        <v>110.96599999999999</v>
      </c>
      <c r="O44" s="187" t="s">
        <v>519</v>
      </c>
      <c r="Q44" s="187">
        <v>110.16800000000001</v>
      </c>
      <c r="R44" s="187">
        <v>0</v>
      </c>
      <c r="T44" s="187">
        <v>0.72463569999999999</v>
      </c>
      <c r="V44" s="187">
        <v>3.6786000000000002E-3</v>
      </c>
      <c r="X44" s="187">
        <v>0.36651400000000001</v>
      </c>
      <c r="Y44" s="187" t="s">
        <v>537</v>
      </c>
      <c r="Z44" s="187" t="s">
        <v>432</v>
      </c>
      <c r="AA44" s="187" t="s">
        <v>940</v>
      </c>
      <c r="AE44" s="187" t="s">
        <v>941</v>
      </c>
      <c r="AF44" s="187">
        <v>0</v>
      </c>
      <c r="AG44" s="187">
        <v>4373</v>
      </c>
    </row>
    <row r="45" spans="1:33" x14ac:dyDescent="0.2">
      <c r="A45" s="187" t="s">
        <v>130</v>
      </c>
      <c r="B45" s="187">
        <v>8</v>
      </c>
      <c r="C45" s="187" t="s">
        <v>131</v>
      </c>
      <c r="D45" s="187" t="s">
        <v>140</v>
      </c>
      <c r="E45" s="187">
        <v>0.76500000000000001</v>
      </c>
      <c r="G45" s="187">
        <v>2</v>
      </c>
      <c r="H45" s="187">
        <v>6035</v>
      </c>
      <c r="I45" s="187">
        <v>0</v>
      </c>
      <c r="L45" s="187">
        <v>25.1101034</v>
      </c>
      <c r="M45" s="187">
        <v>111.041</v>
      </c>
      <c r="O45" s="187" t="s">
        <v>519</v>
      </c>
      <c r="Q45" s="187">
        <v>110.242</v>
      </c>
      <c r="R45" s="187">
        <v>1</v>
      </c>
      <c r="T45" s="187">
        <v>0.7245528</v>
      </c>
      <c r="V45" s="187">
        <v>3.6782E-3</v>
      </c>
      <c r="X45" s="187">
        <v>0.36647200000000002</v>
      </c>
      <c r="Y45" s="187" t="s">
        <v>553</v>
      </c>
      <c r="Z45" s="187" t="s">
        <v>558</v>
      </c>
      <c r="AA45" s="187" t="s">
        <v>942</v>
      </c>
      <c r="AE45" s="187" t="s">
        <v>941</v>
      </c>
      <c r="AF45" s="187">
        <v>0</v>
      </c>
      <c r="AG45" s="187">
        <v>4372</v>
      </c>
    </row>
    <row r="46" spans="1:33" x14ac:dyDescent="0.2">
      <c r="A46" s="187" t="s">
        <v>130</v>
      </c>
      <c r="B46" s="187">
        <v>8</v>
      </c>
      <c r="C46" s="187" t="s">
        <v>131</v>
      </c>
      <c r="D46" s="187" t="s">
        <v>140</v>
      </c>
      <c r="E46" s="187">
        <v>0.76500000000000001</v>
      </c>
      <c r="F46" s="187" t="s">
        <v>430</v>
      </c>
      <c r="G46" s="187">
        <v>3</v>
      </c>
      <c r="H46" s="187">
        <v>2963</v>
      </c>
      <c r="I46" s="187">
        <v>9.5440000000000005</v>
      </c>
      <c r="L46" s="187">
        <v>12.9328257</v>
      </c>
      <c r="M46" s="187">
        <v>56.908000000000001</v>
      </c>
      <c r="O46" s="187" t="s">
        <v>519</v>
      </c>
      <c r="Q46" s="187">
        <v>56.494999999999997</v>
      </c>
      <c r="R46" s="187">
        <v>0</v>
      </c>
      <c r="T46" s="187">
        <v>0.73146820000000001</v>
      </c>
      <c r="V46" s="187">
        <v>3.7133000000000001E-3</v>
      </c>
      <c r="X46" s="187">
        <v>0.36995699999999998</v>
      </c>
      <c r="Y46" s="187" t="s">
        <v>537</v>
      </c>
      <c r="Z46" s="187" t="s">
        <v>428</v>
      </c>
      <c r="AA46" s="187" t="s">
        <v>943</v>
      </c>
      <c r="AE46" s="187" t="s">
        <v>941</v>
      </c>
      <c r="AF46" s="187">
        <v>0</v>
      </c>
      <c r="AG46" s="187">
        <v>2168</v>
      </c>
    </row>
    <row r="47" spans="1:33" x14ac:dyDescent="0.2">
      <c r="A47" s="187" t="s">
        <v>130</v>
      </c>
      <c r="B47" s="187">
        <v>8</v>
      </c>
      <c r="C47" s="187" t="s">
        <v>131</v>
      </c>
      <c r="D47" s="187" t="s">
        <v>140</v>
      </c>
      <c r="E47" s="187">
        <v>0.76500000000000001</v>
      </c>
      <c r="F47" s="187" t="s">
        <v>434</v>
      </c>
      <c r="G47" s="187">
        <v>4</v>
      </c>
      <c r="J47" s="187">
        <v>5800</v>
      </c>
      <c r="K47" s="187">
        <v>-8.56</v>
      </c>
      <c r="L47" s="187">
        <v>101.7558612</v>
      </c>
      <c r="M47" s="187">
        <v>133.94</v>
      </c>
      <c r="O47" s="187" t="s">
        <v>519</v>
      </c>
      <c r="P47" s="187">
        <v>131.85599999999999</v>
      </c>
      <c r="R47" s="187">
        <v>0</v>
      </c>
      <c r="S47" s="187">
        <v>1.1621356</v>
      </c>
      <c r="U47" s="187">
        <v>1.1084500000000001E-2</v>
      </c>
      <c r="W47" s="187">
        <v>1.096298</v>
      </c>
      <c r="AB47" s="187" t="s">
        <v>454</v>
      </c>
      <c r="AC47" s="187" t="s">
        <v>471</v>
      </c>
      <c r="AD47" s="187" t="s">
        <v>670</v>
      </c>
      <c r="AE47" s="187" t="s">
        <v>941</v>
      </c>
      <c r="AF47" s="187">
        <v>78</v>
      </c>
    </row>
    <row r="48" spans="1:33" x14ac:dyDescent="0.2">
      <c r="A48" s="187" t="s">
        <v>130</v>
      </c>
      <c r="B48" s="187">
        <v>8</v>
      </c>
      <c r="C48" s="187" t="s">
        <v>131</v>
      </c>
      <c r="D48" s="187" t="s">
        <v>140</v>
      </c>
      <c r="E48" s="187">
        <v>0.76500000000000001</v>
      </c>
      <c r="G48" s="187">
        <v>5</v>
      </c>
      <c r="J48" s="187">
        <v>5589</v>
      </c>
      <c r="K48" s="187">
        <v>-39.799999999999997</v>
      </c>
      <c r="L48" s="187">
        <v>83.770286600000006</v>
      </c>
      <c r="M48" s="187">
        <v>104.414</v>
      </c>
      <c r="O48" s="187" t="s">
        <v>519</v>
      </c>
      <c r="P48" s="187">
        <v>102.84</v>
      </c>
      <c r="R48" s="187">
        <v>1</v>
      </c>
      <c r="S48" s="187">
        <v>1.1266666000000001</v>
      </c>
      <c r="U48" s="187">
        <v>1.07352E-2</v>
      </c>
      <c r="W48" s="187">
        <v>1.0621210000000001</v>
      </c>
      <c r="AB48" s="187" t="s">
        <v>483</v>
      </c>
      <c r="AC48" s="187" t="s">
        <v>484</v>
      </c>
      <c r="AD48" s="187" t="s">
        <v>438</v>
      </c>
      <c r="AE48" s="187" t="s">
        <v>941</v>
      </c>
      <c r="AF48" s="187">
        <v>78</v>
      </c>
    </row>
    <row r="49" spans="1:33" x14ac:dyDescent="0.2">
      <c r="A49" s="187" t="s">
        <v>130</v>
      </c>
      <c r="B49" s="187">
        <v>8</v>
      </c>
      <c r="C49" s="187" t="s">
        <v>131</v>
      </c>
      <c r="D49" s="187" t="s">
        <v>140</v>
      </c>
      <c r="E49" s="187">
        <v>0.76500000000000001</v>
      </c>
      <c r="G49" s="187">
        <v>6</v>
      </c>
      <c r="J49" s="187">
        <v>5578</v>
      </c>
      <c r="K49" s="187">
        <v>-40.015999999999998</v>
      </c>
      <c r="L49" s="187">
        <v>83.853079399999999</v>
      </c>
      <c r="M49" s="187">
        <v>104.542</v>
      </c>
      <c r="O49" s="187" t="s">
        <v>519</v>
      </c>
      <c r="P49" s="187">
        <v>102.965</v>
      </c>
      <c r="R49" s="187">
        <v>0</v>
      </c>
      <c r="S49" s="187">
        <v>1.1264236000000001</v>
      </c>
      <c r="U49" s="187">
        <v>1.0732800000000001E-2</v>
      </c>
      <c r="W49" s="187">
        <v>1.0618840000000001</v>
      </c>
      <c r="AB49" s="187" t="s">
        <v>440</v>
      </c>
      <c r="AC49" s="187" t="s">
        <v>459</v>
      </c>
      <c r="AD49" s="187" t="s">
        <v>441</v>
      </c>
      <c r="AE49" s="187" t="s">
        <v>941</v>
      </c>
      <c r="AF49" s="187">
        <v>78</v>
      </c>
    </row>
    <row r="50" spans="1:33" x14ac:dyDescent="0.2">
      <c r="A50" s="187" t="s">
        <v>130</v>
      </c>
      <c r="B50" s="187">
        <v>9</v>
      </c>
      <c r="C50" s="187" t="s">
        <v>132</v>
      </c>
      <c r="D50" s="187" t="s">
        <v>140</v>
      </c>
      <c r="E50" s="187">
        <v>0.71499999999999997</v>
      </c>
      <c r="G50" s="187">
        <v>1</v>
      </c>
      <c r="H50" s="187">
        <v>6024</v>
      </c>
      <c r="I50" s="187">
        <v>0.127</v>
      </c>
      <c r="L50" s="187">
        <v>26.788786000000002</v>
      </c>
      <c r="M50" s="187">
        <v>110.718</v>
      </c>
      <c r="O50" s="187" t="s">
        <v>526</v>
      </c>
      <c r="Q50" s="187">
        <v>109.922</v>
      </c>
      <c r="R50" s="187">
        <v>0</v>
      </c>
      <c r="T50" s="187">
        <v>0.7246397</v>
      </c>
      <c r="V50" s="187">
        <v>3.6787E-3</v>
      </c>
      <c r="X50" s="187">
        <v>0.36651800000000001</v>
      </c>
      <c r="Y50" s="187" t="s">
        <v>537</v>
      </c>
      <c r="Z50" s="187" t="s">
        <v>478</v>
      </c>
      <c r="AA50" s="187" t="s">
        <v>944</v>
      </c>
      <c r="AE50" s="187" t="s">
        <v>945</v>
      </c>
      <c r="AF50" s="187">
        <v>0</v>
      </c>
      <c r="AG50" s="187">
        <v>4365</v>
      </c>
    </row>
    <row r="51" spans="1:33" x14ac:dyDescent="0.2">
      <c r="A51" s="187" t="s">
        <v>130</v>
      </c>
      <c r="B51" s="187">
        <v>9</v>
      </c>
      <c r="C51" s="187" t="s">
        <v>132</v>
      </c>
      <c r="D51" s="187" t="s">
        <v>140</v>
      </c>
      <c r="E51" s="187">
        <v>0.71499999999999997</v>
      </c>
      <c r="G51" s="187">
        <v>2</v>
      </c>
      <c r="H51" s="187">
        <v>6026</v>
      </c>
      <c r="I51" s="187">
        <v>0</v>
      </c>
      <c r="L51" s="187">
        <v>26.8283995</v>
      </c>
      <c r="M51" s="187">
        <v>110.884</v>
      </c>
      <c r="O51" s="187" t="s">
        <v>526</v>
      </c>
      <c r="Q51" s="187">
        <v>110.086</v>
      </c>
      <c r="R51" s="187">
        <v>1</v>
      </c>
      <c r="T51" s="187">
        <v>0.72454779999999996</v>
      </c>
      <c r="V51" s="187">
        <v>3.6782E-3</v>
      </c>
      <c r="X51" s="187">
        <v>0.36647200000000002</v>
      </c>
      <c r="Y51" s="187" t="s">
        <v>572</v>
      </c>
      <c r="Z51" s="187" t="s">
        <v>558</v>
      </c>
      <c r="AA51" s="187" t="s">
        <v>946</v>
      </c>
      <c r="AE51" s="187" t="s">
        <v>945</v>
      </c>
      <c r="AF51" s="187">
        <v>0</v>
      </c>
      <c r="AG51" s="187">
        <v>4366</v>
      </c>
    </row>
    <row r="52" spans="1:33" x14ac:dyDescent="0.2">
      <c r="A52" s="187" t="s">
        <v>130</v>
      </c>
      <c r="B52" s="187">
        <v>9</v>
      </c>
      <c r="C52" s="187" t="s">
        <v>132</v>
      </c>
      <c r="D52" s="187" t="s">
        <v>140</v>
      </c>
      <c r="E52" s="187">
        <v>0.71499999999999997</v>
      </c>
      <c r="F52" s="187" t="s">
        <v>430</v>
      </c>
      <c r="G52" s="187">
        <v>3</v>
      </c>
      <c r="H52" s="187">
        <v>2756</v>
      </c>
      <c r="I52" s="187">
        <v>9.5510000000000002</v>
      </c>
      <c r="L52" s="187">
        <v>12.901277800000001</v>
      </c>
      <c r="M52" s="187">
        <v>53.04</v>
      </c>
      <c r="O52" s="187" t="s">
        <v>526</v>
      </c>
      <c r="Q52" s="187">
        <v>52.655000000000001</v>
      </c>
      <c r="R52" s="187">
        <v>0</v>
      </c>
      <c r="T52" s="187">
        <v>0.73146820000000001</v>
      </c>
      <c r="V52" s="187">
        <v>3.7133000000000001E-3</v>
      </c>
      <c r="X52" s="187">
        <v>0.36995899999999998</v>
      </c>
      <c r="Y52" s="187" t="s">
        <v>533</v>
      </c>
      <c r="Z52" s="187" t="s">
        <v>547</v>
      </c>
      <c r="AA52" s="187" t="s">
        <v>947</v>
      </c>
      <c r="AE52" s="187" t="s">
        <v>945</v>
      </c>
      <c r="AF52" s="187">
        <v>0</v>
      </c>
      <c r="AG52" s="187">
        <v>2017</v>
      </c>
    </row>
    <row r="53" spans="1:33" x14ac:dyDescent="0.2">
      <c r="A53" s="187" t="s">
        <v>130</v>
      </c>
      <c r="B53" s="187">
        <v>9</v>
      </c>
      <c r="C53" s="187" t="s">
        <v>132</v>
      </c>
      <c r="D53" s="187" t="s">
        <v>140</v>
      </c>
      <c r="E53" s="187">
        <v>0.71499999999999997</v>
      </c>
      <c r="F53" s="187" t="s">
        <v>434</v>
      </c>
      <c r="G53" s="187">
        <v>4</v>
      </c>
      <c r="J53" s="187">
        <v>5416</v>
      </c>
      <c r="K53" s="187">
        <v>-8.5660000000000007</v>
      </c>
      <c r="L53" s="187">
        <v>103.0947657</v>
      </c>
      <c r="M53" s="187">
        <v>124.631</v>
      </c>
      <c r="O53" s="187" t="s">
        <v>526</v>
      </c>
      <c r="P53" s="187">
        <v>122.69199999999999</v>
      </c>
      <c r="R53" s="187">
        <v>0</v>
      </c>
      <c r="S53" s="187">
        <v>1.1621674</v>
      </c>
      <c r="U53" s="187">
        <v>1.1084399999999999E-2</v>
      </c>
      <c r="W53" s="187">
        <v>1.096292</v>
      </c>
      <c r="AB53" s="187" t="s">
        <v>454</v>
      </c>
      <c r="AC53" s="187" t="s">
        <v>471</v>
      </c>
      <c r="AD53" s="187" t="s">
        <v>670</v>
      </c>
      <c r="AE53" s="187" t="s">
        <v>945</v>
      </c>
      <c r="AF53" s="187">
        <v>78</v>
      </c>
    </row>
    <row r="54" spans="1:33" x14ac:dyDescent="0.2">
      <c r="A54" s="187" t="s">
        <v>130</v>
      </c>
      <c r="B54" s="187">
        <v>9</v>
      </c>
      <c r="C54" s="187" t="s">
        <v>132</v>
      </c>
      <c r="D54" s="187" t="s">
        <v>140</v>
      </c>
      <c r="E54" s="187">
        <v>0.71499999999999997</v>
      </c>
      <c r="G54" s="187">
        <v>5</v>
      </c>
      <c r="J54" s="187">
        <v>5586</v>
      </c>
      <c r="K54" s="187">
        <v>-39.799999999999997</v>
      </c>
      <c r="L54" s="187">
        <v>89.603962600000003</v>
      </c>
      <c r="M54" s="187">
        <v>104.38</v>
      </c>
      <c r="O54" s="187" t="s">
        <v>526</v>
      </c>
      <c r="P54" s="187">
        <v>102.806</v>
      </c>
      <c r="R54" s="187">
        <v>1</v>
      </c>
      <c r="S54" s="187">
        <v>1.1266821</v>
      </c>
      <c r="U54" s="187">
        <v>1.07352E-2</v>
      </c>
      <c r="W54" s="187">
        <v>1.0621210000000001</v>
      </c>
      <c r="AB54" s="187" t="s">
        <v>456</v>
      </c>
      <c r="AC54" s="187" t="s">
        <v>525</v>
      </c>
      <c r="AD54" s="187" t="s">
        <v>437</v>
      </c>
      <c r="AE54" s="187" t="s">
        <v>945</v>
      </c>
      <c r="AF54" s="187">
        <v>78</v>
      </c>
    </row>
    <row r="55" spans="1:33" x14ac:dyDescent="0.2">
      <c r="A55" s="187" t="s">
        <v>130</v>
      </c>
      <c r="B55" s="187">
        <v>9</v>
      </c>
      <c r="C55" s="187" t="s">
        <v>132</v>
      </c>
      <c r="D55" s="187" t="s">
        <v>140</v>
      </c>
      <c r="E55" s="187">
        <v>0.71499999999999997</v>
      </c>
      <c r="G55" s="187">
        <v>6</v>
      </c>
      <c r="J55" s="187">
        <v>5578</v>
      </c>
      <c r="K55" s="187">
        <v>-40.033999999999999</v>
      </c>
      <c r="L55" s="187">
        <v>89.721157399999996</v>
      </c>
      <c r="M55" s="187">
        <v>104.548</v>
      </c>
      <c r="O55" s="187" t="s">
        <v>526</v>
      </c>
      <c r="P55" s="187">
        <v>102.971</v>
      </c>
      <c r="R55" s="187">
        <v>0</v>
      </c>
      <c r="S55" s="187">
        <v>1.1264193</v>
      </c>
      <c r="U55" s="187">
        <v>1.07326E-2</v>
      </c>
      <c r="W55" s="187">
        <v>1.0618650000000001</v>
      </c>
      <c r="AB55" s="187" t="s">
        <v>485</v>
      </c>
      <c r="AC55" s="187" t="s">
        <v>441</v>
      </c>
      <c r="AD55" s="187" t="s">
        <v>458</v>
      </c>
      <c r="AE55" s="187" t="s">
        <v>945</v>
      </c>
      <c r="AF55" s="187">
        <v>78</v>
      </c>
    </row>
    <row r="56" spans="1:33" x14ac:dyDescent="0.2">
      <c r="A56" s="187" t="s">
        <v>130</v>
      </c>
      <c r="B56" s="187">
        <v>10</v>
      </c>
      <c r="C56" s="187" t="s">
        <v>281</v>
      </c>
      <c r="D56" s="187" t="s">
        <v>282</v>
      </c>
      <c r="E56" s="187">
        <v>0.80700000000000005</v>
      </c>
      <c r="G56" s="187">
        <v>1</v>
      </c>
      <c r="H56" s="187">
        <v>6034</v>
      </c>
      <c r="I56" s="187">
        <v>0.109</v>
      </c>
      <c r="L56" s="187">
        <v>23.783576100000001</v>
      </c>
      <c r="M56" s="187">
        <v>110.94799999999999</v>
      </c>
      <c r="O56" s="187" t="s">
        <v>38</v>
      </c>
      <c r="Q56" s="187">
        <v>110.15</v>
      </c>
      <c r="R56" s="187">
        <v>0</v>
      </c>
      <c r="T56" s="187">
        <v>0.72462309999999996</v>
      </c>
      <c r="V56" s="187">
        <v>3.6786000000000002E-3</v>
      </c>
      <c r="X56" s="187">
        <v>0.366512</v>
      </c>
      <c r="Y56" s="187" t="s">
        <v>533</v>
      </c>
      <c r="Z56" s="187" t="s">
        <v>478</v>
      </c>
      <c r="AA56" s="187" t="s">
        <v>948</v>
      </c>
      <c r="AE56" s="187" t="s">
        <v>949</v>
      </c>
      <c r="AF56" s="187">
        <v>0</v>
      </c>
      <c r="AG56" s="187">
        <v>4372</v>
      </c>
    </row>
    <row r="57" spans="1:33" x14ac:dyDescent="0.2">
      <c r="A57" s="187" t="s">
        <v>130</v>
      </c>
      <c r="B57" s="187">
        <v>10</v>
      </c>
      <c r="C57" s="187" t="s">
        <v>281</v>
      </c>
      <c r="D57" s="187" t="s">
        <v>282</v>
      </c>
      <c r="E57" s="187">
        <v>0.80700000000000005</v>
      </c>
      <c r="G57" s="187">
        <v>2</v>
      </c>
      <c r="H57" s="187">
        <v>6038</v>
      </c>
      <c r="I57" s="187">
        <v>0</v>
      </c>
      <c r="L57" s="187">
        <v>23.821903599999999</v>
      </c>
      <c r="M57" s="187">
        <v>111.129</v>
      </c>
      <c r="O57" s="187" t="s">
        <v>38</v>
      </c>
      <c r="Q57" s="187">
        <v>110.32899999999999</v>
      </c>
      <c r="R57" s="187">
        <v>1</v>
      </c>
      <c r="T57" s="187">
        <v>0.72454410000000002</v>
      </c>
      <c r="V57" s="187">
        <v>3.6782E-3</v>
      </c>
      <c r="X57" s="187">
        <v>0.36647200000000002</v>
      </c>
      <c r="Y57" s="187" t="s">
        <v>572</v>
      </c>
      <c r="Z57" s="187" t="s">
        <v>544</v>
      </c>
      <c r="AA57" s="187" t="s">
        <v>950</v>
      </c>
      <c r="AE57" s="187" t="s">
        <v>949</v>
      </c>
      <c r="AF57" s="187">
        <v>0</v>
      </c>
      <c r="AG57" s="187">
        <v>4374</v>
      </c>
    </row>
    <row r="58" spans="1:33" x14ac:dyDescent="0.2">
      <c r="A58" s="187" t="s">
        <v>130</v>
      </c>
      <c r="B58" s="187">
        <v>10</v>
      </c>
      <c r="C58" s="187" t="s">
        <v>281</v>
      </c>
      <c r="D58" s="187" t="s">
        <v>282</v>
      </c>
      <c r="E58" s="187">
        <v>0.80700000000000005</v>
      </c>
      <c r="F58" s="187" t="s">
        <v>430</v>
      </c>
      <c r="G58" s="187">
        <v>3</v>
      </c>
      <c r="H58" s="187">
        <v>2596</v>
      </c>
      <c r="I58" s="187">
        <v>10.736000000000001</v>
      </c>
      <c r="L58" s="187">
        <v>10.770929799999999</v>
      </c>
      <c r="M58" s="187">
        <v>49.965000000000003</v>
      </c>
      <c r="O58" s="187" t="s">
        <v>38</v>
      </c>
      <c r="Q58" s="187">
        <v>49.601999999999997</v>
      </c>
      <c r="R58" s="187">
        <v>0</v>
      </c>
      <c r="T58" s="187">
        <v>0.73232280000000005</v>
      </c>
      <c r="V58" s="187">
        <v>3.7177E-3</v>
      </c>
      <c r="X58" s="187">
        <v>0.370392</v>
      </c>
      <c r="Y58" s="187" t="s">
        <v>533</v>
      </c>
      <c r="Z58" s="187" t="s">
        <v>547</v>
      </c>
      <c r="AA58" s="187" t="s">
        <v>951</v>
      </c>
      <c r="AE58" s="187" t="s">
        <v>949</v>
      </c>
      <c r="AF58" s="187">
        <v>0</v>
      </c>
      <c r="AG58" s="187">
        <v>1903</v>
      </c>
    </row>
    <row r="59" spans="1:33" x14ac:dyDescent="0.2">
      <c r="A59" s="187" t="s">
        <v>130</v>
      </c>
      <c r="B59" s="187">
        <v>10</v>
      </c>
      <c r="C59" s="187" t="s">
        <v>281</v>
      </c>
      <c r="D59" s="187" t="s">
        <v>282</v>
      </c>
      <c r="E59" s="187">
        <v>0.80700000000000005</v>
      </c>
      <c r="F59" s="187" t="s">
        <v>434</v>
      </c>
      <c r="G59" s="187">
        <v>4</v>
      </c>
      <c r="J59" s="187">
        <v>5478</v>
      </c>
      <c r="K59" s="187">
        <v>-23.827000000000002</v>
      </c>
      <c r="L59" s="187">
        <v>92.232821099999995</v>
      </c>
      <c r="M59" s="187">
        <v>126.221</v>
      </c>
      <c r="O59" s="187" t="s">
        <v>38</v>
      </c>
      <c r="P59" s="187">
        <v>124.27800000000001</v>
      </c>
      <c r="R59" s="187">
        <v>0</v>
      </c>
      <c r="S59" s="187">
        <v>1.1455025000000001</v>
      </c>
      <c r="U59" s="187">
        <v>1.09138E-2</v>
      </c>
      <c r="W59" s="187">
        <v>1.0795980000000001</v>
      </c>
      <c r="AB59" s="187" t="s">
        <v>454</v>
      </c>
      <c r="AC59" s="187" t="s">
        <v>470</v>
      </c>
      <c r="AD59" s="187" t="s">
        <v>670</v>
      </c>
      <c r="AE59" s="187" t="s">
        <v>949</v>
      </c>
      <c r="AF59" s="187">
        <v>78</v>
      </c>
    </row>
    <row r="60" spans="1:33" x14ac:dyDescent="0.2">
      <c r="A60" s="187" t="s">
        <v>130</v>
      </c>
      <c r="B60" s="187">
        <v>10</v>
      </c>
      <c r="C60" s="187" t="s">
        <v>281</v>
      </c>
      <c r="D60" s="187" t="s">
        <v>282</v>
      </c>
      <c r="E60" s="187">
        <v>0.80700000000000005</v>
      </c>
      <c r="G60" s="187">
        <v>5</v>
      </c>
      <c r="J60" s="187">
        <v>5599</v>
      </c>
      <c r="K60" s="187">
        <v>-39.799999999999997</v>
      </c>
      <c r="L60" s="187">
        <v>79.4848997</v>
      </c>
      <c r="M60" s="187">
        <v>104.535</v>
      </c>
      <c r="O60" s="187" t="s">
        <v>38</v>
      </c>
      <c r="P60" s="187">
        <v>102.959</v>
      </c>
      <c r="R60" s="187">
        <v>1</v>
      </c>
      <c r="S60" s="187">
        <v>1.1266712999999999</v>
      </c>
      <c r="U60" s="187">
        <v>1.07352E-2</v>
      </c>
      <c r="W60" s="187">
        <v>1.0621210000000001</v>
      </c>
      <c r="AB60" s="187" t="s">
        <v>456</v>
      </c>
      <c r="AC60" s="187" t="s">
        <v>525</v>
      </c>
      <c r="AD60" s="187" t="s">
        <v>437</v>
      </c>
      <c r="AE60" s="187" t="s">
        <v>949</v>
      </c>
      <c r="AF60" s="187">
        <v>78</v>
      </c>
    </row>
    <row r="61" spans="1:33" x14ac:dyDescent="0.2">
      <c r="A61" s="187" t="s">
        <v>130</v>
      </c>
      <c r="B61" s="187">
        <v>10</v>
      </c>
      <c r="C61" s="187" t="s">
        <v>281</v>
      </c>
      <c r="D61" s="187" t="s">
        <v>282</v>
      </c>
      <c r="E61" s="187">
        <v>0.80700000000000005</v>
      </c>
      <c r="G61" s="187">
        <v>6</v>
      </c>
      <c r="J61" s="187">
        <v>5603</v>
      </c>
      <c r="K61" s="187">
        <v>-40.030999999999999</v>
      </c>
      <c r="L61" s="187">
        <v>79.547632899999996</v>
      </c>
      <c r="M61" s="187">
        <v>104.637</v>
      </c>
      <c r="O61" s="187" t="s">
        <v>38</v>
      </c>
      <c r="P61" s="187">
        <v>103.059</v>
      </c>
      <c r="R61" s="187">
        <v>0</v>
      </c>
      <c r="S61" s="187">
        <v>1.1264107999999999</v>
      </c>
      <c r="U61" s="187">
        <v>1.07326E-2</v>
      </c>
      <c r="W61" s="187">
        <v>1.061868</v>
      </c>
      <c r="AB61" s="187" t="s">
        <v>485</v>
      </c>
      <c r="AC61" s="187" t="s">
        <v>441</v>
      </c>
      <c r="AD61" s="187" t="s">
        <v>458</v>
      </c>
      <c r="AE61" s="187" t="s">
        <v>949</v>
      </c>
      <c r="AF61" s="187">
        <v>78</v>
      </c>
    </row>
    <row r="62" spans="1:33" x14ac:dyDescent="0.2">
      <c r="A62" s="187" t="s">
        <v>130</v>
      </c>
      <c r="B62" s="187">
        <v>11</v>
      </c>
      <c r="C62" s="187" t="s">
        <v>283</v>
      </c>
      <c r="D62" s="187" t="s">
        <v>284</v>
      </c>
      <c r="E62" s="187">
        <v>0.81499999999999995</v>
      </c>
      <c r="G62" s="187">
        <v>1</v>
      </c>
      <c r="H62" s="187">
        <v>6031</v>
      </c>
      <c r="I62" s="187">
        <v>0.112</v>
      </c>
      <c r="L62" s="187">
        <v>23.528600600000001</v>
      </c>
      <c r="M62" s="187">
        <v>110.846</v>
      </c>
      <c r="Q62" s="187">
        <v>110.048</v>
      </c>
      <c r="R62" s="187">
        <v>0</v>
      </c>
      <c r="T62" s="187">
        <v>0.72463420000000001</v>
      </c>
      <c r="V62" s="187">
        <v>3.6786000000000002E-3</v>
      </c>
      <c r="X62" s="187">
        <v>0.36651299999999998</v>
      </c>
      <c r="Y62" s="187" t="s">
        <v>533</v>
      </c>
      <c r="Z62" s="187" t="s">
        <v>428</v>
      </c>
      <c r="AA62" s="187" t="s">
        <v>952</v>
      </c>
      <c r="AE62" s="187" t="s">
        <v>953</v>
      </c>
      <c r="AF62" s="187">
        <v>0</v>
      </c>
      <c r="AG62" s="187">
        <v>4370</v>
      </c>
    </row>
    <row r="63" spans="1:33" x14ac:dyDescent="0.2">
      <c r="A63" s="187" t="s">
        <v>130</v>
      </c>
      <c r="B63" s="187">
        <v>11</v>
      </c>
      <c r="C63" s="187" t="s">
        <v>283</v>
      </c>
      <c r="D63" s="187" t="s">
        <v>284</v>
      </c>
      <c r="E63" s="187">
        <v>0.81499999999999995</v>
      </c>
      <c r="G63" s="187">
        <v>2</v>
      </c>
      <c r="H63" s="187">
        <v>6036</v>
      </c>
      <c r="I63" s="187">
        <v>0</v>
      </c>
      <c r="L63" s="187">
        <v>23.5729334</v>
      </c>
      <c r="M63" s="187">
        <v>111.057</v>
      </c>
      <c r="Q63" s="187">
        <v>110.258</v>
      </c>
      <c r="R63" s="187">
        <v>1</v>
      </c>
      <c r="T63" s="187">
        <v>0.72455270000000005</v>
      </c>
      <c r="V63" s="187">
        <v>3.6782E-3</v>
      </c>
      <c r="X63" s="187">
        <v>0.36647200000000002</v>
      </c>
      <c r="Y63" s="187" t="s">
        <v>572</v>
      </c>
      <c r="Z63" s="187" t="s">
        <v>544</v>
      </c>
      <c r="AA63" s="187" t="s">
        <v>946</v>
      </c>
      <c r="AE63" s="187" t="s">
        <v>953</v>
      </c>
      <c r="AF63" s="187">
        <v>0</v>
      </c>
      <c r="AG63" s="187">
        <v>4372</v>
      </c>
    </row>
    <row r="64" spans="1:33" x14ac:dyDescent="0.2">
      <c r="A64" s="187" t="s">
        <v>130</v>
      </c>
      <c r="B64" s="187">
        <v>11</v>
      </c>
      <c r="C64" s="187" t="s">
        <v>283</v>
      </c>
      <c r="D64" s="187" t="s">
        <v>284</v>
      </c>
      <c r="E64" s="187">
        <v>0.81499999999999995</v>
      </c>
      <c r="G64" s="187">
        <v>3</v>
      </c>
      <c r="J64" s="187">
        <v>5588</v>
      </c>
      <c r="K64" s="187">
        <v>-39.799999999999997</v>
      </c>
      <c r="L64" s="187">
        <v>78.632502700000003</v>
      </c>
      <c r="M64" s="187">
        <v>104.417</v>
      </c>
      <c r="P64" s="187">
        <v>102.842</v>
      </c>
      <c r="R64" s="187">
        <v>1</v>
      </c>
      <c r="S64" s="187">
        <v>1.1268769999999999</v>
      </c>
      <c r="U64" s="187">
        <v>1.07352E-2</v>
      </c>
      <c r="W64" s="187">
        <v>1.0621210000000001</v>
      </c>
      <c r="AB64" s="187" t="s">
        <v>435</v>
      </c>
      <c r="AC64" s="187" t="s">
        <v>435</v>
      </c>
      <c r="AD64" s="187" t="s">
        <v>954</v>
      </c>
      <c r="AE64" s="187" t="s">
        <v>953</v>
      </c>
      <c r="AF64" s="187">
        <v>78</v>
      </c>
    </row>
    <row r="65" spans="1:33" x14ac:dyDescent="0.2">
      <c r="A65" s="187" t="s">
        <v>130</v>
      </c>
      <c r="B65" s="187">
        <v>11</v>
      </c>
      <c r="C65" s="187" t="s">
        <v>283</v>
      </c>
      <c r="D65" s="187" t="s">
        <v>284</v>
      </c>
      <c r="E65" s="187">
        <v>0.81499999999999995</v>
      </c>
      <c r="G65" s="187">
        <v>4</v>
      </c>
      <c r="J65" s="187">
        <v>5587</v>
      </c>
      <c r="K65" s="187">
        <v>-40.137999999999998</v>
      </c>
      <c r="L65" s="187">
        <v>78.864932800000005</v>
      </c>
      <c r="M65" s="187">
        <v>104.797</v>
      </c>
      <c r="P65" s="187">
        <v>103.217</v>
      </c>
      <c r="R65" s="187">
        <v>0</v>
      </c>
      <c r="S65" s="187">
        <v>1.1264959999999999</v>
      </c>
      <c r="U65" s="187">
        <v>1.07314E-2</v>
      </c>
      <c r="W65" s="187">
        <v>1.06175</v>
      </c>
      <c r="AB65" s="187" t="s">
        <v>483</v>
      </c>
      <c r="AC65" s="187" t="s">
        <v>484</v>
      </c>
      <c r="AD65" s="187" t="s">
        <v>438</v>
      </c>
      <c r="AE65" s="187" t="s">
        <v>953</v>
      </c>
      <c r="AF65" s="187">
        <v>78</v>
      </c>
    </row>
    <row r="66" spans="1:33" x14ac:dyDescent="0.2">
      <c r="A66" s="187" t="s">
        <v>130</v>
      </c>
      <c r="B66" s="187">
        <v>12</v>
      </c>
      <c r="C66" s="187" t="s">
        <v>283</v>
      </c>
      <c r="D66" s="187" t="s">
        <v>145</v>
      </c>
      <c r="E66" s="187">
        <v>0.80400000000000005</v>
      </c>
      <c r="G66" s="187">
        <v>1</v>
      </c>
      <c r="H66" s="187">
        <v>6018</v>
      </c>
      <c r="I66" s="187">
        <v>0.121</v>
      </c>
      <c r="L66" s="187">
        <v>23.8195908</v>
      </c>
      <c r="M66" s="187">
        <v>110.70099999999999</v>
      </c>
      <c r="Q66" s="187">
        <v>109.904</v>
      </c>
      <c r="R66" s="187">
        <v>0</v>
      </c>
      <c r="T66" s="187">
        <v>0.72463120000000003</v>
      </c>
      <c r="V66" s="187">
        <v>3.6786000000000002E-3</v>
      </c>
      <c r="X66" s="187">
        <v>0.36651600000000001</v>
      </c>
      <c r="Y66" s="187" t="s">
        <v>550</v>
      </c>
      <c r="Z66" s="187" t="s">
        <v>657</v>
      </c>
      <c r="AA66" s="187" t="s">
        <v>955</v>
      </c>
      <c r="AE66" s="187" t="s">
        <v>956</v>
      </c>
      <c r="AF66" s="187">
        <v>0</v>
      </c>
      <c r="AG66" s="187">
        <v>4361</v>
      </c>
    </row>
    <row r="67" spans="1:33" x14ac:dyDescent="0.2">
      <c r="A67" s="187" t="s">
        <v>130</v>
      </c>
      <c r="B67" s="187">
        <v>12</v>
      </c>
      <c r="C67" s="187" t="s">
        <v>283</v>
      </c>
      <c r="D67" s="187" t="s">
        <v>145</v>
      </c>
      <c r="E67" s="187">
        <v>0.80400000000000005</v>
      </c>
      <c r="G67" s="187">
        <v>2</v>
      </c>
      <c r="H67" s="187">
        <v>6029</v>
      </c>
      <c r="I67" s="187">
        <v>0</v>
      </c>
      <c r="L67" s="187">
        <v>23.824772800000002</v>
      </c>
      <c r="M67" s="187">
        <v>110.72499999999999</v>
      </c>
      <c r="Q67" s="187">
        <v>109.928</v>
      </c>
      <c r="R67" s="187">
        <v>1</v>
      </c>
      <c r="T67" s="187">
        <v>0.72454370000000001</v>
      </c>
      <c r="V67" s="187">
        <v>3.6782E-3</v>
      </c>
      <c r="X67" s="187">
        <v>0.36647200000000002</v>
      </c>
      <c r="Y67" s="187" t="s">
        <v>697</v>
      </c>
      <c r="Z67" s="187" t="s">
        <v>957</v>
      </c>
      <c r="AA67" s="187" t="s">
        <v>958</v>
      </c>
      <c r="AE67" s="187" t="s">
        <v>956</v>
      </c>
      <c r="AF67" s="187">
        <v>0</v>
      </c>
      <c r="AG67" s="187">
        <v>4368</v>
      </c>
    </row>
    <row r="68" spans="1:33" x14ac:dyDescent="0.2">
      <c r="A68" s="187" t="s">
        <v>130</v>
      </c>
      <c r="B68" s="187">
        <v>12</v>
      </c>
      <c r="C68" s="187" t="s">
        <v>283</v>
      </c>
      <c r="D68" s="187" t="s">
        <v>145</v>
      </c>
      <c r="E68" s="187">
        <v>0.80400000000000005</v>
      </c>
      <c r="F68" s="187" t="s">
        <v>430</v>
      </c>
      <c r="G68" s="187">
        <v>3</v>
      </c>
      <c r="H68" s="187">
        <v>2454</v>
      </c>
      <c r="I68" s="187">
        <v>10.247</v>
      </c>
      <c r="L68" s="187">
        <v>10.2322519</v>
      </c>
      <c r="M68" s="187">
        <v>47.279000000000003</v>
      </c>
      <c r="Q68" s="187">
        <v>46.935000000000002</v>
      </c>
      <c r="R68" s="187">
        <v>0</v>
      </c>
      <c r="T68" s="187">
        <v>0.73196830000000002</v>
      </c>
      <c r="V68" s="187">
        <v>3.7158999999999998E-3</v>
      </c>
      <c r="X68" s="187">
        <v>0.37021399999999999</v>
      </c>
      <c r="Y68" s="187" t="s">
        <v>540</v>
      </c>
      <c r="Z68" s="187" t="s">
        <v>671</v>
      </c>
      <c r="AA68" s="187" t="s">
        <v>847</v>
      </c>
      <c r="AE68" s="187" t="s">
        <v>956</v>
      </c>
      <c r="AF68" s="187">
        <v>0</v>
      </c>
      <c r="AG68" s="187">
        <v>1797</v>
      </c>
    </row>
    <row r="69" spans="1:33" x14ac:dyDescent="0.2">
      <c r="A69" s="187" t="s">
        <v>130</v>
      </c>
      <c r="B69" s="187">
        <v>12</v>
      </c>
      <c r="C69" s="187" t="s">
        <v>283</v>
      </c>
      <c r="D69" s="187" t="s">
        <v>145</v>
      </c>
      <c r="E69" s="187">
        <v>0.80400000000000005</v>
      </c>
      <c r="F69" s="187" t="s">
        <v>434</v>
      </c>
      <c r="G69" s="187">
        <v>4</v>
      </c>
      <c r="J69" s="187">
        <v>6012</v>
      </c>
      <c r="K69" s="187">
        <v>-25.024000000000001</v>
      </c>
      <c r="L69" s="187">
        <v>99.914121800000004</v>
      </c>
      <c r="M69" s="187">
        <v>139.76599999999999</v>
      </c>
      <c r="P69" s="187">
        <v>137.61500000000001</v>
      </c>
      <c r="R69" s="187">
        <v>0</v>
      </c>
      <c r="S69" s="187">
        <v>1.1441915</v>
      </c>
      <c r="U69" s="187">
        <v>1.0900399999999999E-2</v>
      </c>
      <c r="W69" s="187">
        <v>1.0782890000000001</v>
      </c>
      <c r="AB69" s="187" t="s">
        <v>435</v>
      </c>
      <c r="AC69" s="187" t="s">
        <v>453</v>
      </c>
      <c r="AD69" s="187" t="s">
        <v>959</v>
      </c>
      <c r="AE69" s="187" t="s">
        <v>956</v>
      </c>
      <c r="AF69" s="187">
        <v>78</v>
      </c>
    </row>
    <row r="70" spans="1:33" x14ac:dyDescent="0.2">
      <c r="A70" s="187" t="s">
        <v>130</v>
      </c>
      <c r="B70" s="187">
        <v>12</v>
      </c>
      <c r="C70" s="187" t="s">
        <v>283</v>
      </c>
      <c r="D70" s="187" t="s">
        <v>145</v>
      </c>
      <c r="E70" s="187">
        <v>0.80400000000000005</v>
      </c>
      <c r="G70" s="187">
        <v>5</v>
      </c>
      <c r="J70" s="187">
        <v>5588</v>
      </c>
      <c r="K70" s="187">
        <v>-39.799999999999997</v>
      </c>
      <c r="L70" s="187">
        <v>79.646141299999996</v>
      </c>
      <c r="M70" s="187">
        <v>104.31699999999999</v>
      </c>
      <c r="P70" s="187">
        <v>102.744</v>
      </c>
      <c r="R70" s="187">
        <v>1</v>
      </c>
      <c r="S70" s="187">
        <v>1.1266608</v>
      </c>
      <c r="U70" s="187">
        <v>1.07352E-2</v>
      </c>
      <c r="W70" s="187">
        <v>1.0621210000000001</v>
      </c>
      <c r="AB70" s="187" t="s">
        <v>456</v>
      </c>
      <c r="AC70" s="187" t="s">
        <v>525</v>
      </c>
      <c r="AD70" s="187" t="s">
        <v>437</v>
      </c>
      <c r="AE70" s="187" t="s">
        <v>956</v>
      </c>
      <c r="AF70" s="187">
        <v>78</v>
      </c>
    </row>
    <row r="71" spans="1:33" x14ac:dyDescent="0.2">
      <c r="A71" s="187" t="s">
        <v>130</v>
      </c>
      <c r="B71" s="187">
        <v>12</v>
      </c>
      <c r="C71" s="187" t="s">
        <v>283</v>
      </c>
      <c r="D71" s="187" t="s">
        <v>145</v>
      </c>
      <c r="E71" s="187">
        <v>0.80400000000000005</v>
      </c>
      <c r="G71" s="187">
        <v>6</v>
      </c>
      <c r="J71" s="187">
        <v>5579</v>
      </c>
      <c r="K71" s="187">
        <v>-40.024000000000001</v>
      </c>
      <c r="L71" s="187">
        <v>79.708887399999995</v>
      </c>
      <c r="M71" s="187">
        <v>104.41800000000001</v>
      </c>
      <c r="P71" s="187">
        <v>102.84399999999999</v>
      </c>
      <c r="R71" s="187">
        <v>0</v>
      </c>
      <c r="S71" s="187">
        <v>1.126409</v>
      </c>
      <c r="U71" s="187">
        <v>1.07327E-2</v>
      </c>
      <c r="W71" s="187">
        <v>1.061876</v>
      </c>
      <c r="AB71" s="187" t="s">
        <v>457</v>
      </c>
      <c r="AC71" s="187" t="s">
        <v>441</v>
      </c>
      <c r="AD71" s="187" t="s">
        <v>440</v>
      </c>
      <c r="AE71" s="187" t="s">
        <v>956</v>
      </c>
      <c r="AF71" s="187">
        <v>78</v>
      </c>
    </row>
    <row r="72" spans="1:33" x14ac:dyDescent="0.2">
      <c r="A72" s="187" t="s">
        <v>130</v>
      </c>
      <c r="B72" s="187">
        <v>13</v>
      </c>
      <c r="C72" s="187" t="s">
        <v>285</v>
      </c>
      <c r="D72" s="187" t="s">
        <v>286</v>
      </c>
      <c r="E72" s="187">
        <v>0.82899999999999996</v>
      </c>
      <c r="G72" s="187">
        <v>1</v>
      </c>
      <c r="H72" s="187">
        <v>5997</v>
      </c>
      <c r="I72" s="187">
        <v>0.108</v>
      </c>
      <c r="L72" s="187">
        <v>22.9989761</v>
      </c>
      <c r="M72" s="187">
        <v>110.205</v>
      </c>
      <c r="Q72" s="187">
        <v>109.413</v>
      </c>
      <c r="R72" s="187">
        <v>0</v>
      </c>
      <c r="T72" s="187">
        <v>0.72461109999999995</v>
      </c>
      <c r="V72" s="187">
        <v>3.6786000000000002E-3</v>
      </c>
      <c r="X72" s="187">
        <v>0.366512</v>
      </c>
      <c r="Y72" s="187" t="s">
        <v>546</v>
      </c>
      <c r="Z72" s="187" t="s">
        <v>547</v>
      </c>
      <c r="AA72" s="187" t="s">
        <v>960</v>
      </c>
      <c r="AE72" s="187" t="s">
        <v>961</v>
      </c>
      <c r="AF72" s="187">
        <v>0</v>
      </c>
      <c r="AG72" s="187">
        <v>4345</v>
      </c>
    </row>
    <row r="73" spans="1:33" x14ac:dyDescent="0.2">
      <c r="A73" s="187" t="s">
        <v>130</v>
      </c>
      <c r="B73" s="187">
        <v>13</v>
      </c>
      <c r="C73" s="187" t="s">
        <v>285</v>
      </c>
      <c r="D73" s="187" t="s">
        <v>286</v>
      </c>
      <c r="E73" s="187">
        <v>0.82899999999999996</v>
      </c>
      <c r="G73" s="187">
        <v>2</v>
      </c>
      <c r="H73" s="187">
        <v>6006</v>
      </c>
      <c r="I73" s="187">
        <v>0</v>
      </c>
      <c r="L73" s="187">
        <v>23.056788999999998</v>
      </c>
      <c r="M73" s="187">
        <v>110.485</v>
      </c>
      <c r="Q73" s="187">
        <v>109.69</v>
      </c>
      <c r="R73" s="187">
        <v>1</v>
      </c>
      <c r="T73" s="187">
        <v>0.72453270000000003</v>
      </c>
      <c r="V73" s="187">
        <v>3.6782E-3</v>
      </c>
      <c r="X73" s="187">
        <v>0.36647200000000002</v>
      </c>
      <c r="Y73" s="187" t="s">
        <v>550</v>
      </c>
      <c r="Z73" s="187" t="s">
        <v>551</v>
      </c>
      <c r="AA73" s="187" t="s">
        <v>962</v>
      </c>
      <c r="AE73" s="187" t="s">
        <v>961</v>
      </c>
      <c r="AF73" s="187">
        <v>0</v>
      </c>
      <c r="AG73" s="187">
        <v>4351</v>
      </c>
    </row>
    <row r="74" spans="1:33" x14ac:dyDescent="0.2">
      <c r="A74" s="187" t="s">
        <v>130</v>
      </c>
      <c r="B74" s="187">
        <v>13</v>
      </c>
      <c r="C74" s="187" t="s">
        <v>285</v>
      </c>
      <c r="D74" s="187" t="s">
        <v>286</v>
      </c>
      <c r="E74" s="187">
        <v>0.82899999999999996</v>
      </c>
      <c r="F74" s="187" t="s">
        <v>430</v>
      </c>
      <c r="G74" s="187">
        <v>3</v>
      </c>
      <c r="H74" s="187">
        <v>2032</v>
      </c>
      <c r="I74" s="187">
        <v>9.9220000000000006</v>
      </c>
      <c r="L74" s="187">
        <v>8.1986746999999998</v>
      </c>
      <c r="M74" s="187">
        <v>39.030999999999999</v>
      </c>
      <c r="Q74" s="187">
        <v>38.747</v>
      </c>
      <c r="R74" s="187">
        <v>0</v>
      </c>
      <c r="T74" s="187">
        <v>0.73172179999999998</v>
      </c>
      <c r="V74" s="187">
        <v>3.7147E-3</v>
      </c>
      <c r="X74" s="187">
        <v>0.37009500000000001</v>
      </c>
      <c r="Y74" s="187" t="s">
        <v>546</v>
      </c>
      <c r="Z74" s="187" t="s">
        <v>558</v>
      </c>
      <c r="AA74" s="187" t="s">
        <v>963</v>
      </c>
      <c r="AE74" s="187" t="s">
        <v>961</v>
      </c>
      <c r="AF74" s="187">
        <v>0</v>
      </c>
      <c r="AG74" s="187">
        <v>1487</v>
      </c>
    </row>
    <row r="75" spans="1:33" x14ac:dyDescent="0.2">
      <c r="A75" s="187" t="s">
        <v>130</v>
      </c>
      <c r="B75" s="187">
        <v>13</v>
      </c>
      <c r="C75" s="187" t="s">
        <v>285</v>
      </c>
      <c r="D75" s="187" t="s">
        <v>286</v>
      </c>
      <c r="E75" s="187">
        <v>0.82899999999999996</v>
      </c>
      <c r="F75" s="187" t="s">
        <v>434</v>
      </c>
      <c r="G75" s="187">
        <v>4</v>
      </c>
      <c r="J75" s="187">
        <v>6477</v>
      </c>
      <c r="K75" s="187">
        <v>-26.135000000000002</v>
      </c>
      <c r="L75" s="187">
        <v>102.3128723</v>
      </c>
      <c r="M75" s="187">
        <v>150.749</v>
      </c>
      <c r="P75" s="187">
        <v>148.43199999999999</v>
      </c>
      <c r="R75" s="187">
        <v>0</v>
      </c>
      <c r="S75" s="187">
        <v>1.1429461000000001</v>
      </c>
      <c r="U75" s="187">
        <v>1.0888E-2</v>
      </c>
      <c r="W75" s="187">
        <v>1.0770740000000001</v>
      </c>
      <c r="AB75" s="187" t="s">
        <v>454</v>
      </c>
      <c r="AC75" s="187" t="s">
        <v>470</v>
      </c>
      <c r="AD75" s="187" t="s">
        <v>696</v>
      </c>
      <c r="AE75" s="187" t="s">
        <v>961</v>
      </c>
      <c r="AF75" s="187">
        <v>78</v>
      </c>
    </row>
    <row r="76" spans="1:33" x14ac:dyDescent="0.2">
      <c r="A76" s="187" t="s">
        <v>130</v>
      </c>
      <c r="B76" s="187">
        <v>13</v>
      </c>
      <c r="C76" s="187" t="s">
        <v>285</v>
      </c>
      <c r="D76" s="187" t="s">
        <v>286</v>
      </c>
      <c r="E76" s="187">
        <v>0.82899999999999996</v>
      </c>
      <c r="G76" s="187">
        <v>5</v>
      </c>
      <c r="J76" s="187">
        <v>5574</v>
      </c>
      <c r="K76" s="187">
        <v>-39.799999999999997</v>
      </c>
      <c r="L76" s="187">
        <v>77.158712899999998</v>
      </c>
      <c r="M76" s="187">
        <v>104.175</v>
      </c>
      <c r="P76" s="187">
        <v>102.604</v>
      </c>
      <c r="R76" s="187">
        <v>1</v>
      </c>
      <c r="S76" s="187">
        <v>1.1266319</v>
      </c>
      <c r="U76" s="187">
        <v>1.07352E-2</v>
      </c>
      <c r="W76" s="187">
        <v>1.0621210000000001</v>
      </c>
      <c r="AB76" s="187" t="s">
        <v>483</v>
      </c>
      <c r="AC76" s="187" t="s">
        <v>484</v>
      </c>
      <c r="AD76" s="187" t="s">
        <v>438</v>
      </c>
      <c r="AE76" s="187" t="s">
        <v>961</v>
      </c>
      <c r="AF76" s="187">
        <v>78</v>
      </c>
    </row>
    <row r="77" spans="1:33" x14ac:dyDescent="0.2">
      <c r="A77" s="187" t="s">
        <v>130</v>
      </c>
      <c r="B77" s="187">
        <v>13</v>
      </c>
      <c r="C77" s="187" t="s">
        <v>285</v>
      </c>
      <c r="D77" s="187" t="s">
        <v>286</v>
      </c>
      <c r="E77" s="187">
        <v>0.82899999999999996</v>
      </c>
      <c r="G77" s="187">
        <v>6</v>
      </c>
      <c r="J77" s="187">
        <v>5573</v>
      </c>
      <c r="K77" s="187">
        <v>-40.030999999999999</v>
      </c>
      <c r="L77" s="187">
        <v>77.285167799999996</v>
      </c>
      <c r="M77" s="187">
        <v>104.38500000000001</v>
      </c>
      <c r="P77" s="187">
        <v>102.81100000000001</v>
      </c>
      <c r="R77" s="187">
        <v>0</v>
      </c>
      <c r="S77" s="187">
        <v>1.1263732</v>
      </c>
      <c r="U77" s="187">
        <v>1.07326E-2</v>
      </c>
      <c r="W77" s="187">
        <v>1.061868</v>
      </c>
      <c r="AB77" s="187" t="s">
        <v>485</v>
      </c>
      <c r="AC77" s="187" t="s">
        <v>459</v>
      </c>
      <c r="AD77" s="187" t="s">
        <v>441</v>
      </c>
      <c r="AE77" s="187" t="s">
        <v>961</v>
      </c>
      <c r="AF77" s="187">
        <v>78</v>
      </c>
    </row>
    <row r="78" spans="1:33" x14ac:dyDescent="0.2">
      <c r="A78" s="187" t="s">
        <v>130</v>
      </c>
      <c r="B78" s="187">
        <v>14</v>
      </c>
      <c r="C78" s="187" t="s">
        <v>287</v>
      </c>
      <c r="D78" s="187" t="s">
        <v>288</v>
      </c>
      <c r="E78" s="187">
        <v>0.84</v>
      </c>
      <c r="G78" s="187">
        <v>1</v>
      </c>
      <c r="H78" s="187">
        <v>5999</v>
      </c>
      <c r="I78" s="187">
        <v>8.5999999999999993E-2</v>
      </c>
      <c r="L78" s="187">
        <v>22.717579199999999</v>
      </c>
      <c r="M78" s="187">
        <v>110.30200000000001</v>
      </c>
      <c r="Q78" s="187">
        <v>109.509</v>
      </c>
      <c r="R78" s="187">
        <v>0</v>
      </c>
      <c r="T78" s="187">
        <v>0.72460309999999994</v>
      </c>
      <c r="V78" s="187">
        <v>3.6784999999999999E-3</v>
      </c>
      <c r="X78" s="187">
        <v>0.366504</v>
      </c>
      <c r="Y78" s="187" t="s">
        <v>586</v>
      </c>
      <c r="Z78" s="187" t="s">
        <v>428</v>
      </c>
      <c r="AA78" s="187" t="s">
        <v>964</v>
      </c>
      <c r="AE78" s="187" t="s">
        <v>965</v>
      </c>
      <c r="AF78" s="187">
        <v>0</v>
      </c>
      <c r="AG78" s="187">
        <v>4347</v>
      </c>
    </row>
    <row r="79" spans="1:33" x14ac:dyDescent="0.2">
      <c r="A79" s="187" t="s">
        <v>130</v>
      </c>
      <c r="B79" s="187">
        <v>14</v>
      </c>
      <c r="C79" s="187" t="s">
        <v>287</v>
      </c>
      <c r="D79" s="187" t="s">
        <v>288</v>
      </c>
      <c r="E79" s="187">
        <v>0.84</v>
      </c>
      <c r="G79" s="187">
        <v>2</v>
      </c>
      <c r="H79" s="187">
        <v>6012</v>
      </c>
      <c r="I79" s="187">
        <v>0</v>
      </c>
      <c r="L79" s="187">
        <v>22.759698100000001</v>
      </c>
      <c r="M79" s="187">
        <v>110.509</v>
      </c>
      <c r="Q79" s="187">
        <v>109.714</v>
      </c>
      <c r="R79" s="187">
        <v>1</v>
      </c>
      <c r="T79" s="187">
        <v>0.72454039999999997</v>
      </c>
      <c r="V79" s="187">
        <v>3.6782E-3</v>
      </c>
      <c r="X79" s="187">
        <v>0.36647200000000002</v>
      </c>
      <c r="Y79" s="187" t="s">
        <v>594</v>
      </c>
      <c r="Z79" s="187" t="s">
        <v>541</v>
      </c>
      <c r="AA79" s="187" t="s">
        <v>966</v>
      </c>
      <c r="AE79" s="187" t="s">
        <v>965</v>
      </c>
      <c r="AF79" s="187">
        <v>0</v>
      </c>
      <c r="AG79" s="187">
        <v>4355</v>
      </c>
    </row>
    <row r="80" spans="1:33" x14ac:dyDescent="0.2">
      <c r="A80" s="187" t="s">
        <v>130</v>
      </c>
      <c r="B80" s="187">
        <v>14</v>
      </c>
      <c r="C80" s="187" t="s">
        <v>287</v>
      </c>
      <c r="D80" s="187" t="s">
        <v>288</v>
      </c>
      <c r="E80" s="187">
        <v>0.84</v>
      </c>
      <c r="F80" s="187" t="s">
        <v>430</v>
      </c>
      <c r="G80" s="187">
        <v>3</v>
      </c>
      <c r="H80" s="187">
        <v>2741</v>
      </c>
      <c r="I80" s="187">
        <v>10.154</v>
      </c>
      <c r="L80" s="187">
        <v>10.9184638</v>
      </c>
      <c r="M80" s="187">
        <v>52.734000000000002</v>
      </c>
      <c r="Q80" s="187">
        <v>52.350999999999999</v>
      </c>
      <c r="R80" s="187">
        <v>0</v>
      </c>
      <c r="T80" s="187">
        <v>0.73189760000000004</v>
      </c>
      <c r="V80" s="187">
        <v>3.7155000000000001E-3</v>
      </c>
      <c r="X80" s="187">
        <v>0.37017899999999998</v>
      </c>
      <c r="Y80" s="187" t="s">
        <v>586</v>
      </c>
      <c r="Z80" s="187" t="s">
        <v>567</v>
      </c>
      <c r="AA80" s="187" t="s">
        <v>967</v>
      </c>
      <c r="AE80" s="187" t="s">
        <v>965</v>
      </c>
      <c r="AF80" s="187">
        <v>0</v>
      </c>
      <c r="AG80" s="187">
        <v>2007</v>
      </c>
    </row>
    <row r="81" spans="1:33" x14ac:dyDescent="0.2">
      <c r="A81" s="187" t="s">
        <v>130</v>
      </c>
      <c r="B81" s="187">
        <v>14</v>
      </c>
      <c r="C81" s="187" t="s">
        <v>287</v>
      </c>
      <c r="D81" s="187" t="s">
        <v>288</v>
      </c>
      <c r="E81" s="187">
        <v>0.84</v>
      </c>
      <c r="F81" s="187" t="s">
        <v>434</v>
      </c>
      <c r="G81" s="187">
        <v>4</v>
      </c>
      <c r="J81" s="187">
        <v>5871</v>
      </c>
      <c r="K81" s="187">
        <v>-24.029</v>
      </c>
      <c r="L81" s="187">
        <v>93.680216599999994</v>
      </c>
      <c r="M81" s="187">
        <v>135.90700000000001</v>
      </c>
      <c r="P81" s="187">
        <v>133.81399999999999</v>
      </c>
      <c r="R81" s="187">
        <v>0</v>
      </c>
      <c r="S81" s="187">
        <v>1.1452518</v>
      </c>
      <c r="U81" s="187">
        <v>1.09116E-2</v>
      </c>
      <c r="W81" s="187">
        <v>1.0793779999999999</v>
      </c>
      <c r="AB81" s="187" t="s">
        <v>454</v>
      </c>
      <c r="AC81" s="187" t="s">
        <v>470</v>
      </c>
      <c r="AD81" s="187" t="s">
        <v>670</v>
      </c>
      <c r="AE81" s="187" t="s">
        <v>965</v>
      </c>
      <c r="AF81" s="187">
        <v>78</v>
      </c>
    </row>
    <row r="82" spans="1:33" x14ac:dyDescent="0.2">
      <c r="A82" s="187" t="s">
        <v>130</v>
      </c>
      <c r="B82" s="187">
        <v>14</v>
      </c>
      <c r="C82" s="187" t="s">
        <v>287</v>
      </c>
      <c r="D82" s="187" t="s">
        <v>288</v>
      </c>
      <c r="E82" s="187">
        <v>0.84</v>
      </c>
      <c r="G82" s="187">
        <v>5</v>
      </c>
      <c r="J82" s="187">
        <v>5571</v>
      </c>
      <c r="K82" s="187">
        <v>-39.799999999999997</v>
      </c>
      <c r="L82" s="187">
        <v>76.117098799999994</v>
      </c>
      <c r="M82" s="187">
        <v>104.122</v>
      </c>
      <c r="P82" s="187">
        <v>102.55200000000001</v>
      </c>
      <c r="R82" s="187">
        <v>1</v>
      </c>
      <c r="S82" s="187">
        <v>1.1266118000000001</v>
      </c>
      <c r="U82" s="187">
        <v>1.07352E-2</v>
      </c>
      <c r="W82" s="187">
        <v>1.0621210000000001</v>
      </c>
      <c r="AB82" s="187" t="s">
        <v>456</v>
      </c>
      <c r="AC82" s="187" t="s">
        <v>525</v>
      </c>
      <c r="AD82" s="187" t="s">
        <v>455</v>
      </c>
      <c r="AE82" s="187" t="s">
        <v>965</v>
      </c>
      <c r="AF82" s="187">
        <v>78</v>
      </c>
    </row>
    <row r="83" spans="1:33" x14ac:dyDescent="0.2">
      <c r="A83" s="187" t="s">
        <v>130</v>
      </c>
      <c r="B83" s="187">
        <v>14</v>
      </c>
      <c r="C83" s="187" t="s">
        <v>287</v>
      </c>
      <c r="D83" s="187" t="s">
        <v>288</v>
      </c>
      <c r="E83" s="187">
        <v>0.84</v>
      </c>
      <c r="G83" s="187">
        <v>6</v>
      </c>
      <c r="J83" s="187">
        <v>5566</v>
      </c>
      <c r="K83" s="187">
        <v>-40.003</v>
      </c>
      <c r="L83" s="187">
        <v>76.134970600000003</v>
      </c>
      <c r="M83" s="187">
        <v>104.152</v>
      </c>
      <c r="P83" s="187">
        <v>102.58199999999999</v>
      </c>
      <c r="R83" s="187">
        <v>0</v>
      </c>
      <c r="S83" s="187">
        <v>1.1263821999999999</v>
      </c>
      <c r="U83" s="187">
        <v>1.0732999999999999E-2</v>
      </c>
      <c r="W83" s="187">
        <v>1.0618989999999999</v>
      </c>
      <c r="AB83" s="187" t="s">
        <v>485</v>
      </c>
      <c r="AC83" s="187" t="s">
        <v>441</v>
      </c>
      <c r="AD83" s="187" t="s">
        <v>458</v>
      </c>
      <c r="AE83" s="187" t="s">
        <v>965</v>
      </c>
      <c r="AF83" s="187">
        <v>78</v>
      </c>
    </row>
    <row r="84" spans="1:33" x14ac:dyDescent="0.2">
      <c r="A84" s="187" t="s">
        <v>130</v>
      </c>
      <c r="B84" s="187">
        <v>15</v>
      </c>
      <c r="C84" s="187" t="s">
        <v>289</v>
      </c>
      <c r="D84" s="187" t="s">
        <v>290</v>
      </c>
      <c r="E84" s="187">
        <v>0.85</v>
      </c>
      <c r="G84" s="187">
        <v>1</v>
      </c>
      <c r="H84" s="187">
        <v>6000</v>
      </c>
      <c r="I84" s="187">
        <v>0.115</v>
      </c>
      <c r="L84" s="187">
        <v>22.4416659</v>
      </c>
      <c r="M84" s="187">
        <v>110.259</v>
      </c>
      <c r="Q84" s="187">
        <v>109.46599999999999</v>
      </c>
      <c r="R84" s="187">
        <v>0</v>
      </c>
      <c r="T84" s="187">
        <v>0.72461390000000003</v>
      </c>
      <c r="V84" s="187">
        <v>3.6786000000000002E-3</v>
      </c>
      <c r="X84" s="187">
        <v>0.36651400000000001</v>
      </c>
      <c r="Y84" s="187" t="s">
        <v>586</v>
      </c>
      <c r="Z84" s="187" t="s">
        <v>428</v>
      </c>
      <c r="AA84" s="187" t="s">
        <v>968</v>
      </c>
      <c r="AE84" s="187" t="s">
        <v>969</v>
      </c>
      <c r="AF84" s="187">
        <v>0</v>
      </c>
      <c r="AG84" s="187">
        <v>4347</v>
      </c>
    </row>
    <row r="85" spans="1:33" x14ac:dyDescent="0.2">
      <c r="A85" s="187" t="s">
        <v>130</v>
      </c>
      <c r="B85" s="187">
        <v>15</v>
      </c>
      <c r="C85" s="187" t="s">
        <v>289</v>
      </c>
      <c r="D85" s="187" t="s">
        <v>290</v>
      </c>
      <c r="E85" s="187">
        <v>0.85</v>
      </c>
      <c r="G85" s="187">
        <v>2</v>
      </c>
      <c r="H85" s="187">
        <v>6000</v>
      </c>
      <c r="I85" s="187">
        <v>0</v>
      </c>
      <c r="L85" s="187">
        <v>22.451393899999999</v>
      </c>
      <c r="M85" s="187">
        <v>110.30800000000001</v>
      </c>
      <c r="Q85" s="187">
        <v>109.514</v>
      </c>
      <c r="R85" s="187">
        <v>1</v>
      </c>
      <c r="T85" s="187">
        <v>0.72453040000000002</v>
      </c>
      <c r="V85" s="187">
        <v>3.6782E-3</v>
      </c>
      <c r="X85" s="187">
        <v>0.36647200000000002</v>
      </c>
      <c r="Y85" s="187" t="s">
        <v>540</v>
      </c>
      <c r="Z85" s="187" t="s">
        <v>541</v>
      </c>
      <c r="AA85" s="187" t="s">
        <v>970</v>
      </c>
      <c r="AE85" s="187" t="s">
        <v>969</v>
      </c>
      <c r="AF85" s="187">
        <v>0</v>
      </c>
      <c r="AG85" s="187">
        <v>4346</v>
      </c>
    </row>
    <row r="86" spans="1:33" x14ac:dyDescent="0.2">
      <c r="A86" s="187" t="s">
        <v>130</v>
      </c>
      <c r="B86" s="187">
        <v>15</v>
      </c>
      <c r="C86" s="187" t="s">
        <v>289</v>
      </c>
      <c r="D86" s="187" t="s">
        <v>290</v>
      </c>
      <c r="E86" s="187">
        <v>0.85</v>
      </c>
      <c r="F86" s="187" t="s">
        <v>430</v>
      </c>
      <c r="G86" s="187">
        <v>3</v>
      </c>
      <c r="H86" s="187">
        <v>2613</v>
      </c>
      <c r="I86" s="187">
        <v>10.247</v>
      </c>
      <c r="L86" s="187">
        <v>10.2612913</v>
      </c>
      <c r="M86" s="187">
        <v>50.137999999999998</v>
      </c>
      <c r="Q86" s="187">
        <v>49.774000000000001</v>
      </c>
      <c r="R86" s="187">
        <v>0</v>
      </c>
      <c r="T86" s="187">
        <v>0.73195480000000002</v>
      </c>
      <c r="V86" s="187">
        <v>3.7158999999999998E-3</v>
      </c>
      <c r="X86" s="187">
        <v>0.37021300000000001</v>
      </c>
      <c r="Y86" s="187" t="s">
        <v>546</v>
      </c>
      <c r="Z86" s="187" t="s">
        <v>567</v>
      </c>
      <c r="AA86" s="187" t="s">
        <v>971</v>
      </c>
      <c r="AE86" s="187" t="s">
        <v>969</v>
      </c>
      <c r="AF86" s="187">
        <v>0</v>
      </c>
      <c r="AG86" s="187">
        <v>1913</v>
      </c>
    </row>
    <row r="87" spans="1:33" x14ac:dyDescent="0.2">
      <c r="A87" s="187" t="s">
        <v>130</v>
      </c>
      <c r="B87" s="187">
        <v>15</v>
      </c>
      <c r="C87" s="187" t="s">
        <v>289</v>
      </c>
      <c r="D87" s="187" t="s">
        <v>290</v>
      </c>
      <c r="E87" s="187">
        <v>0.85</v>
      </c>
      <c r="F87" s="187" t="s">
        <v>434</v>
      </c>
      <c r="G87" s="187">
        <v>4</v>
      </c>
      <c r="J87" s="187">
        <v>6312</v>
      </c>
      <c r="K87" s="187">
        <v>-24.861000000000001</v>
      </c>
      <c r="L87" s="187">
        <v>97.828817400000005</v>
      </c>
      <c r="M87" s="187">
        <v>146.602</v>
      </c>
      <c r="P87" s="187">
        <v>144.346</v>
      </c>
      <c r="R87" s="187">
        <v>0</v>
      </c>
      <c r="S87" s="187">
        <v>1.1442774</v>
      </c>
      <c r="U87" s="187">
        <v>1.0902200000000001E-2</v>
      </c>
      <c r="W87" s="187">
        <v>1.0784670000000001</v>
      </c>
      <c r="AB87" s="187" t="s">
        <v>454</v>
      </c>
      <c r="AC87" s="187" t="s">
        <v>471</v>
      </c>
      <c r="AD87" s="187" t="s">
        <v>670</v>
      </c>
      <c r="AE87" s="187" t="s">
        <v>969</v>
      </c>
      <c r="AF87" s="187">
        <v>78</v>
      </c>
    </row>
    <row r="88" spans="1:33" x14ac:dyDescent="0.2">
      <c r="A88" s="187" t="s">
        <v>130</v>
      </c>
      <c r="B88" s="187">
        <v>15</v>
      </c>
      <c r="C88" s="187" t="s">
        <v>289</v>
      </c>
      <c r="D88" s="187" t="s">
        <v>290</v>
      </c>
      <c r="E88" s="187">
        <v>0.85</v>
      </c>
      <c r="G88" s="187">
        <v>5</v>
      </c>
      <c r="J88" s="187">
        <v>5571</v>
      </c>
      <c r="K88" s="187">
        <v>-39.799999999999997</v>
      </c>
      <c r="L88" s="187">
        <v>75.206138300000006</v>
      </c>
      <c r="M88" s="187">
        <v>104.096</v>
      </c>
      <c r="P88" s="187">
        <v>102.526</v>
      </c>
      <c r="R88" s="187">
        <v>1</v>
      </c>
      <c r="S88" s="187">
        <v>1.1265654000000001</v>
      </c>
      <c r="U88" s="187">
        <v>1.07352E-2</v>
      </c>
      <c r="W88" s="187">
        <v>1.0621210000000001</v>
      </c>
      <c r="AB88" s="187" t="s">
        <v>483</v>
      </c>
      <c r="AC88" s="187" t="s">
        <v>484</v>
      </c>
      <c r="AD88" s="187" t="s">
        <v>438</v>
      </c>
      <c r="AE88" s="187" t="s">
        <v>969</v>
      </c>
      <c r="AF88" s="187">
        <v>78</v>
      </c>
    </row>
    <row r="89" spans="1:33" x14ac:dyDescent="0.2">
      <c r="A89" s="187" t="s">
        <v>130</v>
      </c>
      <c r="B89" s="187">
        <v>15</v>
      </c>
      <c r="C89" s="187" t="s">
        <v>289</v>
      </c>
      <c r="D89" s="187" t="s">
        <v>290</v>
      </c>
      <c r="E89" s="187">
        <v>0.85</v>
      </c>
      <c r="G89" s="187">
        <v>6</v>
      </c>
      <c r="J89" s="187">
        <v>5558</v>
      </c>
      <c r="K89" s="187">
        <v>-40.002000000000002</v>
      </c>
      <c r="L89" s="187">
        <v>75.261077900000004</v>
      </c>
      <c r="M89" s="187">
        <v>104.18899999999999</v>
      </c>
      <c r="P89" s="187">
        <v>102.619</v>
      </c>
      <c r="R89" s="187">
        <v>0</v>
      </c>
      <c r="S89" s="187">
        <v>1.1263373999999999</v>
      </c>
      <c r="U89" s="187">
        <v>1.0732999999999999E-2</v>
      </c>
      <c r="W89" s="187">
        <v>1.0619000000000001</v>
      </c>
      <c r="AB89" s="187" t="s">
        <v>485</v>
      </c>
      <c r="AC89" s="187" t="s">
        <v>459</v>
      </c>
      <c r="AD89" s="187" t="s">
        <v>458</v>
      </c>
      <c r="AE89" s="187" t="s">
        <v>969</v>
      </c>
      <c r="AF89" s="187">
        <v>78</v>
      </c>
    </row>
    <row r="90" spans="1:33" x14ac:dyDescent="0.2">
      <c r="A90" s="187" t="s">
        <v>130</v>
      </c>
      <c r="B90" s="187">
        <v>16</v>
      </c>
      <c r="C90" s="187" t="s">
        <v>291</v>
      </c>
      <c r="D90" s="187" t="s">
        <v>292</v>
      </c>
      <c r="E90" s="187">
        <v>0.83399999999999996</v>
      </c>
      <c r="G90" s="187">
        <v>1</v>
      </c>
      <c r="H90" s="187">
        <v>5983</v>
      </c>
      <c r="I90" s="187">
        <v>0.11</v>
      </c>
      <c r="L90" s="187">
        <v>22.836638600000001</v>
      </c>
      <c r="M90" s="187">
        <v>110.086</v>
      </c>
      <c r="Q90" s="187">
        <v>109.294</v>
      </c>
      <c r="R90" s="187">
        <v>0</v>
      </c>
      <c r="T90" s="187">
        <v>0.72461569999999997</v>
      </c>
      <c r="V90" s="187">
        <v>3.6786000000000002E-3</v>
      </c>
      <c r="X90" s="187">
        <v>0.366512</v>
      </c>
      <c r="Y90" s="187" t="s">
        <v>586</v>
      </c>
      <c r="Z90" s="187" t="s">
        <v>428</v>
      </c>
      <c r="AA90" s="187" t="s">
        <v>940</v>
      </c>
      <c r="AE90" s="187" t="s">
        <v>972</v>
      </c>
      <c r="AF90" s="187">
        <v>0</v>
      </c>
      <c r="AG90" s="187">
        <v>4334</v>
      </c>
    </row>
    <row r="91" spans="1:33" x14ac:dyDescent="0.2">
      <c r="A91" s="187" t="s">
        <v>130</v>
      </c>
      <c r="B91" s="187">
        <v>16</v>
      </c>
      <c r="C91" s="187" t="s">
        <v>291</v>
      </c>
      <c r="D91" s="187" t="s">
        <v>292</v>
      </c>
      <c r="E91" s="187">
        <v>0.83399999999999996</v>
      </c>
      <c r="G91" s="187">
        <v>2</v>
      </c>
      <c r="H91" s="187">
        <v>5995</v>
      </c>
      <c r="I91" s="187">
        <v>0</v>
      </c>
      <c r="L91" s="187">
        <v>22.864003199999999</v>
      </c>
      <c r="M91" s="187">
        <v>110.22</v>
      </c>
      <c r="Q91" s="187">
        <v>109.42700000000001</v>
      </c>
      <c r="R91" s="187">
        <v>1</v>
      </c>
      <c r="T91" s="187">
        <v>0.72453630000000002</v>
      </c>
      <c r="V91" s="187">
        <v>3.6782E-3</v>
      </c>
      <c r="X91" s="187">
        <v>0.36647200000000002</v>
      </c>
      <c r="Y91" s="187" t="s">
        <v>540</v>
      </c>
      <c r="Z91" s="187" t="s">
        <v>541</v>
      </c>
      <c r="AA91" s="187" t="s">
        <v>973</v>
      </c>
      <c r="AE91" s="187" t="s">
        <v>972</v>
      </c>
      <c r="AF91" s="187">
        <v>0</v>
      </c>
      <c r="AG91" s="187">
        <v>4343</v>
      </c>
    </row>
    <row r="92" spans="1:33" x14ac:dyDescent="0.2">
      <c r="A92" s="187" t="s">
        <v>130</v>
      </c>
      <c r="B92" s="187">
        <v>16</v>
      </c>
      <c r="C92" s="187" t="s">
        <v>291</v>
      </c>
      <c r="D92" s="187" t="s">
        <v>292</v>
      </c>
      <c r="E92" s="187">
        <v>0.83399999999999996</v>
      </c>
      <c r="F92" s="187" t="s">
        <v>430</v>
      </c>
      <c r="G92" s="187">
        <v>3</v>
      </c>
      <c r="H92" s="187">
        <v>2138</v>
      </c>
      <c r="I92" s="187">
        <v>10.242000000000001</v>
      </c>
      <c r="L92" s="187">
        <v>8.5771470999999995</v>
      </c>
      <c r="M92" s="187">
        <v>41.087000000000003</v>
      </c>
      <c r="Q92" s="187">
        <v>40.787999999999997</v>
      </c>
      <c r="R92" s="187">
        <v>0</v>
      </c>
      <c r="T92" s="187">
        <v>0.73195719999999997</v>
      </c>
      <c r="V92" s="187">
        <v>3.7158999999999998E-3</v>
      </c>
      <c r="X92" s="187">
        <v>0.37021199999999999</v>
      </c>
      <c r="Y92" s="187" t="s">
        <v>546</v>
      </c>
      <c r="Z92" s="187" t="s">
        <v>567</v>
      </c>
      <c r="AA92" s="187" t="s">
        <v>723</v>
      </c>
      <c r="AE92" s="187" t="s">
        <v>972</v>
      </c>
      <c r="AF92" s="187">
        <v>0</v>
      </c>
      <c r="AG92" s="187">
        <v>1566</v>
      </c>
    </row>
    <row r="93" spans="1:33" x14ac:dyDescent="0.2">
      <c r="A93" s="187" t="s">
        <v>130</v>
      </c>
      <c r="B93" s="187">
        <v>16</v>
      </c>
      <c r="C93" s="187" t="s">
        <v>291</v>
      </c>
      <c r="D93" s="187" t="s">
        <v>292</v>
      </c>
      <c r="E93" s="187">
        <v>0.83399999999999996</v>
      </c>
      <c r="F93" s="187" t="s">
        <v>434</v>
      </c>
      <c r="G93" s="187">
        <v>4</v>
      </c>
      <c r="J93" s="187">
        <v>6731</v>
      </c>
      <c r="K93" s="187">
        <v>-26.042999999999999</v>
      </c>
      <c r="L93" s="187">
        <v>104.7681575</v>
      </c>
      <c r="M93" s="187">
        <v>157.327</v>
      </c>
      <c r="P93" s="187">
        <v>154.90799999999999</v>
      </c>
      <c r="R93" s="187">
        <v>0</v>
      </c>
      <c r="S93" s="187">
        <v>1.1429826000000001</v>
      </c>
      <c r="U93" s="187">
        <v>1.0888999999999999E-2</v>
      </c>
      <c r="W93" s="187">
        <v>1.0771740000000001</v>
      </c>
      <c r="AB93" s="187" t="s">
        <v>454</v>
      </c>
      <c r="AC93" s="187" t="s">
        <v>470</v>
      </c>
      <c r="AD93" s="187" t="s">
        <v>670</v>
      </c>
      <c r="AE93" s="187" t="s">
        <v>972</v>
      </c>
      <c r="AF93" s="187">
        <v>78</v>
      </c>
    </row>
    <row r="94" spans="1:33" x14ac:dyDescent="0.2">
      <c r="A94" s="187" t="s">
        <v>130</v>
      </c>
      <c r="B94" s="187">
        <v>16</v>
      </c>
      <c r="C94" s="187" t="s">
        <v>291</v>
      </c>
      <c r="D94" s="187" t="s">
        <v>292</v>
      </c>
      <c r="E94" s="187">
        <v>0.83399999999999996</v>
      </c>
      <c r="G94" s="187">
        <v>5</v>
      </c>
      <c r="J94" s="187">
        <v>5566</v>
      </c>
      <c r="K94" s="187">
        <v>-39.799999999999997</v>
      </c>
      <c r="L94" s="187">
        <v>76.591813000000002</v>
      </c>
      <c r="M94" s="187">
        <v>104</v>
      </c>
      <c r="P94" s="187">
        <v>102.432</v>
      </c>
      <c r="R94" s="187">
        <v>1</v>
      </c>
      <c r="S94" s="187">
        <v>1.1265632000000001</v>
      </c>
      <c r="U94" s="187">
        <v>1.07352E-2</v>
      </c>
      <c r="W94" s="187">
        <v>1.0621210000000001</v>
      </c>
      <c r="AB94" s="187" t="s">
        <v>525</v>
      </c>
      <c r="AC94" s="187" t="s">
        <v>473</v>
      </c>
      <c r="AD94" s="187" t="s">
        <v>456</v>
      </c>
      <c r="AE94" s="187" t="s">
        <v>972</v>
      </c>
      <c r="AF94" s="187">
        <v>78</v>
      </c>
    </row>
    <row r="95" spans="1:33" x14ac:dyDescent="0.2">
      <c r="A95" s="187" t="s">
        <v>130</v>
      </c>
      <c r="B95" s="187">
        <v>16</v>
      </c>
      <c r="C95" s="187" t="s">
        <v>291</v>
      </c>
      <c r="D95" s="187" t="s">
        <v>292</v>
      </c>
      <c r="E95" s="187">
        <v>0.83399999999999996</v>
      </c>
      <c r="G95" s="187">
        <v>6</v>
      </c>
      <c r="J95" s="187">
        <v>5558</v>
      </c>
      <c r="K95" s="187">
        <v>-40.014000000000003</v>
      </c>
      <c r="L95" s="187">
        <v>76.643428</v>
      </c>
      <c r="M95" s="187">
        <v>104.086</v>
      </c>
      <c r="P95" s="187">
        <v>102.517</v>
      </c>
      <c r="R95" s="187">
        <v>0</v>
      </c>
      <c r="S95" s="187">
        <v>1.1263240000000001</v>
      </c>
      <c r="U95" s="187">
        <v>1.0732800000000001E-2</v>
      </c>
      <c r="W95" s="187">
        <v>1.061887</v>
      </c>
      <c r="AB95" s="187" t="s">
        <v>440</v>
      </c>
      <c r="AC95" s="187" t="s">
        <v>459</v>
      </c>
      <c r="AD95" s="187" t="s">
        <v>459</v>
      </c>
      <c r="AE95" s="187" t="s">
        <v>972</v>
      </c>
      <c r="AF95" s="187">
        <v>78</v>
      </c>
    </row>
    <row r="96" spans="1:33" x14ac:dyDescent="0.2">
      <c r="A96" s="187" t="s">
        <v>130</v>
      </c>
      <c r="B96" s="187">
        <v>17</v>
      </c>
      <c r="C96" s="187" t="s">
        <v>293</v>
      </c>
      <c r="D96" s="187" t="s">
        <v>294</v>
      </c>
      <c r="E96" s="187">
        <v>0.8</v>
      </c>
      <c r="G96" s="187">
        <v>1</v>
      </c>
      <c r="H96" s="187">
        <v>5985</v>
      </c>
      <c r="I96" s="187">
        <v>0.11799999999999999</v>
      </c>
      <c r="L96" s="187">
        <v>23.784012700000002</v>
      </c>
      <c r="M96" s="187">
        <v>109.97799999999999</v>
      </c>
      <c r="Q96" s="187">
        <v>109.187</v>
      </c>
      <c r="R96" s="187">
        <v>0</v>
      </c>
      <c r="T96" s="187">
        <v>0.72461569999999997</v>
      </c>
      <c r="V96" s="187">
        <v>3.6786000000000002E-3</v>
      </c>
      <c r="X96" s="187">
        <v>0.36651499999999998</v>
      </c>
      <c r="Y96" s="187" t="s">
        <v>586</v>
      </c>
      <c r="Z96" s="187" t="s">
        <v>428</v>
      </c>
      <c r="AA96" s="187" t="s">
        <v>974</v>
      </c>
      <c r="AE96" s="187" t="s">
        <v>975</v>
      </c>
      <c r="AF96" s="187">
        <v>0</v>
      </c>
      <c r="AG96" s="187">
        <v>4336</v>
      </c>
    </row>
    <row r="97" spans="1:33" x14ac:dyDescent="0.2">
      <c r="A97" s="187" t="s">
        <v>130</v>
      </c>
      <c r="B97" s="187">
        <v>17</v>
      </c>
      <c r="C97" s="187" t="s">
        <v>293</v>
      </c>
      <c r="D97" s="187" t="s">
        <v>294</v>
      </c>
      <c r="E97" s="187">
        <v>0.8</v>
      </c>
      <c r="G97" s="187">
        <v>2</v>
      </c>
      <c r="H97" s="187">
        <v>5988</v>
      </c>
      <c r="I97" s="187">
        <v>0</v>
      </c>
      <c r="L97" s="187">
        <v>23.799195699999999</v>
      </c>
      <c r="M97" s="187">
        <v>110.04900000000001</v>
      </c>
      <c r="Q97" s="187">
        <v>109.25700000000001</v>
      </c>
      <c r="R97" s="187">
        <v>1</v>
      </c>
      <c r="T97" s="187">
        <v>0.72453049999999997</v>
      </c>
      <c r="V97" s="187">
        <v>3.6782E-3</v>
      </c>
      <c r="X97" s="187">
        <v>0.36647200000000002</v>
      </c>
      <c r="Y97" s="187" t="s">
        <v>594</v>
      </c>
      <c r="Z97" s="187" t="s">
        <v>544</v>
      </c>
      <c r="AA97" s="187" t="s">
        <v>976</v>
      </c>
      <c r="AE97" s="187" t="s">
        <v>975</v>
      </c>
      <c r="AF97" s="187">
        <v>0</v>
      </c>
      <c r="AG97" s="187">
        <v>4338</v>
      </c>
    </row>
    <row r="98" spans="1:33" x14ac:dyDescent="0.2">
      <c r="A98" s="187" t="s">
        <v>130</v>
      </c>
      <c r="B98" s="187">
        <v>17</v>
      </c>
      <c r="C98" s="187" t="s">
        <v>293</v>
      </c>
      <c r="D98" s="187" t="s">
        <v>294</v>
      </c>
      <c r="E98" s="187">
        <v>0.8</v>
      </c>
      <c r="F98" s="187" t="s">
        <v>430</v>
      </c>
      <c r="G98" s="187">
        <v>3</v>
      </c>
      <c r="H98" s="187">
        <v>2332</v>
      </c>
      <c r="I98" s="187">
        <v>10.029</v>
      </c>
      <c r="L98" s="187">
        <v>9.7490181000000007</v>
      </c>
      <c r="M98" s="187">
        <v>44.811999999999998</v>
      </c>
      <c r="Q98" s="187">
        <v>44.485999999999997</v>
      </c>
      <c r="R98" s="187">
        <v>0</v>
      </c>
      <c r="T98" s="187">
        <v>0.73179649999999996</v>
      </c>
      <c r="V98" s="187">
        <v>3.7150999999999998E-3</v>
      </c>
      <c r="X98" s="187">
        <v>0.37013400000000002</v>
      </c>
      <c r="Y98" s="187" t="s">
        <v>586</v>
      </c>
      <c r="Z98" s="187" t="s">
        <v>547</v>
      </c>
      <c r="AA98" s="187" t="s">
        <v>977</v>
      </c>
      <c r="AE98" s="187" t="s">
        <v>975</v>
      </c>
      <c r="AF98" s="187">
        <v>0</v>
      </c>
      <c r="AG98" s="187">
        <v>1708</v>
      </c>
    </row>
    <row r="99" spans="1:33" x14ac:dyDescent="0.2">
      <c r="A99" s="187" t="s">
        <v>130</v>
      </c>
      <c r="B99" s="187">
        <v>17</v>
      </c>
      <c r="C99" s="187" t="s">
        <v>293</v>
      </c>
      <c r="D99" s="187" t="s">
        <v>294</v>
      </c>
      <c r="E99" s="187">
        <v>0.8</v>
      </c>
      <c r="F99" s="187" t="s">
        <v>434</v>
      </c>
      <c r="G99" s="187">
        <v>4</v>
      </c>
      <c r="J99" s="187">
        <v>6451</v>
      </c>
      <c r="K99" s="187">
        <v>-25.379000000000001</v>
      </c>
      <c r="L99" s="187">
        <v>105.7350965</v>
      </c>
      <c r="M99" s="187">
        <v>150.172</v>
      </c>
      <c r="P99" s="187">
        <v>147.86199999999999</v>
      </c>
      <c r="R99" s="187">
        <v>0</v>
      </c>
      <c r="S99" s="187">
        <v>1.1437497000000001</v>
      </c>
      <c r="U99" s="187">
        <v>1.08965E-2</v>
      </c>
      <c r="W99" s="187">
        <v>1.077901</v>
      </c>
      <c r="AB99" s="187" t="s">
        <v>470</v>
      </c>
      <c r="AC99" s="187" t="s">
        <v>471</v>
      </c>
      <c r="AD99" s="187" t="s">
        <v>670</v>
      </c>
      <c r="AE99" s="187" t="s">
        <v>975</v>
      </c>
      <c r="AF99" s="187">
        <v>78</v>
      </c>
    </row>
    <row r="100" spans="1:33" x14ac:dyDescent="0.2">
      <c r="A100" s="187" t="s">
        <v>130</v>
      </c>
      <c r="B100" s="187">
        <v>17</v>
      </c>
      <c r="C100" s="187" t="s">
        <v>293</v>
      </c>
      <c r="D100" s="187" t="s">
        <v>294</v>
      </c>
      <c r="E100" s="187">
        <v>0.8</v>
      </c>
      <c r="G100" s="187">
        <v>5</v>
      </c>
      <c r="J100" s="187">
        <v>5564</v>
      </c>
      <c r="K100" s="187">
        <v>-39.799999999999997</v>
      </c>
      <c r="L100" s="187">
        <v>79.817694599999996</v>
      </c>
      <c r="M100" s="187">
        <v>103.953</v>
      </c>
      <c r="P100" s="187">
        <v>102.386</v>
      </c>
      <c r="R100" s="187">
        <v>1</v>
      </c>
      <c r="S100" s="187">
        <v>1.1265877</v>
      </c>
      <c r="U100" s="187">
        <v>1.07352E-2</v>
      </c>
      <c r="W100" s="187">
        <v>1.0621210000000001</v>
      </c>
      <c r="AB100" s="187" t="s">
        <v>483</v>
      </c>
      <c r="AC100" s="187" t="s">
        <v>473</v>
      </c>
      <c r="AD100" s="187" t="s">
        <v>456</v>
      </c>
      <c r="AE100" s="187" t="s">
        <v>975</v>
      </c>
      <c r="AF100" s="187">
        <v>78</v>
      </c>
    </row>
    <row r="101" spans="1:33" x14ac:dyDescent="0.2">
      <c r="A101" s="187" t="s">
        <v>130</v>
      </c>
      <c r="B101" s="187">
        <v>17</v>
      </c>
      <c r="C101" s="187" t="s">
        <v>293</v>
      </c>
      <c r="D101" s="187" t="s">
        <v>294</v>
      </c>
      <c r="E101" s="187">
        <v>0.8</v>
      </c>
      <c r="G101" s="187">
        <v>6</v>
      </c>
      <c r="J101" s="187">
        <v>5556</v>
      </c>
      <c r="K101" s="187">
        <v>-40.011000000000003</v>
      </c>
      <c r="L101" s="187">
        <v>79.867300299999997</v>
      </c>
      <c r="M101" s="187">
        <v>104.033</v>
      </c>
      <c r="P101" s="187">
        <v>102.465</v>
      </c>
      <c r="R101" s="187">
        <v>0</v>
      </c>
      <c r="S101" s="187">
        <v>1.1263486</v>
      </c>
      <c r="U101" s="187">
        <v>1.07329E-2</v>
      </c>
      <c r="W101" s="187">
        <v>1.0618890000000001</v>
      </c>
      <c r="AB101" s="187" t="s">
        <v>440</v>
      </c>
      <c r="AC101" s="187" t="s">
        <v>459</v>
      </c>
      <c r="AD101" s="187" t="s">
        <v>459</v>
      </c>
      <c r="AE101" s="187" t="s">
        <v>975</v>
      </c>
      <c r="AF101" s="187">
        <v>78</v>
      </c>
    </row>
    <row r="102" spans="1:33" x14ac:dyDescent="0.2">
      <c r="A102" s="187" t="s">
        <v>130</v>
      </c>
      <c r="B102" s="187">
        <v>18</v>
      </c>
      <c r="C102" s="187" t="s">
        <v>295</v>
      </c>
      <c r="D102" s="187" t="s">
        <v>296</v>
      </c>
      <c r="E102" s="187">
        <v>0.81699999999999995</v>
      </c>
      <c r="G102" s="187">
        <v>1</v>
      </c>
      <c r="H102" s="187">
        <v>5982</v>
      </c>
      <c r="I102" s="187">
        <v>8.8999999999999996E-2</v>
      </c>
      <c r="L102" s="187">
        <v>23.3045285</v>
      </c>
      <c r="M102" s="187">
        <v>110.051</v>
      </c>
      <c r="Q102" s="187">
        <v>109.26</v>
      </c>
      <c r="R102" s="187">
        <v>0</v>
      </c>
      <c r="T102" s="187">
        <v>0.72460409999999997</v>
      </c>
      <c r="V102" s="187">
        <v>3.6784999999999999E-3</v>
      </c>
      <c r="X102" s="187">
        <v>0.36650500000000003</v>
      </c>
      <c r="Y102" s="187" t="s">
        <v>546</v>
      </c>
      <c r="Z102" s="187" t="s">
        <v>428</v>
      </c>
      <c r="AA102" s="187" t="s">
        <v>978</v>
      </c>
      <c r="AE102" s="187" t="s">
        <v>979</v>
      </c>
      <c r="AF102" s="187">
        <v>0</v>
      </c>
      <c r="AG102" s="187">
        <v>4334</v>
      </c>
    </row>
    <row r="103" spans="1:33" x14ac:dyDescent="0.2">
      <c r="A103" s="187" t="s">
        <v>130</v>
      </c>
      <c r="B103" s="187">
        <v>18</v>
      </c>
      <c r="C103" s="187" t="s">
        <v>295</v>
      </c>
      <c r="D103" s="187" t="s">
        <v>296</v>
      </c>
      <c r="E103" s="187">
        <v>0.81699999999999995</v>
      </c>
      <c r="G103" s="187">
        <v>2</v>
      </c>
      <c r="H103" s="187">
        <v>5997</v>
      </c>
      <c r="I103" s="187">
        <v>0</v>
      </c>
      <c r="L103" s="187">
        <v>23.309813599999998</v>
      </c>
      <c r="M103" s="187">
        <v>110.077</v>
      </c>
      <c r="Q103" s="187">
        <v>109.285</v>
      </c>
      <c r="R103" s="187">
        <v>1</v>
      </c>
      <c r="T103" s="187">
        <v>0.72453959999999995</v>
      </c>
      <c r="V103" s="187">
        <v>3.6782E-3</v>
      </c>
      <c r="X103" s="187">
        <v>0.36647200000000002</v>
      </c>
      <c r="Y103" s="187" t="s">
        <v>540</v>
      </c>
      <c r="Z103" s="187" t="s">
        <v>541</v>
      </c>
      <c r="AA103" s="187" t="s">
        <v>980</v>
      </c>
      <c r="AE103" s="187" t="s">
        <v>979</v>
      </c>
      <c r="AF103" s="187">
        <v>0</v>
      </c>
      <c r="AG103" s="187">
        <v>4344</v>
      </c>
    </row>
    <row r="104" spans="1:33" x14ac:dyDescent="0.2">
      <c r="A104" s="187" t="s">
        <v>130</v>
      </c>
      <c r="B104" s="187">
        <v>18</v>
      </c>
      <c r="C104" s="187" t="s">
        <v>295</v>
      </c>
      <c r="D104" s="187" t="s">
        <v>296</v>
      </c>
      <c r="E104" s="187">
        <v>0.81699999999999995</v>
      </c>
      <c r="F104" s="187" t="s">
        <v>430</v>
      </c>
      <c r="G104" s="187">
        <v>3</v>
      </c>
      <c r="H104" s="187">
        <v>2210</v>
      </c>
      <c r="I104" s="187">
        <v>9.9969999999999999</v>
      </c>
      <c r="L104" s="187">
        <v>9.0584088999999999</v>
      </c>
      <c r="M104" s="187">
        <v>42.512999999999998</v>
      </c>
      <c r="Q104" s="187">
        <v>42.204000000000001</v>
      </c>
      <c r="R104" s="187">
        <v>0</v>
      </c>
      <c r="T104" s="187">
        <v>0.73178270000000001</v>
      </c>
      <c r="V104" s="187">
        <v>3.715E-3</v>
      </c>
      <c r="X104" s="187">
        <v>0.37012200000000001</v>
      </c>
      <c r="Y104" s="187" t="s">
        <v>546</v>
      </c>
      <c r="Z104" s="187" t="s">
        <v>567</v>
      </c>
      <c r="AA104" s="187" t="s">
        <v>981</v>
      </c>
      <c r="AE104" s="187" t="s">
        <v>979</v>
      </c>
      <c r="AF104" s="187">
        <v>0</v>
      </c>
      <c r="AG104" s="187">
        <v>1618</v>
      </c>
    </row>
    <row r="105" spans="1:33" x14ac:dyDescent="0.2">
      <c r="A105" s="187" t="s">
        <v>130</v>
      </c>
      <c r="B105" s="187">
        <v>18</v>
      </c>
      <c r="C105" s="187" t="s">
        <v>295</v>
      </c>
      <c r="D105" s="187" t="s">
        <v>296</v>
      </c>
      <c r="E105" s="187">
        <v>0.81699999999999995</v>
      </c>
      <c r="F105" s="187" t="s">
        <v>434</v>
      </c>
      <c r="G105" s="187">
        <v>4</v>
      </c>
      <c r="J105" s="187">
        <v>6352</v>
      </c>
      <c r="K105" s="187">
        <v>-25.802</v>
      </c>
      <c r="L105" s="187">
        <v>102.33409949999999</v>
      </c>
      <c r="M105" s="187">
        <v>147.721</v>
      </c>
      <c r="P105" s="187">
        <v>145.44900000000001</v>
      </c>
      <c r="R105" s="187">
        <v>0</v>
      </c>
      <c r="S105" s="187">
        <v>1.1432853999999999</v>
      </c>
      <c r="U105" s="187">
        <v>1.0891700000000001E-2</v>
      </c>
      <c r="W105" s="187">
        <v>1.077437</v>
      </c>
      <c r="AB105" s="187" t="s">
        <v>454</v>
      </c>
      <c r="AC105" s="187" t="s">
        <v>470</v>
      </c>
      <c r="AD105" s="187" t="s">
        <v>670</v>
      </c>
      <c r="AE105" s="187" t="s">
        <v>979</v>
      </c>
      <c r="AF105" s="187">
        <v>78</v>
      </c>
    </row>
    <row r="106" spans="1:33" x14ac:dyDescent="0.2">
      <c r="A106" s="187" t="s">
        <v>130</v>
      </c>
      <c r="B106" s="187">
        <v>18</v>
      </c>
      <c r="C106" s="187" t="s">
        <v>295</v>
      </c>
      <c r="D106" s="187" t="s">
        <v>296</v>
      </c>
      <c r="E106" s="187">
        <v>0.81699999999999995</v>
      </c>
      <c r="G106" s="187">
        <v>5</v>
      </c>
      <c r="J106" s="187">
        <v>5563</v>
      </c>
      <c r="K106" s="187">
        <v>-39.799999999999997</v>
      </c>
      <c r="L106" s="187">
        <v>78.105284699999999</v>
      </c>
      <c r="M106" s="187">
        <v>103.869</v>
      </c>
      <c r="P106" s="187">
        <v>102.303</v>
      </c>
      <c r="R106" s="187">
        <v>1</v>
      </c>
      <c r="S106" s="187">
        <v>1.1265783</v>
      </c>
      <c r="U106" s="187">
        <v>1.07352E-2</v>
      </c>
      <c r="W106" s="187">
        <v>1.0621210000000001</v>
      </c>
      <c r="AB106" s="187" t="s">
        <v>483</v>
      </c>
      <c r="AC106" s="187" t="s">
        <v>473</v>
      </c>
      <c r="AD106" s="187" t="s">
        <v>456</v>
      </c>
      <c r="AE106" s="187" t="s">
        <v>979</v>
      </c>
      <c r="AF106" s="187">
        <v>78</v>
      </c>
    </row>
    <row r="107" spans="1:33" x14ac:dyDescent="0.2">
      <c r="A107" s="187" t="s">
        <v>130</v>
      </c>
      <c r="B107" s="187">
        <v>18</v>
      </c>
      <c r="C107" s="187" t="s">
        <v>295</v>
      </c>
      <c r="D107" s="187" t="s">
        <v>296</v>
      </c>
      <c r="E107" s="187">
        <v>0.81699999999999995</v>
      </c>
      <c r="G107" s="187">
        <v>6</v>
      </c>
      <c r="J107" s="187">
        <v>5549</v>
      </c>
      <c r="K107" s="187">
        <v>-39.988</v>
      </c>
      <c r="L107" s="187">
        <v>78.131741399999996</v>
      </c>
      <c r="M107" s="187">
        <v>103.91200000000001</v>
      </c>
      <c r="P107" s="187">
        <v>102.346</v>
      </c>
      <c r="R107" s="187">
        <v>0</v>
      </c>
      <c r="S107" s="187">
        <v>1.1263662000000001</v>
      </c>
      <c r="U107" s="187">
        <v>1.0733100000000001E-2</v>
      </c>
      <c r="W107" s="187">
        <v>1.0619149999999999</v>
      </c>
      <c r="AB107" s="187" t="s">
        <v>485</v>
      </c>
      <c r="AC107" s="187" t="s">
        <v>459</v>
      </c>
      <c r="AD107" s="187" t="s">
        <v>441</v>
      </c>
      <c r="AE107" s="187" t="s">
        <v>979</v>
      </c>
      <c r="AF107" s="187">
        <v>78</v>
      </c>
    </row>
    <row r="108" spans="1:33" x14ac:dyDescent="0.2">
      <c r="A108" s="187" t="s">
        <v>130</v>
      </c>
      <c r="B108" s="187">
        <v>19</v>
      </c>
      <c r="C108" s="187" t="s">
        <v>297</v>
      </c>
      <c r="D108" s="187" t="s">
        <v>298</v>
      </c>
      <c r="E108" s="187">
        <v>0.83199999999999996</v>
      </c>
      <c r="G108" s="187">
        <v>1</v>
      </c>
      <c r="H108" s="187">
        <v>5974</v>
      </c>
      <c r="I108" s="187">
        <v>8.3000000000000004E-2</v>
      </c>
      <c r="L108" s="187">
        <v>22.821598900000001</v>
      </c>
      <c r="M108" s="187">
        <v>109.746</v>
      </c>
      <c r="Q108" s="187">
        <v>108.95699999999999</v>
      </c>
      <c r="R108" s="187">
        <v>0</v>
      </c>
      <c r="T108" s="187">
        <v>0.72460539999999996</v>
      </c>
      <c r="V108" s="187">
        <v>3.6784999999999999E-3</v>
      </c>
      <c r="X108" s="187">
        <v>0.36650199999999999</v>
      </c>
      <c r="Y108" s="187" t="s">
        <v>546</v>
      </c>
      <c r="Z108" s="187" t="s">
        <v>428</v>
      </c>
      <c r="AA108" s="187" t="s">
        <v>982</v>
      </c>
      <c r="AE108" s="187" t="s">
        <v>983</v>
      </c>
      <c r="AF108" s="187">
        <v>0</v>
      </c>
      <c r="AG108" s="187">
        <v>4329</v>
      </c>
    </row>
    <row r="109" spans="1:33" x14ac:dyDescent="0.2">
      <c r="A109" s="187" t="s">
        <v>130</v>
      </c>
      <c r="B109" s="187">
        <v>19</v>
      </c>
      <c r="C109" s="187" t="s">
        <v>297</v>
      </c>
      <c r="D109" s="187" t="s">
        <v>298</v>
      </c>
      <c r="E109" s="187">
        <v>0.83199999999999996</v>
      </c>
      <c r="G109" s="187">
        <v>2</v>
      </c>
      <c r="H109" s="187">
        <v>5975</v>
      </c>
      <c r="I109" s="187">
        <v>0</v>
      </c>
      <c r="L109" s="187">
        <v>22.849494</v>
      </c>
      <c r="M109" s="187">
        <v>109.88200000000001</v>
      </c>
      <c r="Q109" s="187">
        <v>109.092</v>
      </c>
      <c r="R109" s="187">
        <v>1</v>
      </c>
      <c r="T109" s="187">
        <v>0.72454510000000005</v>
      </c>
      <c r="V109" s="187">
        <v>3.6782E-3</v>
      </c>
      <c r="X109" s="187">
        <v>0.36647200000000002</v>
      </c>
      <c r="Y109" s="187" t="s">
        <v>540</v>
      </c>
      <c r="Z109" s="187" t="s">
        <v>541</v>
      </c>
      <c r="AA109" s="187" t="s">
        <v>984</v>
      </c>
      <c r="AE109" s="187" t="s">
        <v>983</v>
      </c>
      <c r="AF109" s="187">
        <v>0</v>
      </c>
      <c r="AG109" s="187">
        <v>4329</v>
      </c>
    </row>
    <row r="110" spans="1:33" x14ac:dyDescent="0.2">
      <c r="A110" s="187" t="s">
        <v>130</v>
      </c>
      <c r="B110" s="187">
        <v>19</v>
      </c>
      <c r="C110" s="187" t="s">
        <v>297</v>
      </c>
      <c r="D110" s="187" t="s">
        <v>298</v>
      </c>
      <c r="E110" s="187">
        <v>0.83199999999999996</v>
      </c>
      <c r="F110" s="187" t="s">
        <v>430</v>
      </c>
      <c r="G110" s="187">
        <v>3</v>
      </c>
      <c r="H110" s="187">
        <v>2986</v>
      </c>
      <c r="I110" s="187">
        <v>8.1470000000000002</v>
      </c>
      <c r="L110" s="187">
        <v>12.027949700000001</v>
      </c>
      <c r="M110" s="187">
        <v>57.564999999999998</v>
      </c>
      <c r="Q110" s="187">
        <v>57.148000000000003</v>
      </c>
      <c r="R110" s="187">
        <v>0</v>
      </c>
      <c r="T110" s="187">
        <v>0.73044790000000004</v>
      </c>
      <c r="V110" s="187">
        <v>3.7082E-3</v>
      </c>
      <c r="X110" s="187">
        <v>0.36944700000000003</v>
      </c>
      <c r="Y110" s="187" t="s">
        <v>546</v>
      </c>
      <c r="Z110" s="187" t="s">
        <v>567</v>
      </c>
      <c r="AA110" s="187" t="s">
        <v>985</v>
      </c>
      <c r="AE110" s="187" t="s">
        <v>983</v>
      </c>
      <c r="AF110" s="187">
        <v>0</v>
      </c>
      <c r="AG110" s="187">
        <v>2182</v>
      </c>
    </row>
    <row r="111" spans="1:33" x14ac:dyDescent="0.2">
      <c r="A111" s="187" t="s">
        <v>130</v>
      </c>
      <c r="B111" s="187">
        <v>19</v>
      </c>
      <c r="C111" s="187" t="s">
        <v>297</v>
      </c>
      <c r="D111" s="187" t="s">
        <v>298</v>
      </c>
      <c r="E111" s="187">
        <v>0.83199999999999996</v>
      </c>
      <c r="F111" s="187" t="s">
        <v>434</v>
      </c>
      <c r="G111" s="187">
        <v>4</v>
      </c>
      <c r="J111" s="187">
        <v>5610</v>
      </c>
      <c r="K111" s="187">
        <v>-22.893999999999998</v>
      </c>
      <c r="L111" s="187">
        <v>91.296778000000003</v>
      </c>
      <c r="M111" s="187">
        <v>129.63999999999999</v>
      </c>
      <c r="P111" s="187">
        <v>127.64100000000001</v>
      </c>
      <c r="R111" s="187">
        <v>0</v>
      </c>
      <c r="S111" s="187">
        <v>1.1464942</v>
      </c>
      <c r="U111" s="187">
        <v>1.09242E-2</v>
      </c>
      <c r="W111" s="187">
        <v>1.080619</v>
      </c>
      <c r="AB111" s="187" t="s">
        <v>470</v>
      </c>
      <c r="AC111" s="187" t="s">
        <v>471</v>
      </c>
      <c r="AD111" s="187" t="s">
        <v>436</v>
      </c>
      <c r="AE111" s="187" t="s">
        <v>983</v>
      </c>
      <c r="AF111" s="187">
        <v>78</v>
      </c>
    </row>
    <row r="112" spans="1:33" x14ac:dyDescent="0.2">
      <c r="A112" s="187" t="s">
        <v>130</v>
      </c>
      <c r="B112" s="187">
        <v>19</v>
      </c>
      <c r="C112" s="187" t="s">
        <v>297</v>
      </c>
      <c r="D112" s="187" t="s">
        <v>298</v>
      </c>
      <c r="E112" s="187">
        <v>0.83199999999999996</v>
      </c>
      <c r="G112" s="187">
        <v>5</v>
      </c>
      <c r="J112" s="187">
        <v>5549</v>
      </c>
      <c r="K112" s="187">
        <v>-39.799999999999997</v>
      </c>
      <c r="L112" s="187">
        <v>76.598095499999999</v>
      </c>
      <c r="M112" s="187">
        <v>103.70399999999999</v>
      </c>
      <c r="P112" s="187">
        <v>102.14100000000001</v>
      </c>
      <c r="R112" s="187">
        <v>1</v>
      </c>
      <c r="S112" s="187">
        <v>1.1265864000000001</v>
      </c>
      <c r="U112" s="187">
        <v>1.07352E-2</v>
      </c>
      <c r="W112" s="187">
        <v>1.0621210000000001</v>
      </c>
      <c r="AB112" s="187" t="s">
        <v>456</v>
      </c>
      <c r="AC112" s="187" t="s">
        <v>525</v>
      </c>
      <c r="AD112" s="187" t="s">
        <v>455</v>
      </c>
      <c r="AE112" s="187" t="s">
        <v>983</v>
      </c>
      <c r="AF112" s="187">
        <v>78</v>
      </c>
    </row>
    <row r="113" spans="1:33" x14ac:dyDescent="0.2">
      <c r="A113" s="187" t="s">
        <v>130</v>
      </c>
      <c r="B113" s="187">
        <v>19</v>
      </c>
      <c r="C113" s="187" t="s">
        <v>297</v>
      </c>
      <c r="D113" s="187" t="s">
        <v>298</v>
      </c>
      <c r="E113" s="187">
        <v>0.83199999999999996</v>
      </c>
      <c r="G113" s="187">
        <v>6</v>
      </c>
      <c r="J113" s="187">
        <v>5540</v>
      </c>
      <c r="K113" s="187">
        <v>-40.006</v>
      </c>
      <c r="L113" s="187">
        <v>76.714343700000001</v>
      </c>
      <c r="M113" s="187">
        <v>103.898</v>
      </c>
      <c r="P113" s="187">
        <v>102.331</v>
      </c>
      <c r="R113" s="187">
        <v>0</v>
      </c>
      <c r="S113" s="187">
        <v>1.1263546</v>
      </c>
      <c r="U113" s="187">
        <v>1.07329E-2</v>
      </c>
      <c r="W113" s="187">
        <v>1.061896</v>
      </c>
      <c r="AB113" s="187" t="s">
        <v>457</v>
      </c>
      <c r="AC113" s="187" t="s">
        <v>458</v>
      </c>
      <c r="AD113" s="187" t="s">
        <v>440</v>
      </c>
      <c r="AE113" s="187" t="s">
        <v>983</v>
      </c>
      <c r="AF113" s="187">
        <v>78</v>
      </c>
    </row>
    <row r="114" spans="1:33" x14ac:dyDescent="0.2">
      <c r="A114" s="187" t="s">
        <v>130</v>
      </c>
      <c r="B114" s="187">
        <v>20</v>
      </c>
      <c r="C114" s="187" t="s">
        <v>299</v>
      </c>
      <c r="D114" s="187" t="s">
        <v>300</v>
      </c>
      <c r="E114" s="187">
        <v>0.81699999999999995</v>
      </c>
      <c r="G114" s="187">
        <v>1</v>
      </c>
      <c r="H114" s="187">
        <v>5964</v>
      </c>
      <c r="I114" s="187">
        <v>0.108</v>
      </c>
      <c r="L114" s="187">
        <v>23.195549700000001</v>
      </c>
      <c r="M114" s="187">
        <v>109.532</v>
      </c>
      <c r="Q114" s="187">
        <v>108.744</v>
      </c>
      <c r="R114" s="187">
        <v>0</v>
      </c>
      <c r="T114" s="187">
        <v>0.72460959999999996</v>
      </c>
      <c r="V114" s="187">
        <v>3.6786000000000002E-3</v>
      </c>
      <c r="X114" s="187">
        <v>0.36651099999999998</v>
      </c>
      <c r="Y114" s="187" t="s">
        <v>546</v>
      </c>
      <c r="Z114" s="187" t="s">
        <v>547</v>
      </c>
      <c r="AA114" s="187" t="s">
        <v>705</v>
      </c>
      <c r="AE114" s="187" t="s">
        <v>986</v>
      </c>
      <c r="AF114" s="187">
        <v>0</v>
      </c>
      <c r="AG114" s="187">
        <v>4321</v>
      </c>
    </row>
    <row r="115" spans="1:33" x14ac:dyDescent="0.2">
      <c r="A115" s="187" t="s">
        <v>130</v>
      </c>
      <c r="B115" s="187">
        <v>20</v>
      </c>
      <c r="C115" s="187" t="s">
        <v>299</v>
      </c>
      <c r="D115" s="187" t="s">
        <v>300</v>
      </c>
      <c r="E115" s="187">
        <v>0.81699999999999995</v>
      </c>
      <c r="G115" s="187">
        <v>2</v>
      </c>
      <c r="H115" s="187">
        <v>5977</v>
      </c>
      <c r="I115" s="187">
        <v>0</v>
      </c>
      <c r="L115" s="187">
        <v>23.2501362</v>
      </c>
      <c r="M115" s="187">
        <v>109.792</v>
      </c>
      <c r="Q115" s="187">
        <v>109.002</v>
      </c>
      <c r="R115" s="187">
        <v>1</v>
      </c>
      <c r="T115" s="187">
        <v>0.7245317</v>
      </c>
      <c r="V115" s="187">
        <v>3.6782E-3</v>
      </c>
      <c r="X115" s="187">
        <v>0.36647200000000002</v>
      </c>
      <c r="Y115" s="187" t="s">
        <v>550</v>
      </c>
      <c r="Z115" s="187" t="s">
        <v>541</v>
      </c>
      <c r="AA115" s="187" t="s">
        <v>987</v>
      </c>
      <c r="AE115" s="187" t="s">
        <v>986</v>
      </c>
      <c r="AF115" s="187">
        <v>0</v>
      </c>
      <c r="AG115" s="187">
        <v>4330</v>
      </c>
    </row>
    <row r="116" spans="1:33" x14ac:dyDescent="0.2">
      <c r="A116" s="187" t="s">
        <v>130</v>
      </c>
      <c r="B116" s="187">
        <v>20</v>
      </c>
      <c r="C116" s="187" t="s">
        <v>299</v>
      </c>
      <c r="D116" s="187" t="s">
        <v>300</v>
      </c>
      <c r="E116" s="187">
        <v>0.81699999999999995</v>
      </c>
      <c r="F116" s="187" t="s">
        <v>430</v>
      </c>
      <c r="G116" s="187">
        <v>3</v>
      </c>
      <c r="H116" s="187">
        <v>2864</v>
      </c>
      <c r="I116" s="187">
        <v>7.83</v>
      </c>
      <c r="L116" s="187">
        <v>11.742493100000001</v>
      </c>
      <c r="M116" s="187">
        <v>55.173999999999999</v>
      </c>
      <c r="Q116" s="187">
        <v>54.774000000000001</v>
      </c>
      <c r="R116" s="187">
        <v>0</v>
      </c>
      <c r="T116" s="187">
        <v>0.73020450000000003</v>
      </c>
      <c r="V116" s="187">
        <v>3.7069999999999998E-3</v>
      </c>
      <c r="X116" s="187">
        <v>0.36933100000000002</v>
      </c>
      <c r="Y116" s="187" t="s">
        <v>546</v>
      </c>
      <c r="Z116" s="187" t="s">
        <v>567</v>
      </c>
      <c r="AA116" s="187" t="s">
        <v>988</v>
      </c>
      <c r="AE116" s="187" t="s">
        <v>986</v>
      </c>
      <c r="AF116" s="187">
        <v>0</v>
      </c>
      <c r="AG116" s="187">
        <v>2092</v>
      </c>
    </row>
    <row r="117" spans="1:33" x14ac:dyDescent="0.2">
      <c r="A117" s="187" t="s">
        <v>130</v>
      </c>
      <c r="B117" s="187">
        <v>20</v>
      </c>
      <c r="C117" s="187" t="s">
        <v>299</v>
      </c>
      <c r="D117" s="187" t="s">
        <v>300</v>
      </c>
      <c r="E117" s="187">
        <v>0.81699999999999995</v>
      </c>
      <c r="F117" s="187" t="s">
        <v>434</v>
      </c>
      <c r="G117" s="187">
        <v>4</v>
      </c>
      <c r="J117" s="187">
        <v>5762</v>
      </c>
      <c r="K117" s="187">
        <v>-23.209</v>
      </c>
      <c r="L117" s="187">
        <v>94.995116899999999</v>
      </c>
      <c r="M117" s="187">
        <v>133.405</v>
      </c>
      <c r="P117" s="187">
        <v>131.34899999999999</v>
      </c>
      <c r="R117" s="187">
        <v>0</v>
      </c>
      <c r="S117" s="187">
        <v>1.1461787999999999</v>
      </c>
      <c r="U117" s="187">
        <v>1.09207E-2</v>
      </c>
      <c r="W117" s="187">
        <v>1.080274</v>
      </c>
      <c r="AB117" s="187" t="s">
        <v>454</v>
      </c>
      <c r="AC117" s="187" t="s">
        <v>471</v>
      </c>
      <c r="AD117" s="187" t="s">
        <v>670</v>
      </c>
      <c r="AE117" s="187" t="s">
        <v>986</v>
      </c>
      <c r="AF117" s="187">
        <v>78</v>
      </c>
    </row>
    <row r="118" spans="1:33" x14ac:dyDescent="0.2">
      <c r="A118" s="187" t="s">
        <v>130</v>
      </c>
      <c r="B118" s="187">
        <v>20</v>
      </c>
      <c r="C118" s="187" t="s">
        <v>299</v>
      </c>
      <c r="D118" s="187" t="s">
        <v>300</v>
      </c>
      <c r="E118" s="187">
        <v>0.81699999999999995</v>
      </c>
      <c r="G118" s="187">
        <v>5</v>
      </c>
      <c r="J118" s="187">
        <v>5549</v>
      </c>
      <c r="K118" s="187">
        <v>-39.799999999999997</v>
      </c>
      <c r="L118" s="187">
        <v>78.015275599999995</v>
      </c>
      <c r="M118" s="187">
        <v>103.72199999999999</v>
      </c>
      <c r="P118" s="187">
        <v>102.158</v>
      </c>
      <c r="R118" s="187">
        <v>1</v>
      </c>
      <c r="S118" s="187">
        <v>1.1266176999999999</v>
      </c>
      <c r="U118" s="187">
        <v>1.07352E-2</v>
      </c>
      <c r="W118" s="187">
        <v>1.0621210000000001</v>
      </c>
      <c r="AB118" s="187" t="s">
        <v>456</v>
      </c>
      <c r="AC118" s="187" t="s">
        <v>525</v>
      </c>
      <c r="AD118" s="187" t="s">
        <v>455</v>
      </c>
      <c r="AE118" s="187" t="s">
        <v>986</v>
      </c>
      <c r="AF118" s="187">
        <v>78</v>
      </c>
    </row>
    <row r="119" spans="1:33" x14ac:dyDescent="0.2">
      <c r="A119" s="187" t="s">
        <v>130</v>
      </c>
      <c r="B119" s="187">
        <v>20</v>
      </c>
      <c r="C119" s="187" t="s">
        <v>299</v>
      </c>
      <c r="D119" s="187" t="s">
        <v>300</v>
      </c>
      <c r="E119" s="187">
        <v>0.81699999999999995</v>
      </c>
      <c r="G119" s="187">
        <v>6</v>
      </c>
      <c r="J119" s="187">
        <v>5543</v>
      </c>
      <c r="K119" s="187">
        <v>-40.033000000000001</v>
      </c>
      <c r="L119" s="187">
        <v>78.079735400000004</v>
      </c>
      <c r="M119" s="187">
        <v>103.827</v>
      </c>
      <c r="P119" s="187">
        <v>102.262</v>
      </c>
      <c r="R119" s="187">
        <v>0</v>
      </c>
      <c r="S119" s="187">
        <v>1.1263565</v>
      </c>
      <c r="U119" s="187">
        <v>1.07326E-2</v>
      </c>
      <c r="W119" s="187">
        <v>1.061866</v>
      </c>
      <c r="AB119" s="187" t="s">
        <v>457</v>
      </c>
      <c r="AC119" s="187" t="s">
        <v>441</v>
      </c>
      <c r="AD119" s="187" t="s">
        <v>458</v>
      </c>
      <c r="AE119" s="187" t="s">
        <v>986</v>
      </c>
      <c r="AF119" s="187">
        <v>78</v>
      </c>
    </row>
    <row r="120" spans="1:33" x14ac:dyDescent="0.2">
      <c r="A120" s="187" t="s">
        <v>130</v>
      </c>
      <c r="B120" s="187">
        <v>21</v>
      </c>
      <c r="C120" s="187" t="s">
        <v>301</v>
      </c>
      <c r="D120" s="187" t="s">
        <v>302</v>
      </c>
      <c r="E120" s="187">
        <v>0.83599999999999997</v>
      </c>
      <c r="G120" s="187">
        <v>1</v>
      </c>
      <c r="H120" s="187">
        <v>5968</v>
      </c>
      <c r="I120" s="187">
        <v>0.1</v>
      </c>
      <c r="L120" s="187">
        <v>22.678575500000001</v>
      </c>
      <c r="M120" s="187">
        <v>109.581</v>
      </c>
      <c r="Q120" s="187">
        <v>108.79300000000001</v>
      </c>
      <c r="R120" s="187">
        <v>0</v>
      </c>
      <c r="T120" s="187">
        <v>0.72459669999999998</v>
      </c>
      <c r="V120" s="187">
        <v>3.6786000000000002E-3</v>
      </c>
      <c r="X120" s="187">
        <v>0.36650899999999997</v>
      </c>
      <c r="Y120" s="187" t="s">
        <v>546</v>
      </c>
      <c r="Z120" s="187" t="s">
        <v>547</v>
      </c>
      <c r="AA120" s="187" t="s">
        <v>989</v>
      </c>
      <c r="AE120" s="187" t="s">
        <v>990</v>
      </c>
      <c r="AF120" s="187">
        <v>0</v>
      </c>
      <c r="AG120" s="187">
        <v>4324</v>
      </c>
    </row>
    <row r="121" spans="1:33" x14ac:dyDescent="0.2">
      <c r="A121" s="187" t="s">
        <v>130</v>
      </c>
      <c r="B121" s="187">
        <v>21</v>
      </c>
      <c r="C121" s="187" t="s">
        <v>301</v>
      </c>
      <c r="D121" s="187" t="s">
        <v>302</v>
      </c>
      <c r="E121" s="187">
        <v>0.83599999999999997</v>
      </c>
      <c r="G121" s="187">
        <v>2</v>
      </c>
      <c r="H121" s="187">
        <v>5966</v>
      </c>
      <c r="I121" s="187">
        <v>0</v>
      </c>
      <c r="L121" s="187">
        <v>22.7089669</v>
      </c>
      <c r="M121" s="187">
        <v>109.73</v>
      </c>
      <c r="Q121" s="187">
        <v>108.94</v>
      </c>
      <c r="R121" s="187">
        <v>1</v>
      </c>
      <c r="T121" s="187">
        <v>0.72452430000000001</v>
      </c>
      <c r="V121" s="187">
        <v>3.6782E-3</v>
      </c>
      <c r="X121" s="187">
        <v>0.36647200000000002</v>
      </c>
      <c r="Y121" s="187" t="s">
        <v>550</v>
      </c>
      <c r="Z121" s="187" t="s">
        <v>541</v>
      </c>
      <c r="AA121" s="187" t="s">
        <v>991</v>
      </c>
      <c r="AE121" s="187" t="s">
        <v>990</v>
      </c>
      <c r="AF121" s="187">
        <v>0</v>
      </c>
      <c r="AG121" s="187">
        <v>4322</v>
      </c>
    </row>
    <row r="122" spans="1:33" x14ac:dyDescent="0.2">
      <c r="A122" s="187" t="s">
        <v>130</v>
      </c>
      <c r="B122" s="187">
        <v>21</v>
      </c>
      <c r="C122" s="187" t="s">
        <v>301</v>
      </c>
      <c r="D122" s="187" t="s">
        <v>302</v>
      </c>
      <c r="E122" s="187">
        <v>0.83599999999999997</v>
      </c>
      <c r="F122" s="187" t="s">
        <v>430</v>
      </c>
      <c r="G122" s="187">
        <v>3</v>
      </c>
      <c r="H122" s="187">
        <v>2802</v>
      </c>
      <c r="I122" s="187">
        <v>7.9569999999999999</v>
      </c>
      <c r="L122" s="187">
        <v>11.218940999999999</v>
      </c>
      <c r="M122" s="187">
        <v>53.933999999999997</v>
      </c>
      <c r="Q122" s="187">
        <v>53.542999999999999</v>
      </c>
      <c r="R122" s="187">
        <v>0</v>
      </c>
      <c r="T122" s="187">
        <v>0.73028950000000004</v>
      </c>
      <c r="V122" s="187">
        <v>3.7074999999999999E-3</v>
      </c>
      <c r="X122" s="187">
        <v>0.36937700000000001</v>
      </c>
      <c r="Y122" s="187" t="s">
        <v>543</v>
      </c>
      <c r="Z122" s="187" t="s">
        <v>567</v>
      </c>
      <c r="AA122" s="187" t="s">
        <v>992</v>
      </c>
      <c r="AE122" s="187" t="s">
        <v>990</v>
      </c>
      <c r="AF122" s="187">
        <v>0</v>
      </c>
      <c r="AG122" s="187">
        <v>2048</v>
      </c>
    </row>
    <row r="123" spans="1:33" x14ac:dyDescent="0.2">
      <c r="A123" s="187" t="s">
        <v>130</v>
      </c>
      <c r="B123" s="187">
        <v>21</v>
      </c>
      <c r="C123" s="187" t="s">
        <v>301</v>
      </c>
      <c r="D123" s="187" t="s">
        <v>302</v>
      </c>
      <c r="E123" s="187">
        <v>0.83599999999999997</v>
      </c>
      <c r="F123" s="187" t="s">
        <v>434</v>
      </c>
      <c r="G123" s="187">
        <v>4</v>
      </c>
      <c r="J123" s="187">
        <v>5691</v>
      </c>
      <c r="K123" s="187">
        <v>-23.35</v>
      </c>
      <c r="L123" s="187">
        <v>91.786529200000004</v>
      </c>
      <c r="M123" s="187">
        <v>131.39599999999999</v>
      </c>
      <c r="P123" s="187">
        <v>129.37100000000001</v>
      </c>
      <c r="R123" s="187">
        <v>0</v>
      </c>
      <c r="S123" s="187">
        <v>1.1460372999999999</v>
      </c>
      <c r="U123" s="187">
        <v>1.0919099999999999E-2</v>
      </c>
      <c r="W123" s="187">
        <v>1.0801210000000001</v>
      </c>
      <c r="AB123" s="187" t="s">
        <v>454</v>
      </c>
      <c r="AC123" s="187" t="s">
        <v>470</v>
      </c>
      <c r="AD123" s="187" t="s">
        <v>670</v>
      </c>
      <c r="AE123" s="187" t="s">
        <v>990</v>
      </c>
      <c r="AF123" s="187">
        <v>78</v>
      </c>
    </row>
    <row r="124" spans="1:33" x14ac:dyDescent="0.2">
      <c r="A124" s="187" t="s">
        <v>130</v>
      </c>
      <c r="B124" s="187">
        <v>21</v>
      </c>
      <c r="C124" s="187" t="s">
        <v>301</v>
      </c>
      <c r="D124" s="187" t="s">
        <v>302</v>
      </c>
      <c r="E124" s="187">
        <v>0.83599999999999997</v>
      </c>
      <c r="G124" s="187">
        <v>5</v>
      </c>
      <c r="J124" s="187">
        <v>5547</v>
      </c>
      <c r="K124" s="187">
        <v>-39.799999999999997</v>
      </c>
      <c r="L124" s="187">
        <v>76.183506499999993</v>
      </c>
      <c r="M124" s="187">
        <v>103.624</v>
      </c>
      <c r="P124" s="187">
        <v>102.06100000000001</v>
      </c>
      <c r="R124" s="187">
        <v>1</v>
      </c>
      <c r="S124" s="187">
        <v>1.1266243</v>
      </c>
      <c r="U124" s="187">
        <v>1.07352E-2</v>
      </c>
      <c r="W124" s="187">
        <v>1.0621210000000001</v>
      </c>
      <c r="AB124" s="187" t="s">
        <v>456</v>
      </c>
      <c r="AC124" s="187" t="s">
        <v>525</v>
      </c>
      <c r="AD124" s="187" t="s">
        <v>455</v>
      </c>
      <c r="AE124" s="187" t="s">
        <v>990</v>
      </c>
      <c r="AF124" s="187">
        <v>78</v>
      </c>
    </row>
    <row r="125" spans="1:33" x14ac:dyDescent="0.2">
      <c r="A125" s="187" t="s">
        <v>130</v>
      </c>
      <c r="B125" s="187">
        <v>21</v>
      </c>
      <c r="C125" s="187" t="s">
        <v>301</v>
      </c>
      <c r="D125" s="187" t="s">
        <v>302</v>
      </c>
      <c r="E125" s="187">
        <v>0.83599999999999997</v>
      </c>
      <c r="G125" s="187">
        <v>6</v>
      </c>
      <c r="J125" s="187">
        <v>5538</v>
      </c>
      <c r="K125" s="187">
        <v>-40.029000000000003</v>
      </c>
      <c r="L125" s="187">
        <v>76.362772199999995</v>
      </c>
      <c r="M125" s="187">
        <v>103.92400000000001</v>
      </c>
      <c r="P125" s="187">
        <v>102.357</v>
      </c>
      <c r="R125" s="187">
        <v>0</v>
      </c>
      <c r="S125" s="187">
        <v>1.1263672</v>
      </c>
      <c r="U125" s="187">
        <v>1.07327E-2</v>
      </c>
      <c r="W125" s="187">
        <v>1.0618700000000001</v>
      </c>
      <c r="AB125" s="187" t="s">
        <v>457</v>
      </c>
      <c r="AC125" s="187" t="s">
        <v>441</v>
      </c>
      <c r="AD125" s="187" t="s">
        <v>458</v>
      </c>
      <c r="AE125" s="187" t="s">
        <v>990</v>
      </c>
      <c r="AF125" s="187">
        <v>78</v>
      </c>
    </row>
    <row r="126" spans="1:33" x14ac:dyDescent="0.2">
      <c r="A126" s="187" t="s">
        <v>130</v>
      </c>
      <c r="B126" s="187">
        <v>22</v>
      </c>
      <c r="C126" s="187" t="s">
        <v>303</v>
      </c>
      <c r="D126" s="187" t="s">
        <v>304</v>
      </c>
      <c r="E126" s="187">
        <v>0.80200000000000005</v>
      </c>
      <c r="G126" s="187">
        <v>1</v>
      </c>
      <c r="H126" s="187">
        <v>5945</v>
      </c>
      <c r="I126" s="187">
        <v>0.109</v>
      </c>
      <c r="L126" s="187">
        <v>23.6119862</v>
      </c>
      <c r="M126" s="187">
        <v>109.45</v>
      </c>
      <c r="Q126" s="187">
        <v>108.663</v>
      </c>
      <c r="R126" s="187">
        <v>0</v>
      </c>
      <c r="T126" s="187">
        <v>0.72460519999999995</v>
      </c>
      <c r="V126" s="187">
        <v>3.6786000000000002E-3</v>
      </c>
      <c r="X126" s="187">
        <v>0.366512</v>
      </c>
      <c r="Y126" s="187" t="s">
        <v>543</v>
      </c>
      <c r="Z126" s="187" t="s">
        <v>547</v>
      </c>
      <c r="AA126" s="187" t="s">
        <v>993</v>
      </c>
      <c r="AE126" s="187" t="s">
        <v>994</v>
      </c>
      <c r="AF126" s="187">
        <v>0</v>
      </c>
      <c r="AG126" s="187">
        <v>4307</v>
      </c>
    </row>
    <row r="127" spans="1:33" x14ac:dyDescent="0.2">
      <c r="A127" s="187" t="s">
        <v>130</v>
      </c>
      <c r="B127" s="187">
        <v>22</v>
      </c>
      <c r="C127" s="187" t="s">
        <v>303</v>
      </c>
      <c r="D127" s="187" t="s">
        <v>304</v>
      </c>
      <c r="E127" s="187">
        <v>0.80200000000000005</v>
      </c>
      <c r="G127" s="187">
        <v>2</v>
      </c>
      <c r="H127" s="187">
        <v>5960</v>
      </c>
      <c r="I127" s="187">
        <v>0</v>
      </c>
      <c r="L127" s="187">
        <v>23.639817300000001</v>
      </c>
      <c r="M127" s="187">
        <v>109.58</v>
      </c>
      <c r="Q127" s="187">
        <v>108.792</v>
      </c>
      <c r="R127" s="187">
        <v>1</v>
      </c>
      <c r="T127" s="187">
        <v>0.72452620000000001</v>
      </c>
      <c r="V127" s="187">
        <v>3.6782E-3</v>
      </c>
      <c r="X127" s="187">
        <v>0.36647200000000002</v>
      </c>
      <c r="Y127" s="187" t="s">
        <v>550</v>
      </c>
      <c r="Z127" s="187" t="s">
        <v>551</v>
      </c>
      <c r="AA127" s="187" t="s">
        <v>995</v>
      </c>
      <c r="AE127" s="187" t="s">
        <v>994</v>
      </c>
      <c r="AF127" s="187">
        <v>0</v>
      </c>
      <c r="AG127" s="187">
        <v>4318</v>
      </c>
    </row>
    <row r="128" spans="1:33" x14ac:dyDescent="0.2">
      <c r="A128" s="187" t="s">
        <v>130</v>
      </c>
      <c r="B128" s="187">
        <v>22</v>
      </c>
      <c r="C128" s="187" t="s">
        <v>303</v>
      </c>
      <c r="D128" s="187" t="s">
        <v>304</v>
      </c>
      <c r="E128" s="187">
        <v>0.80200000000000005</v>
      </c>
      <c r="F128" s="187" t="s">
        <v>430</v>
      </c>
      <c r="G128" s="187">
        <v>3</v>
      </c>
      <c r="H128" s="187">
        <v>2405</v>
      </c>
      <c r="I128" s="187">
        <v>4.6719999999999997</v>
      </c>
      <c r="L128" s="187">
        <v>10.073783499999999</v>
      </c>
      <c r="M128" s="187">
        <v>46.427</v>
      </c>
      <c r="Q128" s="187">
        <v>46.091000000000001</v>
      </c>
      <c r="R128" s="187">
        <v>0</v>
      </c>
      <c r="T128" s="187">
        <v>0.72791130000000004</v>
      </c>
      <c r="V128" s="187">
        <v>3.6954000000000002E-3</v>
      </c>
      <c r="X128" s="187">
        <v>0.36817800000000001</v>
      </c>
      <c r="Y128" s="187" t="s">
        <v>543</v>
      </c>
      <c r="Z128" s="187" t="s">
        <v>558</v>
      </c>
      <c r="AA128" s="187" t="s">
        <v>996</v>
      </c>
      <c r="AE128" s="187" t="s">
        <v>994</v>
      </c>
      <c r="AF128" s="187">
        <v>0</v>
      </c>
      <c r="AG128" s="187">
        <v>1751</v>
      </c>
    </row>
    <row r="129" spans="1:33" x14ac:dyDescent="0.2">
      <c r="A129" s="187" t="s">
        <v>130</v>
      </c>
      <c r="B129" s="187">
        <v>22</v>
      </c>
      <c r="C129" s="187" t="s">
        <v>303</v>
      </c>
      <c r="D129" s="187" t="s">
        <v>304</v>
      </c>
      <c r="E129" s="187">
        <v>0.80200000000000005</v>
      </c>
      <c r="F129" s="187" t="s">
        <v>434</v>
      </c>
      <c r="G129" s="187">
        <v>4</v>
      </c>
      <c r="J129" s="187">
        <v>5779</v>
      </c>
      <c r="K129" s="187">
        <v>-23.513000000000002</v>
      </c>
      <c r="L129" s="187">
        <v>97.020500600000005</v>
      </c>
      <c r="M129" s="187">
        <v>133.864</v>
      </c>
      <c r="P129" s="187">
        <v>131.80199999999999</v>
      </c>
      <c r="R129" s="187">
        <v>0</v>
      </c>
      <c r="S129" s="187">
        <v>1.1458603000000001</v>
      </c>
      <c r="U129" s="187">
        <v>1.09173E-2</v>
      </c>
      <c r="W129" s="187">
        <v>1.079942</v>
      </c>
      <c r="AB129" s="187" t="s">
        <v>454</v>
      </c>
      <c r="AC129" s="187" t="s">
        <v>470</v>
      </c>
      <c r="AD129" s="187" t="s">
        <v>670</v>
      </c>
      <c r="AE129" s="187" t="s">
        <v>994</v>
      </c>
      <c r="AF129" s="187">
        <v>78</v>
      </c>
    </row>
    <row r="130" spans="1:33" x14ac:dyDescent="0.2">
      <c r="A130" s="187" t="s">
        <v>130</v>
      </c>
      <c r="B130" s="187">
        <v>22</v>
      </c>
      <c r="C130" s="187" t="s">
        <v>303</v>
      </c>
      <c r="D130" s="187" t="s">
        <v>304</v>
      </c>
      <c r="E130" s="187">
        <v>0.80200000000000005</v>
      </c>
      <c r="G130" s="187">
        <v>5</v>
      </c>
      <c r="J130" s="187">
        <v>5537</v>
      </c>
      <c r="K130" s="187">
        <v>-39.799999999999997</v>
      </c>
      <c r="L130" s="187">
        <v>79.301246800000001</v>
      </c>
      <c r="M130" s="187">
        <v>103.444</v>
      </c>
      <c r="P130" s="187">
        <v>101.88500000000001</v>
      </c>
      <c r="R130" s="187">
        <v>1</v>
      </c>
      <c r="S130" s="187">
        <v>1.1266266</v>
      </c>
      <c r="U130" s="187">
        <v>1.07352E-2</v>
      </c>
      <c r="W130" s="187">
        <v>1.0621210000000001</v>
      </c>
      <c r="AB130" s="187" t="s">
        <v>456</v>
      </c>
      <c r="AC130" s="187" t="s">
        <v>525</v>
      </c>
      <c r="AD130" s="187" t="s">
        <v>455</v>
      </c>
      <c r="AE130" s="187" t="s">
        <v>994</v>
      </c>
      <c r="AF130" s="187">
        <v>78</v>
      </c>
    </row>
    <row r="131" spans="1:33" x14ac:dyDescent="0.2">
      <c r="A131" s="187" t="s">
        <v>130</v>
      </c>
      <c r="B131" s="187">
        <v>22</v>
      </c>
      <c r="C131" s="187" t="s">
        <v>303</v>
      </c>
      <c r="D131" s="187" t="s">
        <v>304</v>
      </c>
      <c r="E131" s="187">
        <v>0.80200000000000005</v>
      </c>
      <c r="G131" s="187">
        <v>6</v>
      </c>
      <c r="J131" s="187">
        <v>5535</v>
      </c>
      <c r="K131" s="187">
        <v>-40.015999999999998</v>
      </c>
      <c r="L131" s="187">
        <v>79.435550899999996</v>
      </c>
      <c r="M131" s="187">
        <v>103.66</v>
      </c>
      <c r="P131" s="187">
        <v>102.09699999999999</v>
      </c>
      <c r="R131" s="187">
        <v>0</v>
      </c>
      <c r="S131" s="187">
        <v>1.1263828</v>
      </c>
      <c r="U131" s="187">
        <v>1.0732800000000001E-2</v>
      </c>
      <c r="W131" s="187">
        <v>1.0618840000000001</v>
      </c>
      <c r="AB131" s="187" t="s">
        <v>457</v>
      </c>
      <c r="AC131" s="187" t="s">
        <v>441</v>
      </c>
      <c r="AD131" s="187" t="s">
        <v>440</v>
      </c>
      <c r="AE131" s="187" t="s">
        <v>994</v>
      </c>
      <c r="AF131" s="187">
        <v>78</v>
      </c>
    </row>
    <row r="132" spans="1:33" x14ac:dyDescent="0.2">
      <c r="A132" s="187" t="s">
        <v>130</v>
      </c>
      <c r="B132" s="187">
        <v>23</v>
      </c>
      <c r="C132" s="187" t="s">
        <v>305</v>
      </c>
      <c r="D132" s="187" t="s">
        <v>306</v>
      </c>
      <c r="E132" s="187">
        <v>0.84</v>
      </c>
      <c r="G132" s="187">
        <v>1</v>
      </c>
      <c r="H132" s="187">
        <v>5950</v>
      </c>
      <c r="I132" s="187">
        <v>8.5000000000000006E-2</v>
      </c>
      <c r="L132" s="187">
        <v>22.496159200000001</v>
      </c>
      <c r="M132" s="187">
        <v>109.21599999999999</v>
      </c>
      <c r="Q132" s="187">
        <v>108.431</v>
      </c>
      <c r="R132" s="187">
        <v>0</v>
      </c>
      <c r="T132" s="187">
        <v>0.72461209999999998</v>
      </c>
      <c r="V132" s="187">
        <v>3.6784999999999999E-3</v>
      </c>
      <c r="X132" s="187">
        <v>0.36650300000000002</v>
      </c>
      <c r="Y132" s="187" t="s">
        <v>543</v>
      </c>
      <c r="Z132" s="187" t="s">
        <v>547</v>
      </c>
      <c r="AA132" s="187" t="s">
        <v>993</v>
      </c>
      <c r="AE132" s="187" t="s">
        <v>997</v>
      </c>
      <c r="AF132" s="187">
        <v>0</v>
      </c>
      <c r="AG132" s="187">
        <v>4311</v>
      </c>
    </row>
    <row r="133" spans="1:33" x14ac:dyDescent="0.2">
      <c r="A133" s="187" t="s">
        <v>130</v>
      </c>
      <c r="B133" s="187">
        <v>23</v>
      </c>
      <c r="C133" s="187" t="s">
        <v>305</v>
      </c>
      <c r="D133" s="187" t="s">
        <v>306</v>
      </c>
      <c r="E133" s="187">
        <v>0.84</v>
      </c>
      <c r="G133" s="187">
        <v>2</v>
      </c>
      <c r="H133" s="187">
        <v>5953</v>
      </c>
      <c r="I133" s="187">
        <v>0</v>
      </c>
      <c r="L133" s="187">
        <v>22.543248899999998</v>
      </c>
      <c r="M133" s="187">
        <v>109.447</v>
      </c>
      <c r="Q133" s="187">
        <v>108.66</v>
      </c>
      <c r="R133" s="187">
        <v>1</v>
      </c>
      <c r="T133" s="187">
        <v>0.72455060000000004</v>
      </c>
      <c r="V133" s="187">
        <v>3.6782E-3</v>
      </c>
      <c r="X133" s="187">
        <v>0.36647200000000002</v>
      </c>
      <c r="Y133" s="187" t="s">
        <v>550</v>
      </c>
      <c r="Z133" s="187" t="s">
        <v>551</v>
      </c>
      <c r="AA133" s="187" t="s">
        <v>991</v>
      </c>
      <c r="AE133" s="187" t="s">
        <v>997</v>
      </c>
      <c r="AF133" s="187">
        <v>0</v>
      </c>
      <c r="AG133" s="187">
        <v>4312</v>
      </c>
    </row>
    <row r="134" spans="1:33" x14ac:dyDescent="0.2">
      <c r="A134" s="187" t="s">
        <v>130</v>
      </c>
      <c r="B134" s="187">
        <v>23</v>
      </c>
      <c r="C134" s="187" t="s">
        <v>305</v>
      </c>
      <c r="D134" s="187" t="s">
        <v>306</v>
      </c>
      <c r="E134" s="187">
        <v>0.84</v>
      </c>
      <c r="F134" s="187" t="s">
        <v>430</v>
      </c>
      <c r="G134" s="187">
        <v>3</v>
      </c>
      <c r="H134" s="187">
        <v>2368</v>
      </c>
      <c r="I134" s="187">
        <v>4.7469999999999999</v>
      </c>
      <c r="L134" s="187">
        <v>9.4740427</v>
      </c>
      <c r="M134" s="187">
        <v>45.728999999999999</v>
      </c>
      <c r="Q134" s="187">
        <v>45.398000000000003</v>
      </c>
      <c r="R134" s="187">
        <v>0</v>
      </c>
      <c r="T134" s="187">
        <v>0.72799009999999997</v>
      </c>
      <c r="V134" s="187">
        <v>3.6957000000000001E-3</v>
      </c>
      <c r="X134" s="187">
        <v>0.368205</v>
      </c>
      <c r="Y134" s="187" t="s">
        <v>553</v>
      </c>
      <c r="Z134" s="187" t="s">
        <v>558</v>
      </c>
      <c r="AA134" s="187" t="s">
        <v>998</v>
      </c>
      <c r="AE134" s="187" t="s">
        <v>997</v>
      </c>
      <c r="AF134" s="187">
        <v>0</v>
      </c>
      <c r="AG134" s="187">
        <v>1725</v>
      </c>
    </row>
    <row r="135" spans="1:33" x14ac:dyDescent="0.2">
      <c r="A135" s="187" t="s">
        <v>130</v>
      </c>
      <c r="B135" s="187">
        <v>23</v>
      </c>
      <c r="C135" s="187" t="s">
        <v>305</v>
      </c>
      <c r="D135" s="187" t="s">
        <v>306</v>
      </c>
      <c r="E135" s="187">
        <v>0.84</v>
      </c>
      <c r="F135" s="187" t="s">
        <v>434</v>
      </c>
      <c r="G135" s="187">
        <v>4</v>
      </c>
      <c r="J135" s="187">
        <v>5722</v>
      </c>
      <c r="K135" s="187">
        <v>-23.545999999999999</v>
      </c>
      <c r="L135" s="187">
        <v>91.882712499999997</v>
      </c>
      <c r="M135" s="187">
        <v>132.41900000000001</v>
      </c>
      <c r="P135" s="187">
        <v>130.37899999999999</v>
      </c>
      <c r="R135" s="187">
        <v>0</v>
      </c>
      <c r="S135" s="187">
        <v>1.1458299000000001</v>
      </c>
      <c r="U135" s="187">
        <v>1.0917E-2</v>
      </c>
      <c r="W135" s="187">
        <v>1.079906</v>
      </c>
      <c r="AB135" s="187" t="s">
        <v>454</v>
      </c>
      <c r="AC135" s="187" t="s">
        <v>471</v>
      </c>
      <c r="AD135" s="187" t="s">
        <v>436</v>
      </c>
      <c r="AE135" s="187" t="s">
        <v>997</v>
      </c>
      <c r="AF135" s="187">
        <v>78</v>
      </c>
    </row>
    <row r="136" spans="1:33" x14ac:dyDescent="0.2">
      <c r="A136" s="187" t="s">
        <v>130</v>
      </c>
      <c r="B136" s="187">
        <v>23</v>
      </c>
      <c r="C136" s="187" t="s">
        <v>305</v>
      </c>
      <c r="D136" s="187" t="s">
        <v>306</v>
      </c>
      <c r="E136" s="187">
        <v>0.84</v>
      </c>
      <c r="G136" s="187">
        <v>5</v>
      </c>
      <c r="J136" s="187">
        <v>5539</v>
      </c>
      <c r="K136" s="187">
        <v>-39.799999999999997</v>
      </c>
      <c r="L136" s="187">
        <v>75.738167300000001</v>
      </c>
      <c r="M136" s="187">
        <v>103.485</v>
      </c>
      <c r="P136" s="187">
        <v>101.925</v>
      </c>
      <c r="R136" s="187">
        <v>1</v>
      </c>
      <c r="S136" s="187">
        <v>1.1266274999999999</v>
      </c>
      <c r="U136" s="187">
        <v>1.07352E-2</v>
      </c>
      <c r="W136" s="187">
        <v>1.0621210000000001</v>
      </c>
      <c r="AB136" s="187" t="s">
        <v>456</v>
      </c>
      <c r="AC136" s="187" t="s">
        <v>525</v>
      </c>
      <c r="AD136" s="187" t="s">
        <v>455</v>
      </c>
      <c r="AE136" s="187" t="s">
        <v>997</v>
      </c>
      <c r="AF136" s="187">
        <v>78</v>
      </c>
    </row>
    <row r="137" spans="1:33" x14ac:dyDescent="0.2">
      <c r="A137" s="187" t="s">
        <v>130</v>
      </c>
      <c r="B137" s="187">
        <v>23</v>
      </c>
      <c r="C137" s="187" t="s">
        <v>305</v>
      </c>
      <c r="D137" s="187" t="s">
        <v>306</v>
      </c>
      <c r="E137" s="187">
        <v>0.84</v>
      </c>
      <c r="G137" s="187">
        <v>6</v>
      </c>
      <c r="J137" s="187">
        <v>5532</v>
      </c>
      <c r="K137" s="187">
        <v>-40.014000000000003</v>
      </c>
      <c r="L137" s="187">
        <v>75.783351499999995</v>
      </c>
      <c r="M137" s="187">
        <v>103.56100000000001</v>
      </c>
      <c r="P137" s="187">
        <v>102</v>
      </c>
      <c r="R137" s="187">
        <v>0</v>
      </c>
      <c r="S137" s="187">
        <v>1.1263867999999999</v>
      </c>
      <c r="U137" s="187">
        <v>1.0732800000000001E-2</v>
      </c>
      <c r="W137" s="187">
        <v>1.061887</v>
      </c>
      <c r="AB137" s="187" t="s">
        <v>457</v>
      </c>
      <c r="AC137" s="187" t="s">
        <v>441</v>
      </c>
      <c r="AD137" s="187" t="s">
        <v>458</v>
      </c>
      <c r="AE137" s="187" t="s">
        <v>997</v>
      </c>
      <c r="AF137" s="187">
        <v>78</v>
      </c>
    </row>
    <row r="138" spans="1:33" x14ac:dyDescent="0.2">
      <c r="A138" s="187" t="s">
        <v>130</v>
      </c>
      <c r="B138" s="187">
        <v>24</v>
      </c>
      <c r="C138" s="187" t="s">
        <v>307</v>
      </c>
      <c r="D138" s="187" t="s">
        <v>308</v>
      </c>
      <c r="E138" s="187">
        <v>0.81499999999999995</v>
      </c>
      <c r="G138" s="187">
        <v>1</v>
      </c>
      <c r="H138" s="187">
        <v>5950</v>
      </c>
      <c r="I138" s="187">
        <v>0.10100000000000001</v>
      </c>
      <c r="L138" s="187">
        <v>23.205976</v>
      </c>
      <c r="M138" s="187">
        <v>109.31</v>
      </c>
      <c r="Q138" s="187">
        <v>108.524</v>
      </c>
      <c r="R138" s="187">
        <v>0</v>
      </c>
      <c r="T138" s="187">
        <v>0.72461980000000004</v>
      </c>
      <c r="V138" s="187">
        <v>3.6786000000000002E-3</v>
      </c>
      <c r="X138" s="187">
        <v>0.36650899999999997</v>
      </c>
      <c r="Y138" s="187" t="s">
        <v>543</v>
      </c>
      <c r="Z138" s="187" t="s">
        <v>547</v>
      </c>
      <c r="AA138" s="187" t="s">
        <v>999</v>
      </c>
      <c r="AE138" s="187" t="s">
        <v>1000</v>
      </c>
      <c r="AF138" s="187">
        <v>0</v>
      </c>
      <c r="AG138" s="187">
        <v>4311</v>
      </c>
    </row>
    <row r="139" spans="1:33" x14ac:dyDescent="0.2">
      <c r="A139" s="187" t="s">
        <v>130</v>
      </c>
      <c r="B139" s="187">
        <v>24</v>
      </c>
      <c r="C139" s="187" t="s">
        <v>307</v>
      </c>
      <c r="D139" s="187" t="s">
        <v>308</v>
      </c>
      <c r="E139" s="187">
        <v>0.81499999999999995</v>
      </c>
      <c r="G139" s="187">
        <v>2</v>
      </c>
      <c r="H139" s="187">
        <v>5951</v>
      </c>
      <c r="I139" s="187">
        <v>0</v>
      </c>
      <c r="L139" s="187">
        <v>23.227694700000001</v>
      </c>
      <c r="M139" s="187">
        <v>109.414</v>
      </c>
      <c r="Q139" s="187">
        <v>108.627</v>
      </c>
      <c r="R139" s="187">
        <v>1</v>
      </c>
      <c r="T139" s="187">
        <v>0.72454649999999998</v>
      </c>
      <c r="V139" s="187">
        <v>3.6782E-3</v>
      </c>
      <c r="X139" s="187">
        <v>0.36647200000000002</v>
      </c>
      <c r="Y139" s="187" t="s">
        <v>550</v>
      </c>
      <c r="Z139" s="187" t="s">
        <v>541</v>
      </c>
      <c r="AA139" s="187" t="s">
        <v>1001</v>
      </c>
      <c r="AE139" s="187" t="s">
        <v>1000</v>
      </c>
      <c r="AF139" s="187">
        <v>0</v>
      </c>
      <c r="AG139" s="187">
        <v>4311</v>
      </c>
    </row>
    <row r="140" spans="1:33" x14ac:dyDescent="0.2">
      <c r="A140" s="187" t="s">
        <v>130</v>
      </c>
      <c r="B140" s="187">
        <v>24</v>
      </c>
      <c r="C140" s="187" t="s">
        <v>307</v>
      </c>
      <c r="D140" s="187" t="s">
        <v>308</v>
      </c>
      <c r="E140" s="187">
        <v>0.81499999999999995</v>
      </c>
      <c r="F140" s="187" t="s">
        <v>430</v>
      </c>
      <c r="G140" s="187">
        <v>3</v>
      </c>
      <c r="H140" s="187">
        <v>2499</v>
      </c>
      <c r="I140" s="187">
        <v>4.6159999999999997</v>
      </c>
      <c r="L140" s="187">
        <v>10.291763700000001</v>
      </c>
      <c r="M140" s="187">
        <v>48.207999999999998</v>
      </c>
      <c r="Q140" s="187">
        <v>47.86</v>
      </c>
      <c r="R140" s="187">
        <v>0</v>
      </c>
      <c r="T140" s="187">
        <v>0.72789099999999995</v>
      </c>
      <c r="V140" s="187">
        <v>3.6952E-3</v>
      </c>
      <c r="X140" s="187">
        <v>0.36815700000000001</v>
      </c>
      <c r="Y140" s="187" t="s">
        <v>543</v>
      </c>
      <c r="Z140" s="187" t="s">
        <v>567</v>
      </c>
      <c r="AA140" s="187" t="s">
        <v>688</v>
      </c>
      <c r="AE140" s="187" t="s">
        <v>1000</v>
      </c>
      <c r="AF140" s="187">
        <v>0</v>
      </c>
      <c r="AG140" s="187">
        <v>1820</v>
      </c>
    </row>
    <row r="141" spans="1:33" x14ac:dyDescent="0.2">
      <c r="A141" s="187" t="s">
        <v>130</v>
      </c>
      <c r="B141" s="187">
        <v>24</v>
      </c>
      <c r="C141" s="187" t="s">
        <v>307</v>
      </c>
      <c r="D141" s="187" t="s">
        <v>308</v>
      </c>
      <c r="E141" s="187">
        <v>0.81499999999999995</v>
      </c>
      <c r="F141" s="187" t="s">
        <v>434</v>
      </c>
      <c r="G141" s="187">
        <v>4</v>
      </c>
      <c r="J141" s="187">
        <v>6004</v>
      </c>
      <c r="K141" s="187">
        <v>-23.526</v>
      </c>
      <c r="L141" s="187">
        <v>98.413579499999997</v>
      </c>
      <c r="M141" s="187">
        <v>139.47200000000001</v>
      </c>
      <c r="P141" s="187">
        <v>137.32300000000001</v>
      </c>
      <c r="R141" s="187">
        <v>0</v>
      </c>
      <c r="S141" s="187">
        <v>1.1458410000000001</v>
      </c>
      <c r="U141" s="187">
        <v>1.09172E-2</v>
      </c>
      <c r="W141" s="187">
        <v>1.079928</v>
      </c>
      <c r="AB141" s="187" t="s">
        <v>454</v>
      </c>
      <c r="AC141" s="187" t="s">
        <v>470</v>
      </c>
      <c r="AD141" s="187" t="s">
        <v>670</v>
      </c>
      <c r="AE141" s="187" t="s">
        <v>1000</v>
      </c>
      <c r="AF141" s="187">
        <v>78</v>
      </c>
    </row>
    <row r="142" spans="1:33" x14ac:dyDescent="0.2">
      <c r="A142" s="187" t="s">
        <v>130</v>
      </c>
      <c r="B142" s="187">
        <v>24</v>
      </c>
      <c r="C142" s="187" t="s">
        <v>307</v>
      </c>
      <c r="D142" s="187" t="s">
        <v>308</v>
      </c>
      <c r="E142" s="187">
        <v>0.81499999999999995</v>
      </c>
      <c r="G142" s="187">
        <v>5</v>
      </c>
      <c r="J142" s="187">
        <v>5536</v>
      </c>
      <c r="K142" s="187">
        <v>-39.799999999999997</v>
      </c>
      <c r="L142" s="187">
        <v>77.986549100000005</v>
      </c>
      <c r="M142" s="187">
        <v>103.363</v>
      </c>
      <c r="P142" s="187">
        <v>101.80500000000001</v>
      </c>
      <c r="R142" s="187">
        <v>1</v>
      </c>
      <c r="S142" s="187">
        <v>1.1266247</v>
      </c>
      <c r="U142" s="187">
        <v>1.07352E-2</v>
      </c>
      <c r="W142" s="187">
        <v>1.0621210000000001</v>
      </c>
      <c r="AB142" s="187" t="s">
        <v>456</v>
      </c>
      <c r="AC142" s="187" t="s">
        <v>484</v>
      </c>
      <c r="AD142" s="187" t="s">
        <v>438</v>
      </c>
      <c r="AE142" s="187" t="s">
        <v>1000</v>
      </c>
      <c r="AF142" s="187">
        <v>78</v>
      </c>
    </row>
    <row r="143" spans="1:33" x14ac:dyDescent="0.2">
      <c r="A143" s="187" t="s">
        <v>130</v>
      </c>
      <c r="B143" s="187">
        <v>24</v>
      </c>
      <c r="C143" s="187" t="s">
        <v>307</v>
      </c>
      <c r="D143" s="187" t="s">
        <v>308</v>
      </c>
      <c r="E143" s="187">
        <v>0.81499999999999995</v>
      </c>
      <c r="G143" s="187">
        <v>6</v>
      </c>
      <c r="J143" s="187">
        <v>5526</v>
      </c>
      <c r="K143" s="187">
        <v>-40.015000000000001</v>
      </c>
      <c r="L143" s="187">
        <v>78.065850999999995</v>
      </c>
      <c r="M143" s="187">
        <v>103.49299999999999</v>
      </c>
      <c r="P143" s="187">
        <v>101.932</v>
      </c>
      <c r="R143" s="187">
        <v>0</v>
      </c>
      <c r="S143" s="187">
        <v>1.1263824</v>
      </c>
      <c r="U143" s="187">
        <v>1.0732800000000001E-2</v>
      </c>
      <c r="W143" s="187">
        <v>1.0618860000000001</v>
      </c>
      <c r="AB143" s="187" t="s">
        <v>457</v>
      </c>
      <c r="AC143" s="187" t="s">
        <v>441</v>
      </c>
      <c r="AD143" s="187" t="s">
        <v>458</v>
      </c>
      <c r="AE143" s="187" t="s">
        <v>1000</v>
      </c>
      <c r="AF143" s="187">
        <v>78</v>
      </c>
    </row>
    <row r="144" spans="1:33" x14ac:dyDescent="0.2">
      <c r="A144" s="187" t="s">
        <v>130</v>
      </c>
      <c r="B144" s="187">
        <v>25</v>
      </c>
      <c r="C144" s="187" t="s">
        <v>309</v>
      </c>
      <c r="D144" s="187" t="s">
        <v>310</v>
      </c>
      <c r="E144" s="187">
        <v>0.84599999999999997</v>
      </c>
      <c r="G144" s="187">
        <v>1</v>
      </c>
      <c r="H144" s="187">
        <v>5942</v>
      </c>
      <c r="I144" s="187">
        <v>0.11700000000000001</v>
      </c>
      <c r="L144" s="187">
        <v>22.350728400000001</v>
      </c>
      <c r="M144" s="187">
        <v>109.286</v>
      </c>
      <c r="Q144" s="187">
        <v>108.5</v>
      </c>
      <c r="R144" s="187">
        <v>0</v>
      </c>
      <c r="T144" s="187">
        <v>0.72461439999999999</v>
      </c>
      <c r="V144" s="187">
        <v>3.6786000000000002E-3</v>
      </c>
      <c r="X144" s="187">
        <v>0.36651499999999998</v>
      </c>
      <c r="Y144" s="187" t="s">
        <v>543</v>
      </c>
      <c r="Z144" s="187" t="s">
        <v>428</v>
      </c>
      <c r="AA144" s="187" t="s">
        <v>1002</v>
      </c>
      <c r="AE144" s="187" t="s">
        <v>1003</v>
      </c>
      <c r="AF144" s="187">
        <v>0</v>
      </c>
      <c r="AG144" s="187">
        <v>4305</v>
      </c>
    </row>
    <row r="145" spans="1:33" x14ac:dyDescent="0.2">
      <c r="A145" s="187" t="s">
        <v>130</v>
      </c>
      <c r="B145" s="187">
        <v>25</v>
      </c>
      <c r="C145" s="187" t="s">
        <v>309</v>
      </c>
      <c r="D145" s="187" t="s">
        <v>310</v>
      </c>
      <c r="E145" s="187">
        <v>0.84599999999999997</v>
      </c>
      <c r="G145" s="187">
        <v>2</v>
      </c>
      <c r="H145" s="187">
        <v>5943</v>
      </c>
      <c r="I145" s="187">
        <v>0</v>
      </c>
      <c r="L145" s="187">
        <v>22.3608476</v>
      </c>
      <c r="M145" s="187">
        <v>109.336</v>
      </c>
      <c r="Q145" s="187">
        <v>108.55</v>
      </c>
      <c r="R145" s="187">
        <v>1</v>
      </c>
      <c r="T145" s="187">
        <v>0.7245296</v>
      </c>
      <c r="V145" s="187">
        <v>3.6782E-3</v>
      </c>
      <c r="X145" s="187">
        <v>0.36647200000000002</v>
      </c>
      <c r="Y145" s="187" t="s">
        <v>550</v>
      </c>
      <c r="Z145" s="187" t="s">
        <v>541</v>
      </c>
      <c r="AA145" s="187" t="s">
        <v>733</v>
      </c>
      <c r="AE145" s="187" t="s">
        <v>1003</v>
      </c>
      <c r="AF145" s="187">
        <v>0</v>
      </c>
      <c r="AG145" s="187">
        <v>4305</v>
      </c>
    </row>
    <row r="146" spans="1:33" x14ac:dyDescent="0.2">
      <c r="A146" s="187" t="s">
        <v>130</v>
      </c>
      <c r="B146" s="187">
        <v>25</v>
      </c>
      <c r="C146" s="187" t="s">
        <v>309</v>
      </c>
      <c r="D146" s="187" t="s">
        <v>310</v>
      </c>
      <c r="E146" s="187">
        <v>0.84599999999999997</v>
      </c>
      <c r="F146" s="187" t="s">
        <v>430</v>
      </c>
      <c r="G146" s="187">
        <v>3</v>
      </c>
      <c r="H146" s="187">
        <v>2237</v>
      </c>
      <c r="I146" s="187">
        <v>4.6349999999999998</v>
      </c>
      <c r="L146" s="187">
        <v>8.9089345000000009</v>
      </c>
      <c r="M146" s="187">
        <v>43.298999999999999</v>
      </c>
      <c r="Q146" s="187">
        <v>42.985999999999997</v>
      </c>
      <c r="R146" s="187">
        <v>0</v>
      </c>
      <c r="T146" s="187">
        <v>0.72788739999999996</v>
      </c>
      <c r="V146" s="187">
        <v>3.6952E-3</v>
      </c>
      <c r="X146" s="187">
        <v>0.36816399999999999</v>
      </c>
      <c r="Y146" s="187" t="s">
        <v>543</v>
      </c>
      <c r="Z146" s="187" t="s">
        <v>567</v>
      </c>
      <c r="AA146" s="187" t="s">
        <v>1004</v>
      </c>
      <c r="AE146" s="187" t="s">
        <v>1003</v>
      </c>
      <c r="AF146" s="187">
        <v>0</v>
      </c>
      <c r="AG146" s="187">
        <v>1630</v>
      </c>
    </row>
    <row r="147" spans="1:33" x14ac:dyDescent="0.2">
      <c r="A147" s="187" t="s">
        <v>130</v>
      </c>
      <c r="B147" s="187">
        <v>25</v>
      </c>
      <c r="C147" s="187" t="s">
        <v>309</v>
      </c>
      <c r="D147" s="187" t="s">
        <v>310</v>
      </c>
      <c r="E147" s="187">
        <v>0.84599999999999997</v>
      </c>
      <c r="F147" s="187" t="s">
        <v>434</v>
      </c>
      <c r="G147" s="187">
        <v>4</v>
      </c>
      <c r="J147" s="187">
        <v>5296</v>
      </c>
      <c r="K147" s="187">
        <v>-23.097999999999999</v>
      </c>
      <c r="L147" s="187">
        <v>85.635601899999997</v>
      </c>
      <c r="M147" s="187">
        <v>121.863</v>
      </c>
      <c r="P147" s="187">
        <v>119.98399999999999</v>
      </c>
      <c r="R147" s="187">
        <v>0</v>
      </c>
      <c r="S147" s="187">
        <v>1.1463350999999999</v>
      </c>
      <c r="U147" s="187">
        <v>1.0921999999999999E-2</v>
      </c>
      <c r="W147" s="187">
        <v>1.0803959999999999</v>
      </c>
      <c r="AB147" s="187" t="s">
        <v>454</v>
      </c>
      <c r="AC147" s="187" t="s">
        <v>470</v>
      </c>
      <c r="AD147" s="187" t="s">
        <v>670</v>
      </c>
      <c r="AE147" s="187" t="s">
        <v>1003</v>
      </c>
      <c r="AF147" s="187">
        <v>78</v>
      </c>
    </row>
    <row r="148" spans="1:33" x14ac:dyDescent="0.2">
      <c r="A148" s="187" t="s">
        <v>130</v>
      </c>
      <c r="B148" s="187">
        <v>25</v>
      </c>
      <c r="C148" s="187" t="s">
        <v>309</v>
      </c>
      <c r="D148" s="187" t="s">
        <v>310</v>
      </c>
      <c r="E148" s="187">
        <v>0.84599999999999997</v>
      </c>
      <c r="G148" s="187">
        <v>5</v>
      </c>
      <c r="J148" s="187">
        <v>5544</v>
      </c>
      <c r="K148" s="187">
        <v>-39.799999999999997</v>
      </c>
      <c r="L148" s="187">
        <v>75.185058100000006</v>
      </c>
      <c r="M148" s="187">
        <v>103.458</v>
      </c>
      <c r="P148" s="187">
        <v>101.898</v>
      </c>
      <c r="R148" s="187">
        <v>1</v>
      </c>
      <c r="S148" s="187">
        <v>1.1266267000000001</v>
      </c>
      <c r="U148" s="187">
        <v>1.07352E-2</v>
      </c>
      <c r="W148" s="187">
        <v>1.0621210000000001</v>
      </c>
      <c r="AB148" s="187" t="s">
        <v>438</v>
      </c>
      <c r="AC148" s="187" t="s">
        <v>483</v>
      </c>
      <c r="AD148" s="187" t="s">
        <v>437</v>
      </c>
      <c r="AE148" s="187" t="s">
        <v>1003</v>
      </c>
      <c r="AF148" s="187">
        <v>78</v>
      </c>
    </row>
    <row r="149" spans="1:33" x14ac:dyDescent="0.2">
      <c r="A149" s="187" t="s">
        <v>130</v>
      </c>
      <c r="B149" s="187">
        <v>25</v>
      </c>
      <c r="C149" s="187" t="s">
        <v>309</v>
      </c>
      <c r="D149" s="187" t="s">
        <v>310</v>
      </c>
      <c r="E149" s="187">
        <v>0.84599999999999997</v>
      </c>
      <c r="G149" s="187">
        <v>6</v>
      </c>
      <c r="J149" s="187">
        <v>5534</v>
      </c>
      <c r="K149" s="187">
        <v>-40.024000000000001</v>
      </c>
      <c r="L149" s="187">
        <v>75.284152700000007</v>
      </c>
      <c r="M149" s="187">
        <v>103.626</v>
      </c>
      <c r="P149" s="187">
        <v>102.06399999999999</v>
      </c>
      <c r="R149" s="187">
        <v>0</v>
      </c>
      <c r="S149" s="187">
        <v>1.1263742000000001</v>
      </c>
      <c r="U149" s="187">
        <v>1.07327E-2</v>
      </c>
      <c r="W149" s="187">
        <v>1.0618749999999999</v>
      </c>
      <c r="AB149" s="187" t="s">
        <v>439</v>
      </c>
      <c r="AC149" s="187" t="s">
        <v>458</v>
      </c>
      <c r="AD149" s="187" t="s">
        <v>485</v>
      </c>
      <c r="AE149" s="187" t="s">
        <v>1003</v>
      </c>
      <c r="AF149" s="187">
        <v>78</v>
      </c>
    </row>
    <row r="150" spans="1:33" x14ac:dyDescent="0.2">
      <c r="A150" s="187" t="s">
        <v>130</v>
      </c>
      <c r="B150" s="187">
        <v>26</v>
      </c>
      <c r="C150" s="187" t="s">
        <v>311</v>
      </c>
      <c r="D150" s="187" t="s">
        <v>312</v>
      </c>
      <c r="E150" s="187">
        <v>0.82399999999999995</v>
      </c>
      <c r="G150" s="187">
        <v>1</v>
      </c>
      <c r="H150" s="187">
        <v>5942</v>
      </c>
      <c r="I150" s="187">
        <v>0.115</v>
      </c>
      <c r="L150" s="187">
        <v>22.926972500000002</v>
      </c>
      <c r="M150" s="187">
        <v>109.187</v>
      </c>
      <c r="Q150" s="187">
        <v>108.402</v>
      </c>
      <c r="R150" s="187">
        <v>0</v>
      </c>
      <c r="T150" s="187">
        <v>0.72462610000000005</v>
      </c>
      <c r="V150" s="187">
        <v>3.6786000000000002E-3</v>
      </c>
      <c r="X150" s="187">
        <v>0.36651400000000001</v>
      </c>
      <c r="Y150" s="187" t="s">
        <v>553</v>
      </c>
      <c r="Z150" s="187" t="s">
        <v>547</v>
      </c>
      <c r="AA150" s="187" t="s">
        <v>1005</v>
      </c>
      <c r="AE150" s="187" t="s">
        <v>1006</v>
      </c>
      <c r="AF150" s="187">
        <v>0</v>
      </c>
      <c r="AG150" s="187">
        <v>4306</v>
      </c>
    </row>
    <row r="151" spans="1:33" x14ac:dyDescent="0.2">
      <c r="A151" s="187" t="s">
        <v>130</v>
      </c>
      <c r="B151" s="187">
        <v>26</v>
      </c>
      <c r="C151" s="187" t="s">
        <v>311</v>
      </c>
      <c r="D151" s="187" t="s">
        <v>312</v>
      </c>
      <c r="E151" s="187">
        <v>0.82399999999999995</v>
      </c>
      <c r="G151" s="187">
        <v>2</v>
      </c>
      <c r="H151" s="187">
        <v>5950</v>
      </c>
      <c r="I151" s="187">
        <v>0</v>
      </c>
      <c r="L151" s="187">
        <v>22.9620037</v>
      </c>
      <c r="M151" s="187">
        <v>109.35599999999999</v>
      </c>
      <c r="Q151" s="187">
        <v>108.569</v>
      </c>
      <c r="R151" s="187">
        <v>1</v>
      </c>
      <c r="T151" s="187">
        <v>0.72454300000000005</v>
      </c>
      <c r="V151" s="187">
        <v>3.6782E-3</v>
      </c>
      <c r="X151" s="187">
        <v>0.36647200000000002</v>
      </c>
      <c r="Y151" s="187" t="s">
        <v>634</v>
      </c>
      <c r="Z151" s="187" t="s">
        <v>551</v>
      </c>
      <c r="AA151" s="187" t="s">
        <v>785</v>
      </c>
      <c r="AE151" s="187" t="s">
        <v>1006</v>
      </c>
      <c r="AF151" s="187">
        <v>0</v>
      </c>
      <c r="AG151" s="187">
        <v>4311</v>
      </c>
    </row>
    <row r="152" spans="1:33" x14ac:dyDescent="0.2">
      <c r="A152" s="187" t="s">
        <v>130</v>
      </c>
      <c r="B152" s="187">
        <v>26</v>
      </c>
      <c r="C152" s="187" t="s">
        <v>311</v>
      </c>
      <c r="D152" s="187" t="s">
        <v>312</v>
      </c>
      <c r="E152" s="187">
        <v>0.82399999999999995</v>
      </c>
      <c r="F152" s="187" t="s">
        <v>430</v>
      </c>
      <c r="G152" s="187">
        <v>3</v>
      </c>
      <c r="H152" s="187">
        <v>2374</v>
      </c>
      <c r="I152" s="187">
        <v>4.569</v>
      </c>
      <c r="L152" s="187">
        <v>9.6842044999999999</v>
      </c>
      <c r="M152" s="187">
        <v>45.853000000000002</v>
      </c>
      <c r="Q152" s="187">
        <v>45.521999999999998</v>
      </c>
      <c r="R152" s="187">
        <v>0</v>
      </c>
      <c r="T152" s="187">
        <v>0.72785330000000004</v>
      </c>
      <c r="V152" s="187">
        <v>3.6949999999999999E-3</v>
      </c>
      <c r="X152" s="187">
        <v>0.36814000000000002</v>
      </c>
      <c r="Y152" s="187" t="s">
        <v>553</v>
      </c>
      <c r="Z152" s="187" t="s">
        <v>558</v>
      </c>
      <c r="AA152" s="187" t="s">
        <v>1007</v>
      </c>
      <c r="AE152" s="187" t="s">
        <v>1006</v>
      </c>
      <c r="AF152" s="187">
        <v>0</v>
      </c>
      <c r="AG152" s="187">
        <v>1729</v>
      </c>
    </row>
    <row r="153" spans="1:33" x14ac:dyDescent="0.2">
      <c r="A153" s="187" t="s">
        <v>130</v>
      </c>
      <c r="B153" s="187">
        <v>26</v>
      </c>
      <c r="C153" s="187" t="s">
        <v>311</v>
      </c>
      <c r="D153" s="187" t="s">
        <v>312</v>
      </c>
      <c r="E153" s="187">
        <v>0.82399999999999995</v>
      </c>
      <c r="F153" s="187" t="s">
        <v>434</v>
      </c>
      <c r="G153" s="187">
        <v>4</v>
      </c>
      <c r="J153" s="187">
        <v>5651</v>
      </c>
      <c r="K153" s="187">
        <v>-23.366</v>
      </c>
      <c r="L153" s="187">
        <v>92.618112199999999</v>
      </c>
      <c r="M153" s="187">
        <v>130.44999999999999</v>
      </c>
      <c r="P153" s="187">
        <v>128.44</v>
      </c>
      <c r="R153" s="187">
        <v>0</v>
      </c>
      <c r="S153" s="187">
        <v>1.1459982</v>
      </c>
      <c r="U153" s="187">
        <v>1.0919E-2</v>
      </c>
      <c r="W153" s="187">
        <v>1.080103</v>
      </c>
      <c r="AB153" s="187" t="s">
        <v>454</v>
      </c>
      <c r="AC153" s="187" t="s">
        <v>470</v>
      </c>
      <c r="AD153" s="187" t="s">
        <v>670</v>
      </c>
      <c r="AE153" s="187" t="s">
        <v>1006</v>
      </c>
      <c r="AF153" s="187">
        <v>78</v>
      </c>
    </row>
    <row r="154" spans="1:33" x14ac:dyDescent="0.2">
      <c r="A154" s="187" t="s">
        <v>130</v>
      </c>
      <c r="B154" s="187">
        <v>26</v>
      </c>
      <c r="C154" s="187" t="s">
        <v>311</v>
      </c>
      <c r="D154" s="187" t="s">
        <v>312</v>
      </c>
      <c r="E154" s="187">
        <v>0.82399999999999995</v>
      </c>
      <c r="G154" s="187">
        <v>5</v>
      </c>
      <c r="J154" s="187">
        <v>5545</v>
      </c>
      <c r="K154" s="187">
        <v>-39.799999999999997</v>
      </c>
      <c r="L154" s="187">
        <v>77.234613600000003</v>
      </c>
      <c r="M154" s="187">
        <v>103.52800000000001</v>
      </c>
      <c r="P154" s="187">
        <v>101.967</v>
      </c>
      <c r="R154" s="187">
        <v>1</v>
      </c>
      <c r="S154" s="187">
        <v>1.1265953</v>
      </c>
      <c r="U154" s="187">
        <v>1.07352E-2</v>
      </c>
      <c r="W154" s="187">
        <v>1.0621210000000001</v>
      </c>
      <c r="AB154" s="187" t="s">
        <v>456</v>
      </c>
      <c r="AC154" s="187" t="s">
        <v>525</v>
      </c>
      <c r="AD154" s="187" t="s">
        <v>455</v>
      </c>
      <c r="AE154" s="187" t="s">
        <v>1006</v>
      </c>
      <c r="AF154" s="187">
        <v>78</v>
      </c>
    </row>
    <row r="155" spans="1:33" x14ac:dyDescent="0.2">
      <c r="A155" s="187" t="s">
        <v>130</v>
      </c>
      <c r="B155" s="187">
        <v>26</v>
      </c>
      <c r="C155" s="187" t="s">
        <v>311</v>
      </c>
      <c r="D155" s="187" t="s">
        <v>312</v>
      </c>
      <c r="E155" s="187">
        <v>0.82399999999999995</v>
      </c>
      <c r="G155" s="187">
        <v>6</v>
      </c>
      <c r="J155" s="187">
        <v>5532</v>
      </c>
      <c r="K155" s="187">
        <v>-39.978999999999999</v>
      </c>
      <c r="L155" s="187">
        <v>77.306387299999997</v>
      </c>
      <c r="M155" s="187">
        <v>103.646</v>
      </c>
      <c r="P155" s="187">
        <v>102.083</v>
      </c>
      <c r="R155" s="187">
        <v>0</v>
      </c>
      <c r="S155" s="187">
        <v>1.1263947999999999</v>
      </c>
      <c r="U155" s="187">
        <v>1.07332E-2</v>
      </c>
      <c r="W155" s="187">
        <v>1.061925</v>
      </c>
      <c r="AB155" s="187" t="s">
        <v>457</v>
      </c>
      <c r="AC155" s="187" t="s">
        <v>458</v>
      </c>
      <c r="AD155" s="187" t="s">
        <v>440</v>
      </c>
      <c r="AE155" s="187" t="s">
        <v>1006</v>
      </c>
      <c r="AF155" s="187">
        <v>78</v>
      </c>
    </row>
    <row r="156" spans="1:33" x14ac:dyDescent="0.2">
      <c r="A156" s="187" t="s">
        <v>130</v>
      </c>
      <c r="B156" s="187">
        <v>27</v>
      </c>
      <c r="C156" s="187" t="s">
        <v>313</v>
      </c>
      <c r="D156" s="187" t="s">
        <v>314</v>
      </c>
      <c r="E156" s="187">
        <v>0.80400000000000005</v>
      </c>
      <c r="G156" s="187">
        <v>1</v>
      </c>
      <c r="H156" s="187">
        <v>5939</v>
      </c>
      <c r="I156" s="187">
        <v>0.11</v>
      </c>
      <c r="L156" s="187">
        <v>23.492509299999998</v>
      </c>
      <c r="M156" s="187">
        <v>109.16500000000001</v>
      </c>
      <c r="Q156" s="187">
        <v>108.38</v>
      </c>
      <c r="R156" s="187">
        <v>0</v>
      </c>
      <c r="T156" s="187">
        <v>0.72462610000000005</v>
      </c>
      <c r="V156" s="187">
        <v>3.6786000000000002E-3</v>
      </c>
      <c r="X156" s="187">
        <v>0.366512</v>
      </c>
      <c r="Y156" s="187" t="s">
        <v>553</v>
      </c>
      <c r="Z156" s="187" t="s">
        <v>547</v>
      </c>
      <c r="AA156" s="187" t="s">
        <v>1008</v>
      </c>
      <c r="AE156" s="187" t="s">
        <v>1009</v>
      </c>
      <c r="AF156" s="187">
        <v>0</v>
      </c>
      <c r="AG156" s="187">
        <v>4303</v>
      </c>
    </row>
    <row r="157" spans="1:33" x14ac:dyDescent="0.2">
      <c r="A157" s="187" t="s">
        <v>130</v>
      </c>
      <c r="B157" s="187">
        <v>27</v>
      </c>
      <c r="C157" s="187" t="s">
        <v>313</v>
      </c>
      <c r="D157" s="187" t="s">
        <v>314</v>
      </c>
      <c r="E157" s="187">
        <v>0.80400000000000005</v>
      </c>
      <c r="G157" s="187">
        <v>2</v>
      </c>
      <c r="H157" s="187">
        <v>5945</v>
      </c>
      <c r="I157" s="187">
        <v>0</v>
      </c>
      <c r="L157" s="187">
        <v>23.5117729</v>
      </c>
      <c r="M157" s="187">
        <v>109.255</v>
      </c>
      <c r="Q157" s="187">
        <v>108.47</v>
      </c>
      <c r="R157" s="187">
        <v>1</v>
      </c>
      <c r="T157" s="187">
        <v>0.72454609999999997</v>
      </c>
      <c r="V157" s="187">
        <v>3.6782E-3</v>
      </c>
      <c r="X157" s="187">
        <v>0.36647200000000002</v>
      </c>
      <c r="Y157" s="187" t="s">
        <v>634</v>
      </c>
      <c r="Z157" s="187" t="s">
        <v>551</v>
      </c>
      <c r="AA157" s="187" t="s">
        <v>1010</v>
      </c>
      <c r="AE157" s="187" t="s">
        <v>1009</v>
      </c>
      <c r="AF157" s="187">
        <v>0</v>
      </c>
      <c r="AG157" s="187">
        <v>4306</v>
      </c>
    </row>
    <row r="158" spans="1:33" x14ac:dyDescent="0.2">
      <c r="A158" s="187" t="s">
        <v>130</v>
      </c>
      <c r="B158" s="187">
        <v>27</v>
      </c>
      <c r="C158" s="187" t="s">
        <v>313</v>
      </c>
      <c r="D158" s="187" t="s">
        <v>314</v>
      </c>
      <c r="E158" s="187">
        <v>0.80400000000000005</v>
      </c>
      <c r="F158" s="187" t="s">
        <v>430</v>
      </c>
      <c r="G158" s="187">
        <v>3</v>
      </c>
      <c r="H158" s="187">
        <v>2296</v>
      </c>
      <c r="I158" s="187">
        <v>4.6550000000000002</v>
      </c>
      <c r="L158" s="187">
        <v>9.6066604000000009</v>
      </c>
      <c r="M158" s="187">
        <v>44.375999999999998</v>
      </c>
      <c r="Q158" s="187">
        <v>44.055</v>
      </c>
      <c r="R158" s="187">
        <v>0</v>
      </c>
      <c r="T158" s="187">
        <v>0.72791850000000002</v>
      </c>
      <c r="V158" s="187">
        <v>3.6952999999999999E-3</v>
      </c>
      <c r="X158" s="187">
        <v>0.368172</v>
      </c>
      <c r="Y158" s="187" t="s">
        <v>553</v>
      </c>
      <c r="Z158" s="187" t="s">
        <v>558</v>
      </c>
      <c r="AA158" s="187" t="s">
        <v>1011</v>
      </c>
      <c r="AE158" s="187" t="s">
        <v>1009</v>
      </c>
      <c r="AF158" s="187">
        <v>0</v>
      </c>
      <c r="AG158" s="187">
        <v>1672</v>
      </c>
    </row>
    <row r="159" spans="1:33" x14ac:dyDescent="0.2">
      <c r="A159" s="187" t="s">
        <v>130</v>
      </c>
      <c r="B159" s="187">
        <v>27</v>
      </c>
      <c r="C159" s="187" t="s">
        <v>313</v>
      </c>
      <c r="D159" s="187" t="s">
        <v>314</v>
      </c>
      <c r="E159" s="187">
        <v>0.80400000000000005</v>
      </c>
      <c r="F159" s="187" t="s">
        <v>434</v>
      </c>
      <c r="G159" s="187">
        <v>4</v>
      </c>
      <c r="J159" s="187">
        <v>5458</v>
      </c>
      <c r="K159" s="187">
        <v>-23.207999999999998</v>
      </c>
      <c r="L159" s="187">
        <v>92.343072100000001</v>
      </c>
      <c r="M159" s="187">
        <v>125.804</v>
      </c>
      <c r="P159" s="187">
        <v>123.86499999999999</v>
      </c>
      <c r="R159" s="187">
        <v>0</v>
      </c>
      <c r="S159" s="187">
        <v>1.1461705</v>
      </c>
      <c r="U159" s="187">
        <v>1.09207E-2</v>
      </c>
      <c r="W159" s="187">
        <v>1.0802750000000001</v>
      </c>
      <c r="AB159" s="187" t="s">
        <v>454</v>
      </c>
      <c r="AC159" s="187" t="s">
        <v>470</v>
      </c>
      <c r="AD159" s="187" t="s">
        <v>670</v>
      </c>
      <c r="AE159" s="187" t="s">
        <v>1009</v>
      </c>
      <c r="AF159" s="187">
        <v>78</v>
      </c>
    </row>
    <row r="160" spans="1:33" x14ac:dyDescent="0.2">
      <c r="A160" s="187" t="s">
        <v>130</v>
      </c>
      <c r="B160" s="187">
        <v>27</v>
      </c>
      <c r="C160" s="187" t="s">
        <v>313</v>
      </c>
      <c r="D160" s="187" t="s">
        <v>314</v>
      </c>
      <c r="E160" s="187">
        <v>0.80400000000000005</v>
      </c>
      <c r="G160" s="187">
        <v>5</v>
      </c>
      <c r="J160" s="187">
        <v>5533</v>
      </c>
      <c r="K160" s="187">
        <v>-39.799999999999997</v>
      </c>
      <c r="L160" s="187">
        <v>79.093440299999997</v>
      </c>
      <c r="M160" s="187">
        <v>103.428</v>
      </c>
      <c r="P160" s="187">
        <v>101.86799999999999</v>
      </c>
      <c r="R160" s="187">
        <v>1</v>
      </c>
      <c r="S160" s="187">
        <v>1.1265856999999999</v>
      </c>
      <c r="U160" s="187">
        <v>1.07352E-2</v>
      </c>
      <c r="W160" s="187">
        <v>1.0621210000000001</v>
      </c>
      <c r="AB160" s="187" t="s">
        <v>438</v>
      </c>
      <c r="AC160" s="187" t="s">
        <v>483</v>
      </c>
      <c r="AD160" s="187" t="s">
        <v>437</v>
      </c>
      <c r="AE160" s="187" t="s">
        <v>1009</v>
      </c>
      <c r="AF160" s="187">
        <v>78</v>
      </c>
    </row>
    <row r="161" spans="1:33" x14ac:dyDescent="0.2">
      <c r="A161" s="187" t="s">
        <v>130</v>
      </c>
      <c r="B161" s="187">
        <v>27</v>
      </c>
      <c r="C161" s="187" t="s">
        <v>313</v>
      </c>
      <c r="D161" s="187" t="s">
        <v>314</v>
      </c>
      <c r="E161" s="187">
        <v>0.80400000000000005</v>
      </c>
      <c r="G161" s="187">
        <v>6</v>
      </c>
      <c r="J161" s="187">
        <v>5530</v>
      </c>
      <c r="K161" s="187">
        <v>-39.981000000000002</v>
      </c>
      <c r="L161" s="187">
        <v>79.184072700000002</v>
      </c>
      <c r="M161" s="187">
        <v>103.57299999999999</v>
      </c>
      <c r="P161" s="187">
        <v>102.012</v>
      </c>
      <c r="R161" s="187">
        <v>0</v>
      </c>
      <c r="S161" s="187">
        <v>1.1263806000000001</v>
      </c>
      <c r="U161" s="187">
        <v>1.07332E-2</v>
      </c>
      <c r="W161" s="187">
        <v>1.061922</v>
      </c>
      <c r="AB161" s="187" t="s">
        <v>439</v>
      </c>
      <c r="AC161" s="187" t="s">
        <v>458</v>
      </c>
      <c r="AD161" s="187" t="s">
        <v>440</v>
      </c>
      <c r="AE161" s="187" t="s">
        <v>1009</v>
      </c>
      <c r="AF161" s="187">
        <v>78</v>
      </c>
    </row>
    <row r="162" spans="1:33" x14ac:dyDescent="0.2">
      <c r="A162" s="187" t="s">
        <v>130</v>
      </c>
      <c r="B162" s="187">
        <v>28</v>
      </c>
      <c r="C162" s="187" t="s">
        <v>315</v>
      </c>
      <c r="D162" s="187" t="s">
        <v>316</v>
      </c>
      <c r="E162" s="187">
        <v>0.82799999999999996</v>
      </c>
      <c r="G162" s="187">
        <v>1</v>
      </c>
      <c r="H162" s="187">
        <v>5938</v>
      </c>
      <c r="I162" s="187">
        <v>0.104</v>
      </c>
      <c r="L162" s="187">
        <v>22.789288500000001</v>
      </c>
      <c r="M162" s="187">
        <v>109.057</v>
      </c>
      <c r="Q162" s="187">
        <v>108.273</v>
      </c>
      <c r="R162" s="187">
        <v>0</v>
      </c>
      <c r="T162" s="187">
        <v>0.72463759999999999</v>
      </c>
      <c r="V162" s="187">
        <v>3.6786000000000002E-3</v>
      </c>
      <c r="X162" s="187">
        <v>0.36651</v>
      </c>
      <c r="Y162" s="187" t="s">
        <v>553</v>
      </c>
      <c r="Z162" s="187" t="s">
        <v>567</v>
      </c>
      <c r="AA162" s="187" t="s">
        <v>1012</v>
      </c>
      <c r="AE162" s="187" t="s">
        <v>1013</v>
      </c>
      <c r="AF162" s="187">
        <v>0</v>
      </c>
      <c r="AG162" s="187">
        <v>4302</v>
      </c>
    </row>
    <row r="163" spans="1:33" x14ac:dyDescent="0.2">
      <c r="A163" s="187" t="s">
        <v>130</v>
      </c>
      <c r="B163" s="187">
        <v>28</v>
      </c>
      <c r="C163" s="187" t="s">
        <v>315</v>
      </c>
      <c r="D163" s="187" t="s">
        <v>316</v>
      </c>
      <c r="E163" s="187">
        <v>0.82799999999999996</v>
      </c>
      <c r="G163" s="187">
        <v>2</v>
      </c>
      <c r="H163" s="187">
        <v>5943</v>
      </c>
      <c r="I163" s="187">
        <v>0</v>
      </c>
      <c r="L163" s="187">
        <v>22.812922</v>
      </c>
      <c r="M163" s="187">
        <v>109.172</v>
      </c>
      <c r="Q163" s="187">
        <v>108.386</v>
      </c>
      <c r="R163" s="187">
        <v>1</v>
      </c>
      <c r="T163" s="187">
        <v>0.72456189999999998</v>
      </c>
      <c r="V163" s="187">
        <v>3.6782E-3</v>
      </c>
      <c r="X163" s="187">
        <v>0.36647200000000002</v>
      </c>
      <c r="Y163" s="187" t="s">
        <v>634</v>
      </c>
      <c r="Z163" s="187" t="s">
        <v>551</v>
      </c>
      <c r="AA163" s="187" t="s">
        <v>1014</v>
      </c>
      <c r="AE163" s="187" t="s">
        <v>1013</v>
      </c>
      <c r="AF163" s="187">
        <v>0</v>
      </c>
      <c r="AG163" s="187">
        <v>4306</v>
      </c>
    </row>
    <row r="164" spans="1:33" x14ac:dyDescent="0.2">
      <c r="A164" s="187" t="s">
        <v>130</v>
      </c>
      <c r="B164" s="187">
        <v>28</v>
      </c>
      <c r="C164" s="187" t="s">
        <v>315</v>
      </c>
      <c r="D164" s="187" t="s">
        <v>316</v>
      </c>
      <c r="E164" s="187">
        <v>0.82799999999999996</v>
      </c>
      <c r="F164" s="187" t="s">
        <v>430</v>
      </c>
      <c r="G164" s="187">
        <v>3</v>
      </c>
      <c r="H164" s="187">
        <v>2712</v>
      </c>
      <c r="I164" s="187">
        <v>9.3239999999999998</v>
      </c>
      <c r="L164" s="187">
        <v>10.951640899999999</v>
      </c>
      <c r="M164" s="187">
        <v>52.136000000000003</v>
      </c>
      <c r="Q164" s="187">
        <v>51.758000000000003</v>
      </c>
      <c r="R164" s="187">
        <v>0</v>
      </c>
      <c r="T164" s="187">
        <v>0.73131780000000002</v>
      </c>
      <c r="V164" s="187">
        <v>3.7125000000000001E-3</v>
      </c>
      <c r="X164" s="187">
        <v>0.36987599999999998</v>
      </c>
      <c r="Y164" s="187" t="s">
        <v>553</v>
      </c>
      <c r="Z164" s="187" t="s">
        <v>558</v>
      </c>
      <c r="AA164" s="187" t="s">
        <v>1015</v>
      </c>
      <c r="AE164" s="187" t="s">
        <v>1013</v>
      </c>
      <c r="AF164" s="187">
        <v>0</v>
      </c>
      <c r="AG164" s="187">
        <v>1985</v>
      </c>
    </row>
    <row r="165" spans="1:33" x14ac:dyDescent="0.2">
      <c r="A165" s="187" t="s">
        <v>130</v>
      </c>
      <c r="B165" s="187">
        <v>28</v>
      </c>
      <c r="C165" s="187" t="s">
        <v>315</v>
      </c>
      <c r="D165" s="187" t="s">
        <v>316</v>
      </c>
      <c r="E165" s="187">
        <v>0.82799999999999996</v>
      </c>
      <c r="F165" s="187" t="s">
        <v>434</v>
      </c>
      <c r="G165" s="187">
        <v>4</v>
      </c>
      <c r="J165" s="187">
        <v>5941</v>
      </c>
      <c r="K165" s="187">
        <v>-23.649000000000001</v>
      </c>
      <c r="L165" s="187">
        <v>95.834244600000005</v>
      </c>
      <c r="M165" s="187">
        <v>137.44900000000001</v>
      </c>
      <c r="P165" s="187">
        <v>135.33199999999999</v>
      </c>
      <c r="R165" s="187">
        <v>0</v>
      </c>
      <c r="S165" s="187">
        <v>1.1456930000000001</v>
      </c>
      <c r="U165" s="187">
        <v>1.09158E-2</v>
      </c>
      <c r="W165" s="187">
        <v>1.079793</v>
      </c>
      <c r="AB165" s="187" t="s">
        <v>454</v>
      </c>
      <c r="AC165" s="187" t="s">
        <v>470</v>
      </c>
      <c r="AD165" s="187" t="s">
        <v>670</v>
      </c>
      <c r="AE165" s="187" t="s">
        <v>1013</v>
      </c>
      <c r="AF165" s="187">
        <v>78</v>
      </c>
    </row>
    <row r="166" spans="1:33" x14ac:dyDescent="0.2">
      <c r="A166" s="187" t="s">
        <v>130</v>
      </c>
      <c r="B166" s="187">
        <v>28</v>
      </c>
      <c r="C166" s="187" t="s">
        <v>315</v>
      </c>
      <c r="D166" s="187" t="s">
        <v>316</v>
      </c>
      <c r="E166" s="187">
        <v>0.82799999999999996</v>
      </c>
      <c r="G166" s="187">
        <v>5</v>
      </c>
      <c r="J166" s="187">
        <v>5537</v>
      </c>
      <c r="K166" s="187">
        <v>-39.799999999999997</v>
      </c>
      <c r="L166" s="187">
        <v>76.817783700000007</v>
      </c>
      <c r="M166" s="187">
        <v>103.455</v>
      </c>
      <c r="P166" s="187">
        <v>101.895</v>
      </c>
      <c r="R166" s="187">
        <v>1</v>
      </c>
      <c r="S166" s="187">
        <v>1.1266042000000001</v>
      </c>
      <c r="U166" s="187">
        <v>1.07352E-2</v>
      </c>
      <c r="W166" s="187">
        <v>1.0621210000000001</v>
      </c>
      <c r="AB166" s="187" t="s">
        <v>456</v>
      </c>
      <c r="AC166" s="187" t="s">
        <v>525</v>
      </c>
      <c r="AD166" s="187" t="s">
        <v>438</v>
      </c>
      <c r="AE166" s="187" t="s">
        <v>1013</v>
      </c>
      <c r="AF166" s="187">
        <v>78</v>
      </c>
    </row>
    <row r="167" spans="1:33" x14ac:dyDescent="0.2">
      <c r="A167" s="187" t="s">
        <v>130</v>
      </c>
      <c r="B167" s="187">
        <v>28</v>
      </c>
      <c r="C167" s="187" t="s">
        <v>315</v>
      </c>
      <c r="D167" s="187" t="s">
        <v>316</v>
      </c>
      <c r="E167" s="187">
        <v>0.82799999999999996</v>
      </c>
      <c r="G167" s="187">
        <v>6</v>
      </c>
      <c r="J167" s="187">
        <v>5530</v>
      </c>
      <c r="K167" s="187">
        <v>-40.012999999999998</v>
      </c>
      <c r="L167" s="187">
        <v>76.941012400000005</v>
      </c>
      <c r="M167" s="187">
        <v>103.65900000000001</v>
      </c>
      <c r="P167" s="187">
        <v>102.09699999999999</v>
      </c>
      <c r="R167" s="187">
        <v>0</v>
      </c>
      <c r="S167" s="187">
        <v>1.1263645</v>
      </c>
      <c r="U167" s="187">
        <v>1.0732800000000001E-2</v>
      </c>
      <c r="W167" s="187">
        <v>1.0618879999999999</v>
      </c>
      <c r="AB167" s="187" t="s">
        <v>457</v>
      </c>
      <c r="AC167" s="187" t="s">
        <v>441</v>
      </c>
      <c r="AD167" s="187" t="s">
        <v>440</v>
      </c>
      <c r="AE167" s="187" t="s">
        <v>1013</v>
      </c>
      <c r="AF167" s="187">
        <v>78</v>
      </c>
    </row>
    <row r="168" spans="1:33" x14ac:dyDescent="0.2">
      <c r="A168" s="187" t="s">
        <v>130</v>
      </c>
      <c r="B168" s="187">
        <v>29</v>
      </c>
      <c r="C168" s="187" t="s">
        <v>317</v>
      </c>
      <c r="D168" s="187" t="s">
        <v>318</v>
      </c>
      <c r="E168" s="187">
        <v>0.80100000000000005</v>
      </c>
      <c r="G168" s="187">
        <v>1</v>
      </c>
      <c r="H168" s="187">
        <v>5937</v>
      </c>
      <c r="I168" s="187">
        <v>0.124</v>
      </c>
      <c r="L168" s="187">
        <v>23.536147700000001</v>
      </c>
      <c r="M168" s="187">
        <v>108.958</v>
      </c>
      <c r="Q168" s="187">
        <v>108.17400000000001</v>
      </c>
      <c r="R168" s="187">
        <v>0</v>
      </c>
      <c r="T168" s="187">
        <v>0.72463920000000004</v>
      </c>
      <c r="V168" s="187">
        <v>3.6787E-3</v>
      </c>
      <c r="X168" s="187">
        <v>0.36651699999999998</v>
      </c>
      <c r="Y168" s="187" t="s">
        <v>543</v>
      </c>
      <c r="Z168" s="187" t="s">
        <v>547</v>
      </c>
      <c r="AA168" s="187" t="s">
        <v>1016</v>
      </c>
      <c r="AE168" s="187" t="s">
        <v>1017</v>
      </c>
      <c r="AF168" s="187">
        <v>0</v>
      </c>
      <c r="AG168" s="187">
        <v>4302</v>
      </c>
    </row>
    <row r="169" spans="1:33" x14ac:dyDescent="0.2">
      <c r="A169" s="187" t="s">
        <v>130</v>
      </c>
      <c r="B169" s="187">
        <v>29</v>
      </c>
      <c r="C169" s="187" t="s">
        <v>317</v>
      </c>
      <c r="D169" s="187" t="s">
        <v>318</v>
      </c>
      <c r="E169" s="187">
        <v>0.80100000000000005</v>
      </c>
      <c r="G169" s="187">
        <v>2</v>
      </c>
      <c r="H169" s="187">
        <v>5935</v>
      </c>
      <c r="I169" s="187">
        <v>0</v>
      </c>
      <c r="L169" s="187">
        <v>23.5669793</v>
      </c>
      <c r="M169" s="187">
        <v>109.102</v>
      </c>
      <c r="Q169" s="187">
        <v>108.31699999999999</v>
      </c>
      <c r="R169" s="187">
        <v>1</v>
      </c>
      <c r="T169" s="187">
        <v>0.72454949999999996</v>
      </c>
      <c r="V169" s="187">
        <v>3.6782E-3</v>
      </c>
      <c r="X169" s="187">
        <v>0.36647200000000002</v>
      </c>
      <c r="Y169" s="187" t="s">
        <v>634</v>
      </c>
      <c r="Z169" s="187" t="s">
        <v>541</v>
      </c>
      <c r="AA169" s="187" t="s">
        <v>1018</v>
      </c>
      <c r="AE169" s="187" t="s">
        <v>1017</v>
      </c>
      <c r="AF169" s="187">
        <v>0</v>
      </c>
      <c r="AG169" s="187">
        <v>4300</v>
      </c>
    </row>
    <row r="170" spans="1:33" x14ac:dyDescent="0.2">
      <c r="A170" s="187" t="s">
        <v>130</v>
      </c>
      <c r="B170" s="187">
        <v>29</v>
      </c>
      <c r="C170" s="187" t="s">
        <v>317</v>
      </c>
      <c r="D170" s="187" t="s">
        <v>318</v>
      </c>
      <c r="E170" s="187">
        <v>0.80100000000000005</v>
      </c>
      <c r="F170" s="187" t="s">
        <v>430</v>
      </c>
      <c r="G170" s="187">
        <v>3</v>
      </c>
      <c r="H170" s="187">
        <v>2801</v>
      </c>
      <c r="I170" s="187">
        <v>8.6</v>
      </c>
      <c r="L170" s="187">
        <v>11.7142777</v>
      </c>
      <c r="M170" s="187">
        <v>53.957000000000001</v>
      </c>
      <c r="Q170" s="187">
        <v>53.566000000000003</v>
      </c>
      <c r="R170" s="187">
        <v>0</v>
      </c>
      <c r="T170" s="187">
        <v>0.73078080000000001</v>
      </c>
      <c r="V170" s="187">
        <v>3.7098000000000001E-3</v>
      </c>
      <c r="X170" s="187">
        <v>0.369612</v>
      </c>
      <c r="Y170" s="187" t="s">
        <v>553</v>
      </c>
      <c r="Z170" s="187" t="s">
        <v>558</v>
      </c>
      <c r="AA170" s="187" t="s">
        <v>595</v>
      </c>
      <c r="AE170" s="187" t="s">
        <v>1017</v>
      </c>
      <c r="AF170" s="187">
        <v>0</v>
      </c>
      <c r="AG170" s="187">
        <v>2048</v>
      </c>
    </row>
    <row r="171" spans="1:33" x14ac:dyDescent="0.2">
      <c r="A171" s="187" t="s">
        <v>130</v>
      </c>
      <c r="B171" s="187">
        <v>29</v>
      </c>
      <c r="C171" s="187" t="s">
        <v>317</v>
      </c>
      <c r="D171" s="187" t="s">
        <v>318</v>
      </c>
      <c r="E171" s="187">
        <v>0.80100000000000005</v>
      </c>
      <c r="F171" s="187" t="s">
        <v>434</v>
      </c>
      <c r="G171" s="187">
        <v>4</v>
      </c>
      <c r="J171" s="187">
        <v>5788</v>
      </c>
      <c r="K171" s="187">
        <v>-23.244</v>
      </c>
      <c r="L171" s="187">
        <v>97.261084699999998</v>
      </c>
      <c r="M171" s="187">
        <v>134.08500000000001</v>
      </c>
      <c r="P171" s="187">
        <v>132.01900000000001</v>
      </c>
      <c r="R171" s="187">
        <v>0</v>
      </c>
      <c r="S171" s="187">
        <v>1.1461462</v>
      </c>
      <c r="U171" s="187">
        <v>1.0920300000000001E-2</v>
      </c>
      <c r="W171" s="187">
        <v>1.080236</v>
      </c>
      <c r="AB171" s="187" t="s">
        <v>454</v>
      </c>
      <c r="AC171" s="187" t="s">
        <v>471</v>
      </c>
      <c r="AD171" s="187" t="s">
        <v>482</v>
      </c>
      <c r="AE171" s="187" t="s">
        <v>1017</v>
      </c>
      <c r="AF171" s="187">
        <v>78</v>
      </c>
    </row>
    <row r="172" spans="1:33" x14ac:dyDescent="0.2">
      <c r="A172" s="187" t="s">
        <v>130</v>
      </c>
      <c r="B172" s="187">
        <v>29</v>
      </c>
      <c r="C172" s="187" t="s">
        <v>317</v>
      </c>
      <c r="D172" s="187" t="s">
        <v>318</v>
      </c>
      <c r="E172" s="187">
        <v>0.80100000000000005</v>
      </c>
      <c r="G172" s="187">
        <v>5</v>
      </c>
      <c r="J172" s="187">
        <v>5533</v>
      </c>
      <c r="K172" s="187">
        <v>-39.799999999999997</v>
      </c>
      <c r="L172" s="187">
        <v>79.375142100000005</v>
      </c>
      <c r="M172" s="187">
        <v>103.404</v>
      </c>
      <c r="P172" s="187">
        <v>101.845</v>
      </c>
      <c r="R172" s="187">
        <v>1</v>
      </c>
      <c r="S172" s="187">
        <v>1.1266076</v>
      </c>
      <c r="U172" s="187">
        <v>1.07352E-2</v>
      </c>
      <c r="W172" s="187">
        <v>1.0621210000000001</v>
      </c>
      <c r="AB172" s="187" t="s">
        <v>456</v>
      </c>
      <c r="AC172" s="187" t="s">
        <v>525</v>
      </c>
      <c r="AD172" s="187" t="s">
        <v>455</v>
      </c>
      <c r="AE172" s="187" t="s">
        <v>1017</v>
      </c>
      <c r="AF172" s="187">
        <v>78</v>
      </c>
    </row>
    <row r="173" spans="1:33" x14ac:dyDescent="0.2">
      <c r="A173" s="187" t="s">
        <v>130</v>
      </c>
      <c r="B173" s="187">
        <v>29</v>
      </c>
      <c r="C173" s="187" t="s">
        <v>317</v>
      </c>
      <c r="D173" s="187" t="s">
        <v>318</v>
      </c>
      <c r="E173" s="187">
        <v>0.80100000000000005</v>
      </c>
      <c r="G173" s="187">
        <v>6</v>
      </c>
      <c r="J173" s="187">
        <v>5525</v>
      </c>
      <c r="K173" s="187">
        <v>-40.037999999999997</v>
      </c>
      <c r="L173" s="187">
        <v>79.406240199999999</v>
      </c>
      <c r="M173" s="187">
        <v>103.45399999999999</v>
      </c>
      <c r="P173" s="187">
        <v>101.89400000000001</v>
      </c>
      <c r="R173" s="187">
        <v>0</v>
      </c>
      <c r="S173" s="187">
        <v>1.1263406</v>
      </c>
      <c r="U173" s="187">
        <v>1.07326E-2</v>
      </c>
      <c r="W173" s="187">
        <v>1.06186</v>
      </c>
      <c r="AB173" s="187" t="s">
        <v>457</v>
      </c>
      <c r="AC173" s="187" t="s">
        <v>458</v>
      </c>
      <c r="AD173" s="187" t="s">
        <v>458</v>
      </c>
      <c r="AE173" s="187" t="s">
        <v>1017</v>
      </c>
      <c r="AF173" s="187">
        <v>78</v>
      </c>
    </row>
    <row r="174" spans="1:33" x14ac:dyDescent="0.2">
      <c r="A174" s="187" t="s">
        <v>130</v>
      </c>
      <c r="B174" s="187">
        <v>30</v>
      </c>
      <c r="C174" s="187" t="s">
        <v>319</v>
      </c>
      <c r="D174" s="187" t="s">
        <v>320</v>
      </c>
      <c r="E174" s="187">
        <v>0.84599999999999997</v>
      </c>
      <c r="G174" s="187">
        <v>1</v>
      </c>
      <c r="H174" s="187">
        <v>5932</v>
      </c>
      <c r="I174" s="187">
        <v>0.108</v>
      </c>
      <c r="L174" s="187">
        <v>22.2939416</v>
      </c>
      <c r="M174" s="187">
        <v>109.006</v>
      </c>
      <c r="Q174" s="187">
        <v>108.221</v>
      </c>
      <c r="R174" s="187">
        <v>0</v>
      </c>
      <c r="T174" s="187">
        <v>0.72463940000000004</v>
      </c>
      <c r="V174" s="187">
        <v>3.6786000000000002E-3</v>
      </c>
      <c r="X174" s="187">
        <v>0.36651099999999998</v>
      </c>
      <c r="Y174" s="187" t="s">
        <v>543</v>
      </c>
      <c r="Z174" s="187" t="s">
        <v>547</v>
      </c>
      <c r="AA174" s="187" t="s">
        <v>1019</v>
      </c>
      <c r="AE174" s="187" t="s">
        <v>1020</v>
      </c>
      <c r="AF174" s="187">
        <v>0</v>
      </c>
      <c r="AG174" s="187">
        <v>4298</v>
      </c>
    </row>
    <row r="175" spans="1:33" x14ac:dyDescent="0.2">
      <c r="A175" s="187" t="s">
        <v>130</v>
      </c>
      <c r="B175" s="187">
        <v>30</v>
      </c>
      <c r="C175" s="187" t="s">
        <v>319</v>
      </c>
      <c r="D175" s="187" t="s">
        <v>320</v>
      </c>
      <c r="E175" s="187">
        <v>0.84599999999999997</v>
      </c>
      <c r="G175" s="187">
        <v>2</v>
      </c>
      <c r="H175" s="187">
        <v>5933</v>
      </c>
      <c r="I175" s="187">
        <v>0</v>
      </c>
      <c r="L175" s="187">
        <v>22.308270199999999</v>
      </c>
      <c r="M175" s="187">
        <v>109.07599999999999</v>
      </c>
      <c r="Q175" s="187">
        <v>108.292</v>
      </c>
      <c r="R175" s="187">
        <v>1</v>
      </c>
      <c r="T175" s="187">
        <v>0.72456109999999996</v>
      </c>
      <c r="V175" s="187">
        <v>3.6782E-3</v>
      </c>
      <c r="X175" s="187">
        <v>0.36647200000000002</v>
      </c>
      <c r="Y175" s="187" t="s">
        <v>634</v>
      </c>
      <c r="Z175" s="187" t="s">
        <v>551</v>
      </c>
      <c r="AA175" s="187" t="s">
        <v>777</v>
      </c>
      <c r="AE175" s="187" t="s">
        <v>1020</v>
      </c>
      <c r="AF175" s="187">
        <v>0</v>
      </c>
      <c r="AG175" s="187">
        <v>4299</v>
      </c>
    </row>
    <row r="176" spans="1:33" x14ac:dyDescent="0.2">
      <c r="A176" s="187" t="s">
        <v>130</v>
      </c>
      <c r="B176" s="187">
        <v>30</v>
      </c>
      <c r="C176" s="187" t="s">
        <v>319</v>
      </c>
      <c r="D176" s="187" t="s">
        <v>320</v>
      </c>
      <c r="E176" s="187">
        <v>0.84599999999999997</v>
      </c>
      <c r="F176" s="187" t="s">
        <v>430</v>
      </c>
      <c r="G176" s="187">
        <v>3</v>
      </c>
      <c r="H176" s="187">
        <v>2620</v>
      </c>
      <c r="I176" s="187">
        <v>8.734</v>
      </c>
      <c r="L176" s="187">
        <v>10.3671579</v>
      </c>
      <c r="M176" s="187">
        <v>50.418999999999997</v>
      </c>
      <c r="Q176" s="187">
        <v>50.052999999999997</v>
      </c>
      <c r="R176" s="187">
        <v>0</v>
      </c>
      <c r="T176" s="187">
        <v>0.73088969999999998</v>
      </c>
      <c r="V176" s="187">
        <v>3.7103000000000001E-3</v>
      </c>
      <c r="X176" s="187">
        <v>0.36966100000000002</v>
      </c>
      <c r="Y176" s="187" t="s">
        <v>553</v>
      </c>
      <c r="Z176" s="187" t="s">
        <v>558</v>
      </c>
      <c r="AA176" s="187" t="s">
        <v>1021</v>
      </c>
      <c r="AE176" s="187" t="s">
        <v>1020</v>
      </c>
      <c r="AF176" s="187">
        <v>0</v>
      </c>
      <c r="AG176" s="187">
        <v>1916</v>
      </c>
    </row>
    <row r="177" spans="1:33" x14ac:dyDescent="0.2">
      <c r="A177" s="187" t="s">
        <v>130</v>
      </c>
      <c r="B177" s="187">
        <v>30</v>
      </c>
      <c r="C177" s="187" t="s">
        <v>319</v>
      </c>
      <c r="D177" s="187" t="s">
        <v>320</v>
      </c>
      <c r="E177" s="187">
        <v>0.84599999999999997</v>
      </c>
      <c r="F177" s="187" t="s">
        <v>434</v>
      </c>
      <c r="G177" s="187">
        <v>4</v>
      </c>
      <c r="J177" s="187">
        <v>5775</v>
      </c>
      <c r="K177" s="187">
        <v>-23.620999999999999</v>
      </c>
      <c r="L177" s="187">
        <v>91.700135299999999</v>
      </c>
      <c r="M177" s="187">
        <v>133.33000000000001</v>
      </c>
      <c r="P177" s="187">
        <v>131.27500000000001</v>
      </c>
      <c r="R177" s="187">
        <v>0</v>
      </c>
      <c r="S177" s="187">
        <v>1.1457271</v>
      </c>
      <c r="U177" s="187">
        <v>1.09161E-2</v>
      </c>
      <c r="W177" s="187">
        <v>1.079823</v>
      </c>
      <c r="AB177" s="187" t="s">
        <v>454</v>
      </c>
      <c r="AC177" s="187" t="s">
        <v>470</v>
      </c>
      <c r="AD177" s="187" t="s">
        <v>482</v>
      </c>
      <c r="AE177" s="187" t="s">
        <v>1020</v>
      </c>
      <c r="AF177" s="187">
        <v>78</v>
      </c>
    </row>
    <row r="178" spans="1:33" x14ac:dyDescent="0.2">
      <c r="A178" s="187" t="s">
        <v>130</v>
      </c>
      <c r="B178" s="187">
        <v>30</v>
      </c>
      <c r="C178" s="187" t="s">
        <v>319</v>
      </c>
      <c r="D178" s="187" t="s">
        <v>320</v>
      </c>
      <c r="E178" s="187">
        <v>0.84599999999999997</v>
      </c>
      <c r="G178" s="187">
        <v>5</v>
      </c>
      <c r="J178" s="187">
        <v>5535</v>
      </c>
      <c r="K178" s="187">
        <v>-39.799999999999997</v>
      </c>
      <c r="L178" s="187">
        <v>75.189285499999997</v>
      </c>
      <c r="M178" s="187">
        <v>103.465</v>
      </c>
      <c r="P178" s="187">
        <v>101.905</v>
      </c>
      <c r="R178" s="187">
        <v>1</v>
      </c>
      <c r="S178" s="187">
        <v>1.1266029</v>
      </c>
      <c r="U178" s="187">
        <v>1.07352E-2</v>
      </c>
      <c r="W178" s="187">
        <v>1.0621210000000001</v>
      </c>
      <c r="AB178" s="187" t="s">
        <v>456</v>
      </c>
      <c r="AC178" s="187" t="s">
        <v>525</v>
      </c>
      <c r="AD178" s="187" t="s">
        <v>455</v>
      </c>
      <c r="AE178" s="187" t="s">
        <v>1020</v>
      </c>
      <c r="AF178" s="187">
        <v>78</v>
      </c>
    </row>
    <row r="179" spans="1:33" x14ac:dyDescent="0.2">
      <c r="A179" s="187" t="s">
        <v>130</v>
      </c>
      <c r="B179" s="187">
        <v>30</v>
      </c>
      <c r="C179" s="187" t="s">
        <v>319</v>
      </c>
      <c r="D179" s="187" t="s">
        <v>320</v>
      </c>
      <c r="E179" s="187">
        <v>0.84599999999999997</v>
      </c>
      <c r="G179" s="187">
        <v>6</v>
      </c>
      <c r="J179" s="187">
        <v>5526</v>
      </c>
      <c r="K179" s="187">
        <v>-40.020000000000003</v>
      </c>
      <c r="L179" s="187">
        <v>75.094538</v>
      </c>
      <c r="M179" s="187">
        <v>103.30500000000001</v>
      </c>
      <c r="P179" s="187">
        <v>101.748</v>
      </c>
      <c r="R179" s="187">
        <v>0</v>
      </c>
      <c r="S179" s="187">
        <v>1.1263565</v>
      </c>
      <c r="U179" s="187">
        <v>1.0732800000000001E-2</v>
      </c>
      <c r="W179" s="187">
        <v>1.0618799999999999</v>
      </c>
      <c r="AB179" s="187" t="s">
        <v>457</v>
      </c>
      <c r="AC179" s="187" t="s">
        <v>458</v>
      </c>
      <c r="AD179" s="187" t="s">
        <v>440</v>
      </c>
      <c r="AE179" s="187" t="s">
        <v>1020</v>
      </c>
      <c r="AF179" s="187">
        <v>78</v>
      </c>
    </row>
    <row r="180" spans="1:33" x14ac:dyDescent="0.2">
      <c r="A180" s="187" t="s">
        <v>130</v>
      </c>
      <c r="B180" s="187">
        <v>31</v>
      </c>
      <c r="C180" s="187" t="s">
        <v>321</v>
      </c>
      <c r="D180" s="187" t="s">
        <v>322</v>
      </c>
      <c r="E180" s="187">
        <v>0.83399999999999996</v>
      </c>
      <c r="G180" s="187">
        <v>1</v>
      </c>
      <c r="H180" s="187">
        <v>5924</v>
      </c>
      <c r="I180" s="187">
        <v>0.10199999999999999</v>
      </c>
      <c r="L180" s="187">
        <v>22.5883559</v>
      </c>
      <c r="M180" s="187">
        <v>108.877</v>
      </c>
      <c r="Q180" s="187">
        <v>108.09399999999999</v>
      </c>
      <c r="R180" s="187">
        <v>0</v>
      </c>
      <c r="T180" s="187">
        <v>0.72462439999999995</v>
      </c>
      <c r="V180" s="187">
        <v>3.6786000000000002E-3</v>
      </c>
      <c r="X180" s="187">
        <v>0.36650899999999997</v>
      </c>
      <c r="Y180" s="187" t="s">
        <v>553</v>
      </c>
      <c r="Z180" s="187" t="s">
        <v>547</v>
      </c>
      <c r="AA180" s="187" t="s">
        <v>779</v>
      </c>
      <c r="AE180" s="187" t="s">
        <v>1022</v>
      </c>
      <c r="AF180" s="187">
        <v>0</v>
      </c>
      <c r="AG180" s="187">
        <v>4292</v>
      </c>
    </row>
    <row r="181" spans="1:33" x14ac:dyDescent="0.2">
      <c r="A181" s="187" t="s">
        <v>130</v>
      </c>
      <c r="B181" s="187">
        <v>31</v>
      </c>
      <c r="C181" s="187" t="s">
        <v>321</v>
      </c>
      <c r="D181" s="187" t="s">
        <v>322</v>
      </c>
      <c r="E181" s="187">
        <v>0.83399999999999996</v>
      </c>
      <c r="G181" s="187">
        <v>2</v>
      </c>
      <c r="H181" s="187">
        <v>5932</v>
      </c>
      <c r="I181" s="187">
        <v>0</v>
      </c>
      <c r="L181" s="187">
        <v>22.610570500000001</v>
      </c>
      <c r="M181" s="187">
        <v>108.985</v>
      </c>
      <c r="Q181" s="187">
        <v>108.20099999999999</v>
      </c>
      <c r="R181" s="187">
        <v>1</v>
      </c>
      <c r="T181" s="187">
        <v>0.72455040000000004</v>
      </c>
      <c r="V181" s="187">
        <v>3.6782E-3</v>
      </c>
      <c r="X181" s="187">
        <v>0.36647200000000002</v>
      </c>
      <c r="Y181" s="187" t="s">
        <v>634</v>
      </c>
      <c r="Z181" s="187" t="s">
        <v>551</v>
      </c>
      <c r="AA181" s="187" t="s">
        <v>1023</v>
      </c>
      <c r="AE181" s="187" t="s">
        <v>1022</v>
      </c>
      <c r="AF181" s="187">
        <v>0</v>
      </c>
      <c r="AG181" s="187">
        <v>4298</v>
      </c>
    </row>
    <row r="182" spans="1:33" x14ac:dyDescent="0.2">
      <c r="A182" s="187" t="s">
        <v>130</v>
      </c>
      <c r="B182" s="187">
        <v>31</v>
      </c>
      <c r="C182" s="187" t="s">
        <v>321</v>
      </c>
      <c r="D182" s="187" t="s">
        <v>322</v>
      </c>
      <c r="E182" s="187">
        <v>0.83399999999999996</v>
      </c>
      <c r="F182" s="187" t="s">
        <v>430</v>
      </c>
      <c r="G182" s="187">
        <v>3</v>
      </c>
      <c r="H182" s="187">
        <v>2435</v>
      </c>
      <c r="I182" s="187">
        <v>5.4059999999999997</v>
      </c>
      <c r="L182" s="187">
        <v>9.8033865000000002</v>
      </c>
      <c r="M182" s="187">
        <v>46.985999999999997</v>
      </c>
      <c r="Q182" s="187">
        <v>46.646000000000001</v>
      </c>
      <c r="R182" s="187">
        <v>0</v>
      </c>
      <c r="T182" s="187">
        <v>0.72846759999999999</v>
      </c>
      <c r="V182" s="187">
        <v>3.6981000000000002E-3</v>
      </c>
      <c r="X182" s="187">
        <v>0.368446</v>
      </c>
      <c r="Y182" s="187" t="s">
        <v>553</v>
      </c>
      <c r="Z182" s="187" t="s">
        <v>558</v>
      </c>
      <c r="AA182" s="187" t="s">
        <v>767</v>
      </c>
      <c r="AE182" s="187" t="s">
        <v>1022</v>
      </c>
      <c r="AF182" s="187">
        <v>0</v>
      </c>
      <c r="AG182" s="187">
        <v>1775</v>
      </c>
    </row>
    <row r="183" spans="1:33" x14ac:dyDescent="0.2">
      <c r="A183" s="187" t="s">
        <v>130</v>
      </c>
      <c r="B183" s="187">
        <v>31</v>
      </c>
      <c r="C183" s="187" t="s">
        <v>321</v>
      </c>
      <c r="D183" s="187" t="s">
        <v>322</v>
      </c>
      <c r="E183" s="187">
        <v>0.83399999999999996</v>
      </c>
      <c r="F183" s="187" t="s">
        <v>434</v>
      </c>
      <c r="G183" s="187">
        <v>4</v>
      </c>
      <c r="J183" s="187">
        <v>5545</v>
      </c>
      <c r="K183" s="187">
        <v>-23.524999999999999</v>
      </c>
      <c r="L183" s="187">
        <v>90.102805000000004</v>
      </c>
      <c r="M183" s="187">
        <v>127.812</v>
      </c>
      <c r="P183" s="187">
        <v>125.842</v>
      </c>
      <c r="R183" s="187">
        <v>0</v>
      </c>
      <c r="S183" s="187">
        <v>1.1458516999999999</v>
      </c>
      <c r="U183" s="187">
        <v>1.09172E-2</v>
      </c>
      <c r="W183" s="187">
        <v>1.0799289999999999</v>
      </c>
      <c r="AB183" s="187" t="s">
        <v>454</v>
      </c>
      <c r="AC183" s="187" t="s">
        <v>470</v>
      </c>
      <c r="AD183" s="187" t="s">
        <v>436</v>
      </c>
      <c r="AE183" s="187" t="s">
        <v>1022</v>
      </c>
      <c r="AF183" s="187">
        <v>78</v>
      </c>
    </row>
    <row r="184" spans="1:33" x14ac:dyDescent="0.2">
      <c r="A184" s="187" t="s">
        <v>130</v>
      </c>
      <c r="B184" s="187">
        <v>31</v>
      </c>
      <c r="C184" s="187" t="s">
        <v>321</v>
      </c>
      <c r="D184" s="187" t="s">
        <v>322</v>
      </c>
      <c r="E184" s="187">
        <v>0.83399999999999996</v>
      </c>
      <c r="G184" s="187">
        <v>5</v>
      </c>
      <c r="J184" s="187">
        <v>5525</v>
      </c>
      <c r="K184" s="187">
        <v>-39.799999999999997</v>
      </c>
      <c r="L184" s="187">
        <v>76.170451799999995</v>
      </c>
      <c r="M184" s="187">
        <v>103.298</v>
      </c>
      <c r="P184" s="187">
        <v>101.74</v>
      </c>
      <c r="R184" s="187">
        <v>1</v>
      </c>
      <c r="S184" s="187">
        <v>1.1266128</v>
      </c>
      <c r="U184" s="187">
        <v>1.07352E-2</v>
      </c>
      <c r="W184" s="187">
        <v>1.0621210000000001</v>
      </c>
      <c r="AB184" s="187" t="s">
        <v>456</v>
      </c>
      <c r="AC184" s="187" t="s">
        <v>483</v>
      </c>
      <c r="AD184" s="187" t="s">
        <v>437</v>
      </c>
      <c r="AE184" s="187" t="s">
        <v>1022</v>
      </c>
      <c r="AF184" s="187">
        <v>78</v>
      </c>
    </row>
    <row r="185" spans="1:33" x14ac:dyDescent="0.2">
      <c r="A185" s="187" t="s">
        <v>130</v>
      </c>
      <c r="B185" s="187">
        <v>31</v>
      </c>
      <c r="C185" s="187" t="s">
        <v>321</v>
      </c>
      <c r="D185" s="187" t="s">
        <v>322</v>
      </c>
      <c r="E185" s="187">
        <v>0.83399999999999996</v>
      </c>
      <c r="G185" s="187">
        <v>6</v>
      </c>
      <c r="J185" s="187">
        <v>5520</v>
      </c>
      <c r="K185" s="187">
        <v>-40.027999999999999</v>
      </c>
      <c r="L185" s="187">
        <v>76.199529600000005</v>
      </c>
      <c r="M185" s="187">
        <v>103.346</v>
      </c>
      <c r="P185" s="187">
        <v>101.788</v>
      </c>
      <c r="R185" s="187">
        <v>0</v>
      </c>
      <c r="S185" s="187">
        <v>1.1263578999999999</v>
      </c>
      <c r="U185" s="187">
        <v>1.07327E-2</v>
      </c>
      <c r="W185" s="187">
        <v>1.0618719999999999</v>
      </c>
      <c r="AB185" s="187" t="s">
        <v>439</v>
      </c>
      <c r="AC185" s="187" t="s">
        <v>458</v>
      </c>
      <c r="AD185" s="187" t="s">
        <v>458</v>
      </c>
      <c r="AE185" s="187" t="s">
        <v>1022</v>
      </c>
      <c r="AF185" s="187">
        <v>78</v>
      </c>
    </row>
    <row r="186" spans="1:33" x14ac:dyDescent="0.2">
      <c r="A186" s="187" t="s">
        <v>130</v>
      </c>
      <c r="B186" s="187">
        <v>32</v>
      </c>
      <c r="C186" s="187" t="s">
        <v>323</v>
      </c>
      <c r="D186" s="187" t="s">
        <v>324</v>
      </c>
      <c r="E186" s="187">
        <v>0.84</v>
      </c>
      <c r="G186" s="187">
        <v>1</v>
      </c>
      <c r="H186" s="187">
        <v>5928</v>
      </c>
      <c r="I186" s="187">
        <v>0.10199999999999999</v>
      </c>
      <c r="L186" s="187">
        <v>22.410327800000001</v>
      </c>
      <c r="M186" s="187">
        <v>108.795</v>
      </c>
      <c r="Q186" s="187">
        <v>108.01300000000001</v>
      </c>
      <c r="R186" s="187">
        <v>0</v>
      </c>
      <c r="T186" s="187">
        <v>0.72463509999999998</v>
      </c>
      <c r="V186" s="187">
        <v>3.6786000000000002E-3</v>
      </c>
      <c r="X186" s="187">
        <v>0.36650899999999997</v>
      </c>
      <c r="Y186" s="187" t="s">
        <v>553</v>
      </c>
      <c r="Z186" s="187" t="s">
        <v>547</v>
      </c>
      <c r="AA186" s="187" t="s">
        <v>507</v>
      </c>
      <c r="AE186" s="187" t="s">
        <v>1024</v>
      </c>
      <c r="AF186" s="187">
        <v>0</v>
      </c>
      <c r="AG186" s="187">
        <v>4296</v>
      </c>
    </row>
    <row r="187" spans="1:33" x14ac:dyDescent="0.2">
      <c r="A187" s="187" t="s">
        <v>130</v>
      </c>
      <c r="B187" s="187">
        <v>32</v>
      </c>
      <c r="C187" s="187" t="s">
        <v>323</v>
      </c>
      <c r="D187" s="187" t="s">
        <v>324</v>
      </c>
      <c r="E187" s="187">
        <v>0.84</v>
      </c>
      <c r="G187" s="187">
        <v>2</v>
      </c>
      <c r="H187" s="187">
        <v>5926</v>
      </c>
      <c r="I187" s="187">
        <v>0</v>
      </c>
      <c r="L187" s="187">
        <v>22.450948</v>
      </c>
      <c r="M187" s="187">
        <v>108.995</v>
      </c>
      <c r="Q187" s="187">
        <v>108.211</v>
      </c>
      <c r="R187" s="187">
        <v>1</v>
      </c>
      <c r="T187" s="187">
        <v>0.72456109999999996</v>
      </c>
      <c r="V187" s="187">
        <v>3.6782E-3</v>
      </c>
      <c r="X187" s="187">
        <v>0.36647200000000002</v>
      </c>
      <c r="Y187" s="187" t="s">
        <v>634</v>
      </c>
      <c r="Z187" s="187" t="s">
        <v>551</v>
      </c>
      <c r="AA187" s="187" t="s">
        <v>1025</v>
      </c>
      <c r="AE187" s="187" t="s">
        <v>1024</v>
      </c>
      <c r="AF187" s="187">
        <v>0</v>
      </c>
      <c r="AG187" s="187">
        <v>4293</v>
      </c>
    </row>
    <row r="188" spans="1:33" x14ac:dyDescent="0.2">
      <c r="A188" s="187" t="s">
        <v>130</v>
      </c>
      <c r="B188" s="187">
        <v>32</v>
      </c>
      <c r="C188" s="187" t="s">
        <v>323</v>
      </c>
      <c r="D188" s="187" t="s">
        <v>324</v>
      </c>
      <c r="E188" s="187">
        <v>0.84</v>
      </c>
      <c r="F188" s="187" t="s">
        <v>430</v>
      </c>
      <c r="G188" s="187">
        <v>3</v>
      </c>
      <c r="H188" s="187">
        <v>2393</v>
      </c>
      <c r="I188" s="187">
        <v>5.1280000000000001</v>
      </c>
      <c r="L188" s="187">
        <v>9.5681679000000006</v>
      </c>
      <c r="M188" s="187">
        <v>46.185000000000002</v>
      </c>
      <c r="Q188" s="187">
        <v>45.850999999999999</v>
      </c>
      <c r="R188" s="187">
        <v>0</v>
      </c>
      <c r="T188" s="187">
        <v>0.72827679999999995</v>
      </c>
      <c r="V188" s="187">
        <v>3.6971E-3</v>
      </c>
      <c r="X188" s="187">
        <v>0.368344</v>
      </c>
      <c r="Y188" s="187" t="s">
        <v>553</v>
      </c>
      <c r="Z188" s="187" t="s">
        <v>544</v>
      </c>
      <c r="AA188" s="187" t="s">
        <v>1026</v>
      </c>
      <c r="AE188" s="187" t="s">
        <v>1024</v>
      </c>
      <c r="AF188" s="187">
        <v>0</v>
      </c>
      <c r="AG188" s="187">
        <v>1744</v>
      </c>
    </row>
    <row r="189" spans="1:33" x14ac:dyDescent="0.2">
      <c r="A189" s="187" t="s">
        <v>130</v>
      </c>
      <c r="B189" s="187">
        <v>32</v>
      </c>
      <c r="C189" s="187" t="s">
        <v>323</v>
      </c>
      <c r="D189" s="187" t="s">
        <v>324</v>
      </c>
      <c r="E189" s="187">
        <v>0.84</v>
      </c>
      <c r="F189" s="187" t="s">
        <v>434</v>
      </c>
      <c r="G189" s="187">
        <v>4</v>
      </c>
      <c r="J189" s="187">
        <v>5418</v>
      </c>
      <c r="K189" s="187">
        <v>-23.414000000000001</v>
      </c>
      <c r="L189" s="187">
        <v>87.703738099999995</v>
      </c>
      <c r="M189" s="187">
        <v>124.539</v>
      </c>
      <c r="P189" s="187">
        <v>122.62</v>
      </c>
      <c r="R189" s="187">
        <v>0</v>
      </c>
      <c r="S189" s="187">
        <v>1.145969</v>
      </c>
      <c r="U189" s="187">
        <v>1.09184E-2</v>
      </c>
      <c r="W189" s="187">
        <v>1.08005</v>
      </c>
      <c r="AB189" s="187" t="s">
        <v>454</v>
      </c>
      <c r="AC189" s="187" t="s">
        <v>470</v>
      </c>
      <c r="AD189" s="187" t="s">
        <v>436</v>
      </c>
      <c r="AE189" s="187" t="s">
        <v>1024</v>
      </c>
      <c r="AF189" s="187">
        <v>78</v>
      </c>
    </row>
    <row r="190" spans="1:33" x14ac:dyDescent="0.2">
      <c r="A190" s="187" t="s">
        <v>130</v>
      </c>
      <c r="B190" s="187">
        <v>32</v>
      </c>
      <c r="C190" s="187" t="s">
        <v>323</v>
      </c>
      <c r="D190" s="187" t="s">
        <v>324</v>
      </c>
      <c r="E190" s="187">
        <v>0.84</v>
      </c>
      <c r="G190" s="187">
        <v>5</v>
      </c>
      <c r="J190" s="187">
        <v>5531</v>
      </c>
      <c r="K190" s="187">
        <v>-39.799999999999997</v>
      </c>
      <c r="L190" s="187">
        <v>75.650993</v>
      </c>
      <c r="M190" s="187">
        <v>103.339</v>
      </c>
      <c r="P190" s="187">
        <v>101.78100000000001</v>
      </c>
      <c r="R190" s="187">
        <v>1</v>
      </c>
      <c r="S190" s="187">
        <v>1.1266088999999999</v>
      </c>
      <c r="U190" s="187">
        <v>1.07352E-2</v>
      </c>
      <c r="W190" s="187">
        <v>1.0621210000000001</v>
      </c>
      <c r="AB190" s="187" t="s">
        <v>438</v>
      </c>
      <c r="AC190" s="187" t="s">
        <v>483</v>
      </c>
      <c r="AD190" s="187" t="s">
        <v>455</v>
      </c>
      <c r="AE190" s="187" t="s">
        <v>1024</v>
      </c>
      <c r="AF190" s="187">
        <v>78</v>
      </c>
    </row>
    <row r="191" spans="1:33" x14ac:dyDescent="0.2">
      <c r="A191" s="187" t="s">
        <v>130</v>
      </c>
      <c r="B191" s="187">
        <v>32</v>
      </c>
      <c r="C191" s="187" t="s">
        <v>323</v>
      </c>
      <c r="D191" s="187" t="s">
        <v>324</v>
      </c>
      <c r="E191" s="187">
        <v>0.84</v>
      </c>
      <c r="G191" s="187">
        <v>6</v>
      </c>
      <c r="J191" s="187">
        <v>5522</v>
      </c>
      <c r="K191" s="187">
        <v>-40.009</v>
      </c>
      <c r="L191" s="187">
        <v>75.688231599999995</v>
      </c>
      <c r="M191" s="187">
        <v>103.402</v>
      </c>
      <c r="P191" s="187">
        <v>101.843</v>
      </c>
      <c r="R191" s="187">
        <v>0</v>
      </c>
      <c r="S191" s="187">
        <v>1.1263747</v>
      </c>
      <c r="U191" s="187">
        <v>1.07329E-2</v>
      </c>
      <c r="W191" s="187">
        <v>1.0618920000000001</v>
      </c>
      <c r="AB191" s="187" t="s">
        <v>439</v>
      </c>
      <c r="AC191" s="187" t="s">
        <v>458</v>
      </c>
      <c r="AD191" s="187" t="s">
        <v>485</v>
      </c>
      <c r="AE191" s="187" t="s">
        <v>1024</v>
      </c>
      <c r="AF191" s="187">
        <v>78</v>
      </c>
    </row>
    <row r="192" spans="1:33" x14ac:dyDescent="0.2">
      <c r="A192" s="187" t="s">
        <v>130</v>
      </c>
      <c r="B192" s="187">
        <v>33</v>
      </c>
      <c r="C192" s="187" t="s">
        <v>323</v>
      </c>
      <c r="D192" s="187" t="s">
        <v>186</v>
      </c>
      <c r="E192" s="187">
        <v>0.84799999999999998</v>
      </c>
      <c r="G192" s="187">
        <v>1</v>
      </c>
      <c r="H192" s="187">
        <v>5920</v>
      </c>
      <c r="I192" s="187">
        <v>9.8000000000000004E-2</v>
      </c>
      <c r="L192" s="187">
        <v>22.191258699999999</v>
      </c>
      <c r="M192" s="187">
        <v>108.758</v>
      </c>
      <c r="Q192" s="187">
        <v>107.97499999999999</v>
      </c>
      <c r="R192" s="187">
        <v>0</v>
      </c>
      <c r="T192" s="187">
        <v>0.72463569999999999</v>
      </c>
      <c r="V192" s="187">
        <v>3.6786000000000002E-3</v>
      </c>
      <c r="X192" s="187">
        <v>0.366508</v>
      </c>
      <c r="Y192" s="187" t="s">
        <v>553</v>
      </c>
      <c r="Z192" s="187" t="s">
        <v>567</v>
      </c>
      <c r="AA192" s="187" t="s">
        <v>1027</v>
      </c>
      <c r="AE192" s="187" t="s">
        <v>1028</v>
      </c>
      <c r="AF192" s="187">
        <v>0</v>
      </c>
      <c r="AG192" s="187">
        <v>4289</v>
      </c>
    </row>
    <row r="193" spans="1:33" x14ac:dyDescent="0.2">
      <c r="A193" s="187" t="s">
        <v>130</v>
      </c>
      <c r="B193" s="187">
        <v>33</v>
      </c>
      <c r="C193" s="187" t="s">
        <v>323</v>
      </c>
      <c r="D193" s="187" t="s">
        <v>186</v>
      </c>
      <c r="E193" s="187">
        <v>0.84799999999999998</v>
      </c>
      <c r="G193" s="187">
        <v>2</v>
      </c>
      <c r="H193" s="187">
        <v>5929</v>
      </c>
      <c r="I193" s="187">
        <v>0</v>
      </c>
      <c r="L193" s="187">
        <v>22.222761299999998</v>
      </c>
      <c r="M193" s="187">
        <v>108.914</v>
      </c>
      <c r="Q193" s="187">
        <v>108.13</v>
      </c>
      <c r="R193" s="187">
        <v>1</v>
      </c>
      <c r="T193" s="187">
        <v>0.72456500000000001</v>
      </c>
      <c r="V193" s="187">
        <v>3.6782E-3</v>
      </c>
      <c r="X193" s="187">
        <v>0.36647200000000002</v>
      </c>
      <c r="Y193" s="187" t="s">
        <v>651</v>
      </c>
      <c r="Z193" s="187" t="s">
        <v>551</v>
      </c>
      <c r="AA193" s="187" t="s">
        <v>1029</v>
      </c>
      <c r="AE193" s="187" t="s">
        <v>1028</v>
      </c>
      <c r="AF193" s="187">
        <v>0</v>
      </c>
      <c r="AG193" s="187">
        <v>4296</v>
      </c>
    </row>
    <row r="194" spans="1:33" x14ac:dyDescent="0.2">
      <c r="A194" s="187" t="s">
        <v>130</v>
      </c>
      <c r="B194" s="187">
        <v>33</v>
      </c>
      <c r="C194" s="187" t="s">
        <v>323</v>
      </c>
      <c r="D194" s="187" t="s">
        <v>186</v>
      </c>
      <c r="E194" s="187">
        <v>0.84799999999999998</v>
      </c>
      <c r="F194" s="187" t="s">
        <v>430</v>
      </c>
      <c r="G194" s="187">
        <v>3</v>
      </c>
      <c r="H194" s="187">
        <v>2381</v>
      </c>
      <c r="I194" s="187">
        <v>5.1310000000000002</v>
      </c>
      <c r="L194" s="187">
        <v>9.4457065</v>
      </c>
      <c r="M194" s="187">
        <v>46.027000000000001</v>
      </c>
      <c r="Q194" s="187">
        <v>45.695</v>
      </c>
      <c r="R194" s="187">
        <v>0</v>
      </c>
      <c r="T194" s="187">
        <v>0.7282824</v>
      </c>
      <c r="V194" s="187">
        <v>3.6971E-3</v>
      </c>
      <c r="X194" s="187">
        <v>0.36834499999999998</v>
      </c>
      <c r="Y194" s="187" t="s">
        <v>553</v>
      </c>
      <c r="Z194" s="187" t="s">
        <v>558</v>
      </c>
      <c r="AA194" s="187" t="s">
        <v>1030</v>
      </c>
      <c r="AE194" s="187" t="s">
        <v>1028</v>
      </c>
      <c r="AF194" s="187">
        <v>0</v>
      </c>
      <c r="AG194" s="187">
        <v>1735</v>
      </c>
    </row>
    <row r="195" spans="1:33" x14ac:dyDescent="0.2">
      <c r="A195" s="187" t="s">
        <v>130</v>
      </c>
      <c r="B195" s="187">
        <v>33</v>
      </c>
      <c r="C195" s="187" t="s">
        <v>323</v>
      </c>
      <c r="D195" s="187" t="s">
        <v>186</v>
      </c>
      <c r="E195" s="187">
        <v>0.84799999999999998</v>
      </c>
      <c r="F195" s="187" t="s">
        <v>434</v>
      </c>
      <c r="G195" s="187">
        <v>4</v>
      </c>
      <c r="J195" s="187">
        <v>5418</v>
      </c>
      <c r="K195" s="187">
        <v>-23.463000000000001</v>
      </c>
      <c r="L195" s="187">
        <v>87.003969699999999</v>
      </c>
      <c r="M195" s="187">
        <v>124.77800000000001</v>
      </c>
      <c r="P195" s="187">
        <v>122.855</v>
      </c>
      <c r="R195" s="187">
        <v>0</v>
      </c>
      <c r="S195" s="187">
        <v>1.1459037000000001</v>
      </c>
      <c r="U195" s="187">
        <v>1.0917899999999999E-2</v>
      </c>
      <c r="W195" s="187">
        <v>1.0799970000000001</v>
      </c>
      <c r="AB195" s="187" t="s">
        <v>454</v>
      </c>
      <c r="AC195" s="187" t="s">
        <v>471</v>
      </c>
      <c r="AD195" s="187" t="s">
        <v>436</v>
      </c>
      <c r="AE195" s="187" t="s">
        <v>1028</v>
      </c>
      <c r="AF195" s="187">
        <v>78</v>
      </c>
    </row>
    <row r="196" spans="1:33" x14ac:dyDescent="0.2">
      <c r="A196" s="187" t="s">
        <v>130</v>
      </c>
      <c r="B196" s="187">
        <v>33</v>
      </c>
      <c r="C196" s="187" t="s">
        <v>323</v>
      </c>
      <c r="D196" s="187" t="s">
        <v>186</v>
      </c>
      <c r="E196" s="187">
        <v>0.84799999999999998</v>
      </c>
      <c r="G196" s="187">
        <v>5</v>
      </c>
      <c r="J196" s="187">
        <v>5522</v>
      </c>
      <c r="K196" s="187">
        <v>-39.799999999999997</v>
      </c>
      <c r="L196" s="187">
        <v>74.852015499999993</v>
      </c>
      <c r="M196" s="187">
        <v>103.19499999999999</v>
      </c>
      <c r="P196" s="187">
        <v>101.639</v>
      </c>
      <c r="R196" s="187">
        <v>1</v>
      </c>
      <c r="S196" s="187">
        <v>1.1265989000000001</v>
      </c>
      <c r="U196" s="187">
        <v>1.07352E-2</v>
      </c>
      <c r="W196" s="187">
        <v>1.0621210000000001</v>
      </c>
      <c r="AB196" s="187" t="s">
        <v>438</v>
      </c>
      <c r="AC196" s="187" t="s">
        <v>483</v>
      </c>
      <c r="AD196" s="187" t="s">
        <v>437</v>
      </c>
      <c r="AE196" s="187" t="s">
        <v>1028</v>
      </c>
      <c r="AF196" s="187">
        <v>78</v>
      </c>
    </row>
    <row r="197" spans="1:33" x14ac:dyDescent="0.2">
      <c r="A197" s="187" t="s">
        <v>130</v>
      </c>
      <c r="B197" s="187">
        <v>33</v>
      </c>
      <c r="C197" s="187" t="s">
        <v>323</v>
      </c>
      <c r="D197" s="187" t="s">
        <v>186</v>
      </c>
      <c r="E197" s="187">
        <v>0.84799999999999998</v>
      </c>
      <c r="G197" s="187">
        <v>6</v>
      </c>
      <c r="J197" s="187">
        <v>5519</v>
      </c>
      <c r="K197" s="187">
        <v>-39.991999999999997</v>
      </c>
      <c r="L197" s="187">
        <v>74.954341200000002</v>
      </c>
      <c r="M197" s="187">
        <v>103.36799999999999</v>
      </c>
      <c r="P197" s="187">
        <v>101.81</v>
      </c>
      <c r="R197" s="187">
        <v>0</v>
      </c>
      <c r="S197" s="187">
        <v>1.1263824</v>
      </c>
      <c r="U197" s="187">
        <v>1.0733100000000001E-2</v>
      </c>
      <c r="W197" s="187">
        <v>1.061911</v>
      </c>
      <c r="AB197" s="187" t="s">
        <v>439</v>
      </c>
      <c r="AC197" s="187" t="s">
        <v>440</v>
      </c>
      <c r="AD197" s="187" t="s">
        <v>485</v>
      </c>
      <c r="AE197" s="187" t="s">
        <v>1028</v>
      </c>
      <c r="AF197" s="187">
        <v>78</v>
      </c>
    </row>
    <row r="198" spans="1:33" x14ac:dyDescent="0.2">
      <c r="A198" s="187" t="s">
        <v>130</v>
      </c>
      <c r="B198" s="187">
        <v>34</v>
      </c>
      <c r="C198" s="187" t="s">
        <v>120</v>
      </c>
      <c r="D198" s="187" t="s">
        <v>367</v>
      </c>
      <c r="E198" s="187">
        <v>0.78700000000000003</v>
      </c>
      <c r="G198" s="187">
        <v>1</v>
      </c>
      <c r="H198" s="187">
        <v>5918</v>
      </c>
      <c r="I198" s="187">
        <v>0.104</v>
      </c>
      <c r="L198" s="187">
        <v>23.933186299999999</v>
      </c>
      <c r="M198" s="187">
        <v>108.858</v>
      </c>
      <c r="Q198" s="187">
        <v>108.075</v>
      </c>
      <c r="R198" s="187">
        <v>0</v>
      </c>
      <c r="T198" s="187">
        <v>0.72463840000000002</v>
      </c>
      <c r="V198" s="187">
        <v>3.6786000000000002E-3</v>
      </c>
      <c r="X198" s="187">
        <v>0.36651</v>
      </c>
      <c r="Y198" s="187" t="s">
        <v>553</v>
      </c>
      <c r="Z198" s="187" t="s">
        <v>567</v>
      </c>
      <c r="AA198" s="187" t="s">
        <v>1031</v>
      </c>
      <c r="AE198" s="187" t="s">
        <v>1032</v>
      </c>
      <c r="AF198" s="187">
        <v>0</v>
      </c>
      <c r="AG198" s="187">
        <v>4288</v>
      </c>
    </row>
    <row r="199" spans="1:33" x14ac:dyDescent="0.2">
      <c r="A199" s="187" t="s">
        <v>130</v>
      </c>
      <c r="B199" s="187">
        <v>34</v>
      </c>
      <c r="C199" s="187" t="s">
        <v>120</v>
      </c>
      <c r="D199" s="187" t="s">
        <v>367</v>
      </c>
      <c r="E199" s="187">
        <v>0.78700000000000003</v>
      </c>
      <c r="G199" s="187">
        <v>2</v>
      </c>
      <c r="H199" s="187">
        <v>5919</v>
      </c>
      <c r="I199" s="187">
        <v>0</v>
      </c>
      <c r="L199" s="187">
        <v>23.932394299999999</v>
      </c>
      <c r="M199" s="187">
        <v>108.855</v>
      </c>
      <c r="Q199" s="187">
        <v>108.071</v>
      </c>
      <c r="R199" s="187">
        <v>1</v>
      </c>
      <c r="T199" s="187">
        <v>0.72456290000000001</v>
      </c>
      <c r="V199" s="187">
        <v>3.6782E-3</v>
      </c>
      <c r="X199" s="187">
        <v>0.36647200000000002</v>
      </c>
      <c r="Y199" s="187" t="s">
        <v>651</v>
      </c>
      <c r="Z199" s="187" t="s">
        <v>551</v>
      </c>
      <c r="AA199" s="187" t="s">
        <v>1033</v>
      </c>
      <c r="AE199" s="187" t="s">
        <v>1032</v>
      </c>
      <c r="AF199" s="187">
        <v>0</v>
      </c>
      <c r="AG199" s="187">
        <v>4288</v>
      </c>
    </row>
    <row r="200" spans="1:33" x14ac:dyDescent="0.2">
      <c r="A200" s="187" t="s">
        <v>130</v>
      </c>
      <c r="B200" s="187">
        <v>34</v>
      </c>
      <c r="C200" s="187" t="s">
        <v>120</v>
      </c>
      <c r="D200" s="187" t="s">
        <v>367</v>
      </c>
      <c r="E200" s="187">
        <v>0.78700000000000003</v>
      </c>
      <c r="F200" s="187" t="s">
        <v>430</v>
      </c>
      <c r="G200" s="187">
        <v>3</v>
      </c>
      <c r="H200" s="187">
        <v>2456</v>
      </c>
      <c r="I200" s="187">
        <v>5.2320000000000002</v>
      </c>
      <c r="L200" s="187">
        <v>10.4860655</v>
      </c>
      <c r="M200" s="187">
        <v>47.427</v>
      </c>
      <c r="Q200" s="187">
        <v>47.085000000000001</v>
      </c>
      <c r="R200" s="187">
        <v>0</v>
      </c>
      <c r="T200" s="187">
        <v>0.7283539</v>
      </c>
      <c r="V200" s="187">
        <v>3.6974E-3</v>
      </c>
      <c r="X200" s="187">
        <v>0.36838199999999999</v>
      </c>
      <c r="Y200" s="187" t="s">
        <v>572</v>
      </c>
      <c r="Z200" s="187" t="s">
        <v>544</v>
      </c>
      <c r="AA200" s="187" t="s">
        <v>1034</v>
      </c>
      <c r="AE200" s="187" t="s">
        <v>1032</v>
      </c>
      <c r="AF200" s="187">
        <v>0</v>
      </c>
      <c r="AG200" s="187">
        <v>1790</v>
      </c>
    </row>
    <row r="201" spans="1:33" x14ac:dyDescent="0.2">
      <c r="A201" s="187" t="s">
        <v>130</v>
      </c>
      <c r="B201" s="187">
        <v>34</v>
      </c>
      <c r="C201" s="187" t="s">
        <v>120</v>
      </c>
      <c r="D201" s="187" t="s">
        <v>367</v>
      </c>
      <c r="E201" s="187">
        <v>0.78700000000000003</v>
      </c>
      <c r="F201" s="187" t="s">
        <v>434</v>
      </c>
      <c r="G201" s="187">
        <v>4</v>
      </c>
      <c r="J201" s="187">
        <v>5576</v>
      </c>
      <c r="K201" s="187">
        <v>-23.526</v>
      </c>
      <c r="L201" s="187">
        <v>95.884009899999995</v>
      </c>
      <c r="M201" s="187">
        <v>128.518</v>
      </c>
      <c r="P201" s="187">
        <v>126.538</v>
      </c>
      <c r="R201" s="187">
        <v>0</v>
      </c>
      <c r="S201" s="187">
        <v>1.1458531000000001</v>
      </c>
      <c r="U201" s="187">
        <v>1.09172E-2</v>
      </c>
      <c r="W201" s="187">
        <v>1.079928</v>
      </c>
      <c r="AB201" s="187" t="s">
        <v>454</v>
      </c>
      <c r="AC201" s="187" t="s">
        <v>470</v>
      </c>
      <c r="AD201" s="187" t="s">
        <v>670</v>
      </c>
      <c r="AE201" s="187" t="s">
        <v>1032</v>
      </c>
      <c r="AF201" s="187">
        <v>78</v>
      </c>
    </row>
    <row r="202" spans="1:33" x14ac:dyDescent="0.2">
      <c r="A202" s="187" t="s">
        <v>130</v>
      </c>
      <c r="B202" s="187">
        <v>34</v>
      </c>
      <c r="C202" s="187" t="s">
        <v>120</v>
      </c>
      <c r="D202" s="187" t="s">
        <v>367</v>
      </c>
      <c r="E202" s="187">
        <v>0.78700000000000003</v>
      </c>
      <c r="G202" s="187">
        <v>5</v>
      </c>
      <c r="J202" s="187">
        <v>5517</v>
      </c>
      <c r="K202" s="187">
        <v>-39.799999999999997</v>
      </c>
      <c r="L202" s="187">
        <v>80.643029100000007</v>
      </c>
      <c r="M202" s="187">
        <v>103.178</v>
      </c>
      <c r="P202" s="187">
        <v>101.622</v>
      </c>
      <c r="R202" s="187">
        <v>1</v>
      </c>
      <c r="S202" s="187">
        <v>1.1266221000000001</v>
      </c>
      <c r="U202" s="187">
        <v>1.07352E-2</v>
      </c>
      <c r="W202" s="187">
        <v>1.0621210000000001</v>
      </c>
      <c r="AB202" s="187" t="s">
        <v>456</v>
      </c>
      <c r="AC202" s="187" t="s">
        <v>525</v>
      </c>
      <c r="AD202" s="187" t="s">
        <v>455</v>
      </c>
      <c r="AE202" s="187" t="s">
        <v>1032</v>
      </c>
      <c r="AF202" s="187">
        <v>78</v>
      </c>
    </row>
    <row r="203" spans="1:33" x14ac:dyDescent="0.2">
      <c r="A203" s="187" t="s">
        <v>130</v>
      </c>
      <c r="B203" s="187">
        <v>34</v>
      </c>
      <c r="C203" s="187" t="s">
        <v>120</v>
      </c>
      <c r="D203" s="187" t="s">
        <v>367</v>
      </c>
      <c r="E203" s="187">
        <v>0.78700000000000003</v>
      </c>
      <c r="G203" s="187">
        <v>6</v>
      </c>
      <c r="J203" s="187">
        <v>5510</v>
      </c>
      <c r="K203" s="187">
        <v>-40.012999999999998</v>
      </c>
      <c r="L203" s="187">
        <v>80.6773788</v>
      </c>
      <c r="M203" s="187">
        <v>103.232</v>
      </c>
      <c r="P203" s="187">
        <v>101.675</v>
      </c>
      <c r="R203" s="187">
        <v>0</v>
      </c>
      <c r="S203" s="187">
        <v>1.1263828</v>
      </c>
      <c r="U203" s="187">
        <v>1.0732800000000001E-2</v>
      </c>
      <c r="W203" s="187">
        <v>1.0618879999999999</v>
      </c>
      <c r="AB203" s="187" t="s">
        <v>439</v>
      </c>
      <c r="AC203" s="187" t="s">
        <v>440</v>
      </c>
      <c r="AD203" s="187" t="s">
        <v>440</v>
      </c>
      <c r="AE203" s="187" t="s">
        <v>1032</v>
      </c>
      <c r="AF203" s="187">
        <v>78</v>
      </c>
    </row>
    <row r="204" spans="1:33" x14ac:dyDescent="0.2">
      <c r="A204" s="187" t="s">
        <v>130</v>
      </c>
      <c r="B204" s="187">
        <v>35</v>
      </c>
      <c r="C204" s="187" t="s">
        <v>121</v>
      </c>
      <c r="D204" s="187" t="s">
        <v>367</v>
      </c>
      <c r="E204" s="187">
        <v>0.72799999999999998</v>
      </c>
      <c r="G204" s="187">
        <v>1</v>
      </c>
      <c r="H204" s="187">
        <v>5915</v>
      </c>
      <c r="I204" s="187">
        <v>0.113</v>
      </c>
      <c r="L204" s="187">
        <v>25.825306600000001</v>
      </c>
      <c r="M204" s="187">
        <v>108.65600000000001</v>
      </c>
      <c r="Q204" s="187">
        <v>107.875</v>
      </c>
      <c r="R204" s="187">
        <v>0</v>
      </c>
      <c r="T204" s="187">
        <v>0.72464039999999996</v>
      </c>
      <c r="V204" s="187">
        <v>3.6786000000000002E-3</v>
      </c>
      <c r="X204" s="187">
        <v>0.36651299999999998</v>
      </c>
      <c r="Y204" s="187" t="s">
        <v>543</v>
      </c>
      <c r="Z204" s="187" t="s">
        <v>547</v>
      </c>
      <c r="AA204" s="187" t="s">
        <v>1035</v>
      </c>
      <c r="AE204" s="187" t="s">
        <v>1036</v>
      </c>
      <c r="AF204" s="187">
        <v>0</v>
      </c>
      <c r="AG204" s="187">
        <v>4286</v>
      </c>
    </row>
    <row r="205" spans="1:33" x14ac:dyDescent="0.2">
      <c r="A205" s="187" t="s">
        <v>130</v>
      </c>
      <c r="B205" s="187">
        <v>35</v>
      </c>
      <c r="C205" s="187" t="s">
        <v>121</v>
      </c>
      <c r="D205" s="187" t="s">
        <v>367</v>
      </c>
      <c r="E205" s="187">
        <v>0.72799999999999998</v>
      </c>
      <c r="G205" s="187">
        <v>2</v>
      </c>
      <c r="H205" s="187">
        <v>5918</v>
      </c>
      <c r="I205" s="187">
        <v>0</v>
      </c>
      <c r="L205" s="187">
        <v>25.849563799999999</v>
      </c>
      <c r="M205" s="187">
        <v>108.759</v>
      </c>
      <c r="Q205" s="187">
        <v>107.977</v>
      </c>
      <c r="R205" s="187">
        <v>1</v>
      </c>
      <c r="T205" s="187">
        <v>0.72455879999999995</v>
      </c>
      <c r="V205" s="187">
        <v>3.6782E-3</v>
      </c>
      <c r="X205" s="187">
        <v>0.36647200000000002</v>
      </c>
      <c r="Y205" s="187" t="s">
        <v>634</v>
      </c>
      <c r="Z205" s="187" t="s">
        <v>551</v>
      </c>
      <c r="AA205" s="187" t="s">
        <v>1037</v>
      </c>
      <c r="AE205" s="187" t="s">
        <v>1036</v>
      </c>
      <c r="AF205" s="187">
        <v>0</v>
      </c>
      <c r="AG205" s="187">
        <v>4287</v>
      </c>
    </row>
    <row r="206" spans="1:33" x14ac:dyDescent="0.2">
      <c r="A206" s="187" t="s">
        <v>130</v>
      </c>
      <c r="B206" s="187">
        <v>35</v>
      </c>
      <c r="C206" s="187" t="s">
        <v>121</v>
      </c>
      <c r="D206" s="187" t="s">
        <v>367</v>
      </c>
      <c r="E206" s="187">
        <v>0.72799999999999998</v>
      </c>
      <c r="F206" s="187" t="s">
        <v>430</v>
      </c>
      <c r="G206" s="187">
        <v>3</v>
      </c>
      <c r="H206" s="187">
        <v>2204</v>
      </c>
      <c r="I206" s="187">
        <v>-1.85</v>
      </c>
      <c r="L206" s="187">
        <v>10.1898163</v>
      </c>
      <c r="M206" s="187">
        <v>42.613999999999997</v>
      </c>
      <c r="Q206" s="187">
        <v>42.308</v>
      </c>
      <c r="R206" s="187">
        <v>0</v>
      </c>
      <c r="T206" s="187">
        <v>0.72321800000000003</v>
      </c>
      <c r="V206" s="187">
        <v>3.6714E-3</v>
      </c>
      <c r="X206" s="187">
        <v>0.36579600000000001</v>
      </c>
      <c r="Y206" s="187" t="s">
        <v>553</v>
      </c>
      <c r="Z206" s="187" t="s">
        <v>544</v>
      </c>
      <c r="AA206" s="187" t="s">
        <v>1026</v>
      </c>
      <c r="AE206" s="187" t="s">
        <v>1036</v>
      </c>
      <c r="AF206" s="187">
        <v>0</v>
      </c>
      <c r="AG206" s="187">
        <v>1595</v>
      </c>
    </row>
    <row r="207" spans="1:33" x14ac:dyDescent="0.2">
      <c r="A207" s="187" t="s">
        <v>130</v>
      </c>
      <c r="B207" s="187">
        <v>35</v>
      </c>
      <c r="C207" s="187" t="s">
        <v>121</v>
      </c>
      <c r="D207" s="187" t="s">
        <v>367</v>
      </c>
      <c r="E207" s="187">
        <v>0.72799999999999998</v>
      </c>
      <c r="F207" s="187" t="s">
        <v>434</v>
      </c>
      <c r="G207" s="187">
        <v>4</v>
      </c>
      <c r="J207" s="187">
        <v>4829</v>
      </c>
      <c r="K207" s="187">
        <v>-19.010000000000002</v>
      </c>
      <c r="L207" s="187">
        <v>92.035373500000006</v>
      </c>
      <c r="M207" s="187">
        <v>110.34399999999999</v>
      </c>
      <c r="P207" s="187">
        <v>108.63800000000001</v>
      </c>
      <c r="R207" s="187">
        <v>0</v>
      </c>
      <c r="S207" s="187">
        <v>1.1508305000000001</v>
      </c>
      <c r="U207" s="187">
        <v>1.09677E-2</v>
      </c>
      <c r="W207" s="187">
        <v>1.084867</v>
      </c>
      <c r="AB207" s="187" t="s">
        <v>454</v>
      </c>
      <c r="AC207" s="187" t="s">
        <v>471</v>
      </c>
      <c r="AD207" s="187" t="s">
        <v>670</v>
      </c>
      <c r="AE207" s="187" t="s">
        <v>1036</v>
      </c>
      <c r="AF207" s="187">
        <v>78</v>
      </c>
    </row>
    <row r="208" spans="1:33" x14ac:dyDescent="0.2">
      <c r="A208" s="187" t="s">
        <v>130</v>
      </c>
      <c r="B208" s="187">
        <v>35</v>
      </c>
      <c r="C208" s="187" t="s">
        <v>121</v>
      </c>
      <c r="D208" s="187" t="s">
        <v>367</v>
      </c>
      <c r="E208" s="187">
        <v>0.72799999999999998</v>
      </c>
      <c r="G208" s="187">
        <v>5</v>
      </c>
      <c r="J208" s="187">
        <v>5524</v>
      </c>
      <c r="K208" s="187">
        <v>-39.799999999999997</v>
      </c>
      <c r="L208" s="187">
        <v>87.165316000000004</v>
      </c>
      <c r="M208" s="187">
        <v>103.15900000000001</v>
      </c>
      <c r="P208" s="187">
        <v>101.60299999999999</v>
      </c>
      <c r="R208" s="187">
        <v>1</v>
      </c>
      <c r="S208" s="187">
        <v>1.1266411999999999</v>
      </c>
      <c r="U208" s="187">
        <v>1.07352E-2</v>
      </c>
      <c r="W208" s="187">
        <v>1.0621210000000001</v>
      </c>
      <c r="AB208" s="187" t="s">
        <v>455</v>
      </c>
      <c r="AC208" s="187" t="s">
        <v>456</v>
      </c>
      <c r="AD208" s="187" t="s">
        <v>472</v>
      </c>
      <c r="AE208" s="187" t="s">
        <v>1036</v>
      </c>
      <c r="AF208" s="187">
        <v>78</v>
      </c>
    </row>
    <row r="209" spans="1:33" x14ac:dyDescent="0.2">
      <c r="A209" s="187" t="s">
        <v>130</v>
      </c>
      <c r="B209" s="187">
        <v>35</v>
      </c>
      <c r="C209" s="187" t="s">
        <v>121</v>
      </c>
      <c r="D209" s="187" t="s">
        <v>367</v>
      </c>
      <c r="E209" s="187">
        <v>0.72799999999999998</v>
      </c>
      <c r="G209" s="187">
        <v>6</v>
      </c>
      <c r="J209" s="187">
        <v>5514</v>
      </c>
      <c r="K209" s="187">
        <v>-40.011000000000003</v>
      </c>
      <c r="L209" s="187">
        <v>87.214252099999996</v>
      </c>
      <c r="M209" s="187">
        <v>103.23</v>
      </c>
      <c r="P209" s="187">
        <v>101.673</v>
      </c>
      <c r="R209" s="187">
        <v>0</v>
      </c>
      <c r="S209" s="187">
        <v>1.1264029</v>
      </c>
      <c r="U209" s="187">
        <v>1.07329E-2</v>
      </c>
      <c r="W209" s="187">
        <v>1.06189</v>
      </c>
      <c r="AB209" s="187" t="s">
        <v>743</v>
      </c>
      <c r="AC209" s="187" t="s">
        <v>485</v>
      </c>
      <c r="AD209" s="187" t="s">
        <v>485</v>
      </c>
      <c r="AE209" s="187" t="s">
        <v>1036</v>
      </c>
      <c r="AF209" s="187">
        <v>78</v>
      </c>
    </row>
    <row r="210" spans="1:33" x14ac:dyDescent="0.2">
      <c r="A210" s="187" t="s">
        <v>130</v>
      </c>
      <c r="B210" s="187">
        <v>36</v>
      </c>
      <c r="C210" s="187" t="s">
        <v>126</v>
      </c>
      <c r="D210" s="187" t="s">
        <v>368</v>
      </c>
      <c r="E210" s="187">
        <v>0.746</v>
      </c>
      <c r="G210" s="187">
        <v>1</v>
      </c>
      <c r="H210" s="187">
        <v>5916</v>
      </c>
      <c r="I210" s="187">
        <v>0.09</v>
      </c>
      <c r="L210" s="187">
        <v>25.195646100000001</v>
      </c>
      <c r="M210" s="187">
        <v>108.628</v>
      </c>
      <c r="Q210" s="187">
        <v>107.846</v>
      </c>
      <c r="R210" s="187">
        <v>0</v>
      </c>
      <c r="T210" s="187">
        <v>0.72462709999999997</v>
      </c>
      <c r="V210" s="187">
        <v>3.6784999999999999E-3</v>
      </c>
      <c r="X210" s="187">
        <v>0.36650500000000003</v>
      </c>
      <c r="Y210" s="187" t="s">
        <v>572</v>
      </c>
      <c r="Z210" s="187" t="s">
        <v>567</v>
      </c>
      <c r="AA210" s="187" t="s">
        <v>1031</v>
      </c>
      <c r="AE210" s="187" t="s">
        <v>1038</v>
      </c>
      <c r="AF210" s="187">
        <v>0</v>
      </c>
      <c r="AG210" s="187">
        <v>4287</v>
      </c>
    </row>
    <row r="211" spans="1:33" x14ac:dyDescent="0.2">
      <c r="A211" s="187" t="s">
        <v>130</v>
      </c>
      <c r="B211" s="187">
        <v>36</v>
      </c>
      <c r="C211" s="187" t="s">
        <v>126</v>
      </c>
      <c r="D211" s="187" t="s">
        <v>368</v>
      </c>
      <c r="E211" s="187">
        <v>0.746</v>
      </c>
      <c r="G211" s="187">
        <v>2</v>
      </c>
      <c r="H211" s="187">
        <v>5924</v>
      </c>
      <c r="I211" s="187">
        <v>0</v>
      </c>
      <c r="L211" s="187">
        <v>25.248647099999999</v>
      </c>
      <c r="M211" s="187">
        <v>108.85899999999999</v>
      </c>
      <c r="Q211" s="187">
        <v>108.07599999999999</v>
      </c>
      <c r="R211" s="187">
        <v>1</v>
      </c>
      <c r="T211" s="187">
        <v>0.72456229999999999</v>
      </c>
      <c r="V211" s="187">
        <v>3.6782E-3</v>
      </c>
      <c r="X211" s="187">
        <v>0.36647200000000002</v>
      </c>
      <c r="Y211" s="187" t="s">
        <v>651</v>
      </c>
      <c r="Z211" s="187" t="s">
        <v>657</v>
      </c>
      <c r="AA211" s="187" t="s">
        <v>1039</v>
      </c>
      <c r="AE211" s="187" t="s">
        <v>1038</v>
      </c>
      <c r="AF211" s="187">
        <v>0</v>
      </c>
      <c r="AG211" s="187">
        <v>4292</v>
      </c>
    </row>
    <row r="212" spans="1:33" x14ac:dyDescent="0.2">
      <c r="A212" s="187" t="s">
        <v>130</v>
      </c>
      <c r="B212" s="187">
        <v>36</v>
      </c>
      <c r="C212" s="187" t="s">
        <v>126</v>
      </c>
      <c r="D212" s="187" t="s">
        <v>368</v>
      </c>
      <c r="E212" s="187">
        <v>0.746</v>
      </c>
      <c r="F212" s="187" t="s">
        <v>430</v>
      </c>
      <c r="G212" s="187">
        <v>3</v>
      </c>
      <c r="H212" s="187">
        <v>2029</v>
      </c>
      <c r="I212" s="187">
        <v>-1.8460000000000001</v>
      </c>
      <c r="L212" s="187">
        <v>9.1691555000000005</v>
      </c>
      <c r="M212" s="187">
        <v>39.280999999999999</v>
      </c>
      <c r="Q212" s="187">
        <v>38.999000000000002</v>
      </c>
      <c r="R212" s="187">
        <v>0</v>
      </c>
      <c r="T212" s="187">
        <v>0.72322450000000005</v>
      </c>
      <c r="V212" s="187">
        <v>3.6714E-3</v>
      </c>
      <c r="X212" s="187">
        <v>0.36579800000000001</v>
      </c>
      <c r="Y212" s="187" t="s">
        <v>572</v>
      </c>
      <c r="Z212" s="187" t="s">
        <v>544</v>
      </c>
      <c r="AA212" s="187" t="s">
        <v>988</v>
      </c>
      <c r="AE212" s="187" t="s">
        <v>1038</v>
      </c>
      <c r="AF212" s="187">
        <v>0</v>
      </c>
      <c r="AG212" s="187">
        <v>1468</v>
      </c>
    </row>
    <row r="213" spans="1:33" x14ac:dyDescent="0.2">
      <c r="A213" s="187" t="s">
        <v>130</v>
      </c>
      <c r="B213" s="187">
        <v>36</v>
      </c>
      <c r="C213" s="187" t="s">
        <v>126</v>
      </c>
      <c r="D213" s="187" t="s">
        <v>368</v>
      </c>
      <c r="E213" s="187">
        <v>0.746</v>
      </c>
      <c r="F213" s="187" t="s">
        <v>434</v>
      </c>
      <c r="G213" s="187">
        <v>4</v>
      </c>
      <c r="J213" s="187">
        <v>4458</v>
      </c>
      <c r="K213" s="187">
        <v>-18.997</v>
      </c>
      <c r="L213" s="187">
        <v>83.949240700000004</v>
      </c>
      <c r="M213" s="187">
        <v>101.509</v>
      </c>
      <c r="P213" s="187">
        <v>99.938999999999993</v>
      </c>
      <c r="R213" s="187">
        <v>0</v>
      </c>
      <c r="S213" s="187">
        <v>1.1508499000000001</v>
      </c>
      <c r="U213" s="187">
        <v>1.09678E-2</v>
      </c>
      <c r="W213" s="187">
        <v>1.0848819999999999</v>
      </c>
      <c r="AB213" s="187" t="s">
        <v>454</v>
      </c>
      <c r="AC213" s="187" t="s">
        <v>470</v>
      </c>
      <c r="AD213" s="187" t="s">
        <v>436</v>
      </c>
      <c r="AE213" s="187" t="s">
        <v>1038</v>
      </c>
      <c r="AF213" s="187">
        <v>78</v>
      </c>
    </row>
    <row r="214" spans="1:33" x14ac:dyDescent="0.2">
      <c r="A214" s="187" t="s">
        <v>130</v>
      </c>
      <c r="B214" s="187">
        <v>36</v>
      </c>
      <c r="C214" s="187" t="s">
        <v>126</v>
      </c>
      <c r="D214" s="187" t="s">
        <v>368</v>
      </c>
      <c r="E214" s="187">
        <v>0.746</v>
      </c>
      <c r="G214" s="187">
        <v>5</v>
      </c>
      <c r="J214" s="187">
        <v>5515</v>
      </c>
      <c r="K214" s="187">
        <v>-39.799999999999997</v>
      </c>
      <c r="L214" s="187">
        <v>85.018379999999993</v>
      </c>
      <c r="M214" s="187">
        <v>103.093</v>
      </c>
      <c r="P214" s="187">
        <v>101.539</v>
      </c>
      <c r="R214" s="187">
        <v>1</v>
      </c>
      <c r="S214" s="187">
        <v>1.1266293999999999</v>
      </c>
      <c r="U214" s="187">
        <v>1.07352E-2</v>
      </c>
      <c r="W214" s="187">
        <v>1.0621210000000001</v>
      </c>
      <c r="AB214" s="187" t="s">
        <v>437</v>
      </c>
      <c r="AC214" s="187" t="s">
        <v>438</v>
      </c>
      <c r="AD214" s="187" t="s">
        <v>518</v>
      </c>
      <c r="AE214" s="187" t="s">
        <v>1038</v>
      </c>
      <c r="AF214" s="187">
        <v>78</v>
      </c>
    </row>
    <row r="215" spans="1:33" x14ac:dyDescent="0.2">
      <c r="A215" s="187" t="s">
        <v>130</v>
      </c>
      <c r="B215" s="187">
        <v>36</v>
      </c>
      <c r="C215" s="187" t="s">
        <v>126</v>
      </c>
      <c r="D215" s="187" t="s">
        <v>368</v>
      </c>
      <c r="E215" s="187">
        <v>0.746</v>
      </c>
      <c r="G215" s="187">
        <v>6</v>
      </c>
      <c r="J215" s="187">
        <v>5511</v>
      </c>
      <c r="K215" s="187">
        <v>-40.012999999999998</v>
      </c>
      <c r="L215" s="187">
        <v>85.250147200000001</v>
      </c>
      <c r="M215" s="187">
        <v>103.438</v>
      </c>
      <c r="P215" s="187">
        <v>101.879</v>
      </c>
      <c r="R215" s="187">
        <v>0</v>
      </c>
      <c r="S215" s="187">
        <v>1.1263901000000001</v>
      </c>
      <c r="U215" s="187">
        <v>1.07329E-2</v>
      </c>
      <c r="W215" s="187">
        <v>1.0618879999999999</v>
      </c>
      <c r="AB215" s="187" t="s">
        <v>743</v>
      </c>
      <c r="AC215" s="187" t="s">
        <v>485</v>
      </c>
      <c r="AD215" s="187" t="s">
        <v>439</v>
      </c>
      <c r="AE215" s="187" t="s">
        <v>1038</v>
      </c>
      <c r="AF215" s="187">
        <v>78</v>
      </c>
    </row>
    <row r="216" spans="1:33" x14ac:dyDescent="0.2">
      <c r="A216" s="187" t="s">
        <v>130</v>
      </c>
      <c r="B216" s="187">
        <v>37</v>
      </c>
      <c r="C216" s="187" t="s">
        <v>127</v>
      </c>
      <c r="D216" s="187" t="s">
        <v>368</v>
      </c>
      <c r="E216" s="187">
        <v>0.81499999999999995</v>
      </c>
      <c r="G216" s="187">
        <v>1</v>
      </c>
      <c r="H216" s="187">
        <v>5909</v>
      </c>
      <c r="I216" s="187">
        <v>9.4E-2</v>
      </c>
      <c r="L216" s="187">
        <v>23.045804199999999</v>
      </c>
      <c r="M216" s="187">
        <v>108.548</v>
      </c>
      <c r="Q216" s="187">
        <v>107.767</v>
      </c>
      <c r="R216" s="187">
        <v>0</v>
      </c>
      <c r="T216" s="187">
        <v>0.72463029999999995</v>
      </c>
      <c r="V216" s="187">
        <v>3.6784999999999999E-3</v>
      </c>
      <c r="X216" s="187">
        <v>0.366506</v>
      </c>
      <c r="Y216" s="187" t="s">
        <v>572</v>
      </c>
      <c r="Z216" s="187" t="s">
        <v>558</v>
      </c>
      <c r="AA216" s="187" t="s">
        <v>1040</v>
      </c>
      <c r="AE216" s="187" t="s">
        <v>1041</v>
      </c>
      <c r="AF216" s="187">
        <v>0</v>
      </c>
      <c r="AG216" s="187">
        <v>4282</v>
      </c>
    </row>
    <row r="217" spans="1:33" x14ac:dyDescent="0.2">
      <c r="A217" s="187" t="s">
        <v>130</v>
      </c>
      <c r="B217" s="187">
        <v>37</v>
      </c>
      <c r="C217" s="187" t="s">
        <v>127</v>
      </c>
      <c r="D217" s="187" t="s">
        <v>368</v>
      </c>
      <c r="E217" s="187">
        <v>0.81499999999999995</v>
      </c>
      <c r="G217" s="187">
        <v>2</v>
      </c>
      <c r="H217" s="187">
        <v>5913</v>
      </c>
      <c r="I217" s="187">
        <v>0</v>
      </c>
      <c r="L217" s="187">
        <v>23.0634987</v>
      </c>
      <c r="M217" s="187">
        <v>108.63200000000001</v>
      </c>
      <c r="Q217" s="187">
        <v>107.851</v>
      </c>
      <c r="R217" s="187">
        <v>1</v>
      </c>
      <c r="T217" s="187">
        <v>0.72456240000000005</v>
      </c>
      <c r="V217" s="187">
        <v>3.6782E-3</v>
      </c>
      <c r="X217" s="187">
        <v>0.36647200000000002</v>
      </c>
      <c r="Y217" s="187" t="s">
        <v>656</v>
      </c>
      <c r="Z217" s="187" t="s">
        <v>657</v>
      </c>
      <c r="AA217" s="187" t="s">
        <v>729</v>
      </c>
      <c r="AE217" s="187" t="s">
        <v>1041</v>
      </c>
      <c r="AF217" s="187">
        <v>0</v>
      </c>
      <c r="AG217" s="187">
        <v>4283</v>
      </c>
    </row>
    <row r="218" spans="1:33" x14ac:dyDescent="0.2">
      <c r="A218" s="187" t="s">
        <v>130</v>
      </c>
      <c r="B218" s="187">
        <v>37</v>
      </c>
      <c r="C218" s="187" t="s">
        <v>127</v>
      </c>
      <c r="D218" s="187" t="s">
        <v>368</v>
      </c>
      <c r="E218" s="187">
        <v>0.81499999999999995</v>
      </c>
      <c r="F218" s="187" t="s">
        <v>430</v>
      </c>
      <c r="G218" s="187">
        <v>3</v>
      </c>
      <c r="H218" s="187">
        <v>2259</v>
      </c>
      <c r="I218" s="187">
        <v>30.757999999999999</v>
      </c>
      <c r="L218" s="187">
        <v>9.3535625000000007</v>
      </c>
      <c r="M218" s="187">
        <v>43.795999999999999</v>
      </c>
      <c r="Q218" s="187">
        <v>43.470999999999997</v>
      </c>
      <c r="R218" s="187">
        <v>0</v>
      </c>
      <c r="T218" s="187">
        <v>0.74684819999999996</v>
      </c>
      <c r="V218" s="187">
        <v>3.7913000000000001E-3</v>
      </c>
      <c r="X218" s="187">
        <v>0.37770100000000001</v>
      </c>
      <c r="Y218" s="187" t="s">
        <v>594</v>
      </c>
      <c r="Z218" s="187" t="s">
        <v>541</v>
      </c>
      <c r="AA218" s="187" t="s">
        <v>874</v>
      </c>
      <c r="AE218" s="187" t="s">
        <v>1041</v>
      </c>
      <c r="AF218" s="187">
        <v>0</v>
      </c>
      <c r="AG218" s="187">
        <v>1688</v>
      </c>
    </row>
    <row r="219" spans="1:33" x14ac:dyDescent="0.2">
      <c r="A219" s="187" t="s">
        <v>130</v>
      </c>
      <c r="B219" s="187">
        <v>37</v>
      </c>
      <c r="C219" s="187" t="s">
        <v>127</v>
      </c>
      <c r="D219" s="187" t="s">
        <v>368</v>
      </c>
      <c r="E219" s="187">
        <v>0.81499999999999995</v>
      </c>
      <c r="F219" s="187" t="s">
        <v>434</v>
      </c>
      <c r="G219" s="187">
        <v>4</v>
      </c>
      <c r="J219" s="187">
        <v>4940</v>
      </c>
      <c r="K219" s="187">
        <v>33.634999999999998</v>
      </c>
      <c r="L219" s="187">
        <v>84.080495600000006</v>
      </c>
      <c r="M219" s="187">
        <v>113.505</v>
      </c>
      <c r="P219" s="187">
        <v>111.687</v>
      </c>
      <c r="R219" s="187">
        <v>0</v>
      </c>
      <c r="S219" s="187">
        <v>1.2082729000000001</v>
      </c>
      <c r="U219" s="187">
        <v>1.1556200000000001E-2</v>
      </c>
      <c r="W219" s="187">
        <v>1.142422</v>
      </c>
      <c r="AB219" s="187" t="s">
        <v>454</v>
      </c>
      <c r="AC219" s="187" t="s">
        <v>470</v>
      </c>
      <c r="AD219" s="187" t="s">
        <v>670</v>
      </c>
      <c r="AE219" s="187" t="s">
        <v>1041</v>
      </c>
      <c r="AF219" s="187">
        <v>78</v>
      </c>
    </row>
    <row r="220" spans="1:33" x14ac:dyDescent="0.2">
      <c r="A220" s="187" t="s">
        <v>130</v>
      </c>
      <c r="B220" s="187">
        <v>37</v>
      </c>
      <c r="C220" s="187" t="s">
        <v>127</v>
      </c>
      <c r="D220" s="187" t="s">
        <v>368</v>
      </c>
      <c r="E220" s="187">
        <v>0.81499999999999995</v>
      </c>
      <c r="G220" s="187">
        <v>5</v>
      </c>
      <c r="J220" s="187">
        <v>5519</v>
      </c>
      <c r="K220" s="187">
        <v>-39.799999999999997</v>
      </c>
      <c r="L220" s="187">
        <v>77.797069699999994</v>
      </c>
      <c r="M220" s="187">
        <v>103.05500000000001</v>
      </c>
      <c r="P220" s="187">
        <v>101.501</v>
      </c>
      <c r="R220" s="187">
        <v>1</v>
      </c>
      <c r="S220" s="187">
        <v>1.126633</v>
      </c>
      <c r="U220" s="187">
        <v>1.07352E-2</v>
      </c>
      <c r="W220" s="187">
        <v>1.0621210000000001</v>
      </c>
      <c r="AB220" s="187" t="s">
        <v>455</v>
      </c>
      <c r="AC220" s="187" t="s">
        <v>483</v>
      </c>
      <c r="AD220" s="187" t="s">
        <v>472</v>
      </c>
      <c r="AE220" s="187" t="s">
        <v>1041</v>
      </c>
      <c r="AF220" s="187">
        <v>78</v>
      </c>
    </row>
    <row r="221" spans="1:33" x14ac:dyDescent="0.2">
      <c r="A221" s="187" t="s">
        <v>130</v>
      </c>
      <c r="B221" s="187">
        <v>37</v>
      </c>
      <c r="C221" s="187" t="s">
        <v>127</v>
      </c>
      <c r="D221" s="187" t="s">
        <v>368</v>
      </c>
      <c r="E221" s="187">
        <v>0.81499999999999995</v>
      </c>
      <c r="G221" s="187">
        <v>6</v>
      </c>
      <c r="J221" s="187">
        <v>5506</v>
      </c>
      <c r="K221" s="187">
        <v>-40.021999999999998</v>
      </c>
      <c r="L221" s="187">
        <v>77.837308399999998</v>
      </c>
      <c r="M221" s="187">
        <v>103.121</v>
      </c>
      <c r="P221" s="187">
        <v>101.566</v>
      </c>
      <c r="R221" s="187">
        <v>0</v>
      </c>
      <c r="S221" s="187">
        <v>1.1263829999999999</v>
      </c>
      <c r="U221" s="187">
        <v>1.07327E-2</v>
      </c>
      <c r="W221" s="187">
        <v>1.061877</v>
      </c>
      <c r="AB221" s="187" t="s">
        <v>743</v>
      </c>
      <c r="AC221" s="187" t="s">
        <v>440</v>
      </c>
      <c r="AD221" s="187" t="s">
        <v>457</v>
      </c>
      <c r="AE221" s="187" t="s">
        <v>1041</v>
      </c>
      <c r="AF221" s="187">
        <v>78</v>
      </c>
    </row>
    <row r="222" spans="1:33" x14ac:dyDescent="0.2">
      <c r="A222" s="187" t="s">
        <v>130</v>
      </c>
      <c r="B222" s="187">
        <v>38</v>
      </c>
      <c r="C222" s="187" t="s">
        <v>133</v>
      </c>
      <c r="D222" s="187" t="s">
        <v>140</v>
      </c>
      <c r="E222" s="187">
        <v>0.78600000000000003</v>
      </c>
      <c r="G222" s="187">
        <v>1</v>
      </c>
      <c r="H222" s="187">
        <v>5903</v>
      </c>
      <c r="I222" s="187">
        <v>0.11</v>
      </c>
      <c r="L222" s="187">
        <v>23.902830999999999</v>
      </c>
      <c r="M222" s="187">
        <v>108.57899999999999</v>
      </c>
      <c r="Q222" s="187">
        <v>107.798</v>
      </c>
      <c r="R222" s="187">
        <v>0</v>
      </c>
      <c r="T222" s="187">
        <v>0.72463460000000002</v>
      </c>
      <c r="V222" s="187">
        <v>3.6786000000000002E-3</v>
      </c>
      <c r="X222" s="187">
        <v>0.366512</v>
      </c>
      <c r="Y222" s="187" t="s">
        <v>553</v>
      </c>
      <c r="Z222" s="187" t="s">
        <v>567</v>
      </c>
      <c r="AA222" s="187" t="s">
        <v>1031</v>
      </c>
      <c r="AE222" s="187" t="s">
        <v>1042</v>
      </c>
      <c r="AF222" s="187">
        <v>0</v>
      </c>
      <c r="AG222" s="187">
        <v>4277</v>
      </c>
    </row>
    <row r="223" spans="1:33" x14ac:dyDescent="0.2">
      <c r="A223" s="187" t="s">
        <v>130</v>
      </c>
      <c r="B223" s="187">
        <v>38</v>
      </c>
      <c r="C223" s="187" t="s">
        <v>133</v>
      </c>
      <c r="D223" s="187" t="s">
        <v>140</v>
      </c>
      <c r="E223" s="187">
        <v>0.78600000000000003</v>
      </c>
      <c r="G223" s="187">
        <v>2</v>
      </c>
      <c r="H223" s="187">
        <v>5914</v>
      </c>
      <c r="I223" s="187">
        <v>0</v>
      </c>
      <c r="L223" s="187">
        <v>23.9083039</v>
      </c>
      <c r="M223" s="187">
        <v>108.604</v>
      </c>
      <c r="Q223" s="187">
        <v>107.82299999999999</v>
      </c>
      <c r="R223" s="187">
        <v>1</v>
      </c>
      <c r="T223" s="187">
        <v>0.72455480000000005</v>
      </c>
      <c r="V223" s="187">
        <v>3.6782E-3</v>
      </c>
      <c r="X223" s="187">
        <v>0.36647200000000002</v>
      </c>
      <c r="Y223" s="187" t="s">
        <v>651</v>
      </c>
      <c r="Z223" s="187" t="s">
        <v>551</v>
      </c>
      <c r="AA223" s="187" t="s">
        <v>1043</v>
      </c>
      <c r="AE223" s="187" t="s">
        <v>1042</v>
      </c>
      <c r="AF223" s="187">
        <v>0</v>
      </c>
      <c r="AG223" s="187">
        <v>4285</v>
      </c>
    </row>
    <row r="224" spans="1:33" x14ac:dyDescent="0.2">
      <c r="A224" s="187" t="s">
        <v>130</v>
      </c>
      <c r="B224" s="187">
        <v>38</v>
      </c>
      <c r="C224" s="187" t="s">
        <v>133</v>
      </c>
      <c r="D224" s="187" t="s">
        <v>140</v>
      </c>
      <c r="E224" s="187">
        <v>0.78600000000000003</v>
      </c>
      <c r="F224" s="187" t="s">
        <v>430</v>
      </c>
      <c r="G224" s="187">
        <v>3</v>
      </c>
      <c r="H224" s="187">
        <v>2456</v>
      </c>
      <c r="I224" s="187">
        <v>30.684999999999999</v>
      </c>
      <c r="L224" s="187">
        <v>10.555128699999999</v>
      </c>
      <c r="M224" s="187">
        <v>47.68</v>
      </c>
      <c r="Q224" s="187">
        <v>47.326999999999998</v>
      </c>
      <c r="R224" s="187">
        <v>0</v>
      </c>
      <c r="T224" s="187">
        <v>0.74678809999999995</v>
      </c>
      <c r="V224" s="187">
        <v>3.7910999999999999E-3</v>
      </c>
      <c r="X224" s="187">
        <v>0.37767499999999998</v>
      </c>
      <c r="Y224" s="187" t="s">
        <v>572</v>
      </c>
      <c r="Z224" s="187" t="s">
        <v>544</v>
      </c>
      <c r="AA224" s="187" t="s">
        <v>1044</v>
      </c>
      <c r="AE224" s="187" t="s">
        <v>1042</v>
      </c>
      <c r="AF224" s="187">
        <v>0</v>
      </c>
      <c r="AG224" s="187">
        <v>1835</v>
      </c>
    </row>
    <row r="225" spans="1:33" x14ac:dyDescent="0.2">
      <c r="A225" s="187" t="s">
        <v>130</v>
      </c>
      <c r="B225" s="187">
        <v>38</v>
      </c>
      <c r="C225" s="187" t="s">
        <v>133</v>
      </c>
      <c r="D225" s="187" t="s">
        <v>140</v>
      </c>
      <c r="E225" s="187">
        <v>0.78600000000000003</v>
      </c>
      <c r="F225" s="187" t="s">
        <v>434</v>
      </c>
      <c r="G225" s="187">
        <v>4</v>
      </c>
      <c r="J225" s="187">
        <v>5350</v>
      </c>
      <c r="K225" s="187">
        <v>33.755000000000003</v>
      </c>
      <c r="L225" s="187">
        <v>93.238488700000005</v>
      </c>
      <c r="M225" s="187">
        <v>123.69199999999999</v>
      </c>
      <c r="P225" s="187">
        <v>121.711</v>
      </c>
      <c r="R225" s="187">
        <v>0</v>
      </c>
      <c r="S225" s="187">
        <v>1.2083773</v>
      </c>
      <c r="U225" s="187">
        <v>1.1557599999999999E-2</v>
      </c>
      <c r="W225" s="187">
        <v>1.1425540000000001</v>
      </c>
      <c r="AB225" s="187" t="s">
        <v>454</v>
      </c>
      <c r="AC225" s="187" t="s">
        <v>470</v>
      </c>
      <c r="AD225" s="187" t="s">
        <v>670</v>
      </c>
      <c r="AE225" s="187" t="s">
        <v>1042</v>
      </c>
      <c r="AF225" s="187">
        <v>78</v>
      </c>
    </row>
    <row r="226" spans="1:33" x14ac:dyDescent="0.2">
      <c r="A226" s="187" t="s">
        <v>130</v>
      </c>
      <c r="B226" s="187">
        <v>38</v>
      </c>
      <c r="C226" s="187" t="s">
        <v>133</v>
      </c>
      <c r="D226" s="187" t="s">
        <v>140</v>
      </c>
      <c r="E226" s="187">
        <v>0.78600000000000003</v>
      </c>
      <c r="G226" s="187">
        <v>5</v>
      </c>
      <c r="J226" s="187">
        <v>5511</v>
      </c>
      <c r="K226" s="187">
        <v>-39.799999999999997</v>
      </c>
      <c r="L226" s="187">
        <v>80.683183</v>
      </c>
      <c r="M226" s="187">
        <v>103.08</v>
      </c>
      <c r="P226" s="187">
        <v>101.526</v>
      </c>
      <c r="R226" s="187">
        <v>1</v>
      </c>
      <c r="S226" s="187">
        <v>1.1266286999999999</v>
      </c>
      <c r="U226" s="187">
        <v>1.07352E-2</v>
      </c>
      <c r="W226" s="187">
        <v>1.0621210000000001</v>
      </c>
      <c r="AB226" s="187" t="s">
        <v>438</v>
      </c>
      <c r="AC226" s="187" t="s">
        <v>525</v>
      </c>
      <c r="AD226" s="187" t="s">
        <v>437</v>
      </c>
      <c r="AE226" s="187" t="s">
        <v>1042</v>
      </c>
      <c r="AF226" s="187">
        <v>78</v>
      </c>
    </row>
    <row r="227" spans="1:33" x14ac:dyDescent="0.2">
      <c r="A227" s="187" t="s">
        <v>130</v>
      </c>
      <c r="B227" s="187">
        <v>38</v>
      </c>
      <c r="C227" s="187" t="s">
        <v>133</v>
      </c>
      <c r="D227" s="187" t="s">
        <v>140</v>
      </c>
      <c r="E227" s="187">
        <v>0.78600000000000003</v>
      </c>
      <c r="G227" s="187">
        <v>6</v>
      </c>
      <c r="J227" s="187">
        <v>5505</v>
      </c>
      <c r="K227" s="187">
        <v>-40.018000000000001</v>
      </c>
      <c r="L227" s="187">
        <v>80.6794747</v>
      </c>
      <c r="M227" s="187">
        <v>103.074</v>
      </c>
      <c r="P227" s="187">
        <v>101.52</v>
      </c>
      <c r="R227" s="187">
        <v>0</v>
      </c>
      <c r="S227" s="187">
        <v>1.1263848000000001</v>
      </c>
      <c r="U227" s="187">
        <v>1.0732800000000001E-2</v>
      </c>
      <c r="W227" s="187">
        <v>1.0618829999999999</v>
      </c>
      <c r="AB227" s="187" t="s">
        <v>439</v>
      </c>
      <c r="AC227" s="187" t="s">
        <v>440</v>
      </c>
      <c r="AD227" s="187" t="s">
        <v>485</v>
      </c>
      <c r="AE227" s="187" t="s">
        <v>1042</v>
      </c>
      <c r="AF227" s="187">
        <v>78</v>
      </c>
    </row>
    <row r="228" spans="1:33" x14ac:dyDescent="0.2">
      <c r="A228" s="187" t="s">
        <v>130</v>
      </c>
      <c r="B228" s="187">
        <v>39</v>
      </c>
      <c r="C228" s="187" t="s">
        <v>134</v>
      </c>
      <c r="D228" s="187" t="s">
        <v>140</v>
      </c>
      <c r="E228" s="187">
        <v>0.78600000000000003</v>
      </c>
      <c r="G228" s="187">
        <v>1</v>
      </c>
      <c r="H228" s="187">
        <v>5900</v>
      </c>
      <c r="I228" s="187">
        <v>0.123</v>
      </c>
      <c r="L228" s="187">
        <v>23.852170399999999</v>
      </c>
      <c r="M228" s="187">
        <v>108.34699999999999</v>
      </c>
      <c r="Q228" s="187">
        <v>107.56699999999999</v>
      </c>
      <c r="R228" s="187">
        <v>0</v>
      </c>
      <c r="T228" s="187">
        <v>0.72464309999999998</v>
      </c>
      <c r="V228" s="187">
        <v>3.6787E-3</v>
      </c>
      <c r="X228" s="187">
        <v>0.36651699999999998</v>
      </c>
      <c r="Y228" s="187" t="s">
        <v>553</v>
      </c>
      <c r="Z228" s="187" t="s">
        <v>547</v>
      </c>
      <c r="AA228" s="187" t="s">
        <v>727</v>
      </c>
      <c r="AE228" s="187" t="s">
        <v>1045</v>
      </c>
      <c r="AF228" s="187">
        <v>0</v>
      </c>
      <c r="AG228" s="187">
        <v>4275</v>
      </c>
    </row>
    <row r="229" spans="1:33" x14ac:dyDescent="0.2">
      <c r="A229" s="187" t="s">
        <v>130</v>
      </c>
      <c r="B229" s="187">
        <v>39</v>
      </c>
      <c r="C229" s="187" t="s">
        <v>134</v>
      </c>
      <c r="D229" s="187" t="s">
        <v>140</v>
      </c>
      <c r="E229" s="187">
        <v>0.78600000000000003</v>
      </c>
      <c r="G229" s="187">
        <v>2</v>
      </c>
      <c r="H229" s="187">
        <v>5911</v>
      </c>
      <c r="I229" s="187">
        <v>0</v>
      </c>
      <c r="L229" s="187">
        <v>23.9112796</v>
      </c>
      <c r="M229" s="187">
        <v>108.61799999999999</v>
      </c>
      <c r="Q229" s="187">
        <v>107.837</v>
      </c>
      <c r="R229" s="187">
        <v>1</v>
      </c>
      <c r="T229" s="187">
        <v>0.72455440000000004</v>
      </c>
      <c r="V229" s="187">
        <v>3.6782E-3</v>
      </c>
      <c r="X229" s="187">
        <v>0.36647200000000002</v>
      </c>
      <c r="Y229" s="187" t="s">
        <v>634</v>
      </c>
      <c r="Z229" s="187" t="s">
        <v>551</v>
      </c>
      <c r="AA229" s="187" t="s">
        <v>1046</v>
      </c>
      <c r="AE229" s="187" t="s">
        <v>1045</v>
      </c>
      <c r="AF229" s="187">
        <v>0</v>
      </c>
      <c r="AG229" s="187">
        <v>4283</v>
      </c>
    </row>
    <row r="230" spans="1:33" x14ac:dyDescent="0.2">
      <c r="A230" s="187" t="s">
        <v>130</v>
      </c>
      <c r="B230" s="187">
        <v>39</v>
      </c>
      <c r="C230" s="187" t="s">
        <v>134</v>
      </c>
      <c r="D230" s="187" t="s">
        <v>140</v>
      </c>
      <c r="E230" s="187">
        <v>0.78600000000000003</v>
      </c>
      <c r="F230" s="187" t="s">
        <v>430</v>
      </c>
      <c r="G230" s="187">
        <v>3</v>
      </c>
      <c r="H230" s="187">
        <v>3004</v>
      </c>
      <c r="I230" s="187">
        <v>9.49</v>
      </c>
      <c r="L230" s="187">
        <v>12.7998905</v>
      </c>
      <c r="M230" s="187">
        <v>57.874000000000002</v>
      </c>
      <c r="Q230" s="187">
        <v>57.454000000000001</v>
      </c>
      <c r="R230" s="187">
        <v>0</v>
      </c>
      <c r="T230" s="187">
        <v>0.73143049999999998</v>
      </c>
      <c r="V230" s="187">
        <v>3.7131E-3</v>
      </c>
      <c r="X230" s="187">
        <v>0.36993700000000002</v>
      </c>
      <c r="Y230" s="187" t="s">
        <v>572</v>
      </c>
      <c r="Z230" s="187" t="s">
        <v>558</v>
      </c>
      <c r="AA230" s="187" t="s">
        <v>1047</v>
      </c>
      <c r="AE230" s="187" t="s">
        <v>1045</v>
      </c>
      <c r="AF230" s="187">
        <v>0</v>
      </c>
      <c r="AG230" s="187">
        <v>2198</v>
      </c>
    </row>
    <row r="231" spans="1:33" x14ac:dyDescent="0.2">
      <c r="A231" s="187" t="s">
        <v>130</v>
      </c>
      <c r="B231" s="187">
        <v>39</v>
      </c>
      <c r="C231" s="187" t="s">
        <v>134</v>
      </c>
      <c r="D231" s="187" t="s">
        <v>140</v>
      </c>
      <c r="E231" s="187">
        <v>0.78600000000000003</v>
      </c>
      <c r="F231" s="187" t="s">
        <v>434</v>
      </c>
      <c r="G231" s="187">
        <v>4</v>
      </c>
      <c r="J231" s="187">
        <v>5872</v>
      </c>
      <c r="K231" s="187">
        <v>-8.5220000000000002</v>
      </c>
      <c r="L231" s="187">
        <v>100.01545539999999</v>
      </c>
      <c r="M231" s="187">
        <v>135.72200000000001</v>
      </c>
      <c r="P231" s="187">
        <v>133.60900000000001</v>
      </c>
      <c r="R231" s="187">
        <v>0</v>
      </c>
      <c r="S231" s="187">
        <v>1.1621747</v>
      </c>
      <c r="U231" s="187">
        <v>1.10849E-2</v>
      </c>
      <c r="W231" s="187">
        <v>1.096339</v>
      </c>
      <c r="AB231" s="187" t="s">
        <v>454</v>
      </c>
      <c r="AC231" s="187" t="s">
        <v>470</v>
      </c>
      <c r="AD231" s="187" t="s">
        <v>436</v>
      </c>
      <c r="AE231" s="187" t="s">
        <v>1045</v>
      </c>
      <c r="AF231" s="187">
        <v>78</v>
      </c>
    </row>
    <row r="232" spans="1:33" x14ac:dyDescent="0.2">
      <c r="A232" s="187" t="s">
        <v>130</v>
      </c>
      <c r="B232" s="187">
        <v>39</v>
      </c>
      <c r="C232" s="187" t="s">
        <v>134</v>
      </c>
      <c r="D232" s="187" t="s">
        <v>140</v>
      </c>
      <c r="E232" s="187">
        <v>0.78600000000000003</v>
      </c>
      <c r="G232" s="187">
        <v>5</v>
      </c>
      <c r="J232" s="187">
        <v>5508</v>
      </c>
      <c r="K232" s="187">
        <v>-39.799999999999997</v>
      </c>
      <c r="L232" s="187">
        <v>80.651517600000005</v>
      </c>
      <c r="M232" s="187">
        <v>103.03</v>
      </c>
      <c r="P232" s="187">
        <v>101.477</v>
      </c>
      <c r="R232" s="187">
        <v>1</v>
      </c>
      <c r="S232" s="187">
        <v>1.1265881</v>
      </c>
      <c r="U232" s="187">
        <v>1.07352E-2</v>
      </c>
      <c r="W232" s="187">
        <v>1.0621210000000001</v>
      </c>
      <c r="AB232" s="187" t="s">
        <v>456</v>
      </c>
      <c r="AC232" s="187" t="s">
        <v>525</v>
      </c>
      <c r="AD232" s="187" t="s">
        <v>438</v>
      </c>
      <c r="AE232" s="187" t="s">
        <v>1045</v>
      </c>
      <c r="AF232" s="187">
        <v>78</v>
      </c>
    </row>
    <row r="233" spans="1:33" x14ac:dyDescent="0.2">
      <c r="A233" s="187" t="s">
        <v>130</v>
      </c>
      <c r="B233" s="187">
        <v>39</v>
      </c>
      <c r="C233" s="187" t="s">
        <v>134</v>
      </c>
      <c r="D233" s="187" t="s">
        <v>140</v>
      </c>
      <c r="E233" s="187">
        <v>0.78600000000000003</v>
      </c>
      <c r="G233" s="187">
        <v>6</v>
      </c>
      <c r="J233" s="187">
        <v>5505</v>
      </c>
      <c r="K233" s="187">
        <v>-39.985999999999997</v>
      </c>
      <c r="L233" s="187">
        <v>80.685795100000007</v>
      </c>
      <c r="M233" s="187">
        <v>103.084</v>
      </c>
      <c r="P233" s="187">
        <v>101.53</v>
      </c>
      <c r="R233" s="187">
        <v>0</v>
      </c>
      <c r="S233" s="187">
        <v>1.1263775</v>
      </c>
      <c r="U233" s="187">
        <v>1.0733100000000001E-2</v>
      </c>
      <c r="W233" s="187">
        <v>1.061917</v>
      </c>
      <c r="AB233" s="187" t="s">
        <v>457</v>
      </c>
      <c r="AC233" s="187" t="s">
        <v>458</v>
      </c>
      <c r="AD233" s="187" t="s">
        <v>440</v>
      </c>
      <c r="AE233" s="187" t="s">
        <v>1045</v>
      </c>
      <c r="AF233" s="187">
        <v>78</v>
      </c>
    </row>
    <row r="234" spans="1:33" x14ac:dyDescent="0.2">
      <c r="A234" s="187" t="s">
        <v>130</v>
      </c>
      <c r="B234" s="187">
        <v>40</v>
      </c>
      <c r="C234" s="187" t="s">
        <v>325</v>
      </c>
      <c r="D234" s="187" t="s">
        <v>326</v>
      </c>
      <c r="E234" s="187">
        <v>0.84899999999999998</v>
      </c>
      <c r="G234" s="187">
        <v>1</v>
      </c>
      <c r="H234" s="187">
        <v>5902</v>
      </c>
      <c r="I234" s="187">
        <v>9.6000000000000002E-2</v>
      </c>
      <c r="L234" s="187">
        <v>22.101935399999999</v>
      </c>
      <c r="M234" s="187">
        <v>108.444</v>
      </c>
      <c r="Q234" s="187">
        <v>107.664</v>
      </c>
      <c r="R234" s="187">
        <v>0</v>
      </c>
      <c r="T234" s="187">
        <v>0.72462919999999997</v>
      </c>
      <c r="V234" s="187">
        <v>3.6786000000000002E-3</v>
      </c>
      <c r="X234" s="187">
        <v>0.36650700000000003</v>
      </c>
      <c r="Y234" s="187" t="s">
        <v>543</v>
      </c>
      <c r="Z234" s="187" t="s">
        <v>547</v>
      </c>
      <c r="AA234" s="187" t="s">
        <v>1048</v>
      </c>
      <c r="AE234" s="187" t="s">
        <v>1049</v>
      </c>
      <c r="AF234" s="187">
        <v>0</v>
      </c>
      <c r="AG234" s="187">
        <v>4277</v>
      </c>
    </row>
    <row r="235" spans="1:33" x14ac:dyDescent="0.2">
      <c r="A235" s="187" t="s">
        <v>130</v>
      </c>
      <c r="B235" s="187">
        <v>40</v>
      </c>
      <c r="C235" s="187" t="s">
        <v>325</v>
      </c>
      <c r="D235" s="187" t="s">
        <v>326</v>
      </c>
      <c r="E235" s="187">
        <v>0.84899999999999998</v>
      </c>
      <c r="G235" s="187">
        <v>2</v>
      </c>
      <c r="H235" s="187">
        <v>5912</v>
      </c>
      <c r="I235" s="187">
        <v>0</v>
      </c>
      <c r="L235" s="187">
        <v>22.1298928</v>
      </c>
      <c r="M235" s="187">
        <v>108.583</v>
      </c>
      <c r="Q235" s="187">
        <v>107.80200000000001</v>
      </c>
      <c r="R235" s="187">
        <v>1</v>
      </c>
      <c r="T235" s="187">
        <v>0.72455979999999998</v>
      </c>
      <c r="V235" s="187">
        <v>3.6782E-3</v>
      </c>
      <c r="X235" s="187">
        <v>0.36647200000000002</v>
      </c>
      <c r="Y235" s="187" t="s">
        <v>634</v>
      </c>
      <c r="Z235" s="187" t="s">
        <v>541</v>
      </c>
      <c r="AA235" s="187" t="s">
        <v>880</v>
      </c>
      <c r="AE235" s="187" t="s">
        <v>1049</v>
      </c>
      <c r="AF235" s="187">
        <v>0</v>
      </c>
      <c r="AG235" s="187">
        <v>4283</v>
      </c>
    </row>
    <row r="236" spans="1:33" x14ac:dyDescent="0.2">
      <c r="A236" s="187" t="s">
        <v>130</v>
      </c>
      <c r="B236" s="187">
        <v>40</v>
      </c>
      <c r="C236" s="187" t="s">
        <v>325</v>
      </c>
      <c r="D236" s="187" t="s">
        <v>326</v>
      </c>
      <c r="E236" s="187">
        <v>0.84899999999999998</v>
      </c>
      <c r="F236" s="187" t="s">
        <v>430</v>
      </c>
      <c r="G236" s="187">
        <v>3</v>
      </c>
      <c r="H236" s="187">
        <v>2998</v>
      </c>
      <c r="I236" s="187">
        <v>9.4550000000000001</v>
      </c>
      <c r="L236" s="187">
        <v>11.8292602</v>
      </c>
      <c r="M236" s="187">
        <v>57.771999999999998</v>
      </c>
      <c r="Q236" s="187">
        <v>57.353000000000002</v>
      </c>
      <c r="R236" s="187">
        <v>0</v>
      </c>
      <c r="T236" s="187">
        <v>0.73141049999999996</v>
      </c>
      <c r="V236" s="187">
        <v>3.7130000000000002E-3</v>
      </c>
      <c r="X236" s="187">
        <v>0.36992399999999998</v>
      </c>
      <c r="Y236" s="187" t="s">
        <v>553</v>
      </c>
      <c r="Z236" s="187" t="s">
        <v>567</v>
      </c>
      <c r="AA236" s="187" t="s">
        <v>1050</v>
      </c>
      <c r="AE236" s="187" t="s">
        <v>1049</v>
      </c>
      <c r="AF236" s="187">
        <v>0</v>
      </c>
      <c r="AG236" s="187">
        <v>2194</v>
      </c>
    </row>
    <row r="237" spans="1:33" x14ac:dyDescent="0.2">
      <c r="A237" s="187" t="s">
        <v>130</v>
      </c>
      <c r="B237" s="187">
        <v>40</v>
      </c>
      <c r="C237" s="187" t="s">
        <v>325</v>
      </c>
      <c r="D237" s="187" t="s">
        <v>326</v>
      </c>
      <c r="E237" s="187">
        <v>0.84899999999999998</v>
      </c>
      <c r="F237" s="187" t="s">
        <v>434</v>
      </c>
      <c r="G237" s="187">
        <v>4</v>
      </c>
      <c r="J237" s="187">
        <v>5867</v>
      </c>
      <c r="K237" s="187">
        <v>-8.532</v>
      </c>
      <c r="L237" s="187">
        <v>92.565585299999995</v>
      </c>
      <c r="M237" s="187">
        <v>135.666</v>
      </c>
      <c r="P237" s="187">
        <v>133.554</v>
      </c>
      <c r="R237" s="187">
        <v>0</v>
      </c>
      <c r="S237" s="187">
        <v>1.1621821999999999</v>
      </c>
      <c r="U237" s="187">
        <v>1.1084800000000001E-2</v>
      </c>
      <c r="W237" s="187">
        <v>1.096328</v>
      </c>
      <c r="AB237" s="187" t="s">
        <v>454</v>
      </c>
      <c r="AC237" s="187" t="s">
        <v>471</v>
      </c>
      <c r="AD237" s="187" t="s">
        <v>436</v>
      </c>
      <c r="AE237" s="187" t="s">
        <v>1049</v>
      </c>
      <c r="AF237" s="187">
        <v>78</v>
      </c>
    </row>
    <row r="238" spans="1:33" x14ac:dyDescent="0.2">
      <c r="A238" s="187" t="s">
        <v>130</v>
      </c>
      <c r="B238" s="187">
        <v>40</v>
      </c>
      <c r="C238" s="187" t="s">
        <v>325</v>
      </c>
      <c r="D238" s="187" t="s">
        <v>326</v>
      </c>
      <c r="E238" s="187">
        <v>0.84899999999999998</v>
      </c>
      <c r="G238" s="187">
        <v>5</v>
      </c>
      <c r="J238" s="187">
        <v>5519</v>
      </c>
      <c r="K238" s="187">
        <v>-39.799999999999997</v>
      </c>
      <c r="L238" s="187">
        <v>74.694576400000003</v>
      </c>
      <c r="M238" s="187">
        <v>103.077</v>
      </c>
      <c r="P238" s="187">
        <v>101.523</v>
      </c>
      <c r="R238" s="187">
        <v>1</v>
      </c>
      <c r="S238" s="187">
        <v>1.1265957</v>
      </c>
      <c r="U238" s="187">
        <v>1.07352E-2</v>
      </c>
      <c r="W238" s="187">
        <v>1.0621210000000001</v>
      </c>
      <c r="AB238" s="187" t="s">
        <v>456</v>
      </c>
      <c r="AC238" s="187" t="s">
        <v>525</v>
      </c>
      <c r="AD238" s="187" t="s">
        <v>438</v>
      </c>
      <c r="AE238" s="187" t="s">
        <v>1049</v>
      </c>
      <c r="AF238" s="187">
        <v>78</v>
      </c>
    </row>
    <row r="239" spans="1:33" x14ac:dyDescent="0.2">
      <c r="A239" s="187" t="s">
        <v>130</v>
      </c>
      <c r="B239" s="187">
        <v>40</v>
      </c>
      <c r="C239" s="187" t="s">
        <v>325</v>
      </c>
      <c r="D239" s="187" t="s">
        <v>326</v>
      </c>
      <c r="E239" s="187">
        <v>0.84899999999999998</v>
      </c>
      <c r="G239" s="187">
        <v>6</v>
      </c>
      <c r="J239" s="187">
        <v>5506</v>
      </c>
      <c r="K239" s="187">
        <v>-40.017000000000003</v>
      </c>
      <c r="L239" s="187">
        <v>74.686435799999998</v>
      </c>
      <c r="M239" s="187">
        <v>103.06399999999999</v>
      </c>
      <c r="P239" s="187">
        <v>101.51</v>
      </c>
      <c r="R239" s="187">
        <v>0</v>
      </c>
      <c r="S239" s="187">
        <v>1.1263504</v>
      </c>
      <c r="U239" s="187">
        <v>1.0732800000000001E-2</v>
      </c>
      <c r="W239" s="187">
        <v>1.0618829999999999</v>
      </c>
      <c r="AB239" s="187" t="s">
        <v>457</v>
      </c>
      <c r="AC239" s="187" t="s">
        <v>458</v>
      </c>
      <c r="AD239" s="187" t="s">
        <v>440</v>
      </c>
      <c r="AE239" s="187" t="s">
        <v>1049</v>
      </c>
      <c r="AF239" s="187">
        <v>78</v>
      </c>
    </row>
    <row r="240" spans="1:33" x14ac:dyDescent="0.2">
      <c r="A240" s="187" t="s">
        <v>130</v>
      </c>
      <c r="B240" s="187">
        <v>41</v>
      </c>
      <c r="C240" s="187" t="s">
        <v>327</v>
      </c>
      <c r="D240" s="187" t="s">
        <v>328</v>
      </c>
      <c r="E240" s="187">
        <v>0.81599999999999995</v>
      </c>
      <c r="G240" s="187">
        <v>1</v>
      </c>
      <c r="H240" s="187">
        <v>5906</v>
      </c>
      <c r="I240" s="187">
        <v>0.11600000000000001</v>
      </c>
      <c r="L240" s="187">
        <v>23.006029699999999</v>
      </c>
      <c r="M240" s="187">
        <v>108.49299999999999</v>
      </c>
      <c r="Q240" s="187">
        <v>107.71299999999999</v>
      </c>
      <c r="R240" s="187">
        <v>0</v>
      </c>
      <c r="T240" s="187">
        <v>0.72463469999999996</v>
      </c>
      <c r="V240" s="187">
        <v>3.6786000000000002E-3</v>
      </c>
      <c r="X240" s="187">
        <v>0.36651400000000001</v>
      </c>
      <c r="Y240" s="187" t="s">
        <v>543</v>
      </c>
      <c r="Z240" s="187" t="s">
        <v>547</v>
      </c>
      <c r="AA240" s="187" t="s">
        <v>1051</v>
      </c>
      <c r="AE240" s="187" t="s">
        <v>1052</v>
      </c>
      <c r="AF240" s="187">
        <v>0</v>
      </c>
      <c r="AG240" s="187">
        <v>4279</v>
      </c>
    </row>
    <row r="241" spans="1:33" x14ac:dyDescent="0.2">
      <c r="A241" s="187" t="s">
        <v>130</v>
      </c>
      <c r="B241" s="187">
        <v>41</v>
      </c>
      <c r="C241" s="187" t="s">
        <v>327</v>
      </c>
      <c r="D241" s="187" t="s">
        <v>328</v>
      </c>
      <c r="E241" s="187">
        <v>0.81599999999999995</v>
      </c>
      <c r="G241" s="187">
        <v>2</v>
      </c>
      <c r="H241" s="187">
        <v>5910</v>
      </c>
      <c r="I241" s="187">
        <v>0</v>
      </c>
      <c r="L241" s="187">
        <v>23.017483200000001</v>
      </c>
      <c r="M241" s="187">
        <v>108.548</v>
      </c>
      <c r="Q241" s="187">
        <v>107.767</v>
      </c>
      <c r="R241" s="187">
        <v>1</v>
      </c>
      <c r="T241" s="187">
        <v>0.72455049999999999</v>
      </c>
      <c r="V241" s="187">
        <v>3.6782E-3</v>
      </c>
      <c r="X241" s="187">
        <v>0.36647200000000002</v>
      </c>
      <c r="Y241" s="187" t="s">
        <v>634</v>
      </c>
      <c r="Z241" s="187" t="s">
        <v>541</v>
      </c>
      <c r="AA241" s="187" t="s">
        <v>873</v>
      </c>
      <c r="AE241" s="187" t="s">
        <v>1052</v>
      </c>
      <c r="AF241" s="187">
        <v>0</v>
      </c>
      <c r="AG241" s="187">
        <v>4281</v>
      </c>
    </row>
    <row r="242" spans="1:33" x14ac:dyDescent="0.2">
      <c r="A242" s="187" t="s">
        <v>130</v>
      </c>
      <c r="B242" s="187">
        <v>41</v>
      </c>
      <c r="C242" s="187" t="s">
        <v>327</v>
      </c>
      <c r="D242" s="187" t="s">
        <v>328</v>
      </c>
      <c r="E242" s="187">
        <v>0.81599999999999995</v>
      </c>
      <c r="F242" s="187" t="s">
        <v>430</v>
      </c>
      <c r="G242" s="187">
        <v>3</v>
      </c>
      <c r="H242" s="187">
        <v>2718</v>
      </c>
      <c r="I242" s="187">
        <v>8.7270000000000003</v>
      </c>
      <c r="L242" s="187">
        <v>11.1532456</v>
      </c>
      <c r="M242" s="187">
        <v>52.326999999999998</v>
      </c>
      <c r="Q242" s="187">
        <v>51.948</v>
      </c>
      <c r="R242" s="187">
        <v>0</v>
      </c>
      <c r="T242" s="187">
        <v>0.73087400000000002</v>
      </c>
      <c r="V242" s="187">
        <v>3.7103000000000001E-3</v>
      </c>
      <c r="X242" s="187">
        <v>0.36965900000000002</v>
      </c>
      <c r="Y242" s="187" t="s">
        <v>553</v>
      </c>
      <c r="Z242" s="187" t="s">
        <v>567</v>
      </c>
      <c r="AA242" s="187" t="s">
        <v>1053</v>
      </c>
      <c r="AE242" s="187" t="s">
        <v>1052</v>
      </c>
      <c r="AF242" s="187">
        <v>0</v>
      </c>
      <c r="AG242" s="187">
        <v>1988</v>
      </c>
    </row>
    <row r="243" spans="1:33" x14ac:dyDescent="0.2">
      <c r="A243" s="187" t="s">
        <v>130</v>
      </c>
      <c r="B243" s="187">
        <v>41</v>
      </c>
      <c r="C243" s="187" t="s">
        <v>327</v>
      </c>
      <c r="D243" s="187" t="s">
        <v>328</v>
      </c>
      <c r="E243" s="187">
        <v>0.81599999999999995</v>
      </c>
      <c r="F243" s="187" t="s">
        <v>434</v>
      </c>
      <c r="G243" s="187">
        <v>4</v>
      </c>
      <c r="J243" s="187">
        <v>6315</v>
      </c>
      <c r="K243" s="187">
        <v>-23.794</v>
      </c>
      <c r="L243" s="187">
        <v>102.0116632</v>
      </c>
      <c r="M243" s="187">
        <v>146.81700000000001</v>
      </c>
      <c r="P243" s="187">
        <v>144.55500000000001</v>
      </c>
      <c r="R243" s="187">
        <v>0</v>
      </c>
      <c r="S243" s="187">
        <v>1.1454877999999999</v>
      </c>
      <c r="U243" s="187">
        <v>1.0914200000000001E-2</v>
      </c>
      <c r="W243" s="187">
        <v>1.079634</v>
      </c>
      <c r="AB243" s="187" t="s">
        <v>454</v>
      </c>
      <c r="AC243" s="187" t="s">
        <v>470</v>
      </c>
      <c r="AD243" s="187" t="s">
        <v>436</v>
      </c>
      <c r="AE243" s="187" t="s">
        <v>1052</v>
      </c>
      <c r="AF243" s="187">
        <v>78</v>
      </c>
    </row>
    <row r="244" spans="1:33" x14ac:dyDescent="0.2">
      <c r="A244" s="187" t="s">
        <v>130</v>
      </c>
      <c r="B244" s="187">
        <v>41</v>
      </c>
      <c r="C244" s="187" t="s">
        <v>327</v>
      </c>
      <c r="D244" s="187" t="s">
        <v>328</v>
      </c>
      <c r="E244" s="187">
        <v>0.81599999999999995</v>
      </c>
      <c r="G244" s="187">
        <v>5</v>
      </c>
      <c r="J244" s="187">
        <v>5509</v>
      </c>
      <c r="K244" s="187">
        <v>-39.799999999999997</v>
      </c>
      <c r="L244" s="187">
        <v>77.582077499999997</v>
      </c>
      <c r="M244" s="187">
        <v>102.861</v>
      </c>
      <c r="P244" s="187">
        <v>101.31</v>
      </c>
      <c r="R244" s="187">
        <v>1</v>
      </c>
      <c r="S244" s="187">
        <v>1.1265715999999999</v>
      </c>
      <c r="U244" s="187">
        <v>1.07352E-2</v>
      </c>
      <c r="W244" s="187">
        <v>1.0621210000000001</v>
      </c>
      <c r="AB244" s="187" t="s">
        <v>483</v>
      </c>
      <c r="AC244" s="187" t="s">
        <v>473</v>
      </c>
      <c r="AD244" s="187" t="s">
        <v>456</v>
      </c>
      <c r="AE244" s="187" t="s">
        <v>1052</v>
      </c>
      <c r="AF244" s="187">
        <v>78</v>
      </c>
    </row>
    <row r="245" spans="1:33" x14ac:dyDescent="0.2">
      <c r="A245" s="187" t="s">
        <v>130</v>
      </c>
      <c r="B245" s="187">
        <v>41</v>
      </c>
      <c r="C245" s="187" t="s">
        <v>327</v>
      </c>
      <c r="D245" s="187" t="s">
        <v>328</v>
      </c>
      <c r="E245" s="187">
        <v>0.81599999999999995</v>
      </c>
      <c r="G245" s="187">
        <v>6</v>
      </c>
      <c r="J245" s="187">
        <v>5499</v>
      </c>
      <c r="K245" s="187">
        <v>-40.021000000000001</v>
      </c>
      <c r="L245" s="187">
        <v>77.7088866</v>
      </c>
      <c r="M245" s="187">
        <v>103.06699999999999</v>
      </c>
      <c r="P245" s="187">
        <v>101.51300000000001</v>
      </c>
      <c r="R245" s="187">
        <v>0</v>
      </c>
      <c r="S245" s="187">
        <v>1.1263221999999999</v>
      </c>
      <c r="U245" s="187">
        <v>1.0732800000000001E-2</v>
      </c>
      <c r="W245" s="187">
        <v>1.0618780000000001</v>
      </c>
      <c r="AB245" s="187" t="s">
        <v>457</v>
      </c>
      <c r="AC245" s="187" t="s">
        <v>441</v>
      </c>
      <c r="AD245" s="187" t="s">
        <v>458</v>
      </c>
      <c r="AE245" s="187" t="s">
        <v>1052</v>
      </c>
      <c r="AF245" s="187">
        <v>78</v>
      </c>
    </row>
    <row r="246" spans="1:33" x14ac:dyDescent="0.2">
      <c r="A246" s="187" t="s">
        <v>130</v>
      </c>
      <c r="B246" s="187">
        <v>42</v>
      </c>
      <c r="C246" s="187" t="s">
        <v>329</v>
      </c>
      <c r="D246" s="187" t="s">
        <v>330</v>
      </c>
      <c r="E246" s="187">
        <v>0.84499999999999997</v>
      </c>
      <c r="G246" s="187">
        <v>1</v>
      </c>
      <c r="H246" s="191">
        <v>5901</v>
      </c>
      <c r="I246" s="191">
        <v>0.109</v>
      </c>
      <c r="L246" s="187">
        <v>22.2056924</v>
      </c>
      <c r="M246" s="187">
        <v>108.44</v>
      </c>
      <c r="Q246" s="191">
        <v>107.66</v>
      </c>
      <c r="R246" s="187">
        <v>0</v>
      </c>
      <c r="T246" s="191">
        <v>0.72463739999999999</v>
      </c>
      <c r="V246" s="191">
        <v>3.6786000000000002E-3</v>
      </c>
      <c r="X246" s="191">
        <v>0.366512</v>
      </c>
      <c r="Y246" s="191" t="s">
        <v>543</v>
      </c>
      <c r="Z246" s="191" t="s">
        <v>428</v>
      </c>
      <c r="AA246" s="191" t="s">
        <v>1054</v>
      </c>
      <c r="AE246" s="187" t="s">
        <v>1055</v>
      </c>
      <c r="AF246" s="187">
        <v>0</v>
      </c>
      <c r="AG246" s="191">
        <v>4276</v>
      </c>
    </row>
    <row r="247" spans="1:33" x14ac:dyDescent="0.2">
      <c r="A247" s="187" t="s">
        <v>130</v>
      </c>
      <c r="B247" s="187">
        <v>42</v>
      </c>
      <c r="C247" s="187" t="s">
        <v>329</v>
      </c>
      <c r="D247" s="187" t="s">
        <v>330</v>
      </c>
      <c r="E247" s="187">
        <v>0.84499999999999997</v>
      </c>
      <c r="G247" s="187">
        <v>2</v>
      </c>
      <c r="H247" s="191">
        <v>5902</v>
      </c>
      <c r="I247" s="191">
        <v>0</v>
      </c>
      <c r="L247" s="187">
        <v>22.215989199999999</v>
      </c>
      <c r="M247" s="187">
        <v>108.491</v>
      </c>
      <c r="Q247" s="191">
        <v>107.711</v>
      </c>
      <c r="R247" s="187">
        <v>1</v>
      </c>
      <c r="T247" s="191">
        <v>0.7245587</v>
      </c>
      <c r="V247" s="191">
        <v>3.6782E-3</v>
      </c>
      <c r="X247" s="191">
        <v>0.36647200000000002</v>
      </c>
      <c r="Y247" s="191" t="s">
        <v>550</v>
      </c>
      <c r="Z247" s="191" t="s">
        <v>541</v>
      </c>
      <c r="AA247" s="191" t="s">
        <v>816</v>
      </c>
      <c r="AE247" s="187" t="s">
        <v>1055</v>
      </c>
      <c r="AF247" s="187">
        <v>0</v>
      </c>
      <c r="AG247" s="191">
        <v>4276</v>
      </c>
    </row>
    <row r="248" spans="1:33" x14ac:dyDescent="0.2">
      <c r="A248" s="187" t="s">
        <v>130</v>
      </c>
      <c r="B248" s="187">
        <v>42</v>
      </c>
      <c r="C248" s="187" t="s">
        <v>329</v>
      </c>
      <c r="D248" s="187" t="s">
        <v>330</v>
      </c>
      <c r="E248" s="187">
        <v>0.84499999999999997</v>
      </c>
      <c r="F248" s="191" t="s">
        <v>430</v>
      </c>
      <c r="G248" s="187">
        <v>3</v>
      </c>
      <c r="H248" s="191">
        <v>2512</v>
      </c>
      <c r="I248" s="191">
        <v>8.1669999999999998</v>
      </c>
      <c r="L248" s="187">
        <v>9.9717924</v>
      </c>
      <c r="M248" s="187">
        <v>48.43</v>
      </c>
      <c r="Q248" s="191">
        <v>48.079000000000001</v>
      </c>
      <c r="R248" s="187">
        <v>0</v>
      </c>
      <c r="T248" s="191">
        <v>0.73047609999999996</v>
      </c>
      <c r="V248" s="191">
        <v>3.7082E-3</v>
      </c>
      <c r="X248" s="191">
        <v>0.369454</v>
      </c>
      <c r="Y248" s="191" t="s">
        <v>553</v>
      </c>
      <c r="Z248" s="191" t="s">
        <v>567</v>
      </c>
      <c r="AA248" s="191" t="s">
        <v>1056</v>
      </c>
      <c r="AE248" s="187" t="s">
        <v>1055</v>
      </c>
      <c r="AF248" s="187">
        <v>0</v>
      </c>
      <c r="AG248" s="191">
        <v>1836</v>
      </c>
    </row>
    <row r="249" spans="1:33" x14ac:dyDescent="0.2">
      <c r="A249" s="187" t="s">
        <v>130</v>
      </c>
      <c r="B249" s="187">
        <v>42</v>
      </c>
      <c r="C249" s="187" t="s">
        <v>329</v>
      </c>
      <c r="D249" s="187" t="s">
        <v>330</v>
      </c>
      <c r="E249" s="187">
        <v>0.84499999999999997</v>
      </c>
      <c r="F249" s="191" t="s">
        <v>434</v>
      </c>
      <c r="G249" s="187">
        <v>4</v>
      </c>
      <c r="J249" s="191">
        <v>5942</v>
      </c>
      <c r="K249" s="191">
        <v>-23.692</v>
      </c>
      <c r="L249" s="187">
        <v>93.9603678</v>
      </c>
      <c r="M249" s="187">
        <v>137.55699999999999</v>
      </c>
      <c r="P249" s="191">
        <v>135.43799999999999</v>
      </c>
      <c r="R249" s="187">
        <v>0</v>
      </c>
      <c r="S249" s="191">
        <v>1.1455900999999999</v>
      </c>
      <c r="U249" s="191">
        <v>1.0915299999999999E-2</v>
      </c>
      <c r="W249" s="191">
        <v>1.079747</v>
      </c>
      <c r="AB249" s="191" t="s">
        <v>454</v>
      </c>
      <c r="AC249" s="191" t="s">
        <v>471</v>
      </c>
      <c r="AD249" s="191" t="s">
        <v>435</v>
      </c>
      <c r="AE249" s="187" t="s">
        <v>1055</v>
      </c>
      <c r="AF249" s="187">
        <v>78</v>
      </c>
    </row>
    <row r="250" spans="1:33" x14ac:dyDescent="0.2">
      <c r="A250" s="187" t="s">
        <v>130</v>
      </c>
      <c r="B250" s="187">
        <v>42</v>
      </c>
      <c r="C250" s="187" t="s">
        <v>329</v>
      </c>
      <c r="D250" s="187" t="s">
        <v>330</v>
      </c>
      <c r="E250" s="187">
        <v>0.84499999999999997</v>
      </c>
      <c r="G250" s="187">
        <v>5</v>
      </c>
      <c r="J250" s="191">
        <v>5516</v>
      </c>
      <c r="K250" s="191">
        <v>-39.799999999999997</v>
      </c>
      <c r="L250" s="187">
        <v>74.931086100000002</v>
      </c>
      <c r="M250" s="187">
        <v>102.88</v>
      </c>
      <c r="P250" s="191">
        <v>101.32899999999999</v>
      </c>
      <c r="R250" s="187">
        <v>1</v>
      </c>
      <c r="S250" s="191">
        <v>1.1265468000000001</v>
      </c>
      <c r="U250" s="191">
        <v>1.07352E-2</v>
      </c>
      <c r="W250" s="191">
        <v>1.0621210000000001</v>
      </c>
      <c r="AB250" s="191" t="s">
        <v>456</v>
      </c>
      <c r="AC250" s="191" t="s">
        <v>484</v>
      </c>
      <c r="AD250" s="191" t="s">
        <v>456</v>
      </c>
      <c r="AE250" s="187" t="s">
        <v>1055</v>
      </c>
      <c r="AF250" s="187">
        <v>78</v>
      </c>
    </row>
    <row r="251" spans="1:33" x14ac:dyDescent="0.2">
      <c r="A251" s="187" t="s">
        <v>130</v>
      </c>
      <c r="B251" s="187">
        <v>42</v>
      </c>
      <c r="C251" s="187" t="s">
        <v>329</v>
      </c>
      <c r="D251" s="187" t="s">
        <v>330</v>
      </c>
      <c r="E251" s="187">
        <v>0.84499999999999997</v>
      </c>
      <c r="G251" s="187">
        <v>6</v>
      </c>
      <c r="J251" s="191">
        <v>5500</v>
      </c>
      <c r="K251" s="191">
        <v>-40.003</v>
      </c>
      <c r="L251" s="187">
        <v>74.998897999999997</v>
      </c>
      <c r="M251" s="187">
        <v>102.994</v>
      </c>
      <c r="P251" s="191">
        <v>101.44199999999999</v>
      </c>
      <c r="R251" s="187">
        <v>0</v>
      </c>
      <c r="S251" s="191">
        <v>1.1263193</v>
      </c>
      <c r="U251" s="191">
        <v>1.0732999999999999E-2</v>
      </c>
      <c r="W251" s="191">
        <v>1.0618989999999999</v>
      </c>
      <c r="AB251" s="191" t="s">
        <v>457</v>
      </c>
      <c r="AC251" s="191" t="s">
        <v>458</v>
      </c>
      <c r="AD251" s="191" t="s">
        <v>458</v>
      </c>
      <c r="AE251" s="187" t="s">
        <v>1055</v>
      </c>
      <c r="AF251" s="187">
        <v>78</v>
      </c>
    </row>
    <row r="252" spans="1:33" x14ac:dyDescent="0.2">
      <c r="A252" s="187" t="s">
        <v>130</v>
      </c>
      <c r="B252" s="187">
        <v>43</v>
      </c>
      <c r="C252" s="187" t="s">
        <v>331</v>
      </c>
      <c r="D252" s="187" t="s">
        <v>332</v>
      </c>
      <c r="E252" s="187">
        <v>0.82799999999999996</v>
      </c>
      <c r="G252" s="187">
        <v>1</v>
      </c>
      <c r="H252" s="191">
        <v>5898</v>
      </c>
      <c r="I252" s="191">
        <v>0.127</v>
      </c>
      <c r="L252" s="187">
        <v>22.6663274</v>
      </c>
      <c r="M252" s="187">
        <v>108.46299999999999</v>
      </c>
      <c r="Q252" s="191">
        <v>107.68300000000001</v>
      </c>
      <c r="R252" s="187">
        <v>0</v>
      </c>
      <c r="T252" s="191">
        <v>0.72463860000000002</v>
      </c>
      <c r="V252" s="191">
        <v>3.6787E-3</v>
      </c>
      <c r="X252" s="191">
        <v>0.36651800000000001</v>
      </c>
      <c r="Y252" s="191" t="s">
        <v>543</v>
      </c>
      <c r="Z252" s="191" t="s">
        <v>547</v>
      </c>
      <c r="AA252" s="191" t="s">
        <v>799</v>
      </c>
      <c r="AE252" s="187" t="s">
        <v>1057</v>
      </c>
      <c r="AF252" s="187">
        <v>0</v>
      </c>
      <c r="AG252" s="191">
        <v>4273</v>
      </c>
    </row>
    <row r="253" spans="1:33" x14ac:dyDescent="0.2">
      <c r="A253" s="187" t="s">
        <v>130</v>
      </c>
      <c r="B253" s="187">
        <v>43</v>
      </c>
      <c r="C253" s="187" t="s">
        <v>331</v>
      </c>
      <c r="D253" s="187" t="s">
        <v>332</v>
      </c>
      <c r="E253" s="187">
        <v>0.82799999999999996</v>
      </c>
      <c r="G253" s="187">
        <v>2</v>
      </c>
      <c r="H253" s="191">
        <v>5905</v>
      </c>
      <c r="I253" s="191">
        <v>0</v>
      </c>
      <c r="L253" s="187">
        <v>22.695476500000002</v>
      </c>
      <c r="M253" s="187">
        <v>108.604</v>
      </c>
      <c r="Q253" s="191">
        <v>107.82299999999999</v>
      </c>
      <c r="R253" s="187">
        <v>1</v>
      </c>
      <c r="T253" s="191">
        <v>0.72454669999999999</v>
      </c>
      <c r="V253" s="191">
        <v>3.6782E-3</v>
      </c>
      <c r="X253" s="191">
        <v>0.36647200000000002</v>
      </c>
      <c r="Y253" s="191" t="s">
        <v>634</v>
      </c>
      <c r="Z253" s="191" t="s">
        <v>541</v>
      </c>
      <c r="AA253" s="191" t="s">
        <v>933</v>
      </c>
      <c r="AE253" s="187" t="s">
        <v>1057</v>
      </c>
      <c r="AF253" s="187">
        <v>0</v>
      </c>
      <c r="AG253" s="191">
        <v>4278</v>
      </c>
    </row>
    <row r="254" spans="1:33" x14ac:dyDescent="0.2">
      <c r="A254" s="187" t="s">
        <v>130</v>
      </c>
      <c r="B254" s="187">
        <v>43</v>
      </c>
      <c r="C254" s="187" t="s">
        <v>331</v>
      </c>
      <c r="D254" s="187" t="s">
        <v>332</v>
      </c>
      <c r="E254" s="187">
        <v>0.82799999999999996</v>
      </c>
      <c r="F254" s="191" t="s">
        <v>430</v>
      </c>
      <c r="G254" s="187">
        <v>3</v>
      </c>
      <c r="H254" s="191">
        <v>2687</v>
      </c>
      <c r="I254" s="191">
        <v>8.798</v>
      </c>
      <c r="L254" s="187">
        <v>10.8772006</v>
      </c>
      <c r="M254" s="187">
        <v>51.78</v>
      </c>
      <c r="Q254" s="191">
        <v>51.404000000000003</v>
      </c>
      <c r="R254" s="187">
        <v>0</v>
      </c>
      <c r="T254" s="191">
        <v>0.73092120000000005</v>
      </c>
      <c r="V254" s="191">
        <v>3.7106000000000001E-3</v>
      </c>
      <c r="X254" s="191">
        <v>0.36968400000000001</v>
      </c>
      <c r="Y254" s="191" t="s">
        <v>553</v>
      </c>
      <c r="Z254" s="191" t="s">
        <v>558</v>
      </c>
      <c r="AA254" s="191" t="s">
        <v>934</v>
      </c>
      <c r="AE254" s="187" t="s">
        <v>1057</v>
      </c>
      <c r="AF254" s="187">
        <v>0</v>
      </c>
      <c r="AG254" s="191">
        <v>1965</v>
      </c>
    </row>
    <row r="255" spans="1:33" x14ac:dyDescent="0.2">
      <c r="A255" s="187" t="s">
        <v>130</v>
      </c>
      <c r="B255" s="187">
        <v>43</v>
      </c>
      <c r="C255" s="187" t="s">
        <v>331</v>
      </c>
      <c r="D255" s="187" t="s">
        <v>332</v>
      </c>
      <c r="E255" s="187">
        <v>0.82799999999999996</v>
      </c>
      <c r="F255" s="191" t="s">
        <v>434</v>
      </c>
      <c r="G255" s="187">
        <v>4</v>
      </c>
      <c r="J255" s="191">
        <v>6167</v>
      </c>
      <c r="K255" s="191">
        <v>-23.709</v>
      </c>
      <c r="L255" s="187">
        <v>98.802649500000001</v>
      </c>
      <c r="M255" s="187">
        <v>143.31200000000001</v>
      </c>
      <c r="P255" s="191">
        <v>141.10400000000001</v>
      </c>
      <c r="R255" s="187">
        <v>0</v>
      </c>
      <c r="S255" s="191">
        <v>1.1455803</v>
      </c>
      <c r="U255" s="191">
        <v>1.09151E-2</v>
      </c>
      <c r="W255" s="191">
        <v>1.0797270000000001</v>
      </c>
      <c r="AB255" s="191" t="s">
        <v>454</v>
      </c>
      <c r="AC255" s="191" t="s">
        <v>471</v>
      </c>
      <c r="AD255" s="191" t="s">
        <v>435</v>
      </c>
      <c r="AE255" s="187" t="s">
        <v>1057</v>
      </c>
      <c r="AF255" s="187">
        <v>78</v>
      </c>
    </row>
    <row r="256" spans="1:33" x14ac:dyDescent="0.2">
      <c r="A256" s="187" t="s">
        <v>130</v>
      </c>
      <c r="B256" s="187">
        <v>43</v>
      </c>
      <c r="C256" s="187" t="s">
        <v>331</v>
      </c>
      <c r="D256" s="187" t="s">
        <v>332</v>
      </c>
      <c r="E256" s="187">
        <v>0.82799999999999996</v>
      </c>
      <c r="G256" s="187">
        <v>5</v>
      </c>
      <c r="J256" s="191">
        <v>5504</v>
      </c>
      <c r="K256" s="191">
        <v>-39.799999999999997</v>
      </c>
      <c r="L256" s="187">
        <v>76.477620000000002</v>
      </c>
      <c r="M256" s="187">
        <v>102.89400000000001</v>
      </c>
      <c r="P256" s="191">
        <v>101.342</v>
      </c>
      <c r="R256" s="187">
        <v>1</v>
      </c>
      <c r="S256" s="191">
        <v>1.1265651000000001</v>
      </c>
      <c r="U256" s="191">
        <v>1.07352E-2</v>
      </c>
      <c r="W256" s="191">
        <v>1.0621210000000001</v>
      </c>
      <c r="AB256" s="191" t="s">
        <v>483</v>
      </c>
      <c r="AC256" s="191" t="s">
        <v>484</v>
      </c>
      <c r="AD256" s="191" t="s">
        <v>456</v>
      </c>
      <c r="AE256" s="187" t="s">
        <v>1057</v>
      </c>
      <c r="AF256" s="187">
        <v>78</v>
      </c>
    </row>
    <row r="257" spans="1:33" x14ac:dyDescent="0.2">
      <c r="A257" s="187" t="s">
        <v>130</v>
      </c>
      <c r="B257" s="187">
        <v>43</v>
      </c>
      <c r="C257" s="187" t="s">
        <v>331</v>
      </c>
      <c r="D257" s="187" t="s">
        <v>332</v>
      </c>
      <c r="E257" s="187">
        <v>0.82799999999999996</v>
      </c>
      <c r="G257" s="187">
        <v>6</v>
      </c>
      <c r="J257" s="191">
        <v>5496</v>
      </c>
      <c r="K257" s="191">
        <v>-40.021999999999998</v>
      </c>
      <c r="L257" s="187">
        <v>76.559917299999995</v>
      </c>
      <c r="M257" s="187">
        <v>103.029</v>
      </c>
      <c r="P257" s="191">
        <v>101.476</v>
      </c>
      <c r="R257" s="187">
        <v>0</v>
      </c>
      <c r="S257" s="191">
        <v>1.1263148999999999</v>
      </c>
      <c r="U257" s="191">
        <v>1.07327E-2</v>
      </c>
      <c r="W257" s="191">
        <v>1.0618780000000001</v>
      </c>
      <c r="AB257" s="191" t="s">
        <v>457</v>
      </c>
      <c r="AC257" s="191" t="s">
        <v>458</v>
      </c>
      <c r="AD257" s="191" t="s">
        <v>458</v>
      </c>
      <c r="AE257" s="187" t="s">
        <v>1057</v>
      </c>
      <c r="AF257" s="187">
        <v>78</v>
      </c>
    </row>
    <row r="258" spans="1:33" x14ac:dyDescent="0.2">
      <c r="A258" s="187" t="s">
        <v>130</v>
      </c>
      <c r="B258" s="187">
        <v>44</v>
      </c>
      <c r="C258" s="187" t="s">
        <v>333</v>
      </c>
      <c r="D258" s="187" t="s">
        <v>334</v>
      </c>
      <c r="E258" s="187">
        <v>0.83299999999999996</v>
      </c>
      <c r="G258" s="187">
        <v>1</v>
      </c>
      <c r="H258" s="191">
        <v>5903</v>
      </c>
      <c r="I258" s="191">
        <v>0.11600000000000001</v>
      </c>
      <c r="L258" s="187">
        <v>22.5171083</v>
      </c>
      <c r="M258" s="187">
        <v>108.399</v>
      </c>
      <c r="Q258" s="191">
        <v>107.619</v>
      </c>
      <c r="R258" s="187">
        <v>0</v>
      </c>
      <c r="T258" s="191">
        <v>0.72463909999999998</v>
      </c>
      <c r="V258" s="191">
        <v>3.6786000000000002E-3</v>
      </c>
      <c r="X258" s="191">
        <v>0.36651400000000001</v>
      </c>
      <c r="Y258" s="191" t="s">
        <v>543</v>
      </c>
      <c r="Z258" s="191" t="s">
        <v>428</v>
      </c>
      <c r="AA258" s="191" t="s">
        <v>1058</v>
      </c>
      <c r="AE258" s="187" t="s">
        <v>1059</v>
      </c>
      <c r="AF258" s="187">
        <v>0</v>
      </c>
      <c r="AG258" s="191">
        <v>4277</v>
      </c>
    </row>
    <row r="259" spans="1:33" x14ac:dyDescent="0.2">
      <c r="A259" s="187" t="s">
        <v>130</v>
      </c>
      <c r="B259" s="187">
        <v>44</v>
      </c>
      <c r="C259" s="187" t="s">
        <v>333</v>
      </c>
      <c r="D259" s="187" t="s">
        <v>334</v>
      </c>
      <c r="E259" s="187">
        <v>0.83299999999999996</v>
      </c>
      <c r="G259" s="187">
        <v>2</v>
      </c>
      <c r="H259" s="191">
        <v>5903</v>
      </c>
      <c r="I259" s="191">
        <v>0</v>
      </c>
      <c r="L259" s="187">
        <v>22.526989499999999</v>
      </c>
      <c r="M259" s="187">
        <v>108.447</v>
      </c>
      <c r="Q259" s="191">
        <v>107.667</v>
      </c>
      <c r="R259" s="187">
        <v>1</v>
      </c>
      <c r="T259" s="191">
        <v>0.72455499999999995</v>
      </c>
      <c r="V259" s="191">
        <v>3.6782E-3</v>
      </c>
      <c r="X259" s="191">
        <v>0.36647200000000002</v>
      </c>
      <c r="Y259" s="191" t="s">
        <v>550</v>
      </c>
      <c r="Z259" s="191" t="s">
        <v>541</v>
      </c>
      <c r="AA259" s="191" t="s">
        <v>1060</v>
      </c>
      <c r="AE259" s="187" t="s">
        <v>1059</v>
      </c>
      <c r="AF259" s="187">
        <v>0</v>
      </c>
      <c r="AG259" s="191">
        <v>4277</v>
      </c>
    </row>
    <row r="260" spans="1:33" x14ac:dyDescent="0.2">
      <c r="A260" s="187" t="s">
        <v>130</v>
      </c>
      <c r="B260" s="187">
        <v>44</v>
      </c>
      <c r="C260" s="187" t="s">
        <v>333</v>
      </c>
      <c r="D260" s="187" t="s">
        <v>334</v>
      </c>
      <c r="E260" s="187">
        <v>0.83299999999999996</v>
      </c>
      <c r="F260" s="191" t="s">
        <v>430</v>
      </c>
      <c r="G260" s="187">
        <v>3</v>
      </c>
      <c r="H260" s="191">
        <v>2405</v>
      </c>
      <c r="I260" s="191">
        <v>5.9550000000000001</v>
      </c>
      <c r="L260" s="187">
        <v>9.7193007999999992</v>
      </c>
      <c r="M260" s="187">
        <v>46.524999999999999</v>
      </c>
      <c r="Q260" s="191">
        <v>46.188000000000002</v>
      </c>
      <c r="R260" s="187">
        <v>0</v>
      </c>
      <c r="T260" s="191">
        <v>0.72886980000000001</v>
      </c>
      <c r="V260" s="191">
        <v>3.7001E-3</v>
      </c>
      <c r="X260" s="191">
        <v>0.36864599999999997</v>
      </c>
      <c r="Y260" s="191" t="s">
        <v>543</v>
      </c>
      <c r="Z260" s="191" t="s">
        <v>567</v>
      </c>
      <c r="AA260" s="191" t="s">
        <v>1061</v>
      </c>
      <c r="AE260" s="187" t="s">
        <v>1059</v>
      </c>
      <c r="AF260" s="187">
        <v>0</v>
      </c>
      <c r="AG260" s="191">
        <v>1754</v>
      </c>
    </row>
    <row r="261" spans="1:33" x14ac:dyDescent="0.2">
      <c r="A261" s="187" t="s">
        <v>130</v>
      </c>
      <c r="B261" s="187">
        <v>44</v>
      </c>
      <c r="C261" s="187" t="s">
        <v>333</v>
      </c>
      <c r="D261" s="187" t="s">
        <v>334</v>
      </c>
      <c r="E261" s="187">
        <v>0.83299999999999996</v>
      </c>
      <c r="F261" s="191" t="s">
        <v>434</v>
      </c>
      <c r="G261" s="187">
        <v>4</v>
      </c>
      <c r="J261" s="191">
        <v>5448</v>
      </c>
      <c r="K261" s="191">
        <v>-23.901</v>
      </c>
      <c r="L261" s="187">
        <v>89.037546000000006</v>
      </c>
      <c r="M261" s="187">
        <v>125.637</v>
      </c>
      <c r="P261" s="191">
        <v>123.70099999999999</v>
      </c>
      <c r="R261" s="187">
        <v>0</v>
      </c>
      <c r="S261" s="191">
        <v>1.1454234000000001</v>
      </c>
      <c r="U261" s="191">
        <v>1.0913000000000001E-2</v>
      </c>
      <c r="W261" s="191">
        <v>1.0795170000000001</v>
      </c>
      <c r="AB261" s="191" t="s">
        <v>454</v>
      </c>
      <c r="AC261" s="191" t="s">
        <v>471</v>
      </c>
      <c r="AD261" s="191" t="s">
        <v>482</v>
      </c>
      <c r="AE261" s="187" t="s">
        <v>1059</v>
      </c>
      <c r="AF261" s="187">
        <v>78</v>
      </c>
    </row>
    <row r="262" spans="1:33" x14ac:dyDescent="0.2">
      <c r="A262" s="187" t="s">
        <v>130</v>
      </c>
      <c r="B262" s="187">
        <v>44</v>
      </c>
      <c r="C262" s="187" t="s">
        <v>333</v>
      </c>
      <c r="D262" s="187" t="s">
        <v>334</v>
      </c>
      <c r="E262" s="187">
        <v>0.83299999999999996</v>
      </c>
      <c r="G262" s="187">
        <v>5</v>
      </c>
      <c r="J262" s="191">
        <v>5506</v>
      </c>
      <c r="K262" s="191">
        <v>-39.799999999999997</v>
      </c>
      <c r="L262" s="187">
        <v>75.993154799999999</v>
      </c>
      <c r="M262" s="187">
        <v>102.851</v>
      </c>
      <c r="P262" s="191">
        <v>101.301</v>
      </c>
      <c r="R262" s="187">
        <v>1</v>
      </c>
      <c r="S262" s="191">
        <v>1.1265874</v>
      </c>
      <c r="U262" s="191">
        <v>1.07352E-2</v>
      </c>
      <c r="W262" s="191">
        <v>1.0621210000000001</v>
      </c>
      <c r="AB262" s="191" t="s">
        <v>456</v>
      </c>
      <c r="AC262" s="191" t="s">
        <v>525</v>
      </c>
      <c r="AD262" s="191" t="s">
        <v>455</v>
      </c>
      <c r="AE262" s="187" t="s">
        <v>1059</v>
      </c>
      <c r="AF262" s="187">
        <v>78</v>
      </c>
    </row>
    <row r="263" spans="1:33" x14ac:dyDescent="0.2">
      <c r="A263" s="187" t="s">
        <v>130</v>
      </c>
      <c r="B263" s="187">
        <v>44</v>
      </c>
      <c r="C263" s="187" t="s">
        <v>333</v>
      </c>
      <c r="D263" s="187" t="s">
        <v>334</v>
      </c>
      <c r="E263" s="187">
        <v>0.83299999999999996</v>
      </c>
      <c r="G263" s="187">
        <v>6</v>
      </c>
      <c r="J263" s="191">
        <v>5503</v>
      </c>
      <c r="K263" s="191">
        <v>-40.03</v>
      </c>
      <c r="L263" s="187">
        <v>76.149517599999996</v>
      </c>
      <c r="M263" s="187">
        <v>103.111</v>
      </c>
      <c r="P263" s="191">
        <v>101.557</v>
      </c>
      <c r="R263" s="187">
        <v>0</v>
      </c>
      <c r="S263" s="191">
        <v>1.1263278000000001</v>
      </c>
      <c r="U263" s="191">
        <v>1.07327E-2</v>
      </c>
      <c r="W263" s="191">
        <v>1.061869</v>
      </c>
      <c r="AB263" s="191" t="s">
        <v>439</v>
      </c>
      <c r="AC263" s="191" t="s">
        <v>440</v>
      </c>
      <c r="AD263" s="191" t="s">
        <v>440</v>
      </c>
      <c r="AE263" s="187" t="s">
        <v>1059</v>
      </c>
      <c r="AF263" s="187">
        <v>78</v>
      </c>
    </row>
    <row r="264" spans="1:33" x14ac:dyDescent="0.2">
      <c r="A264" s="187" t="s">
        <v>130</v>
      </c>
      <c r="B264" s="187">
        <v>45</v>
      </c>
      <c r="C264" s="187" t="s">
        <v>335</v>
      </c>
      <c r="D264" s="187" t="s">
        <v>336</v>
      </c>
      <c r="E264" s="187">
        <v>0.84499999999999997</v>
      </c>
      <c r="G264" s="187">
        <v>1</v>
      </c>
      <c r="H264" s="191">
        <v>5891</v>
      </c>
      <c r="I264" s="191">
        <v>0.104</v>
      </c>
      <c r="L264" s="187">
        <v>22.1724858</v>
      </c>
      <c r="M264" s="187">
        <v>108.276</v>
      </c>
      <c r="Q264" s="191">
        <v>107.497</v>
      </c>
      <c r="R264" s="187">
        <v>0</v>
      </c>
      <c r="T264" s="191">
        <v>0.72462280000000001</v>
      </c>
      <c r="V264" s="191">
        <v>3.6786000000000002E-3</v>
      </c>
      <c r="X264" s="191">
        <v>0.36651</v>
      </c>
      <c r="Y264" s="191" t="s">
        <v>553</v>
      </c>
      <c r="Z264" s="191" t="s">
        <v>547</v>
      </c>
      <c r="AA264" s="191" t="s">
        <v>1062</v>
      </c>
      <c r="AE264" s="187" t="s">
        <v>1063</v>
      </c>
      <c r="AF264" s="187">
        <v>0</v>
      </c>
      <c r="AG264" s="191">
        <v>4269</v>
      </c>
    </row>
    <row r="265" spans="1:33" x14ac:dyDescent="0.2">
      <c r="A265" s="187" t="s">
        <v>130</v>
      </c>
      <c r="B265" s="187">
        <v>45</v>
      </c>
      <c r="C265" s="187" t="s">
        <v>335</v>
      </c>
      <c r="D265" s="187" t="s">
        <v>336</v>
      </c>
      <c r="E265" s="187">
        <v>0.84499999999999997</v>
      </c>
      <c r="G265" s="187">
        <v>2</v>
      </c>
      <c r="H265" s="191">
        <v>5902</v>
      </c>
      <c r="I265" s="191">
        <v>0</v>
      </c>
      <c r="L265" s="187">
        <v>22.198098300000002</v>
      </c>
      <c r="M265" s="187">
        <v>108.40300000000001</v>
      </c>
      <c r="Q265" s="191">
        <v>107.623</v>
      </c>
      <c r="R265" s="187">
        <v>1</v>
      </c>
      <c r="T265" s="191">
        <v>0.72454719999999995</v>
      </c>
      <c r="V265" s="191">
        <v>3.6782E-3</v>
      </c>
      <c r="X265" s="191">
        <v>0.36647200000000002</v>
      </c>
      <c r="Y265" s="191" t="s">
        <v>634</v>
      </c>
      <c r="Z265" s="191" t="s">
        <v>541</v>
      </c>
      <c r="AA265" s="191" t="s">
        <v>1064</v>
      </c>
      <c r="AE265" s="187" t="s">
        <v>1063</v>
      </c>
      <c r="AF265" s="187">
        <v>0</v>
      </c>
      <c r="AG265" s="191">
        <v>4276</v>
      </c>
    </row>
    <row r="266" spans="1:33" x14ac:dyDescent="0.2">
      <c r="A266" s="187" t="s">
        <v>130</v>
      </c>
      <c r="B266" s="187">
        <v>45</v>
      </c>
      <c r="C266" s="187" t="s">
        <v>335</v>
      </c>
      <c r="D266" s="187" t="s">
        <v>336</v>
      </c>
      <c r="E266" s="187">
        <v>0.84499999999999997</v>
      </c>
      <c r="F266" s="191" t="s">
        <v>430</v>
      </c>
      <c r="G266" s="187">
        <v>3</v>
      </c>
      <c r="H266" s="191">
        <v>2336</v>
      </c>
      <c r="I266" s="191">
        <v>5.9189999999999996</v>
      </c>
      <c r="L266" s="187">
        <v>9.3198962999999999</v>
      </c>
      <c r="M266" s="187">
        <v>45.250999999999998</v>
      </c>
      <c r="Q266" s="191">
        <v>44.923000000000002</v>
      </c>
      <c r="R266" s="187">
        <v>0</v>
      </c>
      <c r="T266" s="191">
        <v>0.72883600000000004</v>
      </c>
      <c r="V266" s="191">
        <v>3.7000000000000002E-3</v>
      </c>
      <c r="X266" s="191">
        <v>0.36863299999999999</v>
      </c>
      <c r="Y266" s="191" t="s">
        <v>553</v>
      </c>
      <c r="Z266" s="191" t="s">
        <v>558</v>
      </c>
      <c r="AA266" s="191" t="s">
        <v>1053</v>
      </c>
      <c r="AE266" s="187" t="s">
        <v>1063</v>
      </c>
      <c r="AF266" s="187">
        <v>0</v>
      </c>
      <c r="AG266" s="191">
        <v>1704</v>
      </c>
    </row>
    <row r="267" spans="1:33" x14ac:dyDescent="0.2">
      <c r="A267" s="187" t="s">
        <v>130</v>
      </c>
      <c r="B267" s="187">
        <v>45</v>
      </c>
      <c r="C267" s="187" t="s">
        <v>335</v>
      </c>
      <c r="D267" s="187" t="s">
        <v>336</v>
      </c>
      <c r="E267" s="187">
        <v>0.84499999999999997</v>
      </c>
      <c r="F267" s="191" t="s">
        <v>434</v>
      </c>
      <c r="G267" s="187">
        <v>4</v>
      </c>
      <c r="J267" s="191">
        <v>5373</v>
      </c>
      <c r="K267" s="191">
        <v>-23.812999999999999</v>
      </c>
      <c r="L267" s="187">
        <v>86.770562600000005</v>
      </c>
      <c r="M267" s="187">
        <v>123.77</v>
      </c>
      <c r="P267" s="191">
        <v>121.863</v>
      </c>
      <c r="R267" s="187">
        <v>0</v>
      </c>
      <c r="S267" s="191">
        <v>1.1455172</v>
      </c>
      <c r="U267" s="191">
        <v>1.0914E-2</v>
      </c>
      <c r="W267" s="191">
        <v>1.0796140000000001</v>
      </c>
      <c r="AB267" s="191" t="s">
        <v>454</v>
      </c>
      <c r="AC267" s="191" t="s">
        <v>470</v>
      </c>
      <c r="AD267" s="191" t="s">
        <v>482</v>
      </c>
      <c r="AE267" s="187" t="s">
        <v>1063</v>
      </c>
      <c r="AF267" s="187">
        <v>78</v>
      </c>
    </row>
    <row r="268" spans="1:33" x14ac:dyDescent="0.2">
      <c r="A268" s="187" t="s">
        <v>130</v>
      </c>
      <c r="B268" s="187">
        <v>45</v>
      </c>
      <c r="C268" s="187" t="s">
        <v>335</v>
      </c>
      <c r="D268" s="187" t="s">
        <v>336</v>
      </c>
      <c r="E268" s="187">
        <v>0.84499999999999997</v>
      </c>
      <c r="G268" s="187">
        <v>5</v>
      </c>
      <c r="J268" s="191">
        <v>5509</v>
      </c>
      <c r="K268" s="191">
        <v>-39.799999999999997</v>
      </c>
      <c r="L268" s="187">
        <v>74.942671700000005</v>
      </c>
      <c r="M268" s="187">
        <v>102.9</v>
      </c>
      <c r="P268" s="191">
        <v>101.348</v>
      </c>
      <c r="R268" s="187">
        <v>1</v>
      </c>
      <c r="S268" s="191">
        <v>1.1265864999999999</v>
      </c>
      <c r="U268" s="191">
        <v>1.07352E-2</v>
      </c>
      <c r="W268" s="191">
        <v>1.0621210000000001</v>
      </c>
      <c r="AB268" s="191" t="s">
        <v>438</v>
      </c>
      <c r="AC268" s="191" t="s">
        <v>483</v>
      </c>
      <c r="AD268" s="191" t="s">
        <v>455</v>
      </c>
      <c r="AE268" s="187" t="s">
        <v>1063</v>
      </c>
      <c r="AF268" s="187">
        <v>78</v>
      </c>
    </row>
    <row r="269" spans="1:33" x14ac:dyDescent="0.2">
      <c r="A269" s="187" t="s">
        <v>130</v>
      </c>
      <c r="B269" s="187">
        <v>45</v>
      </c>
      <c r="C269" s="187" t="s">
        <v>335</v>
      </c>
      <c r="D269" s="187" t="s">
        <v>336</v>
      </c>
      <c r="E269" s="187">
        <v>0.84499999999999997</v>
      </c>
      <c r="G269" s="187">
        <v>6</v>
      </c>
      <c r="J269" s="191">
        <v>5500</v>
      </c>
      <c r="K269" s="191">
        <v>-40.014000000000003</v>
      </c>
      <c r="L269" s="187">
        <v>75.076827300000005</v>
      </c>
      <c r="M269" s="187">
        <v>103.126</v>
      </c>
      <c r="P269" s="191">
        <v>101.571</v>
      </c>
      <c r="R269" s="187">
        <v>0</v>
      </c>
      <c r="S269" s="191">
        <v>1.1263448</v>
      </c>
      <c r="U269" s="191">
        <v>1.0732800000000001E-2</v>
      </c>
      <c r="W269" s="191">
        <v>1.0618860000000001</v>
      </c>
      <c r="AB269" s="191" t="s">
        <v>439</v>
      </c>
      <c r="AC269" s="191" t="s">
        <v>440</v>
      </c>
      <c r="AD269" s="191" t="s">
        <v>485</v>
      </c>
      <c r="AE269" s="187" t="s">
        <v>1063</v>
      </c>
      <c r="AF269" s="187">
        <v>78</v>
      </c>
    </row>
    <row r="270" spans="1:33" x14ac:dyDescent="0.2">
      <c r="A270" s="187" t="s">
        <v>130</v>
      </c>
      <c r="B270" s="187">
        <v>46</v>
      </c>
      <c r="C270" s="187" t="s">
        <v>337</v>
      </c>
      <c r="D270" s="187" t="s">
        <v>338</v>
      </c>
      <c r="E270" s="187">
        <v>0.80100000000000005</v>
      </c>
      <c r="G270" s="187">
        <v>1</v>
      </c>
      <c r="H270" s="191">
        <v>5889</v>
      </c>
      <c r="I270" s="191">
        <v>0.10199999999999999</v>
      </c>
      <c r="L270" s="187">
        <v>23.385018800000001</v>
      </c>
      <c r="M270" s="187">
        <v>108.251</v>
      </c>
      <c r="Q270" s="191">
        <v>107.47199999999999</v>
      </c>
      <c r="R270" s="187">
        <v>0</v>
      </c>
      <c r="T270" s="191">
        <v>0.72462879999999996</v>
      </c>
      <c r="V270" s="191">
        <v>3.6786000000000002E-3</v>
      </c>
      <c r="X270" s="191">
        <v>0.36650899999999997</v>
      </c>
      <c r="Y270" s="191" t="s">
        <v>553</v>
      </c>
      <c r="Z270" s="191" t="s">
        <v>547</v>
      </c>
      <c r="AA270" s="191" t="s">
        <v>1065</v>
      </c>
      <c r="AE270" s="187" t="s">
        <v>1066</v>
      </c>
      <c r="AF270" s="187">
        <v>0</v>
      </c>
      <c r="AG270" s="191">
        <v>4267</v>
      </c>
    </row>
    <row r="271" spans="1:33" x14ac:dyDescent="0.2">
      <c r="A271" s="187" t="s">
        <v>130</v>
      </c>
      <c r="B271" s="187">
        <v>46</v>
      </c>
      <c r="C271" s="187" t="s">
        <v>337</v>
      </c>
      <c r="D271" s="187" t="s">
        <v>338</v>
      </c>
      <c r="E271" s="187">
        <v>0.80100000000000005</v>
      </c>
      <c r="G271" s="187">
        <v>2</v>
      </c>
      <c r="H271" s="191">
        <v>5900</v>
      </c>
      <c r="I271" s="191">
        <v>0</v>
      </c>
      <c r="L271" s="187">
        <v>23.431757300000001</v>
      </c>
      <c r="M271" s="187">
        <v>108.47</v>
      </c>
      <c r="Q271" s="191">
        <v>107.68899999999999</v>
      </c>
      <c r="R271" s="187">
        <v>1</v>
      </c>
      <c r="T271" s="191">
        <v>0.72455510000000001</v>
      </c>
      <c r="V271" s="191">
        <v>3.6782E-3</v>
      </c>
      <c r="X271" s="191">
        <v>0.36647200000000002</v>
      </c>
      <c r="Y271" s="191" t="s">
        <v>634</v>
      </c>
      <c r="Z271" s="191" t="s">
        <v>551</v>
      </c>
      <c r="AA271" s="191" t="s">
        <v>1067</v>
      </c>
      <c r="AE271" s="187" t="s">
        <v>1066</v>
      </c>
      <c r="AF271" s="187">
        <v>0</v>
      </c>
      <c r="AG271" s="191">
        <v>4275</v>
      </c>
    </row>
    <row r="272" spans="1:33" x14ac:dyDescent="0.2">
      <c r="A272" s="187" t="s">
        <v>130</v>
      </c>
      <c r="B272" s="187">
        <v>46</v>
      </c>
      <c r="C272" s="187" t="s">
        <v>337</v>
      </c>
      <c r="D272" s="187" t="s">
        <v>338</v>
      </c>
      <c r="E272" s="187">
        <v>0.80100000000000005</v>
      </c>
      <c r="F272" s="191" t="s">
        <v>430</v>
      </c>
      <c r="G272" s="187">
        <v>3</v>
      </c>
      <c r="H272" s="191">
        <v>2414</v>
      </c>
      <c r="I272" s="191">
        <v>6.0289999999999999</v>
      </c>
      <c r="L272" s="187">
        <v>10.148097699999999</v>
      </c>
      <c r="M272" s="187">
        <v>46.712000000000003</v>
      </c>
      <c r="Q272" s="191">
        <v>46.374000000000002</v>
      </c>
      <c r="R272" s="187">
        <v>0</v>
      </c>
      <c r="T272" s="191">
        <v>0.7289234</v>
      </c>
      <c r="V272" s="191">
        <v>3.7004E-3</v>
      </c>
      <c r="X272" s="191">
        <v>0.36867299999999997</v>
      </c>
      <c r="Y272" s="191" t="s">
        <v>572</v>
      </c>
      <c r="Z272" s="191" t="s">
        <v>558</v>
      </c>
      <c r="AA272" s="191" t="s">
        <v>1068</v>
      </c>
      <c r="AE272" s="187" t="s">
        <v>1066</v>
      </c>
      <c r="AF272" s="187">
        <v>0</v>
      </c>
      <c r="AG272" s="191">
        <v>1761</v>
      </c>
    </row>
    <row r="273" spans="1:33" x14ac:dyDescent="0.2">
      <c r="A273" s="187" t="s">
        <v>130</v>
      </c>
      <c r="B273" s="187">
        <v>46</v>
      </c>
      <c r="C273" s="187" t="s">
        <v>337</v>
      </c>
      <c r="D273" s="187" t="s">
        <v>338</v>
      </c>
      <c r="E273" s="187">
        <v>0.80100000000000005</v>
      </c>
      <c r="F273" s="191" t="s">
        <v>434</v>
      </c>
      <c r="G273" s="187">
        <v>4</v>
      </c>
      <c r="J273" s="191">
        <v>5526</v>
      </c>
      <c r="K273" s="191">
        <v>-23.8</v>
      </c>
      <c r="L273" s="187">
        <v>93.702508899999998</v>
      </c>
      <c r="M273" s="187">
        <v>127.611</v>
      </c>
      <c r="P273" s="191">
        <v>125.645</v>
      </c>
      <c r="R273" s="187">
        <v>0</v>
      </c>
      <c r="S273" s="191">
        <v>1.1455017999999999</v>
      </c>
      <c r="U273" s="191">
        <v>1.0914099999999999E-2</v>
      </c>
      <c r="W273" s="191">
        <v>1.079628</v>
      </c>
      <c r="AB273" s="191" t="s">
        <v>454</v>
      </c>
      <c r="AC273" s="191" t="s">
        <v>471</v>
      </c>
      <c r="AD273" s="191" t="s">
        <v>436</v>
      </c>
      <c r="AE273" s="187" t="s">
        <v>1066</v>
      </c>
      <c r="AF273" s="187">
        <v>78</v>
      </c>
    </row>
    <row r="274" spans="1:33" x14ac:dyDescent="0.2">
      <c r="A274" s="187" t="s">
        <v>130</v>
      </c>
      <c r="B274" s="187">
        <v>46</v>
      </c>
      <c r="C274" s="187" t="s">
        <v>337</v>
      </c>
      <c r="D274" s="187" t="s">
        <v>338</v>
      </c>
      <c r="E274" s="187">
        <v>0.80100000000000005</v>
      </c>
      <c r="G274" s="187">
        <v>5</v>
      </c>
      <c r="J274" s="191">
        <v>5512</v>
      </c>
      <c r="K274" s="191">
        <v>-39.799999999999997</v>
      </c>
      <c r="L274" s="187">
        <v>79.0283321</v>
      </c>
      <c r="M274" s="187">
        <v>102.85</v>
      </c>
      <c r="P274" s="191">
        <v>101.29900000000001</v>
      </c>
      <c r="R274" s="187">
        <v>1</v>
      </c>
      <c r="S274" s="191">
        <v>1.1265661</v>
      </c>
      <c r="U274" s="191">
        <v>1.07352E-2</v>
      </c>
      <c r="W274" s="191">
        <v>1.0621210000000001</v>
      </c>
      <c r="AB274" s="191" t="s">
        <v>456</v>
      </c>
      <c r="AC274" s="191" t="s">
        <v>525</v>
      </c>
      <c r="AD274" s="191" t="s">
        <v>455</v>
      </c>
      <c r="AE274" s="187" t="s">
        <v>1066</v>
      </c>
      <c r="AF274" s="187">
        <v>78</v>
      </c>
    </row>
    <row r="275" spans="1:33" x14ac:dyDescent="0.2">
      <c r="A275" s="187" t="s">
        <v>130</v>
      </c>
      <c r="B275" s="187">
        <v>46</v>
      </c>
      <c r="C275" s="187" t="s">
        <v>337</v>
      </c>
      <c r="D275" s="187" t="s">
        <v>338</v>
      </c>
      <c r="E275" s="187">
        <v>0.80100000000000005</v>
      </c>
      <c r="G275" s="187">
        <v>6</v>
      </c>
      <c r="J275" s="191">
        <v>5494</v>
      </c>
      <c r="K275" s="191">
        <v>-40.002000000000002</v>
      </c>
      <c r="L275" s="187">
        <v>79.069795099999993</v>
      </c>
      <c r="M275" s="187">
        <v>102.916</v>
      </c>
      <c r="P275" s="191">
        <v>101.36499999999999</v>
      </c>
      <c r="R275" s="187">
        <v>0</v>
      </c>
      <c r="S275" s="191">
        <v>1.1263380999999999</v>
      </c>
      <c r="U275" s="191">
        <v>1.0732999999999999E-2</v>
      </c>
      <c r="W275" s="191">
        <v>1.0619000000000001</v>
      </c>
      <c r="AB275" s="191" t="s">
        <v>439</v>
      </c>
      <c r="AC275" s="191" t="s">
        <v>440</v>
      </c>
      <c r="AD275" s="191" t="s">
        <v>440</v>
      </c>
      <c r="AE275" s="187" t="s">
        <v>1066</v>
      </c>
      <c r="AF275" s="187">
        <v>78</v>
      </c>
    </row>
    <row r="276" spans="1:33" x14ac:dyDescent="0.2">
      <c r="A276" s="187" t="s">
        <v>130</v>
      </c>
      <c r="B276" s="187">
        <v>47</v>
      </c>
      <c r="C276" s="187" t="s">
        <v>339</v>
      </c>
      <c r="D276" s="187" t="s">
        <v>340</v>
      </c>
      <c r="E276" s="187">
        <v>0.81299999999999994</v>
      </c>
      <c r="G276" s="187">
        <v>1</v>
      </c>
      <c r="H276" s="191">
        <v>5893</v>
      </c>
      <c r="I276" s="191">
        <v>0.112</v>
      </c>
      <c r="L276" s="187">
        <v>23.032458299999998</v>
      </c>
      <c r="M276" s="187">
        <v>108.21599999999999</v>
      </c>
      <c r="Q276" s="191">
        <v>107.437</v>
      </c>
      <c r="R276" s="187">
        <v>0</v>
      </c>
      <c r="T276" s="191">
        <v>0.72462979999999999</v>
      </c>
      <c r="V276" s="191">
        <v>3.6786000000000002E-3</v>
      </c>
      <c r="X276" s="191">
        <v>0.36651299999999998</v>
      </c>
      <c r="Y276" s="191" t="s">
        <v>553</v>
      </c>
      <c r="Z276" s="191" t="s">
        <v>567</v>
      </c>
      <c r="AA276" s="191" t="s">
        <v>1069</v>
      </c>
      <c r="AE276" s="187" t="s">
        <v>1070</v>
      </c>
      <c r="AF276" s="187">
        <v>0</v>
      </c>
      <c r="AG276" s="191">
        <v>4270</v>
      </c>
    </row>
    <row r="277" spans="1:33" x14ac:dyDescent="0.2">
      <c r="A277" s="187" t="s">
        <v>130</v>
      </c>
      <c r="B277" s="187">
        <v>47</v>
      </c>
      <c r="C277" s="187" t="s">
        <v>339</v>
      </c>
      <c r="D277" s="187" t="s">
        <v>340</v>
      </c>
      <c r="E277" s="187">
        <v>0.81299999999999994</v>
      </c>
      <c r="G277" s="187">
        <v>2</v>
      </c>
      <c r="H277" s="191">
        <v>5892</v>
      </c>
      <c r="I277" s="191">
        <v>0</v>
      </c>
      <c r="L277" s="187">
        <v>23.050220599999999</v>
      </c>
      <c r="M277" s="187">
        <v>108.3</v>
      </c>
      <c r="Q277" s="191">
        <v>107.521</v>
      </c>
      <c r="R277" s="187">
        <v>1</v>
      </c>
      <c r="T277" s="191">
        <v>0.72454839999999998</v>
      </c>
      <c r="V277" s="191">
        <v>3.6782E-3</v>
      </c>
      <c r="X277" s="191">
        <v>0.36647200000000002</v>
      </c>
      <c r="Y277" s="191" t="s">
        <v>651</v>
      </c>
      <c r="Z277" s="191" t="s">
        <v>551</v>
      </c>
      <c r="AA277" s="191" t="s">
        <v>1071</v>
      </c>
      <c r="AE277" s="187" t="s">
        <v>1070</v>
      </c>
      <c r="AF277" s="187">
        <v>0</v>
      </c>
      <c r="AG277" s="191">
        <v>4269</v>
      </c>
    </row>
    <row r="278" spans="1:33" x14ac:dyDescent="0.2">
      <c r="A278" s="187" t="s">
        <v>130</v>
      </c>
      <c r="B278" s="187">
        <v>47</v>
      </c>
      <c r="C278" s="187" t="s">
        <v>339</v>
      </c>
      <c r="D278" s="187" t="s">
        <v>340</v>
      </c>
      <c r="E278" s="187">
        <v>0.81299999999999994</v>
      </c>
      <c r="F278" s="191" t="s">
        <v>430</v>
      </c>
      <c r="G278" s="187">
        <v>3</v>
      </c>
      <c r="H278" s="191">
        <v>2480</v>
      </c>
      <c r="I278" s="191">
        <v>9.3179999999999996</v>
      </c>
      <c r="L278" s="187">
        <v>10.2297349</v>
      </c>
      <c r="M278" s="187">
        <v>47.798000000000002</v>
      </c>
      <c r="Q278" s="191">
        <v>47.451000000000001</v>
      </c>
      <c r="R278" s="187">
        <v>0</v>
      </c>
      <c r="T278" s="191">
        <v>0.73130010000000001</v>
      </c>
      <c r="V278" s="191">
        <v>3.7125000000000001E-3</v>
      </c>
      <c r="X278" s="191">
        <v>0.36987399999999998</v>
      </c>
      <c r="Y278" s="191" t="s">
        <v>572</v>
      </c>
      <c r="Z278" s="191" t="s">
        <v>558</v>
      </c>
      <c r="AA278" s="191" t="s">
        <v>1072</v>
      </c>
      <c r="AE278" s="187" t="s">
        <v>1070</v>
      </c>
      <c r="AF278" s="187">
        <v>0</v>
      </c>
      <c r="AG278" s="191">
        <v>1815</v>
      </c>
    </row>
    <row r="279" spans="1:33" x14ac:dyDescent="0.2">
      <c r="A279" s="187" t="s">
        <v>130</v>
      </c>
      <c r="B279" s="187">
        <v>47</v>
      </c>
      <c r="C279" s="187" t="s">
        <v>339</v>
      </c>
      <c r="D279" s="187" t="s">
        <v>340</v>
      </c>
      <c r="E279" s="187">
        <v>0.81299999999999994</v>
      </c>
      <c r="F279" s="191" t="s">
        <v>434</v>
      </c>
      <c r="G279" s="187">
        <v>4</v>
      </c>
      <c r="J279" s="191">
        <v>5920</v>
      </c>
      <c r="K279" s="191">
        <v>-23.934000000000001</v>
      </c>
      <c r="L279" s="187">
        <v>97.427403900000002</v>
      </c>
      <c r="M279" s="187">
        <v>137.11500000000001</v>
      </c>
      <c r="P279" s="191">
        <v>135.00299999999999</v>
      </c>
      <c r="R279" s="187">
        <v>0</v>
      </c>
      <c r="S279" s="191">
        <v>1.1453283999999999</v>
      </c>
      <c r="U279" s="191">
        <v>1.09126E-2</v>
      </c>
      <c r="W279" s="191">
        <v>1.0794809999999999</v>
      </c>
      <c r="AB279" s="191" t="s">
        <v>454</v>
      </c>
      <c r="AC279" s="191" t="s">
        <v>470</v>
      </c>
      <c r="AD279" s="191" t="s">
        <v>436</v>
      </c>
      <c r="AE279" s="187" t="s">
        <v>1070</v>
      </c>
      <c r="AF279" s="187">
        <v>78</v>
      </c>
    </row>
    <row r="280" spans="1:33" x14ac:dyDescent="0.2">
      <c r="A280" s="187" t="s">
        <v>130</v>
      </c>
      <c r="B280" s="187">
        <v>47</v>
      </c>
      <c r="C280" s="187" t="s">
        <v>339</v>
      </c>
      <c r="D280" s="187" t="s">
        <v>340</v>
      </c>
      <c r="E280" s="187">
        <v>0.81299999999999994</v>
      </c>
      <c r="G280" s="187">
        <v>5</v>
      </c>
      <c r="J280" s="191">
        <v>5510</v>
      </c>
      <c r="K280" s="191">
        <v>-39.799999999999997</v>
      </c>
      <c r="L280" s="187">
        <v>77.875308500000003</v>
      </c>
      <c r="M280" s="187">
        <v>102.872</v>
      </c>
      <c r="P280" s="191">
        <v>101.321</v>
      </c>
      <c r="R280" s="187">
        <v>1</v>
      </c>
      <c r="S280" s="191">
        <v>1.1265523</v>
      </c>
      <c r="U280" s="191">
        <v>1.07352E-2</v>
      </c>
      <c r="W280" s="191">
        <v>1.0621210000000001</v>
      </c>
      <c r="AB280" s="191" t="s">
        <v>456</v>
      </c>
      <c r="AC280" s="191" t="s">
        <v>484</v>
      </c>
      <c r="AD280" s="191" t="s">
        <v>438</v>
      </c>
      <c r="AE280" s="187" t="s">
        <v>1070</v>
      </c>
      <c r="AF280" s="187">
        <v>78</v>
      </c>
    </row>
    <row r="281" spans="1:33" x14ac:dyDescent="0.2">
      <c r="A281" s="187" t="s">
        <v>130</v>
      </c>
      <c r="B281" s="187">
        <v>47</v>
      </c>
      <c r="C281" s="187" t="s">
        <v>339</v>
      </c>
      <c r="D281" s="187" t="s">
        <v>340</v>
      </c>
      <c r="E281" s="187">
        <v>0.81299999999999994</v>
      </c>
      <c r="G281" s="187">
        <v>6</v>
      </c>
      <c r="J281" s="191">
        <v>5492</v>
      </c>
      <c r="K281" s="191">
        <v>-40.015999999999998</v>
      </c>
      <c r="L281" s="187">
        <v>77.924973300000005</v>
      </c>
      <c r="M281" s="187">
        <v>102.952</v>
      </c>
      <c r="P281" s="191">
        <v>101.4</v>
      </c>
      <c r="R281" s="187">
        <v>0</v>
      </c>
      <c r="S281" s="191">
        <v>1.1263083</v>
      </c>
      <c r="U281" s="191">
        <v>1.0732800000000001E-2</v>
      </c>
      <c r="W281" s="191">
        <v>1.0618840000000001</v>
      </c>
      <c r="AB281" s="191" t="s">
        <v>457</v>
      </c>
      <c r="AC281" s="191" t="s">
        <v>458</v>
      </c>
      <c r="AD281" s="191" t="s">
        <v>458</v>
      </c>
      <c r="AE281" s="187" t="s">
        <v>1070</v>
      </c>
      <c r="AF281" s="187">
        <v>78</v>
      </c>
    </row>
    <row r="282" spans="1:33" x14ac:dyDescent="0.2">
      <c r="A282" s="187" t="s">
        <v>130</v>
      </c>
      <c r="B282" s="187">
        <v>48</v>
      </c>
      <c r="C282" s="187" t="s">
        <v>341</v>
      </c>
      <c r="D282" s="187" t="s">
        <v>342</v>
      </c>
      <c r="E282" s="187">
        <v>0.80400000000000005</v>
      </c>
      <c r="G282" s="187">
        <v>1</v>
      </c>
      <c r="H282" s="191">
        <v>5890</v>
      </c>
      <c r="I282" s="191">
        <v>8.5999999999999993E-2</v>
      </c>
      <c r="L282" s="187">
        <v>23.2842652</v>
      </c>
      <c r="M282" s="187">
        <v>108.188</v>
      </c>
      <c r="Q282" s="191">
        <v>107.40900000000001</v>
      </c>
      <c r="R282" s="187">
        <v>0</v>
      </c>
      <c r="T282" s="191">
        <v>0.72462079999999995</v>
      </c>
      <c r="V282" s="191">
        <v>3.6784999999999999E-3</v>
      </c>
      <c r="X282" s="191">
        <v>0.36650300000000002</v>
      </c>
      <c r="Y282" s="191" t="s">
        <v>553</v>
      </c>
      <c r="Z282" s="191" t="s">
        <v>547</v>
      </c>
      <c r="AA282" s="191" t="s">
        <v>1073</v>
      </c>
      <c r="AE282" s="187" t="s">
        <v>1074</v>
      </c>
      <c r="AF282" s="187">
        <v>0</v>
      </c>
      <c r="AG282" s="191">
        <v>4268</v>
      </c>
    </row>
    <row r="283" spans="1:33" x14ac:dyDescent="0.2">
      <c r="A283" s="187" t="s">
        <v>130</v>
      </c>
      <c r="B283" s="187">
        <v>48</v>
      </c>
      <c r="C283" s="187" t="s">
        <v>341</v>
      </c>
      <c r="D283" s="187" t="s">
        <v>342</v>
      </c>
      <c r="E283" s="187">
        <v>0.80400000000000005</v>
      </c>
      <c r="G283" s="187">
        <v>2</v>
      </c>
      <c r="H283" s="191">
        <v>5897</v>
      </c>
      <c r="I283" s="191">
        <v>0</v>
      </c>
      <c r="L283" s="187">
        <v>23.336582199999999</v>
      </c>
      <c r="M283" s="187">
        <v>108.43300000000001</v>
      </c>
      <c r="Q283" s="191">
        <v>107.65300000000001</v>
      </c>
      <c r="R283" s="187">
        <v>1</v>
      </c>
      <c r="T283" s="191">
        <v>0.7245587</v>
      </c>
      <c r="V283" s="191">
        <v>3.6782E-3</v>
      </c>
      <c r="X283" s="191">
        <v>0.36647200000000002</v>
      </c>
      <c r="Y283" s="191" t="s">
        <v>634</v>
      </c>
      <c r="Z283" s="191" t="s">
        <v>551</v>
      </c>
      <c r="AA283" s="191" t="s">
        <v>852</v>
      </c>
      <c r="AE283" s="187" t="s">
        <v>1074</v>
      </c>
      <c r="AF283" s="187">
        <v>0</v>
      </c>
      <c r="AG283" s="191">
        <v>4272</v>
      </c>
    </row>
    <row r="284" spans="1:33" x14ac:dyDescent="0.2">
      <c r="A284" s="187" t="s">
        <v>130</v>
      </c>
      <c r="B284" s="187">
        <v>48</v>
      </c>
      <c r="C284" s="187" t="s">
        <v>341</v>
      </c>
      <c r="D284" s="187" t="s">
        <v>342</v>
      </c>
      <c r="E284" s="187">
        <v>0.80400000000000005</v>
      </c>
      <c r="F284" s="191" t="s">
        <v>430</v>
      </c>
      <c r="G284" s="187">
        <v>3</v>
      </c>
      <c r="H284" s="191">
        <v>2468</v>
      </c>
      <c r="I284" s="191">
        <v>9.3230000000000004</v>
      </c>
      <c r="L284" s="187">
        <v>10.312254100000001</v>
      </c>
      <c r="M284" s="187">
        <v>47.65</v>
      </c>
      <c r="Q284" s="191">
        <v>47.304000000000002</v>
      </c>
      <c r="R284" s="187">
        <v>0</v>
      </c>
      <c r="T284" s="191">
        <v>0.73131380000000001</v>
      </c>
      <c r="V284" s="191">
        <v>3.7125000000000001E-3</v>
      </c>
      <c r="X284" s="191">
        <v>0.36987599999999998</v>
      </c>
      <c r="Y284" s="191" t="s">
        <v>553</v>
      </c>
      <c r="Z284" s="191" t="s">
        <v>558</v>
      </c>
      <c r="AA284" s="191" t="s">
        <v>1075</v>
      </c>
      <c r="AE284" s="187" t="s">
        <v>1074</v>
      </c>
      <c r="AF284" s="187">
        <v>0</v>
      </c>
      <c r="AG284" s="191">
        <v>1806</v>
      </c>
    </row>
    <row r="285" spans="1:33" x14ac:dyDescent="0.2">
      <c r="A285" s="187" t="s">
        <v>130</v>
      </c>
      <c r="B285" s="187">
        <v>48</v>
      </c>
      <c r="C285" s="187" t="s">
        <v>341</v>
      </c>
      <c r="D285" s="187" t="s">
        <v>342</v>
      </c>
      <c r="E285" s="187">
        <v>0.80400000000000005</v>
      </c>
      <c r="F285" s="191" t="s">
        <v>434</v>
      </c>
      <c r="G285" s="187">
        <v>4</v>
      </c>
      <c r="J285" s="191">
        <v>6000</v>
      </c>
      <c r="K285" s="191">
        <v>-24.026</v>
      </c>
      <c r="L285" s="187">
        <v>99.672262000000003</v>
      </c>
      <c r="M285" s="187">
        <v>139.304</v>
      </c>
      <c r="P285" s="191">
        <v>137.15799999999999</v>
      </c>
      <c r="R285" s="187">
        <v>0</v>
      </c>
      <c r="S285" s="191">
        <v>1.1452247</v>
      </c>
      <c r="U285" s="191">
        <v>1.09116E-2</v>
      </c>
      <c r="W285" s="191">
        <v>1.07938</v>
      </c>
      <c r="AB285" s="191" t="s">
        <v>454</v>
      </c>
      <c r="AC285" s="191" t="s">
        <v>471</v>
      </c>
      <c r="AD285" s="191" t="s">
        <v>435</v>
      </c>
      <c r="AE285" s="187" t="s">
        <v>1074</v>
      </c>
      <c r="AF285" s="187">
        <v>78</v>
      </c>
    </row>
    <row r="286" spans="1:33" x14ac:dyDescent="0.2">
      <c r="A286" s="187" t="s">
        <v>130</v>
      </c>
      <c r="B286" s="187">
        <v>48</v>
      </c>
      <c r="C286" s="187" t="s">
        <v>341</v>
      </c>
      <c r="D286" s="187" t="s">
        <v>342</v>
      </c>
      <c r="E286" s="187">
        <v>0.80400000000000005</v>
      </c>
      <c r="G286" s="187">
        <v>5</v>
      </c>
      <c r="J286" s="191">
        <v>5501</v>
      </c>
      <c r="K286" s="191">
        <v>-39.799999999999997</v>
      </c>
      <c r="L286" s="187">
        <v>78.702468499999995</v>
      </c>
      <c r="M286" s="187">
        <v>102.801</v>
      </c>
      <c r="P286" s="191">
        <v>101.251</v>
      </c>
      <c r="R286" s="187">
        <v>1</v>
      </c>
      <c r="S286" s="191">
        <v>1.1265463</v>
      </c>
      <c r="U286" s="191">
        <v>1.07352E-2</v>
      </c>
      <c r="W286" s="191">
        <v>1.0621210000000001</v>
      </c>
      <c r="AB286" s="191" t="s">
        <v>483</v>
      </c>
      <c r="AC286" s="191" t="s">
        <v>484</v>
      </c>
      <c r="AD286" s="191" t="s">
        <v>456</v>
      </c>
      <c r="AE286" s="187" t="s">
        <v>1074</v>
      </c>
      <c r="AF286" s="187">
        <v>78</v>
      </c>
    </row>
    <row r="287" spans="1:33" x14ac:dyDescent="0.2">
      <c r="A287" s="187" t="s">
        <v>130</v>
      </c>
      <c r="B287" s="187">
        <v>48</v>
      </c>
      <c r="C287" s="187" t="s">
        <v>341</v>
      </c>
      <c r="D287" s="187" t="s">
        <v>342</v>
      </c>
      <c r="E287" s="187">
        <v>0.80400000000000005</v>
      </c>
      <c r="G287" s="187">
        <v>6</v>
      </c>
      <c r="J287" s="191">
        <v>5486</v>
      </c>
      <c r="K287" s="191">
        <v>-40.003999999999998</v>
      </c>
      <c r="L287" s="187">
        <v>78.730699700000002</v>
      </c>
      <c r="M287" s="187">
        <v>102.846</v>
      </c>
      <c r="P287" s="191">
        <v>101.295</v>
      </c>
      <c r="R287" s="187">
        <v>0</v>
      </c>
      <c r="S287" s="191">
        <v>1.1263171000000001</v>
      </c>
      <c r="U287" s="191">
        <v>1.07329E-2</v>
      </c>
      <c r="W287" s="191">
        <v>1.0618970000000001</v>
      </c>
      <c r="AB287" s="191" t="s">
        <v>457</v>
      </c>
      <c r="AC287" s="191" t="s">
        <v>458</v>
      </c>
      <c r="AD287" s="191" t="s">
        <v>458</v>
      </c>
      <c r="AE287" s="187" t="s">
        <v>1074</v>
      </c>
      <c r="AF287" s="187">
        <v>78</v>
      </c>
    </row>
    <row r="288" spans="1:33" x14ac:dyDescent="0.2">
      <c r="A288" s="187" t="s">
        <v>130</v>
      </c>
      <c r="B288" s="187">
        <v>49</v>
      </c>
      <c r="C288" s="187" t="s">
        <v>343</v>
      </c>
      <c r="D288" s="187" t="s">
        <v>344</v>
      </c>
      <c r="E288" s="187">
        <v>0.83</v>
      </c>
      <c r="G288" s="187">
        <v>1</v>
      </c>
      <c r="H288" s="191">
        <v>5892</v>
      </c>
      <c r="I288" s="191">
        <v>0.10100000000000001</v>
      </c>
      <c r="L288" s="187">
        <v>22.565429300000002</v>
      </c>
      <c r="M288" s="187">
        <v>108.239</v>
      </c>
      <c r="Q288" s="191">
        <v>107.46</v>
      </c>
      <c r="R288" s="187">
        <v>0</v>
      </c>
      <c r="T288" s="191">
        <v>0.72462590000000004</v>
      </c>
      <c r="V288" s="191">
        <v>3.6786000000000002E-3</v>
      </c>
      <c r="X288" s="191">
        <v>0.36650899999999997</v>
      </c>
      <c r="Y288" s="191" t="s">
        <v>553</v>
      </c>
      <c r="Z288" s="191" t="s">
        <v>547</v>
      </c>
      <c r="AA288" s="191" t="s">
        <v>814</v>
      </c>
      <c r="AE288" s="187" t="s">
        <v>1076</v>
      </c>
      <c r="AF288" s="187">
        <v>0</v>
      </c>
      <c r="AG288" s="191">
        <v>4269</v>
      </c>
    </row>
    <row r="289" spans="1:33" x14ac:dyDescent="0.2">
      <c r="A289" s="187" t="s">
        <v>130</v>
      </c>
      <c r="B289" s="187">
        <v>49</v>
      </c>
      <c r="C289" s="187" t="s">
        <v>343</v>
      </c>
      <c r="D289" s="187" t="s">
        <v>344</v>
      </c>
      <c r="E289" s="187">
        <v>0.83</v>
      </c>
      <c r="G289" s="187">
        <v>2</v>
      </c>
      <c r="H289" s="191">
        <v>5893</v>
      </c>
      <c r="I289" s="191">
        <v>0</v>
      </c>
      <c r="L289" s="187">
        <v>22.573604100000001</v>
      </c>
      <c r="M289" s="187">
        <v>108.27800000000001</v>
      </c>
      <c r="Q289" s="191">
        <v>107.499</v>
      </c>
      <c r="R289" s="187">
        <v>1</v>
      </c>
      <c r="T289" s="191">
        <v>0.72455270000000005</v>
      </c>
      <c r="V289" s="191">
        <v>3.6782E-3</v>
      </c>
      <c r="X289" s="191">
        <v>0.36647200000000002</v>
      </c>
      <c r="Y289" s="191" t="s">
        <v>634</v>
      </c>
      <c r="Z289" s="191" t="s">
        <v>541</v>
      </c>
      <c r="AA289" s="191" t="s">
        <v>1077</v>
      </c>
      <c r="AE289" s="187" t="s">
        <v>1076</v>
      </c>
      <c r="AF289" s="187">
        <v>0</v>
      </c>
      <c r="AG289" s="191">
        <v>4270</v>
      </c>
    </row>
    <row r="290" spans="1:33" x14ac:dyDescent="0.2">
      <c r="A290" s="187" t="s">
        <v>130</v>
      </c>
      <c r="B290" s="187">
        <v>49</v>
      </c>
      <c r="C290" s="187" t="s">
        <v>343</v>
      </c>
      <c r="D290" s="187" t="s">
        <v>344</v>
      </c>
      <c r="E290" s="187">
        <v>0.83</v>
      </c>
      <c r="F290" s="191" t="s">
        <v>430</v>
      </c>
      <c r="G290" s="187">
        <v>3</v>
      </c>
      <c r="H290" s="191">
        <v>2596</v>
      </c>
      <c r="I290" s="191">
        <v>9.3369999999999997</v>
      </c>
      <c r="L290" s="187">
        <v>10.4950215</v>
      </c>
      <c r="M290" s="187">
        <v>50.073999999999998</v>
      </c>
      <c r="Q290" s="191">
        <v>49.71</v>
      </c>
      <c r="R290" s="187">
        <v>0</v>
      </c>
      <c r="T290" s="191">
        <v>0.73131749999999995</v>
      </c>
      <c r="V290" s="191">
        <v>3.7125000000000001E-3</v>
      </c>
      <c r="X290" s="191">
        <v>0.36988100000000002</v>
      </c>
      <c r="Y290" s="191" t="s">
        <v>553</v>
      </c>
      <c r="Z290" s="191" t="s">
        <v>558</v>
      </c>
      <c r="AA290" s="191" t="s">
        <v>1078</v>
      </c>
      <c r="AE290" s="187" t="s">
        <v>1076</v>
      </c>
      <c r="AF290" s="187">
        <v>0</v>
      </c>
      <c r="AG290" s="191">
        <v>1900</v>
      </c>
    </row>
    <row r="291" spans="1:33" x14ac:dyDescent="0.2">
      <c r="A291" s="187" t="s">
        <v>130</v>
      </c>
      <c r="B291" s="187">
        <v>49</v>
      </c>
      <c r="C291" s="187" t="s">
        <v>343</v>
      </c>
      <c r="D291" s="187" t="s">
        <v>344</v>
      </c>
      <c r="E291" s="187">
        <v>0.83</v>
      </c>
      <c r="F291" s="191" t="s">
        <v>434</v>
      </c>
      <c r="G291" s="187">
        <v>4</v>
      </c>
      <c r="J291" s="191">
        <v>6039</v>
      </c>
      <c r="K291" s="191">
        <v>-23.827999999999999</v>
      </c>
      <c r="L291" s="187">
        <v>96.975667400000006</v>
      </c>
      <c r="M291" s="187">
        <v>140.14400000000001</v>
      </c>
      <c r="P291" s="191">
        <v>137.98500000000001</v>
      </c>
      <c r="R291" s="187">
        <v>0</v>
      </c>
      <c r="S291" s="191">
        <v>1.1454671000000001</v>
      </c>
      <c r="U291" s="191">
        <v>1.09138E-2</v>
      </c>
      <c r="W291" s="191">
        <v>1.0795980000000001</v>
      </c>
      <c r="AB291" s="191" t="s">
        <v>454</v>
      </c>
      <c r="AC291" s="191" t="s">
        <v>471</v>
      </c>
      <c r="AD291" s="191" t="s">
        <v>482</v>
      </c>
      <c r="AE291" s="187" t="s">
        <v>1076</v>
      </c>
      <c r="AF291" s="187">
        <v>78</v>
      </c>
    </row>
    <row r="292" spans="1:33" x14ac:dyDescent="0.2">
      <c r="A292" s="187" t="s">
        <v>130</v>
      </c>
      <c r="B292" s="187">
        <v>49</v>
      </c>
      <c r="C292" s="187" t="s">
        <v>343</v>
      </c>
      <c r="D292" s="187" t="s">
        <v>344</v>
      </c>
      <c r="E292" s="187">
        <v>0.83</v>
      </c>
      <c r="G292" s="187">
        <v>5</v>
      </c>
      <c r="J292" s="191">
        <v>5506</v>
      </c>
      <c r="K292" s="191">
        <v>-39.799999999999997</v>
      </c>
      <c r="L292" s="187">
        <v>76.226699199999999</v>
      </c>
      <c r="M292" s="187">
        <v>102.783</v>
      </c>
      <c r="P292" s="191">
        <v>101.23399999999999</v>
      </c>
      <c r="R292" s="187">
        <v>1</v>
      </c>
      <c r="S292" s="191">
        <v>1.1265685000000001</v>
      </c>
      <c r="U292" s="191">
        <v>1.07352E-2</v>
      </c>
      <c r="W292" s="191">
        <v>1.0621210000000001</v>
      </c>
      <c r="AB292" s="191" t="s">
        <v>483</v>
      </c>
      <c r="AC292" s="191" t="s">
        <v>484</v>
      </c>
      <c r="AD292" s="191" t="s">
        <v>456</v>
      </c>
      <c r="AE292" s="187" t="s">
        <v>1076</v>
      </c>
      <c r="AF292" s="187">
        <v>78</v>
      </c>
    </row>
    <row r="293" spans="1:33" x14ac:dyDescent="0.2">
      <c r="A293" s="187" t="s">
        <v>130</v>
      </c>
      <c r="B293" s="187">
        <v>49</v>
      </c>
      <c r="C293" s="187" t="s">
        <v>343</v>
      </c>
      <c r="D293" s="187" t="s">
        <v>344</v>
      </c>
      <c r="E293" s="187">
        <v>0.83</v>
      </c>
      <c r="G293" s="187">
        <v>6</v>
      </c>
      <c r="J293" s="191">
        <v>5490</v>
      </c>
      <c r="K293" s="191">
        <v>-40.012</v>
      </c>
      <c r="L293" s="187">
        <v>76.319471800000002</v>
      </c>
      <c r="M293" s="187">
        <v>102.937</v>
      </c>
      <c r="P293" s="191">
        <v>101.38500000000001</v>
      </c>
      <c r="R293" s="187">
        <v>0</v>
      </c>
      <c r="S293" s="191">
        <v>1.1263288</v>
      </c>
      <c r="U293" s="191">
        <v>1.07329E-2</v>
      </c>
      <c r="W293" s="191">
        <v>1.0618879999999999</v>
      </c>
      <c r="AB293" s="191" t="s">
        <v>457</v>
      </c>
      <c r="AC293" s="191" t="s">
        <v>458</v>
      </c>
      <c r="AD293" s="191" t="s">
        <v>458</v>
      </c>
      <c r="AE293" s="187" t="s">
        <v>1076</v>
      </c>
      <c r="AF293" s="187">
        <v>78</v>
      </c>
    </row>
    <row r="294" spans="1:33" x14ac:dyDescent="0.2">
      <c r="A294" s="187" t="s">
        <v>130</v>
      </c>
      <c r="B294" s="187">
        <v>50</v>
      </c>
      <c r="C294" s="187" t="s">
        <v>345</v>
      </c>
      <c r="D294" s="187" t="s">
        <v>346</v>
      </c>
      <c r="E294" s="187">
        <v>0.83</v>
      </c>
      <c r="G294" s="187">
        <v>1</v>
      </c>
      <c r="H294" s="191">
        <v>5887</v>
      </c>
      <c r="I294" s="191">
        <v>0.127</v>
      </c>
      <c r="L294" s="187">
        <v>22.5385454</v>
      </c>
      <c r="M294" s="187">
        <v>108.10899999999999</v>
      </c>
      <c r="Q294" s="191">
        <v>107.331</v>
      </c>
      <c r="R294" s="187">
        <v>0</v>
      </c>
      <c r="T294" s="191">
        <v>0.72462660000000001</v>
      </c>
      <c r="V294" s="191">
        <v>3.6787E-3</v>
      </c>
      <c r="X294" s="191">
        <v>0.36651800000000001</v>
      </c>
      <c r="Y294" s="191" t="s">
        <v>553</v>
      </c>
      <c r="Z294" s="191" t="s">
        <v>547</v>
      </c>
      <c r="AA294" s="191" t="s">
        <v>1079</v>
      </c>
      <c r="AE294" s="187" t="s">
        <v>1080</v>
      </c>
      <c r="AF294" s="187">
        <v>0</v>
      </c>
      <c r="AG294" s="191">
        <v>4266</v>
      </c>
    </row>
    <row r="295" spans="1:33" x14ac:dyDescent="0.2">
      <c r="A295" s="187" t="s">
        <v>130</v>
      </c>
      <c r="B295" s="187">
        <v>50</v>
      </c>
      <c r="C295" s="187" t="s">
        <v>345</v>
      </c>
      <c r="D295" s="187" t="s">
        <v>346</v>
      </c>
      <c r="E295" s="187">
        <v>0.83</v>
      </c>
      <c r="G295" s="187">
        <v>2</v>
      </c>
      <c r="H295" s="191">
        <v>5885</v>
      </c>
      <c r="I295" s="191">
        <v>0</v>
      </c>
      <c r="L295" s="187">
        <v>22.577988900000001</v>
      </c>
      <c r="M295" s="187">
        <v>108.3</v>
      </c>
      <c r="Q295" s="191">
        <v>107.521</v>
      </c>
      <c r="R295" s="187">
        <v>1</v>
      </c>
      <c r="T295" s="191">
        <v>0.72453469999999998</v>
      </c>
      <c r="V295" s="191">
        <v>3.6782E-3</v>
      </c>
      <c r="X295" s="191">
        <v>0.36647200000000002</v>
      </c>
      <c r="Y295" s="191" t="s">
        <v>634</v>
      </c>
      <c r="Z295" s="191" t="s">
        <v>541</v>
      </c>
      <c r="AA295" s="191" t="s">
        <v>1081</v>
      </c>
      <c r="AE295" s="187" t="s">
        <v>1080</v>
      </c>
      <c r="AF295" s="187">
        <v>0</v>
      </c>
      <c r="AG295" s="191">
        <v>4263</v>
      </c>
    </row>
    <row r="296" spans="1:33" x14ac:dyDescent="0.2">
      <c r="A296" s="187" t="s">
        <v>130</v>
      </c>
      <c r="B296" s="187">
        <v>50</v>
      </c>
      <c r="C296" s="187" t="s">
        <v>345</v>
      </c>
      <c r="D296" s="187" t="s">
        <v>346</v>
      </c>
      <c r="E296" s="187">
        <v>0.83</v>
      </c>
      <c r="F296" s="191" t="s">
        <v>430</v>
      </c>
      <c r="G296" s="187">
        <v>3</v>
      </c>
      <c r="H296" s="191">
        <v>2308</v>
      </c>
      <c r="I296" s="191">
        <v>5.7779999999999996</v>
      </c>
      <c r="L296" s="187">
        <v>9.4001084000000006</v>
      </c>
      <c r="M296" s="187">
        <v>44.828000000000003</v>
      </c>
      <c r="Q296" s="191">
        <v>44.503999999999998</v>
      </c>
      <c r="R296" s="187">
        <v>0</v>
      </c>
      <c r="T296" s="191">
        <v>0.72872079999999995</v>
      </c>
      <c r="V296" s="191">
        <v>3.6995000000000001E-3</v>
      </c>
      <c r="X296" s="191">
        <v>0.36858200000000002</v>
      </c>
      <c r="Y296" s="191" t="s">
        <v>572</v>
      </c>
      <c r="Z296" s="191" t="s">
        <v>558</v>
      </c>
      <c r="AA296" s="191" t="s">
        <v>1082</v>
      </c>
      <c r="AE296" s="187" t="s">
        <v>1080</v>
      </c>
      <c r="AF296" s="187">
        <v>0</v>
      </c>
      <c r="AG296" s="191">
        <v>1683</v>
      </c>
    </row>
    <row r="297" spans="1:33" x14ac:dyDescent="0.2">
      <c r="A297" s="187" t="s">
        <v>130</v>
      </c>
      <c r="B297" s="187">
        <v>50</v>
      </c>
      <c r="C297" s="187" t="s">
        <v>345</v>
      </c>
      <c r="D297" s="187" t="s">
        <v>346</v>
      </c>
      <c r="E297" s="187">
        <v>0.83</v>
      </c>
      <c r="F297" s="191" t="s">
        <v>434</v>
      </c>
      <c r="G297" s="187">
        <v>4</v>
      </c>
      <c r="J297" s="191">
        <v>5412</v>
      </c>
      <c r="K297" s="191">
        <v>-23.88</v>
      </c>
      <c r="L297" s="187">
        <v>89.143766999999997</v>
      </c>
      <c r="M297" s="187">
        <v>125.241</v>
      </c>
      <c r="P297" s="191">
        <v>123.31100000000001</v>
      </c>
      <c r="R297" s="187">
        <v>0</v>
      </c>
      <c r="S297" s="191">
        <v>1.1454363000000001</v>
      </c>
      <c r="U297" s="191">
        <v>1.09132E-2</v>
      </c>
      <c r="W297" s="191">
        <v>1.0795410000000001</v>
      </c>
      <c r="AB297" s="191" t="s">
        <v>470</v>
      </c>
      <c r="AC297" s="191" t="s">
        <v>471</v>
      </c>
      <c r="AD297" s="191" t="s">
        <v>435</v>
      </c>
      <c r="AE297" s="187" t="s">
        <v>1080</v>
      </c>
      <c r="AF297" s="187">
        <v>78</v>
      </c>
    </row>
    <row r="298" spans="1:33" x14ac:dyDescent="0.2">
      <c r="A298" s="187" t="s">
        <v>130</v>
      </c>
      <c r="B298" s="187">
        <v>50</v>
      </c>
      <c r="C298" s="187" t="s">
        <v>345</v>
      </c>
      <c r="D298" s="187" t="s">
        <v>346</v>
      </c>
      <c r="E298" s="187">
        <v>0.83</v>
      </c>
      <c r="G298" s="187">
        <v>5</v>
      </c>
      <c r="J298" s="191">
        <v>5505</v>
      </c>
      <c r="K298" s="191">
        <v>-39.799999999999997</v>
      </c>
      <c r="L298" s="187">
        <v>76.264165000000006</v>
      </c>
      <c r="M298" s="187">
        <v>102.845</v>
      </c>
      <c r="P298" s="191">
        <v>101.295</v>
      </c>
      <c r="R298" s="187">
        <v>1</v>
      </c>
      <c r="S298" s="191">
        <v>1.1265635000000001</v>
      </c>
      <c r="U298" s="191">
        <v>1.07352E-2</v>
      </c>
      <c r="W298" s="191">
        <v>1.0621210000000001</v>
      </c>
      <c r="AB298" s="191" t="s">
        <v>456</v>
      </c>
      <c r="AC298" s="191" t="s">
        <v>525</v>
      </c>
      <c r="AD298" s="191" t="s">
        <v>438</v>
      </c>
      <c r="AE298" s="187" t="s">
        <v>1080</v>
      </c>
      <c r="AF298" s="187">
        <v>78</v>
      </c>
    </row>
    <row r="299" spans="1:33" x14ac:dyDescent="0.2">
      <c r="A299" s="187" t="s">
        <v>130</v>
      </c>
      <c r="B299" s="187">
        <v>50</v>
      </c>
      <c r="C299" s="187" t="s">
        <v>345</v>
      </c>
      <c r="D299" s="187" t="s">
        <v>346</v>
      </c>
      <c r="E299" s="187">
        <v>0.83</v>
      </c>
      <c r="G299" s="187">
        <v>6</v>
      </c>
      <c r="J299" s="191">
        <v>5489</v>
      </c>
      <c r="K299" s="191">
        <v>-40.002000000000002</v>
      </c>
      <c r="L299" s="187">
        <v>76.324083700000003</v>
      </c>
      <c r="M299" s="187">
        <v>102.944</v>
      </c>
      <c r="P299" s="191">
        <v>101.393</v>
      </c>
      <c r="R299" s="187">
        <v>0</v>
      </c>
      <c r="S299" s="191">
        <v>1.1263358000000001</v>
      </c>
      <c r="U299" s="191">
        <v>1.0732999999999999E-2</v>
      </c>
      <c r="W299" s="191">
        <v>1.0618989999999999</v>
      </c>
      <c r="AB299" s="191" t="s">
        <v>439</v>
      </c>
      <c r="AC299" s="191" t="s">
        <v>440</v>
      </c>
      <c r="AD299" s="191" t="s">
        <v>440</v>
      </c>
      <c r="AE299" s="187" t="s">
        <v>1080</v>
      </c>
      <c r="AF299" s="187">
        <v>78</v>
      </c>
    </row>
    <row r="300" spans="1:33" x14ac:dyDescent="0.2">
      <c r="A300" s="187" t="s">
        <v>130</v>
      </c>
      <c r="B300" s="187">
        <v>51</v>
      </c>
      <c r="C300" s="187" t="s">
        <v>347</v>
      </c>
      <c r="D300" s="187" t="s">
        <v>348</v>
      </c>
      <c r="E300" s="187">
        <v>0.85</v>
      </c>
      <c r="G300" s="187">
        <v>1</v>
      </c>
      <c r="H300" s="191">
        <v>5876</v>
      </c>
      <c r="I300" s="191">
        <v>9.1999999999999998E-2</v>
      </c>
      <c r="L300" s="187">
        <v>21.998792000000002</v>
      </c>
      <c r="M300" s="187">
        <v>108.062</v>
      </c>
      <c r="Q300" s="191">
        <v>107.28400000000001</v>
      </c>
      <c r="R300" s="187">
        <v>0</v>
      </c>
      <c r="T300" s="191">
        <v>0.72462649999999995</v>
      </c>
      <c r="V300" s="191">
        <v>3.6784999999999999E-3</v>
      </c>
      <c r="X300" s="191">
        <v>0.366506</v>
      </c>
      <c r="Y300" s="191" t="s">
        <v>553</v>
      </c>
      <c r="Z300" s="191" t="s">
        <v>547</v>
      </c>
      <c r="AA300" s="191" t="s">
        <v>1083</v>
      </c>
      <c r="AE300" s="187" t="s">
        <v>1084</v>
      </c>
      <c r="AF300" s="187">
        <v>0</v>
      </c>
      <c r="AG300" s="191">
        <v>4257</v>
      </c>
    </row>
    <row r="301" spans="1:33" x14ac:dyDescent="0.2">
      <c r="A301" s="187" t="s">
        <v>130</v>
      </c>
      <c r="B301" s="187">
        <v>51</v>
      </c>
      <c r="C301" s="187" t="s">
        <v>347</v>
      </c>
      <c r="D301" s="187" t="s">
        <v>348</v>
      </c>
      <c r="E301" s="187">
        <v>0.85</v>
      </c>
      <c r="G301" s="187">
        <v>2</v>
      </c>
      <c r="H301" s="191">
        <v>5887</v>
      </c>
      <c r="I301" s="191">
        <v>0</v>
      </c>
      <c r="L301" s="187">
        <v>22.035333600000001</v>
      </c>
      <c r="M301" s="187">
        <v>108.24299999999999</v>
      </c>
      <c r="Q301" s="191">
        <v>107.464</v>
      </c>
      <c r="R301" s="187">
        <v>1</v>
      </c>
      <c r="T301" s="191">
        <v>0.72455999999999998</v>
      </c>
      <c r="V301" s="191">
        <v>3.6782E-3</v>
      </c>
      <c r="X301" s="191">
        <v>0.36647200000000002</v>
      </c>
      <c r="Y301" s="191" t="s">
        <v>651</v>
      </c>
      <c r="Z301" s="191" t="s">
        <v>551</v>
      </c>
      <c r="AA301" s="191" t="s">
        <v>1085</v>
      </c>
      <c r="AE301" s="187" t="s">
        <v>1084</v>
      </c>
      <c r="AF301" s="187">
        <v>0</v>
      </c>
      <c r="AG301" s="191">
        <v>4265</v>
      </c>
    </row>
    <row r="302" spans="1:33" x14ac:dyDescent="0.2">
      <c r="A302" s="187" t="s">
        <v>130</v>
      </c>
      <c r="B302" s="187">
        <v>51</v>
      </c>
      <c r="C302" s="187" t="s">
        <v>347</v>
      </c>
      <c r="D302" s="187" t="s">
        <v>348</v>
      </c>
      <c r="E302" s="187">
        <v>0.85</v>
      </c>
      <c r="F302" s="191" t="s">
        <v>430</v>
      </c>
      <c r="G302" s="187">
        <v>3</v>
      </c>
      <c r="H302" s="191">
        <v>2296</v>
      </c>
      <c r="I302" s="191">
        <v>5.6020000000000003</v>
      </c>
      <c r="L302" s="187">
        <v>9.1355418999999998</v>
      </c>
      <c r="M302" s="187">
        <v>44.615000000000002</v>
      </c>
      <c r="Q302" s="191">
        <v>44.292999999999999</v>
      </c>
      <c r="R302" s="187">
        <v>0</v>
      </c>
      <c r="T302" s="191">
        <v>0.72861900000000002</v>
      </c>
      <c r="V302" s="191">
        <v>3.6987999999999999E-3</v>
      </c>
      <c r="X302" s="191">
        <v>0.36851699999999998</v>
      </c>
      <c r="Y302" s="191" t="s">
        <v>572</v>
      </c>
      <c r="Z302" s="191" t="s">
        <v>544</v>
      </c>
      <c r="AA302" s="191" t="s">
        <v>1086</v>
      </c>
      <c r="AE302" s="187" t="s">
        <v>1084</v>
      </c>
      <c r="AF302" s="187">
        <v>0</v>
      </c>
      <c r="AG302" s="191">
        <v>1674</v>
      </c>
    </row>
    <row r="303" spans="1:33" x14ac:dyDescent="0.2">
      <c r="A303" s="187" t="s">
        <v>130</v>
      </c>
      <c r="B303" s="187">
        <v>51</v>
      </c>
      <c r="C303" s="187" t="s">
        <v>347</v>
      </c>
      <c r="D303" s="187" t="s">
        <v>348</v>
      </c>
      <c r="E303" s="187">
        <v>0.85</v>
      </c>
      <c r="F303" s="191" t="s">
        <v>434</v>
      </c>
      <c r="G303" s="187">
        <v>4</v>
      </c>
      <c r="J303" s="191">
        <v>5391</v>
      </c>
      <c r="K303" s="191">
        <v>-23.77</v>
      </c>
      <c r="L303" s="187">
        <v>86.547248600000003</v>
      </c>
      <c r="M303" s="187">
        <v>124.306</v>
      </c>
      <c r="P303" s="191">
        <v>122.39100000000001</v>
      </c>
      <c r="R303" s="187">
        <v>0</v>
      </c>
      <c r="S303" s="191">
        <v>1.1455382000000001</v>
      </c>
      <c r="U303" s="191">
        <v>1.0914399999999999E-2</v>
      </c>
      <c r="W303" s="191">
        <v>1.0796600000000001</v>
      </c>
      <c r="AB303" s="191" t="s">
        <v>454</v>
      </c>
      <c r="AC303" s="191" t="s">
        <v>471</v>
      </c>
      <c r="AD303" s="191" t="s">
        <v>435</v>
      </c>
      <c r="AE303" s="187" t="s">
        <v>1084</v>
      </c>
      <c r="AF303" s="187">
        <v>78</v>
      </c>
    </row>
    <row r="304" spans="1:33" x14ac:dyDescent="0.2">
      <c r="A304" s="187" t="s">
        <v>130</v>
      </c>
      <c r="B304" s="187">
        <v>51</v>
      </c>
      <c r="C304" s="187" t="s">
        <v>347</v>
      </c>
      <c r="D304" s="187" t="s">
        <v>348</v>
      </c>
      <c r="E304" s="187">
        <v>0.85</v>
      </c>
      <c r="G304" s="187">
        <v>5</v>
      </c>
      <c r="J304" s="191">
        <v>5500</v>
      </c>
      <c r="K304" s="191">
        <v>-39.799999999999997</v>
      </c>
      <c r="L304" s="187">
        <v>74.4789794</v>
      </c>
      <c r="M304" s="187">
        <v>102.861</v>
      </c>
      <c r="P304" s="191">
        <v>101.31</v>
      </c>
      <c r="R304" s="187">
        <v>1</v>
      </c>
      <c r="S304" s="191">
        <v>1.1265502000000001</v>
      </c>
      <c r="U304" s="191">
        <v>1.07352E-2</v>
      </c>
      <c r="W304" s="191">
        <v>1.0621210000000001</v>
      </c>
      <c r="AB304" s="191" t="s">
        <v>438</v>
      </c>
      <c r="AC304" s="191" t="s">
        <v>525</v>
      </c>
      <c r="AD304" s="191" t="s">
        <v>455</v>
      </c>
      <c r="AE304" s="187" t="s">
        <v>1084</v>
      </c>
      <c r="AF304" s="187">
        <v>78</v>
      </c>
    </row>
    <row r="305" spans="1:33" x14ac:dyDescent="0.2">
      <c r="A305" s="187" t="s">
        <v>130</v>
      </c>
      <c r="B305" s="187">
        <v>51</v>
      </c>
      <c r="C305" s="187" t="s">
        <v>347</v>
      </c>
      <c r="D305" s="187" t="s">
        <v>348</v>
      </c>
      <c r="E305" s="187">
        <v>0.85</v>
      </c>
      <c r="G305" s="187">
        <v>6</v>
      </c>
      <c r="J305" s="191">
        <v>5488</v>
      </c>
      <c r="K305" s="191">
        <v>-39.975999999999999</v>
      </c>
      <c r="L305" s="187">
        <v>74.487132500000001</v>
      </c>
      <c r="M305" s="187">
        <v>102.875</v>
      </c>
      <c r="P305" s="191">
        <v>101.324</v>
      </c>
      <c r="R305" s="187">
        <v>0</v>
      </c>
      <c r="S305" s="191">
        <v>1.1263513000000001</v>
      </c>
      <c r="U305" s="191">
        <v>1.0733299999999999E-2</v>
      </c>
      <c r="W305" s="191">
        <v>1.061928</v>
      </c>
      <c r="AB305" s="191" t="s">
        <v>439</v>
      </c>
      <c r="AC305" s="191" t="s">
        <v>440</v>
      </c>
      <c r="AD305" s="191" t="s">
        <v>440</v>
      </c>
      <c r="AE305" s="187" t="s">
        <v>1084</v>
      </c>
      <c r="AF305" s="187">
        <v>78</v>
      </c>
    </row>
    <row r="306" spans="1:33" x14ac:dyDescent="0.2">
      <c r="A306" s="187" t="s">
        <v>130</v>
      </c>
      <c r="B306" s="187">
        <v>52</v>
      </c>
      <c r="C306" s="187" t="s">
        <v>122</v>
      </c>
      <c r="D306" s="187" t="s">
        <v>367</v>
      </c>
      <c r="E306" s="187">
        <v>0.77</v>
      </c>
      <c r="G306" s="187">
        <v>1</v>
      </c>
      <c r="H306" s="191">
        <v>5882</v>
      </c>
      <c r="I306" s="191">
        <v>0.123</v>
      </c>
      <c r="L306" s="187">
        <v>24.2856147</v>
      </c>
      <c r="M306" s="187">
        <v>108.06699999999999</v>
      </c>
      <c r="Q306" s="191">
        <v>107.29</v>
      </c>
      <c r="R306" s="187">
        <v>0</v>
      </c>
      <c r="T306" s="191">
        <v>0.72463149999999998</v>
      </c>
      <c r="V306" s="191">
        <v>3.6787E-3</v>
      </c>
      <c r="X306" s="191">
        <v>0.36651699999999998</v>
      </c>
      <c r="Y306" s="191" t="s">
        <v>553</v>
      </c>
      <c r="Z306" s="191" t="s">
        <v>567</v>
      </c>
      <c r="AA306" s="191" t="s">
        <v>1083</v>
      </c>
      <c r="AE306" s="187" t="s">
        <v>1087</v>
      </c>
      <c r="AF306" s="187">
        <v>0</v>
      </c>
      <c r="AG306" s="191">
        <v>4262</v>
      </c>
    </row>
    <row r="307" spans="1:33" x14ac:dyDescent="0.2">
      <c r="A307" s="187" t="s">
        <v>130</v>
      </c>
      <c r="B307" s="187">
        <v>52</v>
      </c>
      <c r="C307" s="187" t="s">
        <v>122</v>
      </c>
      <c r="D307" s="187" t="s">
        <v>367</v>
      </c>
      <c r="E307" s="187">
        <v>0.77</v>
      </c>
      <c r="G307" s="187">
        <v>2</v>
      </c>
      <c r="H307" s="191">
        <v>5888</v>
      </c>
      <c r="I307" s="191">
        <v>0</v>
      </c>
      <c r="L307" s="187">
        <v>24.3344889</v>
      </c>
      <c r="M307" s="187">
        <v>108.28700000000001</v>
      </c>
      <c r="Q307" s="191">
        <v>107.508</v>
      </c>
      <c r="R307" s="187">
        <v>1</v>
      </c>
      <c r="T307" s="191">
        <v>0.72454229999999997</v>
      </c>
      <c r="V307" s="191">
        <v>3.6782E-3</v>
      </c>
      <c r="X307" s="191">
        <v>0.36647200000000002</v>
      </c>
      <c r="Y307" s="191" t="s">
        <v>651</v>
      </c>
      <c r="Z307" s="191" t="s">
        <v>551</v>
      </c>
      <c r="AA307" s="191" t="s">
        <v>1088</v>
      </c>
      <c r="AE307" s="187" t="s">
        <v>1087</v>
      </c>
      <c r="AF307" s="187">
        <v>0</v>
      </c>
      <c r="AG307" s="191">
        <v>4265</v>
      </c>
    </row>
    <row r="308" spans="1:33" x14ac:dyDescent="0.2">
      <c r="A308" s="187" t="s">
        <v>130</v>
      </c>
      <c r="B308" s="187">
        <v>52</v>
      </c>
      <c r="C308" s="187" t="s">
        <v>122</v>
      </c>
      <c r="D308" s="187" t="s">
        <v>367</v>
      </c>
      <c r="E308" s="187">
        <v>0.77</v>
      </c>
      <c r="F308" s="191" t="s">
        <v>430</v>
      </c>
      <c r="G308" s="187">
        <v>3</v>
      </c>
      <c r="H308" s="191">
        <v>2332</v>
      </c>
      <c r="I308" s="191">
        <v>5.6479999999999997</v>
      </c>
      <c r="L308" s="187">
        <v>10.2345024</v>
      </c>
      <c r="M308" s="187">
        <v>45.280999999999999</v>
      </c>
      <c r="Q308" s="191">
        <v>44.953000000000003</v>
      </c>
      <c r="R308" s="187">
        <v>0</v>
      </c>
      <c r="T308" s="191">
        <v>0.72863480000000003</v>
      </c>
      <c r="V308" s="191">
        <v>3.699E-3</v>
      </c>
      <c r="X308" s="191">
        <v>0.36853399999999997</v>
      </c>
      <c r="Y308" s="191" t="s">
        <v>572</v>
      </c>
      <c r="Z308" s="191" t="s">
        <v>544</v>
      </c>
      <c r="AA308" s="191" t="s">
        <v>1089</v>
      </c>
      <c r="AE308" s="187" t="s">
        <v>1087</v>
      </c>
      <c r="AF308" s="187">
        <v>0</v>
      </c>
      <c r="AG308" s="191">
        <v>1700</v>
      </c>
    </row>
    <row r="309" spans="1:33" x14ac:dyDescent="0.2">
      <c r="A309" s="187" t="s">
        <v>130</v>
      </c>
      <c r="B309" s="187">
        <v>52</v>
      </c>
      <c r="C309" s="187" t="s">
        <v>122</v>
      </c>
      <c r="D309" s="187" t="s">
        <v>367</v>
      </c>
      <c r="E309" s="187">
        <v>0.77</v>
      </c>
      <c r="F309" s="191" t="s">
        <v>434</v>
      </c>
      <c r="G309" s="187">
        <v>4</v>
      </c>
      <c r="J309" s="191">
        <v>5525</v>
      </c>
      <c r="K309" s="191">
        <v>-23.863</v>
      </c>
      <c r="L309" s="187">
        <v>97.550058800000002</v>
      </c>
      <c r="M309" s="187">
        <v>127.74</v>
      </c>
      <c r="P309" s="191">
        <v>125.77200000000001</v>
      </c>
      <c r="R309" s="187">
        <v>0</v>
      </c>
      <c r="S309" s="191">
        <v>1.145459</v>
      </c>
      <c r="U309" s="191">
        <v>1.09134E-2</v>
      </c>
      <c r="W309" s="191">
        <v>1.0795589999999999</v>
      </c>
      <c r="AB309" s="191" t="s">
        <v>454</v>
      </c>
      <c r="AC309" s="191" t="s">
        <v>471</v>
      </c>
      <c r="AD309" s="191" t="s">
        <v>482</v>
      </c>
      <c r="AE309" s="187" t="s">
        <v>1087</v>
      </c>
      <c r="AF309" s="187">
        <v>78</v>
      </c>
    </row>
    <row r="310" spans="1:33" x14ac:dyDescent="0.2">
      <c r="A310" s="187" t="s">
        <v>130</v>
      </c>
      <c r="B310" s="187">
        <v>52</v>
      </c>
      <c r="C310" s="187" t="s">
        <v>122</v>
      </c>
      <c r="D310" s="187" t="s">
        <v>367</v>
      </c>
      <c r="E310" s="187">
        <v>0.77</v>
      </c>
      <c r="G310" s="187">
        <v>5</v>
      </c>
      <c r="J310" s="191">
        <v>5499</v>
      </c>
      <c r="K310" s="191">
        <v>-39.799999999999997</v>
      </c>
      <c r="L310" s="187">
        <v>82.056858899999995</v>
      </c>
      <c r="M310" s="187">
        <v>102.61499999999999</v>
      </c>
      <c r="P310" s="191">
        <v>101.068</v>
      </c>
      <c r="R310" s="187">
        <v>1</v>
      </c>
      <c r="S310" s="191">
        <v>1.1265750999999999</v>
      </c>
      <c r="U310" s="191">
        <v>1.07352E-2</v>
      </c>
      <c r="W310" s="191">
        <v>1.0621210000000001</v>
      </c>
      <c r="AB310" s="191" t="s">
        <v>456</v>
      </c>
      <c r="AC310" s="191" t="s">
        <v>525</v>
      </c>
      <c r="AD310" s="191" t="s">
        <v>438</v>
      </c>
      <c r="AE310" s="187" t="s">
        <v>1087</v>
      </c>
      <c r="AF310" s="187">
        <v>78</v>
      </c>
    </row>
    <row r="311" spans="1:33" x14ac:dyDescent="0.2">
      <c r="A311" s="187" t="s">
        <v>130</v>
      </c>
      <c r="B311" s="187">
        <v>52</v>
      </c>
      <c r="C311" s="187" t="s">
        <v>122</v>
      </c>
      <c r="D311" s="187" t="s">
        <v>367</v>
      </c>
      <c r="E311" s="187">
        <v>0.77</v>
      </c>
      <c r="G311" s="187">
        <v>6</v>
      </c>
      <c r="J311" s="191">
        <v>5491</v>
      </c>
      <c r="K311" s="191">
        <v>-40.023000000000003</v>
      </c>
      <c r="L311" s="187">
        <v>82.227005199999994</v>
      </c>
      <c r="M311" s="187">
        <v>102.876</v>
      </c>
      <c r="P311" s="191">
        <v>101.325</v>
      </c>
      <c r="R311" s="187">
        <v>0</v>
      </c>
      <c r="S311" s="191">
        <v>1.1263245</v>
      </c>
      <c r="U311" s="191">
        <v>1.07327E-2</v>
      </c>
      <c r="W311" s="191">
        <v>1.061877</v>
      </c>
      <c r="AB311" s="191" t="s">
        <v>439</v>
      </c>
      <c r="AC311" s="191" t="s">
        <v>440</v>
      </c>
      <c r="AD311" s="191" t="s">
        <v>440</v>
      </c>
      <c r="AE311" s="187" t="s">
        <v>1087</v>
      </c>
      <c r="AF311" s="187">
        <v>78</v>
      </c>
    </row>
    <row r="312" spans="1:33" x14ac:dyDescent="0.2">
      <c r="A312" s="187" t="s">
        <v>130</v>
      </c>
      <c r="B312" s="187">
        <v>53</v>
      </c>
      <c r="C312" s="187" t="s">
        <v>123</v>
      </c>
      <c r="D312" s="187" t="s">
        <v>367</v>
      </c>
      <c r="E312" s="187">
        <v>0.79600000000000004</v>
      </c>
      <c r="G312" s="187">
        <v>1</v>
      </c>
      <c r="H312" s="191">
        <v>5877</v>
      </c>
      <c r="I312" s="191">
        <v>7.9000000000000001E-2</v>
      </c>
      <c r="L312" s="187">
        <v>23.4957897</v>
      </c>
      <c r="M312" s="187">
        <v>108.083</v>
      </c>
      <c r="Q312" s="191">
        <v>107.306</v>
      </c>
      <c r="R312" s="187">
        <v>0</v>
      </c>
      <c r="T312" s="191">
        <v>0.72461889999999995</v>
      </c>
      <c r="V312" s="191">
        <v>3.6784999999999999E-3</v>
      </c>
      <c r="X312" s="191">
        <v>0.36650100000000002</v>
      </c>
      <c r="Y312" s="191" t="s">
        <v>553</v>
      </c>
      <c r="Z312" s="191" t="s">
        <v>547</v>
      </c>
      <c r="AA312" s="191" t="s">
        <v>1090</v>
      </c>
      <c r="AE312" s="187" t="s">
        <v>1091</v>
      </c>
      <c r="AF312" s="187">
        <v>0</v>
      </c>
      <c r="AG312" s="191">
        <v>4258</v>
      </c>
    </row>
    <row r="313" spans="1:33" x14ac:dyDescent="0.2">
      <c r="A313" s="187" t="s">
        <v>130</v>
      </c>
      <c r="B313" s="187">
        <v>53</v>
      </c>
      <c r="C313" s="187" t="s">
        <v>123</v>
      </c>
      <c r="D313" s="187" t="s">
        <v>367</v>
      </c>
      <c r="E313" s="187">
        <v>0.79600000000000004</v>
      </c>
      <c r="G313" s="187">
        <v>2</v>
      </c>
      <c r="H313" s="191">
        <v>5879</v>
      </c>
      <c r="I313" s="191">
        <v>0</v>
      </c>
      <c r="L313" s="187">
        <v>23.509305399999999</v>
      </c>
      <c r="M313" s="187">
        <v>108.146</v>
      </c>
      <c r="Q313" s="191">
        <v>107.36799999999999</v>
      </c>
      <c r="R313" s="187">
        <v>1</v>
      </c>
      <c r="T313" s="191">
        <v>0.72456160000000003</v>
      </c>
      <c r="V313" s="191">
        <v>3.6782E-3</v>
      </c>
      <c r="X313" s="191">
        <v>0.36647200000000002</v>
      </c>
      <c r="Y313" s="191" t="s">
        <v>651</v>
      </c>
      <c r="Z313" s="191" t="s">
        <v>551</v>
      </c>
      <c r="AA313" s="191" t="s">
        <v>1092</v>
      </c>
      <c r="AE313" s="187" t="s">
        <v>1091</v>
      </c>
      <c r="AF313" s="187">
        <v>0</v>
      </c>
      <c r="AG313" s="191">
        <v>4260</v>
      </c>
    </row>
    <row r="314" spans="1:33" x14ac:dyDescent="0.2">
      <c r="A314" s="187" t="s">
        <v>130</v>
      </c>
      <c r="B314" s="187">
        <v>53</v>
      </c>
      <c r="C314" s="187" t="s">
        <v>123</v>
      </c>
      <c r="D314" s="187" t="s">
        <v>367</v>
      </c>
      <c r="E314" s="187">
        <v>0.79600000000000004</v>
      </c>
      <c r="F314" s="191" t="s">
        <v>430</v>
      </c>
      <c r="G314" s="187">
        <v>3</v>
      </c>
      <c r="H314" s="191">
        <v>2125</v>
      </c>
      <c r="I314" s="191">
        <v>-1.8460000000000001</v>
      </c>
      <c r="L314" s="187">
        <v>9.0427122000000004</v>
      </c>
      <c r="M314" s="187">
        <v>41.344000000000001</v>
      </c>
      <c r="Q314" s="191">
        <v>41.046999999999997</v>
      </c>
      <c r="R314" s="187">
        <v>0</v>
      </c>
      <c r="T314" s="191">
        <v>0.72322399999999998</v>
      </c>
      <c r="V314" s="191">
        <v>3.6714E-3</v>
      </c>
      <c r="X314" s="191">
        <v>0.36579800000000001</v>
      </c>
      <c r="Y314" s="191" t="s">
        <v>572</v>
      </c>
      <c r="Z314" s="191" t="s">
        <v>544</v>
      </c>
      <c r="AA314" s="191" t="s">
        <v>611</v>
      </c>
      <c r="AE314" s="187" t="s">
        <v>1091</v>
      </c>
      <c r="AF314" s="187">
        <v>0</v>
      </c>
      <c r="AG314" s="191">
        <v>1538</v>
      </c>
    </row>
    <row r="315" spans="1:33" x14ac:dyDescent="0.2">
      <c r="A315" s="187" t="s">
        <v>130</v>
      </c>
      <c r="B315" s="187">
        <v>53</v>
      </c>
      <c r="C315" s="187" t="s">
        <v>123</v>
      </c>
      <c r="D315" s="187" t="s">
        <v>367</v>
      </c>
      <c r="E315" s="187">
        <v>0.79600000000000004</v>
      </c>
      <c r="F315" s="191" t="s">
        <v>434</v>
      </c>
      <c r="G315" s="187">
        <v>4</v>
      </c>
      <c r="J315" s="191">
        <v>4676</v>
      </c>
      <c r="K315" s="191">
        <v>-19.061</v>
      </c>
      <c r="L315" s="187">
        <v>82.227258300000003</v>
      </c>
      <c r="M315" s="187">
        <v>107.176</v>
      </c>
      <c r="P315" s="191">
        <v>105.51900000000001</v>
      </c>
      <c r="R315" s="187">
        <v>0</v>
      </c>
      <c r="S315" s="191">
        <v>1.1507464999999999</v>
      </c>
      <c r="U315" s="191">
        <v>1.09671E-2</v>
      </c>
      <c r="W315" s="191">
        <v>1.084813</v>
      </c>
      <c r="AB315" s="191" t="s">
        <v>454</v>
      </c>
      <c r="AC315" s="191" t="s">
        <v>471</v>
      </c>
      <c r="AD315" s="191" t="s">
        <v>435</v>
      </c>
      <c r="AE315" s="187" t="s">
        <v>1091</v>
      </c>
      <c r="AF315" s="187">
        <v>78</v>
      </c>
    </row>
    <row r="316" spans="1:33" x14ac:dyDescent="0.2">
      <c r="A316" s="187" t="s">
        <v>130</v>
      </c>
      <c r="B316" s="187">
        <v>53</v>
      </c>
      <c r="C316" s="187" t="s">
        <v>123</v>
      </c>
      <c r="D316" s="187" t="s">
        <v>367</v>
      </c>
      <c r="E316" s="187">
        <v>0.79600000000000004</v>
      </c>
      <c r="G316" s="187">
        <v>5</v>
      </c>
      <c r="J316" s="191">
        <v>5496</v>
      </c>
      <c r="K316" s="191">
        <v>-39.799999999999997</v>
      </c>
      <c r="L316" s="187">
        <v>79.415120000000002</v>
      </c>
      <c r="M316" s="187">
        <v>102.67700000000001</v>
      </c>
      <c r="P316" s="191">
        <v>101.128</v>
      </c>
      <c r="R316" s="187">
        <v>1</v>
      </c>
      <c r="S316" s="191">
        <v>1.1265788000000001</v>
      </c>
      <c r="U316" s="191">
        <v>1.07352E-2</v>
      </c>
      <c r="W316" s="191">
        <v>1.0621210000000001</v>
      </c>
      <c r="AB316" s="191" t="s">
        <v>455</v>
      </c>
      <c r="AC316" s="191" t="s">
        <v>456</v>
      </c>
      <c r="AD316" s="191" t="s">
        <v>437</v>
      </c>
      <c r="AE316" s="187" t="s">
        <v>1091</v>
      </c>
      <c r="AF316" s="187">
        <v>78</v>
      </c>
    </row>
    <row r="317" spans="1:33" x14ac:dyDescent="0.2">
      <c r="A317" s="187" t="s">
        <v>130</v>
      </c>
      <c r="B317" s="187">
        <v>53</v>
      </c>
      <c r="C317" s="187" t="s">
        <v>123</v>
      </c>
      <c r="D317" s="187" t="s">
        <v>367</v>
      </c>
      <c r="E317" s="187">
        <v>0.79600000000000004</v>
      </c>
      <c r="G317" s="187">
        <v>6</v>
      </c>
      <c r="J317" s="191">
        <v>5493</v>
      </c>
      <c r="K317" s="191">
        <v>-40.036999999999999</v>
      </c>
      <c r="L317" s="187">
        <v>79.536715299999997</v>
      </c>
      <c r="M317" s="187">
        <v>102.869</v>
      </c>
      <c r="P317" s="191">
        <v>101.318</v>
      </c>
      <c r="R317" s="187">
        <v>0</v>
      </c>
      <c r="S317" s="191">
        <v>1.1263125</v>
      </c>
      <c r="U317" s="191">
        <v>1.07326E-2</v>
      </c>
      <c r="W317" s="191">
        <v>1.0618609999999999</v>
      </c>
      <c r="AB317" s="191" t="s">
        <v>743</v>
      </c>
      <c r="AC317" s="191" t="s">
        <v>485</v>
      </c>
      <c r="AD317" s="191" t="s">
        <v>457</v>
      </c>
      <c r="AE317" s="187" t="s">
        <v>1091</v>
      </c>
      <c r="AF317" s="187">
        <v>78</v>
      </c>
    </row>
    <row r="318" spans="1:33" x14ac:dyDescent="0.2">
      <c r="A318" s="187" t="s">
        <v>130</v>
      </c>
      <c r="B318" s="187">
        <v>54</v>
      </c>
      <c r="C318" s="187" t="s">
        <v>128</v>
      </c>
      <c r="D318" s="187" t="s">
        <v>368</v>
      </c>
      <c r="E318" s="187">
        <v>0.79600000000000004</v>
      </c>
      <c r="G318" s="187">
        <v>1</v>
      </c>
      <c r="H318" s="191">
        <v>5884</v>
      </c>
      <c r="I318" s="191">
        <v>9.4E-2</v>
      </c>
      <c r="L318" s="187">
        <v>23.4921054</v>
      </c>
      <c r="M318" s="187">
        <v>108.066</v>
      </c>
      <c r="Q318" s="191">
        <v>107.289</v>
      </c>
      <c r="R318" s="187">
        <v>0</v>
      </c>
      <c r="T318" s="191">
        <v>0.72463</v>
      </c>
      <c r="V318" s="191">
        <v>3.6784999999999999E-3</v>
      </c>
      <c r="X318" s="191">
        <v>0.366506</v>
      </c>
      <c r="Y318" s="191" t="s">
        <v>594</v>
      </c>
      <c r="Z318" s="191" t="s">
        <v>558</v>
      </c>
      <c r="AA318" s="191" t="s">
        <v>1093</v>
      </c>
      <c r="AE318" s="187" t="s">
        <v>1094</v>
      </c>
      <c r="AF318" s="187">
        <v>0</v>
      </c>
      <c r="AG318" s="191">
        <v>4263</v>
      </c>
    </row>
    <row r="319" spans="1:33" x14ac:dyDescent="0.2">
      <c r="A319" s="187" t="s">
        <v>130</v>
      </c>
      <c r="B319" s="187">
        <v>54</v>
      </c>
      <c r="C319" s="187" t="s">
        <v>128</v>
      </c>
      <c r="D319" s="187" t="s">
        <v>368</v>
      </c>
      <c r="E319" s="187">
        <v>0.79600000000000004</v>
      </c>
      <c r="G319" s="187">
        <v>2</v>
      </c>
      <c r="H319" s="191">
        <v>5889</v>
      </c>
      <c r="I319" s="191">
        <v>0</v>
      </c>
      <c r="L319" s="187">
        <v>23.501460300000002</v>
      </c>
      <c r="M319" s="187">
        <v>108.11</v>
      </c>
      <c r="Q319" s="191">
        <v>107.33199999999999</v>
      </c>
      <c r="R319" s="187">
        <v>1</v>
      </c>
      <c r="T319" s="191">
        <v>0.72456200000000004</v>
      </c>
      <c r="V319" s="191">
        <v>3.6782E-3</v>
      </c>
      <c r="X319" s="191">
        <v>0.36647200000000002</v>
      </c>
      <c r="Y319" s="191" t="s">
        <v>656</v>
      </c>
      <c r="Z319" s="191" t="s">
        <v>657</v>
      </c>
      <c r="AA319" s="191" t="s">
        <v>1095</v>
      </c>
      <c r="AE319" s="187" t="s">
        <v>1094</v>
      </c>
      <c r="AF319" s="187">
        <v>0</v>
      </c>
      <c r="AG319" s="191">
        <v>4267</v>
      </c>
    </row>
    <row r="320" spans="1:33" x14ac:dyDescent="0.2">
      <c r="A320" s="187" t="s">
        <v>130</v>
      </c>
      <c r="B320" s="187">
        <v>54</v>
      </c>
      <c r="C320" s="187" t="s">
        <v>128</v>
      </c>
      <c r="D320" s="187" t="s">
        <v>368</v>
      </c>
      <c r="E320" s="187">
        <v>0.79600000000000004</v>
      </c>
      <c r="F320" s="191" t="s">
        <v>430</v>
      </c>
      <c r="G320" s="187">
        <v>3</v>
      </c>
      <c r="H320" s="191">
        <v>2205</v>
      </c>
      <c r="I320" s="191">
        <v>-1.877</v>
      </c>
      <c r="L320" s="187">
        <v>9.3645925000000005</v>
      </c>
      <c r="M320" s="187">
        <v>42.820999999999998</v>
      </c>
      <c r="Q320" s="191">
        <v>42.514000000000003</v>
      </c>
      <c r="R320" s="187">
        <v>0</v>
      </c>
      <c r="T320" s="191">
        <v>0.72320220000000002</v>
      </c>
      <c r="V320" s="191">
        <v>3.6713000000000002E-3</v>
      </c>
      <c r="X320" s="191">
        <v>0.36578699999999997</v>
      </c>
      <c r="Y320" s="191" t="s">
        <v>594</v>
      </c>
      <c r="Z320" s="191" t="s">
        <v>544</v>
      </c>
      <c r="AA320" s="191" t="s">
        <v>1096</v>
      </c>
      <c r="AE320" s="187" t="s">
        <v>1094</v>
      </c>
      <c r="AF320" s="187">
        <v>0</v>
      </c>
      <c r="AG320" s="191">
        <v>1596</v>
      </c>
    </row>
    <row r="321" spans="1:33" x14ac:dyDescent="0.2">
      <c r="A321" s="187" t="s">
        <v>130</v>
      </c>
      <c r="B321" s="187">
        <v>54</v>
      </c>
      <c r="C321" s="187" t="s">
        <v>128</v>
      </c>
      <c r="D321" s="187" t="s">
        <v>368</v>
      </c>
      <c r="E321" s="187">
        <v>0.79600000000000004</v>
      </c>
      <c r="F321" s="191" t="s">
        <v>434</v>
      </c>
      <c r="G321" s="187">
        <v>4</v>
      </c>
      <c r="J321" s="191">
        <v>4855</v>
      </c>
      <c r="K321" s="191">
        <v>-19.05</v>
      </c>
      <c r="L321" s="187">
        <v>84.7453371</v>
      </c>
      <c r="M321" s="187">
        <v>111.28400000000001</v>
      </c>
      <c r="P321" s="191">
        <v>109.563</v>
      </c>
      <c r="R321" s="187">
        <v>0</v>
      </c>
      <c r="S321" s="191">
        <v>1.1507513</v>
      </c>
      <c r="U321" s="191">
        <v>1.09672E-2</v>
      </c>
      <c r="W321" s="191">
        <v>1.084824</v>
      </c>
      <c r="AB321" s="191" t="s">
        <v>454</v>
      </c>
      <c r="AC321" s="191" t="s">
        <v>471</v>
      </c>
      <c r="AD321" s="191" t="s">
        <v>436</v>
      </c>
      <c r="AE321" s="187" t="s">
        <v>1094</v>
      </c>
      <c r="AF321" s="187">
        <v>78</v>
      </c>
    </row>
    <row r="322" spans="1:33" x14ac:dyDescent="0.2">
      <c r="A322" s="187" t="s">
        <v>130</v>
      </c>
      <c r="B322" s="187">
        <v>54</v>
      </c>
      <c r="C322" s="187" t="s">
        <v>128</v>
      </c>
      <c r="D322" s="187" t="s">
        <v>368</v>
      </c>
      <c r="E322" s="187">
        <v>0.79600000000000004</v>
      </c>
      <c r="G322" s="187">
        <v>5</v>
      </c>
      <c r="J322" s="191">
        <v>5496</v>
      </c>
      <c r="K322" s="191">
        <v>-39.799999999999997</v>
      </c>
      <c r="L322" s="187">
        <v>79.424228600000006</v>
      </c>
      <c r="M322" s="187">
        <v>102.691</v>
      </c>
      <c r="P322" s="191">
        <v>101.142</v>
      </c>
      <c r="R322" s="187">
        <v>1</v>
      </c>
      <c r="S322" s="191">
        <v>1.1265689999999999</v>
      </c>
      <c r="U322" s="191">
        <v>1.07352E-2</v>
      </c>
      <c r="W322" s="191">
        <v>1.0621210000000001</v>
      </c>
      <c r="AB322" s="191" t="s">
        <v>455</v>
      </c>
      <c r="AC322" s="191" t="s">
        <v>456</v>
      </c>
      <c r="AD322" s="191" t="s">
        <v>472</v>
      </c>
      <c r="AE322" s="187" t="s">
        <v>1094</v>
      </c>
      <c r="AF322" s="187">
        <v>78</v>
      </c>
    </row>
    <row r="323" spans="1:33" x14ac:dyDescent="0.2">
      <c r="A323" s="187" t="s">
        <v>130</v>
      </c>
      <c r="B323" s="187">
        <v>54</v>
      </c>
      <c r="C323" s="187" t="s">
        <v>128</v>
      </c>
      <c r="D323" s="187" t="s">
        <v>368</v>
      </c>
      <c r="E323" s="187">
        <v>0.79600000000000004</v>
      </c>
      <c r="G323" s="187">
        <v>6</v>
      </c>
      <c r="J323" s="191">
        <v>5490</v>
      </c>
      <c r="K323" s="191">
        <v>-40.020000000000003</v>
      </c>
      <c r="L323" s="187">
        <v>79.634238400000001</v>
      </c>
      <c r="M323" s="187">
        <v>103.024</v>
      </c>
      <c r="P323" s="191">
        <v>101.471</v>
      </c>
      <c r="R323" s="187">
        <v>0</v>
      </c>
      <c r="S323" s="191">
        <v>1.1263213999999999</v>
      </c>
      <c r="U323" s="191">
        <v>1.0732800000000001E-2</v>
      </c>
      <c r="W323" s="191">
        <v>1.0618799999999999</v>
      </c>
      <c r="AB323" s="191" t="s">
        <v>743</v>
      </c>
      <c r="AC323" s="191" t="s">
        <v>485</v>
      </c>
      <c r="AD323" s="191" t="s">
        <v>457</v>
      </c>
      <c r="AE323" s="187" t="s">
        <v>1094</v>
      </c>
      <c r="AF323" s="187">
        <v>78</v>
      </c>
    </row>
    <row r="324" spans="1:33" x14ac:dyDescent="0.2">
      <c r="A324" s="187" t="s">
        <v>130</v>
      </c>
      <c r="B324" s="187">
        <v>55</v>
      </c>
      <c r="C324" s="187" t="s">
        <v>129</v>
      </c>
      <c r="D324" s="187" t="s">
        <v>368</v>
      </c>
      <c r="E324" s="187">
        <v>0.73799999999999999</v>
      </c>
      <c r="G324" s="187">
        <v>1</v>
      </c>
      <c r="H324" s="191">
        <v>5874</v>
      </c>
      <c r="I324" s="191">
        <v>0.114</v>
      </c>
      <c r="L324" s="187">
        <v>25.332434599999999</v>
      </c>
      <c r="M324" s="187">
        <v>108.04</v>
      </c>
      <c r="Q324" s="191">
        <v>107.26300000000001</v>
      </c>
      <c r="R324" s="187">
        <v>0</v>
      </c>
      <c r="T324" s="191">
        <v>0.72463529999999998</v>
      </c>
      <c r="V324" s="191">
        <v>3.6786000000000002E-3</v>
      </c>
      <c r="X324" s="191">
        <v>0.36651400000000001</v>
      </c>
      <c r="Y324" s="191" t="s">
        <v>572</v>
      </c>
      <c r="Z324" s="191" t="s">
        <v>558</v>
      </c>
      <c r="AA324" s="191" t="s">
        <v>1083</v>
      </c>
      <c r="AE324" s="187" t="s">
        <v>1097</v>
      </c>
      <c r="AF324" s="187">
        <v>0</v>
      </c>
      <c r="AG324" s="191">
        <v>4255</v>
      </c>
    </row>
    <row r="325" spans="1:33" x14ac:dyDescent="0.2">
      <c r="A325" s="187" t="s">
        <v>130</v>
      </c>
      <c r="B325" s="187">
        <v>55</v>
      </c>
      <c r="C325" s="187" t="s">
        <v>129</v>
      </c>
      <c r="D325" s="187" t="s">
        <v>368</v>
      </c>
      <c r="E325" s="187">
        <v>0.73799999999999999</v>
      </c>
      <c r="G325" s="187">
        <v>2</v>
      </c>
      <c r="H325" s="191">
        <v>5884</v>
      </c>
      <c r="I325" s="191">
        <v>0</v>
      </c>
      <c r="L325" s="187">
        <v>25.357827499999999</v>
      </c>
      <c r="M325" s="187">
        <v>108.15</v>
      </c>
      <c r="Q325" s="191">
        <v>107.372</v>
      </c>
      <c r="R325" s="187">
        <v>1</v>
      </c>
      <c r="T325" s="191">
        <v>0.72455290000000006</v>
      </c>
      <c r="V325" s="191">
        <v>3.6782E-3</v>
      </c>
      <c r="X325" s="191">
        <v>0.36647200000000002</v>
      </c>
      <c r="Y325" s="191" t="s">
        <v>656</v>
      </c>
      <c r="Z325" s="191" t="s">
        <v>657</v>
      </c>
      <c r="AA325" s="191" t="s">
        <v>1077</v>
      </c>
      <c r="AE325" s="187" t="s">
        <v>1097</v>
      </c>
      <c r="AF325" s="187">
        <v>0</v>
      </c>
      <c r="AG325" s="191">
        <v>4262</v>
      </c>
    </row>
    <row r="326" spans="1:33" x14ac:dyDescent="0.2">
      <c r="A326" s="187" t="s">
        <v>130</v>
      </c>
      <c r="B326" s="187">
        <v>55</v>
      </c>
      <c r="C326" s="187" t="s">
        <v>129</v>
      </c>
      <c r="D326" s="187" t="s">
        <v>368</v>
      </c>
      <c r="E326" s="187">
        <v>0.73799999999999999</v>
      </c>
      <c r="F326" s="191" t="s">
        <v>430</v>
      </c>
      <c r="G326" s="187">
        <v>3</v>
      </c>
      <c r="H326" s="191">
        <v>2380</v>
      </c>
      <c r="I326" s="191">
        <v>30.550999999999998</v>
      </c>
      <c r="L326" s="187">
        <v>10.8928449</v>
      </c>
      <c r="M326" s="187">
        <v>46.195</v>
      </c>
      <c r="Q326" s="191">
        <v>45.851999999999997</v>
      </c>
      <c r="R326" s="187">
        <v>0</v>
      </c>
      <c r="T326" s="191">
        <v>0.74668869999999998</v>
      </c>
      <c r="V326" s="191">
        <v>3.7905999999999999E-3</v>
      </c>
      <c r="X326" s="191">
        <v>0.37762600000000002</v>
      </c>
      <c r="Y326" s="191" t="s">
        <v>594</v>
      </c>
      <c r="Z326" s="191" t="s">
        <v>544</v>
      </c>
      <c r="AA326" s="191" t="s">
        <v>1098</v>
      </c>
      <c r="AE326" s="187" t="s">
        <v>1097</v>
      </c>
      <c r="AF326" s="187">
        <v>0</v>
      </c>
      <c r="AG326" s="191">
        <v>1778</v>
      </c>
    </row>
    <row r="327" spans="1:33" x14ac:dyDescent="0.2">
      <c r="A327" s="187" t="s">
        <v>130</v>
      </c>
      <c r="B327" s="187">
        <v>55</v>
      </c>
      <c r="C327" s="187" t="s">
        <v>129</v>
      </c>
      <c r="D327" s="187" t="s">
        <v>368</v>
      </c>
      <c r="E327" s="187">
        <v>0.73799999999999999</v>
      </c>
      <c r="F327" s="191" t="s">
        <v>434</v>
      </c>
      <c r="G327" s="187">
        <v>4</v>
      </c>
      <c r="J327" s="191">
        <v>5215</v>
      </c>
      <c r="K327" s="191">
        <v>33.832999999999998</v>
      </c>
      <c r="L327" s="187">
        <v>97.106582200000005</v>
      </c>
      <c r="M327" s="187">
        <v>120.16800000000001</v>
      </c>
      <c r="P327" s="191">
        <v>118.24299999999999</v>
      </c>
      <c r="R327" s="187">
        <v>0</v>
      </c>
      <c r="S327" s="191">
        <v>1.208418</v>
      </c>
      <c r="U327" s="191">
        <v>1.1558499999999999E-2</v>
      </c>
      <c r="W327" s="191">
        <v>1.142638</v>
      </c>
      <c r="AB327" s="191" t="s">
        <v>454</v>
      </c>
      <c r="AC327" s="191" t="s">
        <v>470</v>
      </c>
      <c r="AD327" s="191" t="s">
        <v>435</v>
      </c>
      <c r="AE327" s="187" t="s">
        <v>1097</v>
      </c>
      <c r="AF327" s="187">
        <v>78</v>
      </c>
    </row>
    <row r="328" spans="1:33" x14ac:dyDescent="0.2">
      <c r="A328" s="187" t="s">
        <v>130</v>
      </c>
      <c r="B328" s="187">
        <v>55</v>
      </c>
      <c r="C328" s="187" t="s">
        <v>129</v>
      </c>
      <c r="D328" s="187" t="s">
        <v>368</v>
      </c>
      <c r="E328" s="187">
        <v>0.73799999999999999</v>
      </c>
      <c r="G328" s="187">
        <v>5</v>
      </c>
      <c r="J328" s="191">
        <v>5494</v>
      </c>
      <c r="K328" s="191">
        <v>-39.799999999999997</v>
      </c>
      <c r="L328" s="187">
        <v>85.679898300000005</v>
      </c>
      <c r="M328" s="187">
        <v>102.711</v>
      </c>
      <c r="P328" s="191">
        <v>101.16200000000001</v>
      </c>
      <c r="R328" s="187">
        <v>1</v>
      </c>
      <c r="S328" s="191">
        <v>1.126539</v>
      </c>
      <c r="U328" s="191">
        <v>1.07352E-2</v>
      </c>
      <c r="W328" s="191">
        <v>1.0621210000000001</v>
      </c>
      <c r="AB328" s="191" t="s">
        <v>438</v>
      </c>
      <c r="AC328" s="191" t="s">
        <v>525</v>
      </c>
      <c r="AD328" s="191" t="s">
        <v>437</v>
      </c>
      <c r="AE328" s="187" t="s">
        <v>1097</v>
      </c>
      <c r="AF328" s="187">
        <v>78</v>
      </c>
    </row>
    <row r="329" spans="1:33" x14ac:dyDescent="0.2">
      <c r="A329" s="187" t="s">
        <v>130</v>
      </c>
      <c r="B329" s="187">
        <v>55</v>
      </c>
      <c r="C329" s="187" t="s">
        <v>129</v>
      </c>
      <c r="D329" s="187" t="s">
        <v>368</v>
      </c>
      <c r="E329" s="187">
        <v>0.73799999999999999</v>
      </c>
      <c r="G329" s="187">
        <v>6</v>
      </c>
      <c r="J329" s="191">
        <v>5485</v>
      </c>
      <c r="K329" s="191">
        <v>-40.018999999999998</v>
      </c>
      <c r="L329" s="187">
        <v>85.824058800000003</v>
      </c>
      <c r="M329" s="187">
        <v>102.923</v>
      </c>
      <c r="P329" s="191">
        <v>101.371</v>
      </c>
      <c r="R329" s="187">
        <v>0</v>
      </c>
      <c r="S329" s="191">
        <v>1.1262928000000001</v>
      </c>
      <c r="U329" s="191">
        <v>1.0732800000000001E-2</v>
      </c>
      <c r="W329" s="191">
        <v>1.0618810000000001</v>
      </c>
      <c r="AB329" s="191" t="s">
        <v>439</v>
      </c>
      <c r="AC329" s="191" t="s">
        <v>440</v>
      </c>
      <c r="AD329" s="191" t="s">
        <v>485</v>
      </c>
      <c r="AE329" s="187" t="s">
        <v>1097</v>
      </c>
      <c r="AF329" s="187">
        <v>78</v>
      </c>
    </row>
    <row r="330" spans="1:33" x14ac:dyDescent="0.2">
      <c r="A330" s="187" t="s">
        <v>130</v>
      </c>
      <c r="B330" s="187">
        <v>56</v>
      </c>
      <c r="C330" s="187" t="s">
        <v>135</v>
      </c>
      <c r="D330" s="187" t="s">
        <v>140</v>
      </c>
      <c r="E330" s="187">
        <v>0.752</v>
      </c>
      <c r="G330" s="187">
        <v>1</v>
      </c>
      <c r="H330" s="191">
        <v>5874</v>
      </c>
      <c r="I330" s="191">
        <v>0.10100000000000001</v>
      </c>
      <c r="L330" s="187">
        <v>24.845830599999999</v>
      </c>
      <c r="M330" s="187">
        <v>107.97499999999999</v>
      </c>
      <c r="Q330" s="191">
        <v>107.19799999999999</v>
      </c>
      <c r="R330" s="187">
        <v>0</v>
      </c>
      <c r="T330" s="191">
        <v>0.72462159999999998</v>
      </c>
      <c r="V330" s="191">
        <v>3.6786000000000002E-3</v>
      </c>
      <c r="X330" s="191">
        <v>0.36650899999999997</v>
      </c>
      <c r="Y330" s="191" t="s">
        <v>572</v>
      </c>
      <c r="Z330" s="191" t="s">
        <v>547</v>
      </c>
      <c r="AA330" s="191" t="s">
        <v>828</v>
      </c>
      <c r="AE330" s="187" t="s">
        <v>1099</v>
      </c>
      <c r="AF330" s="187">
        <v>0</v>
      </c>
      <c r="AG330" s="191">
        <v>4256</v>
      </c>
    </row>
    <row r="331" spans="1:33" x14ac:dyDescent="0.2">
      <c r="A331" s="187" t="s">
        <v>130</v>
      </c>
      <c r="B331" s="187">
        <v>56</v>
      </c>
      <c r="C331" s="187" t="s">
        <v>135</v>
      </c>
      <c r="D331" s="187" t="s">
        <v>140</v>
      </c>
      <c r="E331" s="187">
        <v>0.752</v>
      </c>
      <c r="G331" s="187">
        <v>2</v>
      </c>
      <c r="H331" s="191">
        <v>5878</v>
      </c>
      <c r="I331" s="191">
        <v>0</v>
      </c>
      <c r="L331" s="187">
        <v>24.872250999999999</v>
      </c>
      <c r="M331" s="187">
        <v>108.09099999999999</v>
      </c>
      <c r="Q331" s="191">
        <v>107.313</v>
      </c>
      <c r="R331" s="187">
        <v>1</v>
      </c>
      <c r="T331" s="191">
        <v>0.72454850000000004</v>
      </c>
      <c r="V331" s="191">
        <v>3.6782E-3</v>
      </c>
      <c r="X331" s="191">
        <v>0.36647200000000002</v>
      </c>
      <c r="Y331" s="191" t="s">
        <v>651</v>
      </c>
      <c r="Z331" s="191" t="s">
        <v>657</v>
      </c>
      <c r="AA331" s="191" t="s">
        <v>1100</v>
      </c>
      <c r="AE331" s="187" t="s">
        <v>1099</v>
      </c>
      <c r="AF331" s="187">
        <v>0</v>
      </c>
      <c r="AG331" s="191">
        <v>4258</v>
      </c>
    </row>
    <row r="332" spans="1:33" x14ac:dyDescent="0.2">
      <c r="A332" s="187" t="s">
        <v>130</v>
      </c>
      <c r="B332" s="187">
        <v>56</v>
      </c>
      <c r="C332" s="187" t="s">
        <v>135</v>
      </c>
      <c r="D332" s="187" t="s">
        <v>140</v>
      </c>
      <c r="E332" s="187">
        <v>0.752</v>
      </c>
      <c r="F332" s="191" t="s">
        <v>430</v>
      </c>
      <c r="G332" s="187">
        <v>3</v>
      </c>
      <c r="H332" s="191">
        <v>2222</v>
      </c>
      <c r="I332" s="191">
        <v>30.614999999999998</v>
      </c>
      <c r="L332" s="187">
        <v>10.0066237</v>
      </c>
      <c r="M332" s="187">
        <v>43.23</v>
      </c>
      <c r="Q332" s="191">
        <v>42.908999999999999</v>
      </c>
      <c r="R332" s="187">
        <v>0</v>
      </c>
      <c r="T332" s="191">
        <v>0.74673080000000003</v>
      </c>
      <c r="V332" s="191">
        <v>3.7908E-3</v>
      </c>
      <c r="X332" s="191">
        <v>0.37764900000000001</v>
      </c>
      <c r="Y332" s="191" t="s">
        <v>594</v>
      </c>
      <c r="Z332" s="191" t="s">
        <v>544</v>
      </c>
      <c r="AA332" s="191" t="s">
        <v>1101</v>
      </c>
      <c r="AE332" s="187" t="s">
        <v>1099</v>
      </c>
      <c r="AF332" s="187">
        <v>0</v>
      </c>
      <c r="AG332" s="191">
        <v>1661</v>
      </c>
    </row>
    <row r="333" spans="1:33" x14ac:dyDescent="0.2">
      <c r="A333" s="187" t="s">
        <v>130</v>
      </c>
      <c r="B333" s="187">
        <v>56</v>
      </c>
      <c r="C333" s="187" t="s">
        <v>135</v>
      </c>
      <c r="D333" s="187" t="s">
        <v>140</v>
      </c>
      <c r="E333" s="187">
        <v>0.752</v>
      </c>
      <c r="F333" s="191" t="s">
        <v>434</v>
      </c>
      <c r="G333" s="187">
        <v>4</v>
      </c>
      <c r="J333" s="191">
        <v>4878</v>
      </c>
      <c r="K333" s="191">
        <v>33.713999999999999</v>
      </c>
      <c r="L333" s="187">
        <v>90.3354389</v>
      </c>
      <c r="M333" s="187">
        <v>112.26900000000001</v>
      </c>
      <c r="P333" s="191">
        <v>110.47</v>
      </c>
      <c r="R333" s="187">
        <v>0</v>
      </c>
      <c r="S333" s="191">
        <v>1.2082842</v>
      </c>
      <c r="U333" s="191">
        <v>1.1557100000000001E-2</v>
      </c>
      <c r="W333" s="191">
        <v>1.142509</v>
      </c>
      <c r="AB333" s="191" t="s">
        <v>454</v>
      </c>
      <c r="AC333" s="191" t="s">
        <v>471</v>
      </c>
      <c r="AD333" s="191" t="s">
        <v>435</v>
      </c>
      <c r="AE333" s="187" t="s">
        <v>1099</v>
      </c>
      <c r="AF333" s="187">
        <v>78</v>
      </c>
    </row>
    <row r="334" spans="1:33" x14ac:dyDescent="0.2">
      <c r="A334" s="187" t="s">
        <v>130</v>
      </c>
      <c r="B334" s="187">
        <v>56</v>
      </c>
      <c r="C334" s="187" t="s">
        <v>135</v>
      </c>
      <c r="D334" s="187" t="s">
        <v>140</v>
      </c>
      <c r="E334" s="187">
        <v>0.752</v>
      </c>
      <c r="G334" s="187">
        <v>5</v>
      </c>
      <c r="J334" s="191">
        <v>5493</v>
      </c>
      <c r="K334" s="191">
        <v>-39.799999999999997</v>
      </c>
      <c r="L334" s="187">
        <v>84.043509900000004</v>
      </c>
      <c r="M334" s="187">
        <v>102.649</v>
      </c>
      <c r="P334" s="191">
        <v>101.101</v>
      </c>
      <c r="R334" s="187">
        <v>1</v>
      </c>
      <c r="S334" s="191">
        <v>1.1265297999999999</v>
      </c>
      <c r="U334" s="191">
        <v>1.07352E-2</v>
      </c>
      <c r="W334" s="191">
        <v>1.0621210000000001</v>
      </c>
      <c r="AB334" s="191" t="s">
        <v>438</v>
      </c>
      <c r="AC334" s="191" t="s">
        <v>483</v>
      </c>
      <c r="AD334" s="191" t="s">
        <v>472</v>
      </c>
      <c r="AE334" s="187" t="s">
        <v>1099</v>
      </c>
      <c r="AF334" s="187">
        <v>78</v>
      </c>
    </row>
    <row r="335" spans="1:33" x14ac:dyDescent="0.2">
      <c r="A335" s="187" t="s">
        <v>130</v>
      </c>
      <c r="B335" s="187">
        <v>56</v>
      </c>
      <c r="C335" s="187" t="s">
        <v>135</v>
      </c>
      <c r="D335" s="187" t="s">
        <v>140</v>
      </c>
      <c r="E335" s="187">
        <v>0.752</v>
      </c>
      <c r="G335" s="187">
        <v>6</v>
      </c>
      <c r="J335" s="191">
        <v>5487</v>
      </c>
      <c r="K335" s="191">
        <v>-40.024999999999999</v>
      </c>
      <c r="L335" s="187">
        <v>84.135932299999993</v>
      </c>
      <c r="M335" s="187">
        <v>102.788</v>
      </c>
      <c r="P335" s="191">
        <v>101.238</v>
      </c>
      <c r="R335" s="187">
        <v>0</v>
      </c>
      <c r="S335" s="191">
        <v>1.1262772999999999</v>
      </c>
      <c r="U335" s="191">
        <v>1.07327E-2</v>
      </c>
      <c r="W335" s="191">
        <v>1.0618749999999999</v>
      </c>
      <c r="AB335" s="191" t="s">
        <v>743</v>
      </c>
      <c r="AC335" s="191" t="s">
        <v>440</v>
      </c>
      <c r="AD335" s="191" t="s">
        <v>485</v>
      </c>
      <c r="AE335" s="187" t="s">
        <v>1099</v>
      </c>
      <c r="AF335" s="187">
        <v>78</v>
      </c>
    </row>
    <row r="336" spans="1:33" x14ac:dyDescent="0.2">
      <c r="A336" s="187" t="s">
        <v>130</v>
      </c>
      <c r="B336" s="187">
        <v>57</v>
      </c>
      <c r="C336" s="187" t="s">
        <v>1102</v>
      </c>
      <c r="D336" s="187" t="s">
        <v>140</v>
      </c>
      <c r="E336" s="187">
        <v>0.78500000000000003</v>
      </c>
      <c r="G336" s="187">
        <v>1</v>
      </c>
      <c r="H336" s="191">
        <v>5875</v>
      </c>
      <c r="I336" s="191">
        <v>0.10100000000000001</v>
      </c>
      <c r="L336" s="187">
        <v>23.799581100000001</v>
      </c>
      <c r="M336" s="187">
        <v>107.967</v>
      </c>
      <c r="Q336" s="191">
        <v>107.19</v>
      </c>
      <c r="R336" s="187">
        <v>0</v>
      </c>
      <c r="T336" s="191">
        <v>0.72462930000000003</v>
      </c>
      <c r="V336" s="191">
        <v>3.6786000000000002E-3</v>
      </c>
      <c r="X336" s="191">
        <v>0.36650899999999997</v>
      </c>
      <c r="Y336" s="191" t="s">
        <v>572</v>
      </c>
      <c r="Z336" s="191" t="s">
        <v>567</v>
      </c>
      <c r="AA336" s="191" t="s">
        <v>828</v>
      </c>
      <c r="AE336" s="187" t="s">
        <v>1103</v>
      </c>
      <c r="AF336" s="187">
        <v>0</v>
      </c>
      <c r="AG336" s="191">
        <v>4257</v>
      </c>
    </row>
    <row r="337" spans="1:33" x14ac:dyDescent="0.2">
      <c r="A337" s="187" t="s">
        <v>130</v>
      </c>
      <c r="B337" s="187">
        <v>57</v>
      </c>
      <c r="C337" s="187" t="s">
        <v>1102</v>
      </c>
      <c r="D337" s="187" t="s">
        <v>140</v>
      </c>
      <c r="E337" s="187">
        <v>0.78500000000000003</v>
      </c>
      <c r="G337" s="187">
        <v>2</v>
      </c>
      <c r="H337" s="191">
        <v>5878</v>
      </c>
      <c r="I337" s="191">
        <v>0</v>
      </c>
      <c r="L337" s="187">
        <v>23.8186377</v>
      </c>
      <c r="M337" s="187">
        <v>108.054</v>
      </c>
      <c r="Q337" s="191">
        <v>107.277</v>
      </c>
      <c r="R337" s="187">
        <v>1</v>
      </c>
      <c r="T337" s="191">
        <v>0.72455590000000003</v>
      </c>
      <c r="V337" s="191">
        <v>3.6782E-3</v>
      </c>
      <c r="X337" s="191">
        <v>0.36647200000000002</v>
      </c>
      <c r="Y337" s="191" t="s">
        <v>656</v>
      </c>
      <c r="Z337" s="191" t="s">
        <v>657</v>
      </c>
      <c r="AA337" s="191" t="s">
        <v>1104</v>
      </c>
      <c r="AE337" s="187" t="s">
        <v>1103</v>
      </c>
      <c r="AF337" s="187">
        <v>0</v>
      </c>
      <c r="AG337" s="191">
        <v>4259</v>
      </c>
    </row>
    <row r="338" spans="1:33" x14ac:dyDescent="0.2">
      <c r="A338" s="187" t="s">
        <v>130</v>
      </c>
      <c r="B338" s="187">
        <v>57</v>
      </c>
      <c r="C338" s="187" t="s">
        <v>1102</v>
      </c>
      <c r="D338" s="187" t="s">
        <v>140</v>
      </c>
      <c r="E338" s="187">
        <v>0.78500000000000003</v>
      </c>
      <c r="F338" s="191" t="s">
        <v>430</v>
      </c>
      <c r="G338" s="187">
        <v>3</v>
      </c>
      <c r="H338" s="191">
        <v>2836</v>
      </c>
      <c r="I338" s="191">
        <v>9.4120000000000008</v>
      </c>
      <c r="L338" s="187">
        <v>12.1351517</v>
      </c>
      <c r="M338" s="187">
        <v>54.783000000000001</v>
      </c>
      <c r="Q338" s="191">
        <v>54.386000000000003</v>
      </c>
      <c r="R338" s="187">
        <v>0</v>
      </c>
      <c r="T338" s="191">
        <v>0.7313752</v>
      </c>
      <c r="V338" s="191">
        <v>3.7128E-3</v>
      </c>
      <c r="X338" s="191">
        <v>0.36990800000000001</v>
      </c>
      <c r="Y338" s="191" t="s">
        <v>594</v>
      </c>
      <c r="Z338" s="191" t="s">
        <v>544</v>
      </c>
      <c r="AA338" s="191" t="s">
        <v>1105</v>
      </c>
      <c r="AE338" s="187" t="s">
        <v>1103</v>
      </c>
      <c r="AF338" s="187">
        <v>0</v>
      </c>
      <c r="AG338" s="191">
        <v>2076</v>
      </c>
    </row>
    <row r="339" spans="1:33" x14ac:dyDescent="0.2">
      <c r="A339" s="187" t="s">
        <v>130</v>
      </c>
      <c r="B339" s="187">
        <v>57</v>
      </c>
      <c r="C339" s="187" t="s">
        <v>1102</v>
      </c>
      <c r="D339" s="187" t="s">
        <v>140</v>
      </c>
      <c r="E339" s="187">
        <v>0.78500000000000003</v>
      </c>
      <c r="F339" s="191" t="s">
        <v>434</v>
      </c>
      <c r="G339" s="187">
        <v>4</v>
      </c>
      <c r="J339" s="191">
        <v>5594</v>
      </c>
      <c r="K339" s="191">
        <v>-8.5280000000000005</v>
      </c>
      <c r="L339" s="187">
        <v>96.465150800000004</v>
      </c>
      <c r="M339" s="187">
        <v>129.11199999999999</v>
      </c>
      <c r="P339" s="191">
        <v>127.102</v>
      </c>
      <c r="R339" s="187">
        <v>0</v>
      </c>
      <c r="S339" s="191">
        <v>1.1621566000000001</v>
      </c>
      <c r="U339" s="191">
        <v>1.10849E-2</v>
      </c>
      <c r="W339" s="191">
        <v>1.096333</v>
      </c>
      <c r="AB339" s="191" t="s">
        <v>454</v>
      </c>
      <c r="AC339" s="191" t="s">
        <v>470</v>
      </c>
      <c r="AD339" s="191" t="s">
        <v>482</v>
      </c>
      <c r="AE339" s="187" t="s">
        <v>1103</v>
      </c>
      <c r="AF339" s="187">
        <v>78</v>
      </c>
    </row>
    <row r="340" spans="1:33" x14ac:dyDescent="0.2">
      <c r="A340" s="187" t="s">
        <v>130</v>
      </c>
      <c r="B340" s="187">
        <v>57</v>
      </c>
      <c r="C340" s="187" t="s">
        <v>1102</v>
      </c>
      <c r="D340" s="187" t="s">
        <v>140</v>
      </c>
      <c r="E340" s="187">
        <v>0.78500000000000003</v>
      </c>
      <c r="G340" s="187">
        <v>5</v>
      </c>
      <c r="J340" s="191">
        <v>5500</v>
      </c>
      <c r="K340" s="191">
        <v>-39.799999999999997</v>
      </c>
      <c r="L340" s="187">
        <v>80.534803999999994</v>
      </c>
      <c r="M340" s="187">
        <v>102.687</v>
      </c>
      <c r="P340" s="191">
        <v>101.139</v>
      </c>
      <c r="R340" s="187">
        <v>1</v>
      </c>
      <c r="S340" s="191">
        <v>1.1265284</v>
      </c>
      <c r="U340" s="191">
        <v>1.07352E-2</v>
      </c>
      <c r="W340" s="191">
        <v>1.0621210000000001</v>
      </c>
      <c r="AB340" s="191" t="s">
        <v>456</v>
      </c>
      <c r="AC340" s="191" t="s">
        <v>525</v>
      </c>
      <c r="AD340" s="191" t="s">
        <v>455</v>
      </c>
      <c r="AE340" s="187" t="s">
        <v>1103</v>
      </c>
      <c r="AF340" s="187">
        <v>78</v>
      </c>
    </row>
    <row r="341" spans="1:33" x14ac:dyDescent="0.2">
      <c r="A341" s="187" t="s">
        <v>130</v>
      </c>
      <c r="B341" s="187">
        <v>57</v>
      </c>
      <c r="C341" s="187" t="s">
        <v>1102</v>
      </c>
      <c r="D341" s="187" t="s">
        <v>140</v>
      </c>
      <c r="E341" s="187">
        <v>0.78500000000000003</v>
      </c>
      <c r="G341" s="187">
        <v>6</v>
      </c>
      <c r="J341" s="191">
        <v>5489</v>
      </c>
      <c r="K341" s="191">
        <v>-40.020000000000003</v>
      </c>
      <c r="L341" s="187">
        <v>80.562318200000007</v>
      </c>
      <c r="M341" s="187">
        <v>102.73</v>
      </c>
      <c r="P341" s="191">
        <v>101.182</v>
      </c>
      <c r="R341" s="187">
        <v>0</v>
      </c>
      <c r="S341" s="191">
        <v>1.1262791999999999</v>
      </c>
      <c r="U341" s="191">
        <v>1.0732800000000001E-2</v>
      </c>
      <c r="W341" s="191">
        <v>1.0618799999999999</v>
      </c>
      <c r="AB341" s="191" t="s">
        <v>439</v>
      </c>
      <c r="AC341" s="191" t="s">
        <v>458</v>
      </c>
      <c r="AD341" s="191" t="s">
        <v>440</v>
      </c>
      <c r="AE341" s="187" t="s">
        <v>1103</v>
      </c>
      <c r="AF341" s="187">
        <v>78</v>
      </c>
    </row>
  </sheetData>
  <pageMargins left="0.75" right="0.75" top="1" bottom="1" header="0.5" footer="0.5"/>
  <headerFooter alignWithMargins="0">
    <oddHeader>&amp;A</oddHeader>
    <oddFooter>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A5612-66F5-4E27-B53E-A4553B01E742}">
  <dimension ref="A1:L70"/>
  <sheetViews>
    <sheetView topLeftCell="A17" workbookViewId="0">
      <selection activeCell="H28" sqref="H28"/>
    </sheetView>
  </sheetViews>
  <sheetFormatPr defaultColWidth="9.140625" defaultRowHeight="12.75" x14ac:dyDescent="0.2"/>
  <cols>
    <col min="1" max="11" width="9.140625" style="191"/>
    <col min="12" max="12" width="43.85546875" style="191" bestFit="1" customWidth="1"/>
    <col min="13" max="16384" width="9.140625" style="191"/>
  </cols>
  <sheetData>
    <row r="1" spans="1:12" x14ac:dyDescent="0.2">
      <c r="A1" s="187" t="s">
        <v>349</v>
      </c>
      <c r="B1" s="187" t="s">
        <v>386</v>
      </c>
      <c r="C1" s="187" t="s">
        <v>28</v>
      </c>
      <c r="D1" s="187" t="s">
        <v>350</v>
      </c>
      <c r="E1" s="187" t="s">
        <v>351</v>
      </c>
      <c r="F1" s="187" t="s">
        <v>352</v>
      </c>
      <c r="G1" s="187" t="s">
        <v>387</v>
      </c>
      <c r="H1" s="187" t="s">
        <v>354</v>
      </c>
      <c r="I1" s="187" t="s">
        <v>388</v>
      </c>
      <c r="J1" s="187" t="s">
        <v>389</v>
      </c>
      <c r="K1" s="187" t="s">
        <v>390</v>
      </c>
    </row>
    <row r="2" spans="1:12" x14ac:dyDescent="0.2">
      <c r="A2" s="187" t="s">
        <v>130</v>
      </c>
      <c r="B2" s="187">
        <v>1</v>
      </c>
      <c r="C2" s="187" t="s">
        <v>898</v>
      </c>
      <c r="D2" s="187" t="s">
        <v>367</v>
      </c>
      <c r="E2" s="187">
        <v>0.81699999999999995</v>
      </c>
      <c r="F2" s="187">
        <v>2407</v>
      </c>
      <c r="G2" s="187">
        <v>-1.742</v>
      </c>
      <c r="H2" s="187">
        <v>5148</v>
      </c>
      <c r="I2" s="187">
        <v>-18.936</v>
      </c>
      <c r="J2" s="188">
        <v>9.7859684210526314</v>
      </c>
      <c r="K2" s="188">
        <v>41.248857527539776</v>
      </c>
    </row>
    <row r="3" spans="1:12" x14ac:dyDescent="0.2">
      <c r="A3" s="187" t="s">
        <v>130</v>
      </c>
      <c r="B3" s="187">
        <v>2</v>
      </c>
      <c r="C3" s="187" t="s">
        <v>905</v>
      </c>
      <c r="D3" s="187" t="s">
        <v>367</v>
      </c>
      <c r="E3" s="187">
        <v>0.80400000000000005</v>
      </c>
      <c r="F3" s="187">
        <v>2260</v>
      </c>
      <c r="G3" s="187">
        <v>-1.853</v>
      </c>
      <c r="H3" s="187">
        <v>4999</v>
      </c>
      <c r="I3" s="187">
        <v>-19.027000000000001</v>
      </c>
      <c r="J3" s="188">
        <v>9.4733745024875624</v>
      </c>
      <c r="K3" s="188">
        <v>40.884421517412925</v>
      </c>
    </row>
    <row r="4" spans="1:12" x14ac:dyDescent="0.2">
      <c r="A4" s="187" t="s">
        <v>130</v>
      </c>
      <c r="B4" s="187">
        <v>3</v>
      </c>
      <c r="C4" s="187" t="s">
        <v>117</v>
      </c>
      <c r="D4" s="187" t="s">
        <v>367</v>
      </c>
      <c r="E4" s="187">
        <v>0.41199999999999998</v>
      </c>
      <c r="F4" s="187">
        <v>1157</v>
      </c>
      <c r="G4" s="187">
        <v>-1.931</v>
      </c>
      <c r="H4" s="187">
        <v>2589</v>
      </c>
      <c r="I4" s="187">
        <v>-18.850000000000001</v>
      </c>
      <c r="J4" s="188">
        <v>9.6832665048543713</v>
      </c>
      <c r="K4" s="188">
        <v>41.255676456310681</v>
      </c>
    </row>
    <row r="5" spans="1:12" x14ac:dyDescent="0.2">
      <c r="A5" s="187" t="s">
        <v>130</v>
      </c>
      <c r="B5" s="187">
        <v>4</v>
      </c>
      <c r="C5" s="187" t="s">
        <v>118</v>
      </c>
      <c r="D5" s="187" t="s">
        <v>367</v>
      </c>
      <c r="E5" s="187">
        <v>1.026</v>
      </c>
      <c r="F5" s="187">
        <v>2900</v>
      </c>
      <c r="G5" s="187">
        <v>-1.9490000000000001</v>
      </c>
      <c r="H5" s="187">
        <v>6309</v>
      </c>
      <c r="I5" s="187">
        <v>-18.994</v>
      </c>
      <c r="J5" s="188">
        <v>9.4347542884990254</v>
      </c>
      <c r="K5" s="188">
        <v>40.571162475633521</v>
      </c>
    </row>
    <row r="6" spans="1:12" x14ac:dyDescent="0.2">
      <c r="A6" s="187" t="s">
        <v>130</v>
      </c>
      <c r="B6" s="187">
        <v>5</v>
      </c>
      <c r="C6" s="187" t="s">
        <v>119</v>
      </c>
      <c r="D6" s="187" t="s">
        <v>367</v>
      </c>
      <c r="E6" s="187">
        <v>3.02</v>
      </c>
      <c r="F6" s="187">
        <v>9064</v>
      </c>
      <c r="G6" s="187">
        <v>-2.1520000000000001</v>
      </c>
      <c r="H6" s="187">
        <v>16576</v>
      </c>
      <c r="I6" s="187">
        <v>-19.065000000000001</v>
      </c>
      <c r="J6" s="188">
        <v>9.5265591721854275</v>
      </c>
      <c r="K6" s="188">
        <v>40.824497052980121</v>
      </c>
    </row>
    <row r="7" spans="1:12" x14ac:dyDescent="0.2">
      <c r="A7" s="187" t="s">
        <v>130</v>
      </c>
      <c r="B7" s="187">
        <v>6</v>
      </c>
      <c r="C7" s="187" t="s">
        <v>124</v>
      </c>
      <c r="D7" s="187" t="s">
        <v>368</v>
      </c>
      <c r="E7" s="187">
        <v>0.79600000000000004</v>
      </c>
      <c r="F7" s="187">
        <v>2432</v>
      </c>
      <c r="G7" s="187">
        <v>30.783000000000001</v>
      </c>
      <c r="H7" s="187">
        <v>5352</v>
      </c>
      <c r="I7" s="187">
        <v>33.637</v>
      </c>
      <c r="J7" s="188">
        <v>10.271204648241206</v>
      </c>
      <c r="K7" s="188">
        <v>44.177443592964821</v>
      </c>
    </row>
    <row r="8" spans="1:12" x14ac:dyDescent="0.2">
      <c r="A8" s="187" t="s">
        <v>130</v>
      </c>
      <c r="B8" s="187">
        <v>7</v>
      </c>
      <c r="C8" s="187" t="s">
        <v>125</v>
      </c>
      <c r="D8" s="187" t="s">
        <v>368</v>
      </c>
      <c r="E8" s="187">
        <v>0.81799999999999995</v>
      </c>
      <c r="F8" s="187">
        <v>2497</v>
      </c>
      <c r="G8" s="187">
        <v>30.762</v>
      </c>
      <c r="H8" s="187">
        <v>5482</v>
      </c>
      <c r="I8" s="187">
        <v>33.597999999999999</v>
      </c>
      <c r="J8" s="188">
        <v>10.250463080684597</v>
      </c>
      <c r="K8" s="188">
        <v>44.023526650366748</v>
      </c>
    </row>
    <row r="9" spans="1:12" x14ac:dyDescent="0.2">
      <c r="A9" s="187" t="s">
        <v>130</v>
      </c>
      <c r="B9" s="187">
        <v>8</v>
      </c>
      <c r="C9" s="187" t="s">
        <v>131</v>
      </c>
      <c r="D9" s="187" t="s">
        <v>140</v>
      </c>
      <c r="E9" s="187">
        <v>0.76500000000000001</v>
      </c>
      <c r="F9" s="187">
        <v>2963</v>
      </c>
      <c r="G9" s="187">
        <v>9.5440000000000005</v>
      </c>
      <c r="H9" s="187">
        <v>5800</v>
      </c>
      <c r="I9" s="187">
        <v>-8.56</v>
      </c>
      <c r="J9" s="188">
        <v>12.931827973856208</v>
      </c>
      <c r="K9" s="188">
        <v>49.849728104575156</v>
      </c>
    </row>
    <row r="10" spans="1:12" x14ac:dyDescent="0.2">
      <c r="A10" s="187" t="s">
        <v>130</v>
      </c>
      <c r="B10" s="187">
        <v>9</v>
      </c>
      <c r="C10" s="187" t="s">
        <v>132</v>
      </c>
      <c r="D10" s="187" t="s">
        <v>140</v>
      </c>
      <c r="E10" s="187">
        <v>0.71499999999999997</v>
      </c>
      <c r="F10" s="187">
        <v>2756</v>
      </c>
      <c r="G10" s="187">
        <v>9.5510000000000002</v>
      </c>
      <c r="H10" s="187">
        <v>5416</v>
      </c>
      <c r="I10" s="187">
        <v>-8.5660000000000007</v>
      </c>
      <c r="J10" s="188">
        <v>12.904044755244756</v>
      </c>
      <c r="K10" s="188">
        <v>49.699354265734272</v>
      </c>
    </row>
    <row r="11" spans="1:12" x14ac:dyDescent="0.2">
      <c r="A11" s="187" t="s">
        <v>130</v>
      </c>
      <c r="B11" s="187">
        <v>10</v>
      </c>
      <c r="C11" s="187" t="s">
        <v>281</v>
      </c>
      <c r="D11" s="187" t="s">
        <v>282</v>
      </c>
      <c r="E11" s="187">
        <v>0.80700000000000005</v>
      </c>
      <c r="F11" s="187">
        <v>2596</v>
      </c>
      <c r="G11" s="187">
        <v>10.736000000000001</v>
      </c>
      <c r="H11" s="187">
        <v>5478</v>
      </c>
      <c r="I11" s="187">
        <v>-23.827000000000002</v>
      </c>
      <c r="J11" s="188">
        <v>10.776418215613383</v>
      </c>
      <c r="K11" s="188">
        <v>44.583798389095406</v>
      </c>
    </row>
    <row r="12" spans="1:12" x14ac:dyDescent="0.2">
      <c r="A12" s="195" t="s">
        <v>130</v>
      </c>
      <c r="B12" s="195">
        <v>11</v>
      </c>
      <c r="C12" s="195" t="s">
        <v>283</v>
      </c>
      <c r="D12" s="195" t="s">
        <v>284</v>
      </c>
      <c r="E12" s="195">
        <v>0.81499999999999995</v>
      </c>
      <c r="F12" s="187">
        <v>2454</v>
      </c>
      <c r="G12" s="187">
        <v>10.247</v>
      </c>
      <c r="H12" s="187">
        <v>6012</v>
      </c>
      <c r="I12" s="187">
        <v>-25.024000000000001</v>
      </c>
      <c r="J12" s="188">
        <v>10.102787361963191</v>
      </c>
      <c r="K12" s="188">
        <v>48.788029202453984</v>
      </c>
      <c r="L12" s="196" t="s">
        <v>362</v>
      </c>
    </row>
    <row r="13" spans="1:12" x14ac:dyDescent="0.2">
      <c r="A13" s="187" t="s">
        <v>130</v>
      </c>
      <c r="B13" s="187">
        <v>12</v>
      </c>
      <c r="C13" s="187" t="s">
        <v>283</v>
      </c>
      <c r="D13" s="187" t="s">
        <v>145</v>
      </c>
      <c r="E13" s="187">
        <v>0.80400000000000005</v>
      </c>
      <c r="F13" s="187">
        <v>2032</v>
      </c>
      <c r="G13" s="187">
        <v>9.9220000000000006</v>
      </c>
      <c r="H13" s="187">
        <v>6477</v>
      </c>
      <c r="I13" s="187">
        <v>-26.135000000000002</v>
      </c>
      <c r="J13" s="188">
        <v>8.473434452736317</v>
      </c>
      <c r="K13" s="188">
        <v>53.270890174129349</v>
      </c>
    </row>
    <row r="14" spans="1:12" x14ac:dyDescent="0.2">
      <c r="A14" s="187" t="s">
        <v>130</v>
      </c>
      <c r="B14" s="187">
        <v>13</v>
      </c>
      <c r="C14" s="187" t="s">
        <v>285</v>
      </c>
      <c r="D14" s="187" t="s">
        <v>286</v>
      </c>
      <c r="E14" s="187">
        <v>0.82899999999999996</v>
      </c>
      <c r="F14" s="187">
        <v>2741</v>
      </c>
      <c r="G14" s="187">
        <v>10.154</v>
      </c>
      <c r="H14" s="187">
        <v>5871</v>
      </c>
      <c r="I14" s="187">
        <v>-24.029</v>
      </c>
      <c r="J14" s="188">
        <v>11.065944752714115</v>
      </c>
      <c r="K14" s="188">
        <v>46.663962726176123</v>
      </c>
    </row>
    <row r="15" spans="1:12" x14ac:dyDescent="0.2">
      <c r="A15" s="187" t="s">
        <v>130</v>
      </c>
      <c r="B15" s="187">
        <v>14</v>
      </c>
      <c r="C15" s="187" t="s">
        <v>287</v>
      </c>
      <c r="D15" s="187" t="s">
        <v>288</v>
      </c>
      <c r="E15" s="187">
        <v>0.84</v>
      </c>
      <c r="F15" s="187">
        <v>2613</v>
      </c>
      <c r="G15" s="187">
        <v>10.247</v>
      </c>
      <c r="H15" s="187">
        <v>6312</v>
      </c>
      <c r="I15" s="187">
        <v>-24.861000000000001</v>
      </c>
      <c r="J15" s="188">
        <v>10.388544523809523</v>
      </c>
      <c r="K15" s="188">
        <v>49.608974523809522</v>
      </c>
    </row>
    <row r="16" spans="1:12" x14ac:dyDescent="0.2">
      <c r="A16" s="187" t="s">
        <v>130</v>
      </c>
      <c r="B16" s="187">
        <v>15</v>
      </c>
      <c r="C16" s="187" t="s">
        <v>289</v>
      </c>
      <c r="D16" s="187" t="s">
        <v>290</v>
      </c>
      <c r="E16" s="187">
        <v>0.85</v>
      </c>
      <c r="F16" s="187">
        <v>2138</v>
      </c>
      <c r="G16" s="187">
        <v>10.242000000000001</v>
      </c>
      <c r="H16" s="187">
        <v>6731</v>
      </c>
      <c r="I16" s="187">
        <v>-26.042999999999999</v>
      </c>
      <c r="J16" s="188">
        <v>8.4316354117647077</v>
      </c>
      <c r="K16" s="188">
        <v>52.549448352941177</v>
      </c>
    </row>
    <row r="17" spans="1:11" x14ac:dyDescent="0.2">
      <c r="A17" s="187" t="s">
        <v>130</v>
      </c>
      <c r="B17" s="187">
        <v>16</v>
      </c>
      <c r="C17" s="187" t="s">
        <v>291</v>
      </c>
      <c r="D17" s="187" t="s">
        <v>292</v>
      </c>
      <c r="E17" s="187">
        <v>0.83399999999999996</v>
      </c>
      <c r="F17" s="187">
        <v>2332</v>
      </c>
      <c r="G17" s="187">
        <v>10.029</v>
      </c>
      <c r="H17" s="187">
        <v>6451</v>
      </c>
      <c r="I17" s="187">
        <v>-25.379000000000001</v>
      </c>
      <c r="J17" s="188">
        <v>9.3629587529976011</v>
      </c>
      <c r="K17" s="188">
        <v>51.161438369304555</v>
      </c>
    </row>
    <row r="18" spans="1:11" x14ac:dyDescent="0.2">
      <c r="A18" s="187" t="s">
        <v>130</v>
      </c>
      <c r="B18" s="187">
        <v>17</v>
      </c>
      <c r="C18" s="187" t="s">
        <v>293</v>
      </c>
      <c r="D18" s="187" t="s">
        <v>294</v>
      </c>
      <c r="E18" s="187">
        <v>0.8</v>
      </c>
      <c r="F18" s="187">
        <v>2210</v>
      </c>
      <c r="G18" s="187">
        <v>9.9969999999999999</v>
      </c>
      <c r="H18" s="187">
        <v>6352</v>
      </c>
      <c r="I18" s="187">
        <v>-25.802</v>
      </c>
      <c r="J18" s="188">
        <v>9.2657373749999987</v>
      </c>
      <c r="K18" s="188">
        <v>52.480094124999987</v>
      </c>
    </row>
    <row r="19" spans="1:11" x14ac:dyDescent="0.2">
      <c r="A19" s="187" t="s">
        <v>130</v>
      </c>
      <c r="B19" s="187">
        <v>18</v>
      </c>
      <c r="C19" s="187" t="s">
        <v>295</v>
      </c>
      <c r="D19" s="187" t="s">
        <v>296</v>
      </c>
      <c r="E19" s="187">
        <v>0.81699999999999995</v>
      </c>
      <c r="F19" s="187">
        <v>2986</v>
      </c>
      <c r="G19" s="187">
        <v>8.1470000000000002</v>
      </c>
      <c r="H19" s="187">
        <v>5610</v>
      </c>
      <c r="I19" s="187">
        <v>-22.893999999999998</v>
      </c>
      <c r="J19" s="188">
        <v>12.247306609547124</v>
      </c>
      <c r="K19" s="188">
        <v>45.206917992656052</v>
      </c>
    </row>
    <row r="20" spans="1:11" x14ac:dyDescent="0.2">
      <c r="A20" s="187" t="s">
        <v>130</v>
      </c>
      <c r="B20" s="187">
        <v>19</v>
      </c>
      <c r="C20" s="187" t="s">
        <v>297</v>
      </c>
      <c r="D20" s="187" t="s">
        <v>298</v>
      </c>
      <c r="E20" s="187">
        <v>0.83199999999999996</v>
      </c>
      <c r="F20" s="187">
        <v>2864</v>
      </c>
      <c r="G20" s="187">
        <v>7.83</v>
      </c>
      <c r="H20" s="187">
        <v>5762</v>
      </c>
      <c r="I20" s="187">
        <v>-23.209</v>
      </c>
      <c r="J20" s="188">
        <v>11.531346394230768</v>
      </c>
      <c r="K20" s="188">
        <v>45.655789062499998</v>
      </c>
    </row>
    <row r="21" spans="1:11" x14ac:dyDescent="0.2">
      <c r="A21" s="187" t="s">
        <v>130</v>
      </c>
      <c r="B21" s="187">
        <v>20</v>
      </c>
      <c r="C21" s="187" t="s">
        <v>299</v>
      </c>
      <c r="D21" s="187" t="s">
        <v>300</v>
      </c>
      <c r="E21" s="187">
        <v>0.81699999999999995</v>
      </c>
      <c r="F21" s="187">
        <v>2802</v>
      </c>
      <c r="G21" s="187">
        <v>7.9569999999999999</v>
      </c>
      <c r="H21" s="187">
        <v>5691</v>
      </c>
      <c r="I21" s="187">
        <v>-23.35</v>
      </c>
      <c r="J21" s="188">
        <v>11.481552264381884</v>
      </c>
      <c r="K21" s="188">
        <v>45.807224969400238</v>
      </c>
    </row>
    <row r="22" spans="1:11" x14ac:dyDescent="0.2">
      <c r="A22" s="187" t="s">
        <v>130</v>
      </c>
      <c r="B22" s="187">
        <v>21</v>
      </c>
      <c r="C22" s="187" t="s">
        <v>301</v>
      </c>
      <c r="D22" s="187" t="s">
        <v>302</v>
      </c>
      <c r="E22" s="187">
        <v>0.83599999999999997</v>
      </c>
      <c r="F22" s="187">
        <v>2405</v>
      </c>
      <c r="G22" s="187">
        <v>4.6719999999999997</v>
      </c>
      <c r="H22" s="187">
        <v>5779</v>
      </c>
      <c r="I22" s="187">
        <v>-23.513000000000002</v>
      </c>
      <c r="J22" s="188">
        <v>9.6734116028708126</v>
      </c>
      <c r="K22" s="188">
        <v>45.590688038277513</v>
      </c>
    </row>
    <row r="23" spans="1:11" x14ac:dyDescent="0.2">
      <c r="A23" s="187" t="s">
        <v>130</v>
      </c>
      <c r="B23" s="187">
        <v>22</v>
      </c>
      <c r="C23" s="187" t="s">
        <v>303</v>
      </c>
      <c r="D23" s="187" t="s">
        <v>304</v>
      </c>
      <c r="E23" s="187">
        <v>0.80200000000000005</v>
      </c>
      <c r="F23" s="187">
        <v>2368</v>
      </c>
      <c r="G23" s="187">
        <v>4.7469999999999999</v>
      </c>
      <c r="H23" s="187">
        <v>5722</v>
      </c>
      <c r="I23" s="187">
        <v>-23.545999999999999</v>
      </c>
      <c r="J23" s="188">
        <v>9.9335495012468815</v>
      </c>
      <c r="K23" s="188">
        <v>47.020232793017449</v>
      </c>
    </row>
    <row r="24" spans="1:11" x14ac:dyDescent="0.2">
      <c r="A24" s="187" t="s">
        <v>130</v>
      </c>
      <c r="B24" s="187">
        <v>23</v>
      </c>
      <c r="C24" s="187" t="s">
        <v>305</v>
      </c>
      <c r="D24" s="187" t="s">
        <v>306</v>
      </c>
      <c r="E24" s="187">
        <v>0.84</v>
      </c>
      <c r="F24" s="187">
        <v>2499</v>
      </c>
      <c r="G24" s="187">
        <v>4.6159999999999997</v>
      </c>
      <c r="H24" s="187">
        <v>6004</v>
      </c>
      <c r="I24" s="187">
        <v>-23.526</v>
      </c>
      <c r="J24" s="188">
        <v>9.9926647619047611</v>
      </c>
      <c r="K24" s="188">
        <v>47.238249523809522</v>
      </c>
    </row>
    <row r="25" spans="1:11" x14ac:dyDescent="0.2">
      <c r="A25" s="187" t="s">
        <v>130</v>
      </c>
      <c r="B25" s="187">
        <v>24</v>
      </c>
      <c r="C25" s="187" t="s">
        <v>307</v>
      </c>
      <c r="D25" s="187" t="s">
        <v>308</v>
      </c>
      <c r="E25" s="187">
        <v>0.81499999999999995</v>
      </c>
      <c r="F25" s="187">
        <v>2237</v>
      </c>
      <c r="G25" s="187">
        <v>4.6349999999999998</v>
      </c>
      <c r="H25" s="187">
        <v>5296</v>
      </c>
      <c r="I25" s="187">
        <v>-23.097999999999999</v>
      </c>
      <c r="J25" s="188">
        <v>9.2613714110429441</v>
      </c>
      <c r="K25" s="188">
        <v>42.652682085889573</v>
      </c>
    </row>
    <row r="26" spans="1:11" x14ac:dyDescent="0.2">
      <c r="A26" s="187" t="s">
        <v>130</v>
      </c>
      <c r="B26" s="187">
        <v>25</v>
      </c>
      <c r="C26" s="187" t="s">
        <v>309</v>
      </c>
      <c r="D26" s="187" t="s">
        <v>310</v>
      </c>
      <c r="E26" s="187">
        <v>0.84599999999999997</v>
      </c>
      <c r="F26" s="187">
        <v>2374</v>
      </c>
      <c r="G26" s="187">
        <v>4.569</v>
      </c>
      <c r="H26" s="187">
        <v>5651</v>
      </c>
      <c r="I26" s="187">
        <v>-23.366</v>
      </c>
      <c r="J26" s="188">
        <v>9.4421653664302614</v>
      </c>
      <c r="K26" s="188">
        <v>43.92468676122931</v>
      </c>
    </row>
    <row r="27" spans="1:11" x14ac:dyDescent="0.2">
      <c r="A27" s="187" t="s">
        <v>130</v>
      </c>
      <c r="B27" s="187">
        <v>26</v>
      </c>
      <c r="C27" s="187" t="s">
        <v>311</v>
      </c>
      <c r="D27" s="187" t="s">
        <v>312</v>
      </c>
      <c r="E27" s="187">
        <v>0.82399999999999995</v>
      </c>
      <c r="F27" s="187">
        <v>2296</v>
      </c>
      <c r="G27" s="187">
        <v>4.6550000000000002</v>
      </c>
      <c r="H27" s="187">
        <v>5458</v>
      </c>
      <c r="I27" s="187">
        <v>-23.207999999999998</v>
      </c>
      <c r="J27" s="188">
        <v>9.3854184466019426</v>
      </c>
      <c r="K27" s="188">
        <v>43.522642233009705</v>
      </c>
    </row>
    <row r="28" spans="1:11" x14ac:dyDescent="0.2">
      <c r="A28" s="187" t="s">
        <v>130</v>
      </c>
      <c r="B28" s="187">
        <v>27</v>
      </c>
      <c r="C28" s="187" t="s">
        <v>313</v>
      </c>
      <c r="D28" s="187" t="s">
        <v>314</v>
      </c>
      <c r="E28" s="187">
        <v>0.80400000000000005</v>
      </c>
      <c r="F28" s="187">
        <v>2712</v>
      </c>
      <c r="G28" s="187">
        <v>9.3239999999999998</v>
      </c>
      <c r="H28" s="187">
        <v>5941</v>
      </c>
      <c r="I28" s="187">
        <v>-23.649000000000001</v>
      </c>
      <c r="J28" s="188">
        <v>11.281881592039801</v>
      </c>
      <c r="K28" s="188">
        <v>48.650628980099505</v>
      </c>
    </row>
    <row r="29" spans="1:11" x14ac:dyDescent="0.2">
      <c r="A29" s="187" t="s">
        <v>130</v>
      </c>
      <c r="B29" s="187">
        <v>28</v>
      </c>
      <c r="C29" s="187" t="s">
        <v>315</v>
      </c>
      <c r="D29" s="187" t="s">
        <v>316</v>
      </c>
      <c r="E29" s="187">
        <v>0.82799999999999996</v>
      </c>
      <c r="F29" s="187">
        <v>2801</v>
      </c>
      <c r="G29" s="187">
        <v>8.6</v>
      </c>
      <c r="H29" s="187">
        <v>5788</v>
      </c>
      <c r="I29" s="187">
        <v>-23.244</v>
      </c>
      <c r="J29" s="188">
        <v>11.333805676328504</v>
      </c>
      <c r="K29" s="188">
        <v>46.105725241545898</v>
      </c>
    </row>
    <row r="30" spans="1:11" x14ac:dyDescent="0.2">
      <c r="A30" s="187" t="s">
        <v>130</v>
      </c>
      <c r="B30" s="187">
        <v>29</v>
      </c>
      <c r="C30" s="187" t="s">
        <v>317</v>
      </c>
      <c r="D30" s="187" t="s">
        <v>318</v>
      </c>
      <c r="E30" s="187">
        <v>0.80100000000000005</v>
      </c>
      <c r="F30" s="187">
        <v>2620</v>
      </c>
      <c r="G30" s="187">
        <v>8.734</v>
      </c>
      <c r="H30" s="187">
        <v>5775</v>
      </c>
      <c r="I30" s="187">
        <v>-23.620999999999999</v>
      </c>
      <c r="J30" s="188">
        <v>10.954798626716604</v>
      </c>
      <c r="K30" s="188">
        <v>47.396590511860168</v>
      </c>
    </row>
    <row r="31" spans="1:11" x14ac:dyDescent="0.2">
      <c r="A31" s="187" t="s">
        <v>130</v>
      </c>
      <c r="B31" s="187">
        <v>30</v>
      </c>
      <c r="C31" s="187" t="s">
        <v>319</v>
      </c>
      <c r="D31" s="187" t="s">
        <v>320</v>
      </c>
      <c r="E31" s="187">
        <v>0.84599999999999997</v>
      </c>
      <c r="F31" s="187">
        <v>2435</v>
      </c>
      <c r="G31" s="187">
        <v>5.4059999999999997</v>
      </c>
      <c r="H31" s="187">
        <v>5545</v>
      </c>
      <c r="I31" s="187">
        <v>-23.524999999999999</v>
      </c>
      <c r="J31" s="188">
        <v>9.6729170212765965</v>
      </c>
      <c r="K31" s="188">
        <v>43.053772576832152</v>
      </c>
    </row>
    <row r="32" spans="1:11" x14ac:dyDescent="0.2">
      <c r="A32" s="187" t="s">
        <v>130</v>
      </c>
      <c r="B32" s="187">
        <v>31</v>
      </c>
      <c r="C32" s="187" t="s">
        <v>321</v>
      </c>
      <c r="D32" s="187" t="s">
        <v>322</v>
      </c>
      <c r="E32" s="187">
        <v>0.83399999999999996</v>
      </c>
      <c r="F32" s="187">
        <v>2393</v>
      </c>
      <c r="G32" s="187">
        <v>5.1280000000000001</v>
      </c>
      <c r="H32" s="187">
        <v>5418</v>
      </c>
      <c r="I32" s="187">
        <v>-23.414000000000001</v>
      </c>
      <c r="J32" s="188">
        <v>9.646613309352519</v>
      </c>
      <c r="K32" s="188">
        <v>42.577149520383692</v>
      </c>
    </row>
    <row r="33" spans="1:11" x14ac:dyDescent="0.2">
      <c r="A33" s="187" t="s">
        <v>130</v>
      </c>
      <c r="B33" s="187">
        <v>32</v>
      </c>
      <c r="C33" s="187" t="s">
        <v>323</v>
      </c>
      <c r="D33" s="187" t="s">
        <v>324</v>
      </c>
      <c r="E33" s="187">
        <v>0.84</v>
      </c>
      <c r="F33" s="187">
        <v>2381</v>
      </c>
      <c r="G33" s="187">
        <v>5.1310000000000002</v>
      </c>
      <c r="H33" s="187">
        <v>5418</v>
      </c>
      <c r="I33" s="187">
        <v>-23.463000000000001</v>
      </c>
      <c r="J33" s="188">
        <v>9.5453001190476208</v>
      </c>
      <c r="K33" s="188">
        <v>42.352494523809519</v>
      </c>
    </row>
    <row r="34" spans="1:11" x14ac:dyDescent="0.2">
      <c r="A34" s="187" t="s">
        <v>130</v>
      </c>
      <c r="B34" s="187">
        <v>33</v>
      </c>
      <c r="C34" s="187" t="s">
        <v>323</v>
      </c>
      <c r="D34" s="187" t="s">
        <v>186</v>
      </c>
      <c r="E34" s="187">
        <v>0.84799999999999998</v>
      </c>
      <c r="F34" s="187">
        <v>2456</v>
      </c>
      <c r="G34" s="187">
        <v>5.2320000000000002</v>
      </c>
      <c r="H34" s="187">
        <v>5576</v>
      </c>
      <c r="I34" s="187">
        <v>-23.526</v>
      </c>
      <c r="J34" s="188">
        <v>9.7397076650943397</v>
      </c>
      <c r="K34" s="188">
        <v>43.184761084905652</v>
      </c>
    </row>
    <row r="35" spans="1:11" x14ac:dyDescent="0.2">
      <c r="A35" s="187" t="s">
        <v>130</v>
      </c>
      <c r="B35" s="187">
        <v>34</v>
      </c>
      <c r="C35" s="187" t="s">
        <v>120</v>
      </c>
      <c r="D35" s="187" t="s">
        <v>367</v>
      </c>
      <c r="E35" s="187">
        <v>0.78700000000000003</v>
      </c>
      <c r="F35" s="187">
        <v>2204</v>
      </c>
      <c r="G35" s="187">
        <v>-1.85</v>
      </c>
      <c r="H35" s="187">
        <v>4829</v>
      </c>
      <c r="I35" s="187">
        <v>-19.010000000000002</v>
      </c>
      <c r="J35" s="188">
        <v>9.4409049555273175</v>
      </c>
      <c r="K35" s="188">
        <v>40.082184498094023</v>
      </c>
    </row>
    <row r="36" spans="1:11" x14ac:dyDescent="0.2">
      <c r="A36" s="187" t="s">
        <v>130</v>
      </c>
      <c r="B36" s="187">
        <v>35</v>
      </c>
      <c r="C36" s="187" t="s">
        <v>121</v>
      </c>
      <c r="D36" s="187" t="s">
        <v>367</v>
      </c>
      <c r="E36" s="187">
        <v>0.72799999999999998</v>
      </c>
      <c r="F36" s="187">
        <v>2029</v>
      </c>
      <c r="G36" s="187">
        <v>-1.8460000000000001</v>
      </c>
      <c r="H36" s="187">
        <v>4458</v>
      </c>
      <c r="I36" s="187">
        <v>-18.997</v>
      </c>
      <c r="J36" s="188">
        <v>9.4171927197802194</v>
      </c>
      <c r="K36" s="188">
        <v>39.941021565934065</v>
      </c>
    </row>
    <row r="37" spans="1:11" x14ac:dyDescent="0.2">
      <c r="A37" s="187" t="s">
        <v>130</v>
      </c>
      <c r="B37" s="187">
        <v>36</v>
      </c>
      <c r="C37" s="187" t="s">
        <v>126</v>
      </c>
      <c r="D37" s="187" t="s">
        <v>368</v>
      </c>
      <c r="E37" s="187">
        <v>0.746</v>
      </c>
      <c r="F37" s="187">
        <v>2259</v>
      </c>
      <c r="G37" s="187">
        <v>30.757999999999999</v>
      </c>
      <c r="H37" s="187">
        <v>4940</v>
      </c>
      <c r="I37" s="187">
        <v>33.634999999999998</v>
      </c>
      <c r="J37" s="188">
        <v>10.232775871313672</v>
      </c>
      <c r="K37" s="188">
        <v>43.468560991957098</v>
      </c>
    </row>
    <row r="38" spans="1:11" x14ac:dyDescent="0.2">
      <c r="A38" s="187" t="s">
        <v>130</v>
      </c>
      <c r="B38" s="187">
        <v>37</v>
      </c>
      <c r="C38" s="187" t="s">
        <v>127</v>
      </c>
      <c r="D38" s="187" t="s">
        <v>368</v>
      </c>
      <c r="E38" s="187">
        <v>0.81499999999999995</v>
      </c>
      <c r="F38" s="187">
        <v>2456</v>
      </c>
      <c r="G38" s="187">
        <v>30.684999999999999</v>
      </c>
      <c r="H38" s="187">
        <v>5350</v>
      </c>
      <c r="I38" s="187">
        <v>33.755000000000003</v>
      </c>
      <c r="J38" s="188">
        <v>10.187563190184051</v>
      </c>
      <c r="K38" s="188">
        <v>43.27947926380368</v>
      </c>
    </row>
    <row r="39" spans="1:11" x14ac:dyDescent="0.2">
      <c r="A39" s="187" t="s">
        <v>130</v>
      </c>
      <c r="B39" s="187">
        <v>38</v>
      </c>
      <c r="C39" s="187" t="s">
        <v>133</v>
      </c>
      <c r="D39" s="187" t="s">
        <v>140</v>
      </c>
      <c r="E39" s="187">
        <v>0.78600000000000003</v>
      </c>
      <c r="F39" s="187">
        <v>3004</v>
      </c>
      <c r="G39" s="187">
        <v>9.49</v>
      </c>
      <c r="H39" s="187">
        <v>5872</v>
      </c>
      <c r="I39" s="187">
        <v>-8.5220000000000002</v>
      </c>
      <c r="J39" s="188">
        <v>12.79807913486005</v>
      </c>
      <c r="K39" s="188">
        <v>49.151087277353689</v>
      </c>
    </row>
    <row r="40" spans="1:11" x14ac:dyDescent="0.2">
      <c r="A40" s="187" t="s">
        <v>130</v>
      </c>
      <c r="B40" s="187">
        <v>39</v>
      </c>
      <c r="C40" s="187" t="s">
        <v>134</v>
      </c>
      <c r="D40" s="187" t="s">
        <v>140</v>
      </c>
      <c r="E40" s="187">
        <v>0.78600000000000003</v>
      </c>
      <c r="F40" s="187">
        <v>2998</v>
      </c>
      <c r="G40" s="187">
        <v>9.4550000000000001</v>
      </c>
      <c r="H40" s="187">
        <v>5867</v>
      </c>
      <c r="I40" s="187">
        <v>-8.532</v>
      </c>
      <c r="J40" s="188">
        <v>12.775719592875317</v>
      </c>
      <c r="K40" s="188">
        <v>49.131188040712466</v>
      </c>
    </row>
    <row r="41" spans="1:11" x14ac:dyDescent="0.2">
      <c r="A41" s="187" t="s">
        <v>130</v>
      </c>
      <c r="B41" s="187">
        <v>40</v>
      </c>
      <c r="C41" s="187" t="s">
        <v>325</v>
      </c>
      <c r="D41" s="187" t="s">
        <v>326</v>
      </c>
      <c r="E41" s="187">
        <v>0.84899999999999998</v>
      </c>
      <c r="F41" s="187">
        <v>2718</v>
      </c>
      <c r="G41" s="187">
        <v>8.7270000000000003</v>
      </c>
      <c r="H41" s="187">
        <v>6315</v>
      </c>
      <c r="I41" s="187">
        <v>-23.794</v>
      </c>
      <c r="J41" s="188">
        <v>10.722664428739694</v>
      </c>
      <c r="K41" s="188">
        <v>49.153814016489989</v>
      </c>
    </row>
    <row r="42" spans="1:11" x14ac:dyDescent="0.2">
      <c r="A42" s="187" t="s">
        <v>130</v>
      </c>
      <c r="B42" s="187">
        <v>41</v>
      </c>
      <c r="C42" s="187" t="s">
        <v>327</v>
      </c>
      <c r="D42" s="187" t="s">
        <v>328</v>
      </c>
      <c r="E42" s="187">
        <v>0.81599999999999995</v>
      </c>
      <c r="F42" s="191">
        <v>2512</v>
      </c>
      <c r="G42" s="191">
        <v>8.1669999999999998</v>
      </c>
      <c r="H42" s="191">
        <v>5942</v>
      </c>
      <c r="I42" s="191">
        <v>-23.692</v>
      </c>
      <c r="J42" s="188">
        <v>10.333442401960784</v>
      </c>
      <c r="K42" s="188">
        <v>47.972144730392152</v>
      </c>
    </row>
    <row r="43" spans="1:11" x14ac:dyDescent="0.2">
      <c r="A43" s="187" t="s">
        <v>130</v>
      </c>
      <c r="B43" s="187">
        <v>42</v>
      </c>
      <c r="C43" s="187" t="s">
        <v>329</v>
      </c>
      <c r="D43" s="187" t="s">
        <v>330</v>
      </c>
      <c r="E43" s="187">
        <v>0.84499999999999997</v>
      </c>
      <c r="F43" s="191">
        <v>2687</v>
      </c>
      <c r="G43" s="191">
        <v>8.798</v>
      </c>
      <c r="H43" s="191">
        <v>6167</v>
      </c>
      <c r="I43" s="191">
        <v>-23.709</v>
      </c>
      <c r="J43" s="188">
        <v>10.661886390532544</v>
      </c>
      <c r="K43" s="188">
        <v>48.227978224852073</v>
      </c>
    </row>
    <row r="44" spans="1:11" x14ac:dyDescent="0.2">
      <c r="A44" s="187" t="s">
        <v>130</v>
      </c>
      <c r="B44" s="187">
        <v>43</v>
      </c>
      <c r="C44" s="187" t="s">
        <v>331</v>
      </c>
      <c r="D44" s="187" t="s">
        <v>332</v>
      </c>
      <c r="E44" s="187">
        <v>0.82799999999999996</v>
      </c>
      <c r="F44" s="191">
        <v>2405</v>
      </c>
      <c r="G44" s="191">
        <v>5.9550000000000001</v>
      </c>
      <c r="H44" s="191">
        <v>5448</v>
      </c>
      <c r="I44" s="191">
        <v>-23.901</v>
      </c>
      <c r="J44" s="188">
        <v>9.7872675120772961</v>
      </c>
      <c r="K44" s="188">
        <v>43.256055676328501</v>
      </c>
    </row>
    <row r="45" spans="1:11" x14ac:dyDescent="0.2">
      <c r="A45" s="187" t="s">
        <v>130</v>
      </c>
      <c r="B45" s="187">
        <v>44</v>
      </c>
      <c r="C45" s="187" t="s">
        <v>333</v>
      </c>
      <c r="D45" s="187" t="s">
        <v>334</v>
      </c>
      <c r="E45" s="187">
        <v>0.83299999999999996</v>
      </c>
      <c r="F45" s="191">
        <v>2336</v>
      </c>
      <c r="G45" s="191">
        <v>5.9189999999999996</v>
      </c>
      <c r="H45" s="191">
        <v>5373</v>
      </c>
      <c r="I45" s="191">
        <v>-23.812999999999999</v>
      </c>
      <c r="J45" s="188">
        <v>9.4650027611044418</v>
      </c>
      <c r="K45" s="188">
        <v>42.370421368547419</v>
      </c>
    </row>
    <row r="46" spans="1:11" x14ac:dyDescent="0.2">
      <c r="A46" s="187" t="s">
        <v>130</v>
      </c>
      <c r="B46" s="187">
        <v>45</v>
      </c>
      <c r="C46" s="187" t="s">
        <v>335</v>
      </c>
      <c r="D46" s="187" t="s">
        <v>336</v>
      </c>
      <c r="E46" s="187">
        <v>0.84499999999999997</v>
      </c>
      <c r="F46" s="191">
        <v>2414</v>
      </c>
      <c r="G46" s="191">
        <v>6.0289999999999999</v>
      </c>
      <c r="H46" s="191">
        <v>5526</v>
      </c>
      <c r="I46" s="191">
        <v>-23.8</v>
      </c>
      <c r="J46" s="188">
        <v>9.6284942011834342</v>
      </c>
      <c r="K46" s="188">
        <v>43.038286745562132</v>
      </c>
    </row>
    <row r="47" spans="1:11" x14ac:dyDescent="0.2">
      <c r="A47" s="187" t="s">
        <v>130</v>
      </c>
      <c r="B47" s="187">
        <v>46</v>
      </c>
      <c r="C47" s="187" t="s">
        <v>337</v>
      </c>
      <c r="D47" s="187" t="s">
        <v>338</v>
      </c>
      <c r="E47" s="187">
        <v>0.80100000000000005</v>
      </c>
      <c r="F47" s="191">
        <v>2480</v>
      </c>
      <c r="G47" s="191">
        <v>9.3179999999999996</v>
      </c>
      <c r="H47" s="191">
        <v>5920</v>
      </c>
      <c r="I47" s="191">
        <v>-23.934000000000001</v>
      </c>
      <c r="J47" s="188">
        <v>10.391005493133582</v>
      </c>
      <c r="K47" s="188">
        <v>48.716378901373282</v>
      </c>
    </row>
    <row r="48" spans="1:11" x14ac:dyDescent="0.2">
      <c r="A48" s="187" t="s">
        <v>130</v>
      </c>
      <c r="B48" s="187">
        <v>47</v>
      </c>
      <c r="C48" s="187" t="s">
        <v>339</v>
      </c>
      <c r="D48" s="187" t="s">
        <v>340</v>
      </c>
      <c r="E48" s="187">
        <v>0.81299999999999994</v>
      </c>
      <c r="F48" s="191">
        <v>2468</v>
      </c>
      <c r="G48" s="191">
        <v>9.3230000000000004</v>
      </c>
      <c r="H48" s="191">
        <v>6000</v>
      </c>
      <c r="I48" s="191">
        <v>-24.026</v>
      </c>
      <c r="J48" s="188">
        <v>10.206266912669125</v>
      </c>
      <c r="K48" s="188">
        <v>48.749332349323495</v>
      </c>
    </row>
    <row r="49" spans="1:11" x14ac:dyDescent="0.2">
      <c r="A49" s="187" t="s">
        <v>130</v>
      </c>
      <c r="B49" s="187">
        <v>48</v>
      </c>
      <c r="C49" s="187" t="s">
        <v>341</v>
      </c>
      <c r="D49" s="187" t="s">
        <v>342</v>
      </c>
      <c r="E49" s="187">
        <v>0.80400000000000005</v>
      </c>
      <c r="F49" s="191">
        <v>2596</v>
      </c>
      <c r="G49" s="191">
        <v>9.3369999999999997</v>
      </c>
      <c r="H49" s="191">
        <v>6039</v>
      </c>
      <c r="I49" s="191">
        <v>-23.827999999999999</v>
      </c>
      <c r="J49" s="188">
        <v>10.839987810945271</v>
      </c>
      <c r="K49" s="188">
        <v>49.586839800995023</v>
      </c>
    </row>
    <row r="50" spans="1:11" x14ac:dyDescent="0.2">
      <c r="A50" s="187" t="s">
        <v>130</v>
      </c>
      <c r="B50" s="187">
        <v>49</v>
      </c>
      <c r="C50" s="187" t="s">
        <v>343</v>
      </c>
      <c r="D50" s="187" t="s">
        <v>344</v>
      </c>
      <c r="E50" s="187">
        <v>0.83</v>
      </c>
      <c r="F50" s="191">
        <v>2308</v>
      </c>
      <c r="G50" s="191">
        <v>5.7779999999999996</v>
      </c>
      <c r="H50" s="191">
        <v>5412</v>
      </c>
      <c r="I50" s="191">
        <v>-23.88</v>
      </c>
      <c r="J50" s="188">
        <v>9.4114028915662651</v>
      </c>
      <c r="K50" s="188">
        <v>43.018567831325299</v>
      </c>
    </row>
    <row r="51" spans="1:11" x14ac:dyDescent="0.2">
      <c r="A51" s="187" t="s">
        <v>130</v>
      </c>
      <c r="B51" s="187">
        <v>50</v>
      </c>
      <c r="C51" s="187" t="s">
        <v>345</v>
      </c>
      <c r="D51" s="187" t="s">
        <v>346</v>
      </c>
      <c r="E51" s="187">
        <v>0.83</v>
      </c>
      <c r="F51" s="191">
        <v>2296</v>
      </c>
      <c r="G51" s="191">
        <v>5.6020000000000003</v>
      </c>
      <c r="H51" s="191">
        <v>5391</v>
      </c>
      <c r="I51" s="191">
        <v>-23.77</v>
      </c>
      <c r="J51" s="188">
        <v>9.367186144578314</v>
      </c>
      <c r="K51" s="188">
        <v>42.703934698795173</v>
      </c>
    </row>
    <row r="52" spans="1:11" x14ac:dyDescent="0.2">
      <c r="A52" s="187" t="s">
        <v>130</v>
      </c>
      <c r="B52" s="187">
        <v>51</v>
      </c>
      <c r="C52" s="187" t="s">
        <v>347</v>
      </c>
      <c r="D52" s="187" t="s">
        <v>348</v>
      </c>
      <c r="E52" s="187">
        <v>0.85</v>
      </c>
      <c r="F52" s="191">
        <v>2332</v>
      </c>
      <c r="G52" s="191">
        <v>5.6479999999999997</v>
      </c>
      <c r="H52" s="191">
        <v>5525</v>
      </c>
      <c r="I52" s="191">
        <v>-23.863</v>
      </c>
      <c r="J52" s="188">
        <v>9.2817838823529399</v>
      </c>
      <c r="K52" s="188">
        <v>42.827508235294118</v>
      </c>
    </row>
    <row r="53" spans="1:11" x14ac:dyDescent="0.2">
      <c r="A53" s="187" t="s">
        <v>130</v>
      </c>
      <c r="B53" s="187">
        <v>52</v>
      </c>
      <c r="C53" s="187" t="s">
        <v>122</v>
      </c>
      <c r="D53" s="187" t="s">
        <v>367</v>
      </c>
      <c r="E53" s="187">
        <v>0.77</v>
      </c>
      <c r="F53" s="191">
        <v>2125</v>
      </c>
      <c r="G53" s="191">
        <v>-1.8460000000000001</v>
      </c>
      <c r="H53" s="191">
        <v>4676</v>
      </c>
      <c r="I53" s="191">
        <v>-19.061</v>
      </c>
      <c r="J53" s="188">
        <v>9.3651574025974007</v>
      </c>
      <c r="K53" s="188">
        <v>39.817995844155838</v>
      </c>
    </row>
    <row r="54" spans="1:11" x14ac:dyDescent="0.2">
      <c r="A54" s="187" t="s">
        <v>130</v>
      </c>
      <c r="B54" s="187">
        <v>53</v>
      </c>
      <c r="C54" s="187" t="s">
        <v>123</v>
      </c>
      <c r="D54" s="187" t="s">
        <v>367</v>
      </c>
      <c r="E54" s="187">
        <v>0.79600000000000004</v>
      </c>
      <c r="F54" s="191">
        <v>2205</v>
      </c>
      <c r="G54" s="191">
        <v>-1.877</v>
      </c>
      <c r="H54" s="191">
        <v>4855</v>
      </c>
      <c r="I54" s="191">
        <v>-19.05</v>
      </c>
      <c r="J54" s="188">
        <v>9.3789677135678389</v>
      </c>
      <c r="K54" s="188">
        <v>39.95882060301507</v>
      </c>
    </row>
    <row r="55" spans="1:11" x14ac:dyDescent="0.2">
      <c r="A55" s="187" t="s">
        <v>130</v>
      </c>
      <c r="B55" s="187">
        <v>54</v>
      </c>
      <c r="C55" s="187" t="s">
        <v>128</v>
      </c>
      <c r="D55" s="187" t="s">
        <v>368</v>
      </c>
      <c r="E55" s="187">
        <v>0.79600000000000004</v>
      </c>
      <c r="F55" s="191">
        <v>2380</v>
      </c>
      <c r="G55" s="191">
        <v>30.550999999999998</v>
      </c>
      <c r="H55" s="191">
        <v>5215</v>
      </c>
      <c r="I55" s="191">
        <v>33.832999999999998</v>
      </c>
      <c r="J55" s="188">
        <v>10.109294597989948</v>
      </c>
      <c r="K55" s="188">
        <v>43.076033165829145</v>
      </c>
    </row>
    <row r="56" spans="1:11" x14ac:dyDescent="0.2">
      <c r="A56" s="187" t="s">
        <v>130</v>
      </c>
      <c r="B56" s="187">
        <v>55</v>
      </c>
      <c r="C56" s="187" t="s">
        <v>129</v>
      </c>
      <c r="D56" s="187" t="s">
        <v>368</v>
      </c>
      <c r="E56" s="187">
        <v>0.73799999999999999</v>
      </c>
      <c r="F56" s="191">
        <v>2222</v>
      </c>
      <c r="G56" s="191">
        <v>30.614999999999998</v>
      </c>
      <c r="H56" s="191">
        <v>4878</v>
      </c>
      <c r="I56" s="191">
        <v>33.713999999999999</v>
      </c>
      <c r="J56" s="188">
        <v>10.211556910569106</v>
      </c>
      <c r="K56" s="188">
        <v>43.471994173441736</v>
      </c>
    </row>
    <row r="57" spans="1:11" x14ac:dyDescent="0.2">
      <c r="A57" s="187" t="s">
        <v>130</v>
      </c>
      <c r="B57" s="187">
        <v>56</v>
      </c>
      <c r="C57" s="187" t="s">
        <v>135</v>
      </c>
      <c r="D57" s="187" t="s">
        <v>140</v>
      </c>
      <c r="E57" s="187">
        <v>0.752</v>
      </c>
      <c r="F57" s="191">
        <v>2836</v>
      </c>
      <c r="G57" s="191">
        <v>9.4120000000000008</v>
      </c>
      <c r="H57" s="191">
        <v>5594</v>
      </c>
      <c r="I57" s="191">
        <v>-8.5280000000000005</v>
      </c>
      <c r="J57" s="188">
        <v>12.668498537234044</v>
      </c>
      <c r="K57" s="188">
        <v>48.918326595744674</v>
      </c>
    </row>
    <row r="58" spans="1:11" x14ac:dyDescent="0.2">
      <c r="A58" s="187" t="s">
        <v>130</v>
      </c>
      <c r="B58" s="187">
        <v>57</v>
      </c>
      <c r="C58" s="187" t="s">
        <v>1102</v>
      </c>
      <c r="D58" s="187" t="s">
        <v>140</v>
      </c>
      <c r="E58" s="187">
        <v>0.78500000000000003</v>
      </c>
    </row>
    <row r="60" spans="1:11" x14ac:dyDescent="0.2">
      <c r="A60" s="187" t="s">
        <v>403</v>
      </c>
    </row>
    <row r="61" spans="1:11" x14ac:dyDescent="0.2">
      <c r="A61" s="187" t="s">
        <v>899</v>
      </c>
    </row>
    <row r="62" spans="1:11" x14ac:dyDescent="0.2">
      <c r="A62" s="187" t="s">
        <v>906</v>
      </c>
    </row>
    <row r="63" spans="1:11" x14ac:dyDescent="0.2">
      <c r="A63" s="187" t="s">
        <v>910</v>
      </c>
    </row>
    <row r="64" spans="1:11" x14ac:dyDescent="0.2">
      <c r="A64" s="187" t="s">
        <v>916</v>
      </c>
    </row>
    <row r="65" spans="1:1" x14ac:dyDescent="0.2">
      <c r="A65" s="187" t="s">
        <v>922</v>
      </c>
    </row>
    <row r="66" spans="1:1" x14ac:dyDescent="0.2">
      <c r="A66" s="187" t="s">
        <v>929</v>
      </c>
    </row>
    <row r="67" spans="1:1" x14ac:dyDescent="0.2">
      <c r="A67" s="187" t="s">
        <v>935</v>
      </c>
    </row>
    <row r="68" spans="1:1" x14ac:dyDescent="0.2">
      <c r="A68" s="187" t="s">
        <v>519</v>
      </c>
    </row>
    <row r="69" spans="1:1" x14ac:dyDescent="0.2">
      <c r="A69" s="187" t="s">
        <v>526</v>
      </c>
    </row>
    <row r="70" spans="1:1" x14ac:dyDescent="0.2">
      <c r="A70" s="187" t="s">
        <v>38</v>
      </c>
    </row>
  </sheetData>
  <pageMargins left="0.75" right="0.75" top="1" bottom="1" header="0.5" footer="0.5"/>
  <headerFooter alignWithMargins="0">
    <oddHeader>&amp;A</oddHeader>
    <oddFooter>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E433B-2CCB-49DE-879B-55AEC08401FE}">
  <dimension ref="A1:P102"/>
  <sheetViews>
    <sheetView workbookViewId="0">
      <selection activeCell="H28" sqref="H28"/>
    </sheetView>
  </sheetViews>
  <sheetFormatPr defaultColWidth="9.140625" defaultRowHeight="12.75" x14ac:dyDescent="0.2"/>
  <cols>
    <col min="1" max="7" width="9.140625" style="191"/>
    <col min="8" max="8" width="10" style="191" bestFit="1" customWidth="1"/>
    <col min="9" max="9" width="9.85546875" style="191" bestFit="1" customWidth="1"/>
    <col min="10" max="16384" width="9.140625" style="191"/>
  </cols>
  <sheetData>
    <row r="1" spans="1:16" ht="15" x14ac:dyDescent="0.25">
      <c r="A1" s="187" t="s">
        <v>349</v>
      </c>
      <c r="B1" s="187" t="s">
        <v>386</v>
      </c>
      <c r="C1" s="187" t="s">
        <v>28</v>
      </c>
      <c r="D1" s="187" t="s">
        <v>350</v>
      </c>
      <c r="E1" s="187" t="s">
        <v>351</v>
      </c>
      <c r="F1" s="187" t="s">
        <v>892</v>
      </c>
      <c r="G1" s="191" t="s">
        <v>893</v>
      </c>
      <c r="H1" s="221" t="s">
        <v>894</v>
      </c>
      <c r="I1" s="221" t="s">
        <v>895</v>
      </c>
      <c r="J1" s="221" t="s">
        <v>896</v>
      </c>
      <c r="K1" s="221" t="s">
        <v>897</v>
      </c>
      <c r="L1" s="191" t="s">
        <v>389</v>
      </c>
      <c r="M1" s="191" t="s">
        <v>390</v>
      </c>
      <c r="N1" s="191" t="s">
        <v>1106</v>
      </c>
      <c r="O1" s="191" t="s">
        <v>1107</v>
      </c>
      <c r="P1" s="191" t="s">
        <v>1108</v>
      </c>
    </row>
    <row r="2" spans="1:16" x14ac:dyDescent="0.2">
      <c r="A2" s="187" t="s">
        <v>130</v>
      </c>
      <c r="B2" s="187">
        <v>3</v>
      </c>
      <c r="C2" s="187" t="s">
        <v>117</v>
      </c>
      <c r="D2" s="187" t="s">
        <v>367</v>
      </c>
      <c r="E2" s="187">
        <v>0.41199999999999998</v>
      </c>
      <c r="F2" s="187">
        <v>22.646000000000001</v>
      </c>
      <c r="G2" s="187">
        <v>58.259</v>
      </c>
      <c r="H2" s="191">
        <f>0.0952*E2</f>
        <v>3.9222399999999998E-2</v>
      </c>
      <c r="I2" s="191">
        <f>0.4081*E2</f>
        <v>0.16813719999999999</v>
      </c>
      <c r="J2" s="190">
        <f>0.001723*F2 + 0.000876</f>
        <v>3.9895058000000004E-2</v>
      </c>
      <c r="K2" s="190">
        <f>0.002793*G2 + 0.007256</f>
        <v>0.169973387</v>
      </c>
      <c r="L2" s="190">
        <f>J2/E2*100</f>
        <v>9.6832665048543713</v>
      </c>
      <c r="M2" s="190">
        <f>K2/E2*100</f>
        <v>41.255676456310681</v>
      </c>
    </row>
    <row r="3" spans="1:16" x14ac:dyDescent="0.2">
      <c r="A3" s="187" t="s">
        <v>130</v>
      </c>
      <c r="B3" s="187">
        <v>4</v>
      </c>
      <c r="C3" s="187" t="s">
        <v>118</v>
      </c>
      <c r="D3" s="187" t="s">
        <v>367</v>
      </c>
      <c r="E3" s="187">
        <v>1.026</v>
      </c>
      <c r="F3" s="187">
        <v>55.673000000000002</v>
      </c>
      <c r="G3" s="187">
        <v>146.43899999999999</v>
      </c>
      <c r="H3" s="191">
        <f>0.0952*E3</f>
        <v>9.7675200000000004E-2</v>
      </c>
      <c r="I3" s="191">
        <f>0.4081*E3</f>
        <v>0.41871060000000004</v>
      </c>
      <c r="J3" s="190">
        <f t="shared" ref="J3:J4" si="0">0.001723*F3 + 0.000876</f>
        <v>9.6800578999999998E-2</v>
      </c>
      <c r="K3" s="190">
        <f t="shared" ref="K3:K4" si="1">0.002793*G3 + 0.007256</f>
        <v>0.41626012699999992</v>
      </c>
      <c r="L3" s="190">
        <f>J3/E3*100</f>
        <v>9.4347542884990254</v>
      </c>
      <c r="M3" s="190">
        <f>K3/E3*100</f>
        <v>40.571162475633521</v>
      </c>
    </row>
    <row r="4" spans="1:16" x14ac:dyDescent="0.2">
      <c r="A4" s="187" t="s">
        <v>130</v>
      </c>
      <c r="B4" s="187">
        <v>5</v>
      </c>
      <c r="C4" s="187" t="s">
        <v>119</v>
      </c>
      <c r="D4" s="187" t="s">
        <v>367</v>
      </c>
      <c r="E4" s="187">
        <v>3.02</v>
      </c>
      <c r="F4" s="187">
        <v>166.46899999999999</v>
      </c>
      <c r="G4" s="187">
        <v>438.827</v>
      </c>
      <c r="H4" s="191">
        <f>0.0952*E4</f>
        <v>0.28750400000000004</v>
      </c>
      <c r="I4" s="191">
        <f>0.4081*E4</f>
        <v>1.2324620000000002</v>
      </c>
      <c r="J4" s="190">
        <f t="shared" si="0"/>
        <v>0.28770208699999994</v>
      </c>
      <c r="K4" s="190">
        <f t="shared" si="1"/>
        <v>1.2328998109999998</v>
      </c>
      <c r="L4" s="190">
        <f>J4/E4*100</f>
        <v>9.5265591721854275</v>
      </c>
      <c r="M4" s="190">
        <f>K4/E4*100</f>
        <v>40.824497052980121</v>
      </c>
    </row>
    <row r="5" spans="1:16" x14ac:dyDescent="0.2">
      <c r="A5" s="187"/>
      <c r="B5" s="187"/>
      <c r="C5" s="187"/>
      <c r="D5" s="187"/>
      <c r="E5" s="187"/>
      <c r="F5" s="187"/>
      <c r="H5" s="222"/>
      <c r="I5" s="222"/>
    </row>
    <row r="6" spans="1:16" x14ac:dyDescent="0.2">
      <c r="A6" s="187"/>
      <c r="B6" s="187"/>
      <c r="C6" s="187"/>
      <c r="D6" s="187"/>
      <c r="E6" s="187"/>
      <c r="F6" s="187"/>
    </row>
    <row r="7" spans="1:16" x14ac:dyDescent="0.2">
      <c r="A7" s="187" t="s">
        <v>130</v>
      </c>
      <c r="B7" s="187">
        <v>8</v>
      </c>
      <c r="C7" s="187" t="s">
        <v>131</v>
      </c>
      <c r="D7" s="187" t="s">
        <v>140</v>
      </c>
      <c r="E7" s="187">
        <v>0.76500000000000001</v>
      </c>
      <c r="F7" s="187">
        <v>56.908000000000001</v>
      </c>
      <c r="G7" s="187">
        <v>133.94</v>
      </c>
      <c r="J7" s="190">
        <f t="shared" ref="J7:J62" si="2">0.001723*F7 + 0.000876</f>
        <v>9.8928483999999997E-2</v>
      </c>
      <c r="K7" s="190">
        <f t="shared" ref="K7:K62" si="3">0.002793*G7 + 0.007256</f>
        <v>0.38135041999999997</v>
      </c>
      <c r="L7" s="190">
        <f t="shared" ref="L7:L62" si="4">J7/E7*100</f>
        <v>12.931827973856208</v>
      </c>
      <c r="M7" s="190">
        <f t="shared" ref="M7:M62" si="5">K7/E7*100</f>
        <v>49.849728104575156</v>
      </c>
      <c r="P7" s="190">
        <f t="shared" ref="P7:P49" si="6">M7+0.0204*B7 - 0.0483</f>
        <v>49.964628104575162</v>
      </c>
    </row>
    <row r="8" spans="1:16" x14ac:dyDescent="0.2">
      <c r="A8" s="187" t="s">
        <v>130</v>
      </c>
      <c r="B8" s="187">
        <v>9</v>
      </c>
      <c r="C8" s="187" t="s">
        <v>132</v>
      </c>
      <c r="D8" s="187" t="s">
        <v>140</v>
      </c>
      <c r="E8" s="187">
        <v>0.71499999999999997</v>
      </c>
      <c r="F8" s="187">
        <v>53.04</v>
      </c>
      <c r="G8" s="187">
        <v>124.631</v>
      </c>
      <c r="J8" s="190">
        <f t="shared" si="2"/>
        <v>9.2263919999999999E-2</v>
      </c>
      <c r="K8" s="190">
        <f t="shared" si="3"/>
        <v>0.35535038299999999</v>
      </c>
      <c r="L8" s="190">
        <f t="shared" si="4"/>
        <v>12.904044755244756</v>
      </c>
      <c r="M8" s="190">
        <f t="shared" si="5"/>
        <v>49.699354265734272</v>
      </c>
      <c r="P8" s="190">
        <f t="shared" si="6"/>
        <v>49.834654265734272</v>
      </c>
    </row>
    <row r="9" spans="1:16" x14ac:dyDescent="0.2">
      <c r="A9" s="187" t="s">
        <v>130</v>
      </c>
      <c r="B9" s="187">
        <v>38</v>
      </c>
      <c r="C9" s="187" t="s">
        <v>133</v>
      </c>
      <c r="D9" s="187" t="s">
        <v>140</v>
      </c>
      <c r="E9" s="187">
        <v>0.78600000000000003</v>
      </c>
      <c r="F9" s="187">
        <v>57.874000000000002</v>
      </c>
      <c r="G9" s="187">
        <v>135.72200000000001</v>
      </c>
      <c r="J9" s="190">
        <f t="shared" si="2"/>
        <v>0.100592902</v>
      </c>
      <c r="K9" s="190">
        <f t="shared" si="3"/>
        <v>0.38632754600000002</v>
      </c>
      <c r="L9" s="190">
        <f t="shared" si="4"/>
        <v>12.79807913486005</v>
      </c>
      <c r="M9" s="190">
        <f t="shared" si="5"/>
        <v>49.151087277353689</v>
      </c>
      <c r="P9" s="190">
        <f t="shared" si="6"/>
        <v>49.877987277353689</v>
      </c>
    </row>
    <row r="10" spans="1:16" x14ac:dyDescent="0.2">
      <c r="A10" s="187" t="s">
        <v>130</v>
      </c>
      <c r="B10" s="187">
        <v>39</v>
      </c>
      <c r="C10" s="187" t="s">
        <v>134</v>
      </c>
      <c r="D10" s="187" t="s">
        <v>140</v>
      </c>
      <c r="E10" s="187">
        <v>0.78600000000000003</v>
      </c>
      <c r="F10" s="187">
        <v>57.771999999999998</v>
      </c>
      <c r="G10" s="187">
        <v>135.666</v>
      </c>
      <c r="J10" s="190">
        <f t="shared" si="2"/>
        <v>0.10041715599999999</v>
      </c>
      <c r="K10" s="190">
        <f t="shared" si="3"/>
        <v>0.38617113799999997</v>
      </c>
      <c r="L10" s="190">
        <f t="shared" si="4"/>
        <v>12.775719592875317</v>
      </c>
      <c r="M10" s="190">
        <f t="shared" si="5"/>
        <v>49.131188040712466</v>
      </c>
      <c r="P10" s="190">
        <f t="shared" si="6"/>
        <v>49.878488040712469</v>
      </c>
    </row>
    <row r="11" spans="1:16" x14ac:dyDescent="0.2">
      <c r="A11" s="187" t="s">
        <v>130</v>
      </c>
      <c r="B11" s="187">
        <v>56</v>
      </c>
      <c r="C11" s="187" t="s">
        <v>135</v>
      </c>
      <c r="D11" s="187" t="s">
        <v>140</v>
      </c>
      <c r="E11" s="187">
        <v>0.752</v>
      </c>
      <c r="F11" s="187">
        <v>54.783000000000001</v>
      </c>
      <c r="G11" s="187">
        <v>129.11199999999999</v>
      </c>
      <c r="J11" s="190">
        <f t="shared" si="2"/>
        <v>9.5267109000000003E-2</v>
      </c>
      <c r="K11" s="190">
        <f t="shared" si="3"/>
        <v>0.36786581599999996</v>
      </c>
      <c r="L11" s="190">
        <f t="shared" si="4"/>
        <v>12.668498537234044</v>
      </c>
      <c r="M11" s="190">
        <f t="shared" si="5"/>
        <v>48.918326595744674</v>
      </c>
      <c r="P11" s="190">
        <f t="shared" si="6"/>
        <v>50.012426595744678</v>
      </c>
    </row>
    <row r="12" spans="1:16" x14ac:dyDescent="0.2">
      <c r="A12" s="187" t="s">
        <v>130</v>
      </c>
      <c r="B12" s="187">
        <v>10</v>
      </c>
      <c r="C12" s="187" t="s">
        <v>281</v>
      </c>
      <c r="D12" s="187" t="s">
        <v>282</v>
      </c>
      <c r="E12" s="187">
        <v>0.80700000000000005</v>
      </c>
      <c r="F12" s="187">
        <v>49.965000000000003</v>
      </c>
      <c r="G12" s="187">
        <v>126.221</v>
      </c>
      <c r="J12" s="190">
        <f t="shared" si="2"/>
        <v>8.696569500000001E-2</v>
      </c>
      <c r="K12" s="190">
        <f t="shared" si="3"/>
        <v>0.35979125299999998</v>
      </c>
      <c r="L12" s="190">
        <f t="shared" si="4"/>
        <v>10.776418215613383</v>
      </c>
      <c r="M12" s="190">
        <f t="shared" si="5"/>
        <v>44.583798389095406</v>
      </c>
      <c r="P12" s="190">
        <f t="shared" si="6"/>
        <v>44.739498389095409</v>
      </c>
    </row>
    <row r="13" spans="1:16" x14ac:dyDescent="0.2">
      <c r="A13" s="187" t="s">
        <v>130</v>
      </c>
      <c r="B13" s="187">
        <v>11</v>
      </c>
      <c r="C13" s="187" t="s">
        <v>283</v>
      </c>
      <c r="D13" s="187" t="s">
        <v>284</v>
      </c>
      <c r="E13" s="187">
        <v>0.81499999999999995</v>
      </c>
      <c r="F13" s="187">
        <v>47.279000000000003</v>
      </c>
      <c r="G13" s="187">
        <v>139.76599999999999</v>
      </c>
      <c r="J13" s="190">
        <f t="shared" si="2"/>
        <v>8.2337717000000005E-2</v>
      </c>
      <c r="K13" s="190">
        <f t="shared" si="3"/>
        <v>0.39762243799999997</v>
      </c>
      <c r="L13" s="190">
        <f t="shared" si="4"/>
        <v>10.102787361963191</v>
      </c>
      <c r="M13" s="190">
        <f t="shared" si="5"/>
        <v>48.788029202453984</v>
      </c>
      <c r="P13" s="190">
        <f t="shared" si="6"/>
        <v>48.964129202453989</v>
      </c>
    </row>
    <row r="14" spans="1:16" x14ac:dyDescent="0.2">
      <c r="A14" s="187" t="s">
        <v>130</v>
      </c>
      <c r="B14" s="187">
        <v>12</v>
      </c>
      <c r="C14" s="187" t="s">
        <v>283</v>
      </c>
      <c r="D14" s="187" t="s">
        <v>145</v>
      </c>
      <c r="E14" s="187">
        <v>0.80400000000000005</v>
      </c>
      <c r="F14" s="187">
        <v>39.030999999999999</v>
      </c>
      <c r="G14" s="187">
        <v>150.749</v>
      </c>
      <c r="J14" s="190">
        <f t="shared" si="2"/>
        <v>6.8126412999999997E-2</v>
      </c>
      <c r="K14" s="190">
        <f t="shared" si="3"/>
        <v>0.42829795699999995</v>
      </c>
      <c r="L14" s="190">
        <f t="shared" si="4"/>
        <v>8.473434452736317</v>
      </c>
      <c r="M14" s="190">
        <f t="shared" si="5"/>
        <v>53.270890174129349</v>
      </c>
      <c r="N14" s="190"/>
      <c r="O14" s="190"/>
      <c r="P14" s="190">
        <f t="shared" si="6"/>
        <v>53.467390174129349</v>
      </c>
    </row>
    <row r="15" spans="1:16" x14ac:dyDescent="0.2">
      <c r="A15" s="187" t="s">
        <v>130</v>
      </c>
      <c r="B15" s="187">
        <v>13</v>
      </c>
      <c r="C15" s="187" t="s">
        <v>285</v>
      </c>
      <c r="D15" s="187" t="s">
        <v>286</v>
      </c>
      <c r="E15" s="187">
        <v>0.82899999999999996</v>
      </c>
      <c r="F15" s="187">
        <v>52.734000000000002</v>
      </c>
      <c r="G15" s="187">
        <v>135.90700000000001</v>
      </c>
      <c r="J15" s="190">
        <f t="shared" si="2"/>
        <v>9.1736682E-2</v>
      </c>
      <c r="K15" s="190">
        <f t="shared" si="3"/>
        <v>0.38684425100000003</v>
      </c>
      <c r="L15" s="190">
        <f t="shared" si="4"/>
        <v>11.065944752714115</v>
      </c>
      <c r="M15" s="190">
        <f t="shared" si="5"/>
        <v>46.663962726176123</v>
      </c>
      <c r="P15" s="190">
        <f t="shared" si="6"/>
        <v>46.880862726176126</v>
      </c>
    </row>
    <row r="16" spans="1:16" x14ac:dyDescent="0.2">
      <c r="A16" s="187" t="s">
        <v>130</v>
      </c>
      <c r="B16" s="187">
        <v>14</v>
      </c>
      <c r="C16" s="187" t="s">
        <v>287</v>
      </c>
      <c r="D16" s="187" t="s">
        <v>288</v>
      </c>
      <c r="E16" s="187">
        <v>0.84</v>
      </c>
      <c r="F16" s="187">
        <v>50.137999999999998</v>
      </c>
      <c r="G16" s="187">
        <v>146.602</v>
      </c>
      <c r="J16" s="190">
        <f t="shared" si="2"/>
        <v>8.7263773999999988E-2</v>
      </c>
      <c r="K16" s="190">
        <f t="shared" si="3"/>
        <v>0.41671538599999997</v>
      </c>
      <c r="L16" s="190">
        <f t="shared" si="4"/>
        <v>10.388544523809523</v>
      </c>
      <c r="M16" s="190">
        <f t="shared" si="5"/>
        <v>49.608974523809522</v>
      </c>
      <c r="P16" s="190">
        <f t="shared" si="6"/>
        <v>49.846274523809527</v>
      </c>
    </row>
    <row r="17" spans="1:16" x14ac:dyDescent="0.2">
      <c r="A17" s="187" t="s">
        <v>130</v>
      </c>
      <c r="B17" s="187">
        <v>15</v>
      </c>
      <c r="C17" s="187" t="s">
        <v>289</v>
      </c>
      <c r="D17" s="187" t="s">
        <v>290</v>
      </c>
      <c r="E17" s="187">
        <v>0.85</v>
      </c>
      <c r="F17" s="187">
        <v>41.087000000000003</v>
      </c>
      <c r="G17" s="187">
        <v>157.327</v>
      </c>
      <c r="J17" s="190">
        <f t="shared" si="2"/>
        <v>7.1668901000000007E-2</v>
      </c>
      <c r="K17" s="190">
        <f t="shared" si="3"/>
        <v>0.44667031099999999</v>
      </c>
      <c r="L17" s="190">
        <f t="shared" si="4"/>
        <v>8.4316354117647077</v>
      </c>
      <c r="M17" s="190">
        <f t="shared" si="5"/>
        <v>52.549448352941177</v>
      </c>
      <c r="P17" s="190">
        <f t="shared" si="6"/>
        <v>52.807148352941176</v>
      </c>
    </row>
    <row r="18" spans="1:16" x14ac:dyDescent="0.2">
      <c r="A18" s="187" t="s">
        <v>130</v>
      </c>
      <c r="B18" s="187">
        <v>16</v>
      </c>
      <c r="C18" s="187" t="s">
        <v>291</v>
      </c>
      <c r="D18" s="187" t="s">
        <v>292</v>
      </c>
      <c r="E18" s="187">
        <v>0.83399999999999996</v>
      </c>
      <c r="F18" s="187">
        <v>44.811999999999998</v>
      </c>
      <c r="G18" s="187">
        <v>150.172</v>
      </c>
      <c r="J18" s="190">
        <f t="shared" si="2"/>
        <v>7.8087075999999991E-2</v>
      </c>
      <c r="K18" s="190">
        <f t="shared" si="3"/>
        <v>0.42668639599999997</v>
      </c>
      <c r="L18" s="190">
        <f t="shared" si="4"/>
        <v>9.3629587529976011</v>
      </c>
      <c r="M18" s="190">
        <f t="shared" si="5"/>
        <v>51.161438369304555</v>
      </c>
      <c r="P18" s="190">
        <f t="shared" si="6"/>
        <v>51.439538369304557</v>
      </c>
    </row>
    <row r="19" spans="1:16" x14ac:dyDescent="0.2">
      <c r="A19" s="187" t="s">
        <v>130</v>
      </c>
      <c r="B19" s="187">
        <v>17</v>
      </c>
      <c r="C19" s="187" t="s">
        <v>293</v>
      </c>
      <c r="D19" s="187" t="s">
        <v>294</v>
      </c>
      <c r="E19" s="187">
        <v>0.8</v>
      </c>
      <c r="F19" s="187">
        <v>42.512999999999998</v>
      </c>
      <c r="G19" s="187">
        <v>147.721</v>
      </c>
      <c r="J19" s="190">
        <f t="shared" si="2"/>
        <v>7.4125898999999995E-2</v>
      </c>
      <c r="K19" s="190">
        <f t="shared" si="3"/>
        <v>0.41984075299999996</v>
      </c>
      <c r="L19" s="190">
        <f t="shared" si="4"/>
        <v>9.2657373749999987</v>
      </c>
      <c r="M19" s="190">
        <f t="shared" si="5"/>
        <v>52.480094124999987</v>
      </c>
      <c r="P19" s="190">
        <f t="shared" si="6"/>
        <v>52.778594124999991</v>
      </c>
    </row>
    <row r="20" spans="1:16" x14ac:dyDescent="0.2">
      <c r="A20" s="187" t="s">
        <v>130</v>
      </c>
      <c r="B20" s="187">
        <v>18</v>
      </c>
      <c r="C20" s="187" t="s">
        <v>295</v>
      </c>
      <c r="D20" s="187" t="s">
        <v>296</v>
      </c>
      <c r="E20" s="187">
        <v>0.81699999999999995</v>
      </c>
      <c r="F20" s="187">
        <v>57.564999999999998</v>
      </c>
      <c r="G20" s="187">
        <v>129.63999999999999</v>
      </c>
      <c r="J20" s="190">
        <f t="shared" si="2"/>
        <v>0.100060495</v>
      </c>
      <c r="K20" s="190">
        <f t="shared" si="3"/>
        <v>0.36934051999999995</v>
      </c>
      <c r="L20" s="190">
        <f t="shared" si="4"/>
        <v>12.247306609547124</v>
      </c>
      <c r="M20" s="190">
        <f t="shared" si="5"/>
        <v>45.206917992656052</v>
      </c>
      <c r="P20" s="190">
        <f t="shared" si="6"/>
        <v>45.525817992656052</v>
      </c>
    </row>
    <row r="21" spans="1:16" x14ac:dyDescent="0.2">
      <c r="A21" s="187" t="s">
        <v>130</v>
      </c>
      <c r="B21" s="187">
        <v>19</v>
      </c>
      <c r="C21" s="187" t="s">
        <v>297</v>
      </c>
      <c r="D21" s="187" t="s">
        <v>298</v>
      </c>
      <c r="E21" s="187">
        <v>0.83199999999999996</v>
      </c>
      <c r="F21" s="187">
        <v>55.173999999999999</v>
      </c>
      <c r="G21" s="187">
        <v>133.405</v>
      </c>
      <c r="J21" s="190">
        <f t="shared" si="2"/>
        <v>9.5940801999999992E-2</v>
      </c>
      <c r="K21" s="190">
        <f t="shared" si="3"/>
        <v>0.37985616499999997</v>
      </c>
      <c r="L21" s="190">
        <f t="shared" si="4"/>
        <v>11.531346394230768</v>
      </c>
      <c r="M21" s="190">
        <f t="shared" si="5"/>
        <v>45.655789062499998</v>
      </c>
      <c r="P21" s="190">
        <f t="shared" si="6"/>
        <v>45.9950890625</v>
      </c>
    </row>
    <row r="22" spans="1:16" x14ac:dyDescent="0.2">
      <c r="A22" s="187" t="s">
        <v>130</v>
      </c>
      <c r="B22" s="187">
        <v>20</v>
      </c>
      <c r="C22" s="187" t="s">
        <v>299</v>
      </c>
      <c r="D22" s="187" t="s">
        <v>300</v>
      </c>
      <c r="E22" s="187">
        <v>0.81699999999999995</v>
      </c>
      <c r="F22" s="187">
        <v>53.933999999999997</v>
      </c>
      <c r="G22" s="187">
        <v>131.39599999999999</v>
      </c>
      <c r="J22" s="190">
        <f t="shared" si="2"/>
        <v>9.3804281999999989E-2</v>
      </c>
      <c r="K22" s="190">
        <f t="shared" si="3"/>
        <v>0.37424502799999992</v>
      </c>
      <c r="L22" s="190">
        <f t="shared" si="4"/>
        <v>11.481552264381884</v>
      </c>
      <c r="M22" s="190">
        <f t="shared" si="5"/>
        <v>45.807224969400238</v>
      </c>
      <c r="P22" s="190">
        <f t="shared" si="6"/>
        <v>46.166924969400242</v>
      </c>
    </row>
    <row r="23" spans="1:16" x14ac:dyDescent="0.2">
      <c r="A23" s="187" t="s">
        <v>130</v>
      </c>
      <c r="B23" s="187">
        <v>21</v>
      </c>
      <c r="C23" s="187" t="s">
        <v>301</v>
      </c>
      <c r="D23" s="187" t="s">
        <v>302</v>
      </c>
      <c r="E23" s="187">
        <v>0.83599999999999997</v>
      </c>
      <c r="F23" s="187">
        <v>46.427</v>
      </c>
      <c r="G23" s="187">
        <v>133.864</v>
      </c>
      <c r="J23" s="190">
        <f t="shared" si="2"/>
        <v>8.0869720999999992E-2</v>
      </c>
      <c r="K23" s="190">
        <f t="shared" si="3"/>
        <v>0.38113815200000001</v>
      </c>
      <c r="L23" s="190">
        <f t="shared" si="4"/>
        <v>9.6734116028708126</v>
      </c>
      <c r="M23" s="190">
        <f t="shared" si="5"/>
        <v>45.590688038277513</v>
      </c>
      <c r="P23" s="190">
        <f t="shared" si="6"/>
        <v>45.970788038277519</v>
      </c>
    </row>
    <row r="24" spans="1:16" x14ac:dyDescent="0.2">
      <c r="A24" s="187" t="s">
        <v>130</v>
      </c>
      <c r="B24" s="187">
        <v>22</v>
      </c>
      <c r="C24" s="187" t="s">
        <v>303</v>
      </c>
      <c r="D24" s="187" t="s">
        <v>304</v>
      </c>
      <c r="E24" s="187">
        <v>0.80200000000000005</v>
      </c>
      <c r="F24" s="187">
        <v>45.728999999999999</v>
      </c>
      <c r="G24" s="187">
        <v>132.41900000000001</v>
      </c>
      <c r="J24" s="190">
        <f t="shared" si="2"/>
        <v>7.9667066999999994E-2</v>
      </c>
      <c r="K24" s="190">
        <f t="shared" si="3"/>
        <v>0.37710226699999999</v>
      </c>
      <c r="L24" s="190">
        <f t="shared" si="4"/>
        <v>9.9335495012468815</v>
      </c>
      <c r="M24" s="190">
        <f t="shared" si="5"/>
        <v>47.020232793017449</v>
      </c>
      <c r="P24" s="190">
        <f t="shared" si="6"/>
        <v>47.42073279301745</v>
      </c>
    </row>
    <row r="25" spans="1:16" x14ac:dyDescent="0.2">
      <c r="A25" s="187" t="s">
        <v>130</v>
      </c>
      <c r="B25" s="187">
        <v>23</v>
      </c>
      <c r="C25" s="187" t="s">
        <v>305</v>
      </c>
      <c r="D25" s="187" t="s">
        <v>306</v>
      </c>
      <c r="E25" s="187">
        <v>0.84</v>
      </c>
      <c r="F25" s="187">
        <v>48.207999999999998</v>
      </c>
      <c r="G25" s="187">
        <v>139.47200000000001</v>
      </c>
      <c r="J25" s="190">
        <f t="shared" si="2"/>
        <v>8.3938383999999991E-2</v>
      </c>
      <c r="K25" s="190">
        <f t="shared" si="3"/>
        <v>0.39680129599999997</v>
      </c>
      <c r="L25" s="190">
        <f t="shared" si="4"/>
        <v>9.9926647619047611</v>
      </c>
      <c r="M25" s="190">
        <f t="shared" si="5"/>
        <v>47.238249523809522</v>
      </c>
      <c r="P25" s="190">
        <f t="shared" si="6"/>
        <v>47.659149523809525</v>
      </c>
    </row>
    <row r="26" spans="1:16" x14ac:dyDescent="0.2">
      <c r="A26" s="187" t="s">
        <v>130</v>
      </c>
      <c r="B26" s="187">
        <v>24</v>
      </c>
      <c r="C26" s="187" t="s">
        <v>307</v>
      </c>
      <c r="D26" s="187" t="s">
        <v>308</v>
      </c>
      <c r="E26" s="187">
        <v>0.81499999999999995</v>
      </c>
      <c r="F26" s="187">
        <v>43.298999999999999</v>
      </c>
      <c r="G26" s="187">
        <v>121.863</v>
      </c>
      <c r="J26" s="190">
        <f t="shared" si="2"/>
        <v>7.5480176999999996E-2</v>
      </c>
      <c r="K26" s="190">
        <f t="shared" si="3"/>
        <v>0.34761935899999996</v>
      </c>
      <c r="L26" s="190">
        <f t="shared" si="4"/>
        <v>9.2613714110429441</v>
      </c>
      <c r="M26" s="190">
        <f t="shared" si="5"/>
        <v>42.652682085889573</v>
      </c>
      <c r="P26" s="190">
        <f t="shared" si="6"/>
        <v>43.093982085889579</v>
      </c>
    </row>
    <row r="27" spans="1:16" x14ac:dyDescent="0.2">
      <c r="A27" s="187" t="s">
        <v>130</v>
      </c>
      <c r="B27" s="187">
        <v>25</v>
      </c>
      <c r="C27" s="187" t="s">
        <v>309</v>
      </c>
      <c r="D27" s="187" t="s">
        <v>310</v>
      </c>
      <c r="E27" s="187">
        <v>0.84599999999999997</v>
      </c>
      <c r="F27" s="187">
        <v>45.853000000000002</v>
      </c>
      <c r="G27" s="187">
        <v>130.44999999999999</v>
      </c>
      <c r="J27" s="190">
        <f t="shared" si="2"/>
        <v>7.9880719000000003E-2</v>
      </c>
      <c r="K27" s="190">
        <f t="shared" si="3"/>
        <v>0.37160284999999993</v>
      </c>
      <c r="L27" s="190">
        <f t="shared" si="4"/>
        <v>9.4421653664302614</v>
      </c>
      <c r="M27" s="190">
        <f t="shared" si="5"/>
        <v>43.92468676122931</v>
      </c>
      <c r="P27" s="190">
        <f t="shared" si="6"/>
        <v>44.386386761229311</v>
      </c>
    </row>
    <row r="28" spans="1:16" x14ac:dyDescent="0.2">
      <c r="A28" s="187" t="s">
        <v>130</v>
      </c>
      <c r="B28" s="187">
        <v>26</v>
      </c>
      <c r="C28" s="187" t="s">
        <v>311</v>
      </c>
      <c r="D28" s="187" t="s">
        <v>312</v>
      </c>
      <c r="E28" s="187">
        <v>0.82399999999999995</v>
      </c>
      <c r="F28" s="187">
        <v>44.375999999999998</v>
      </c>
      <c r="G28" s="187">
        <v>125.804</v>
      </c>
      <c r="J28" s="190">
        <f t="shared" si="2"/>
        <v>7.7335847999999999E-2</v>
      </c>
      <c r="K28" s="190">
        <f t="shared" si="3"/>
        <v>0.35862657199999998</v>
      </c>
      <c r="L28" s="190">
        <f t="shared" si="4"/>
        <v>9.3854184466019426</v>
      </c>
      <c r="M28" s="190">
        <f t="shared" si="5"/>
        <v>43.522642233009705</v>
      </c>
      <c r="P28" s="190">
        <f t="shared" si="6"/>
        <v>44.004742233009708</v>
      </c>
    </row>
    <row r="29" spans="1:16" x14ac:dyDescent="0.2">
      <c r="A29" s="187" t="s">
        <v>130</v>
      </c>
      <c r="B29" s="187">
        <v>27</v>
      </c>
      <c r="C29" s="187" t="s">
        <v>313</v>
      </c>
      <c r="D29" s="187" t="s">
        <v>314</v>
      </c>
      <c r="E29" s="187">
        <v>0.80400000000000005</v>
      </c>
      <c r="F29" s="187">
        <v>52.136000000000003</v>
      </c>
      <c r="G29" s="187">
        <v>137.44900000000001</v>
      </c>
      <c r="J29" s="190">
        <f t="shared" si="2"/>
        <v>9.0706328000000003E-2</v>
      </c>
      <c r="K29" s="190">
        <f t="shared" si="3"/>
        <v>0.39115105700000002</v>
      </c>
      <c r="L29" s="190">
        <f t="shared" si="4"/>
        <v>11.281881592039801</v>
      </c>
      <c r="M29" s="190">
        <f t="shared" si="5"/>
        <v>48.650628980099505</v>
      </c>
      <c r="P29" s="190">
        <f t="shared" si="6"/>
        <v>49.15312898009951</v>
      </c>
    </row>
    <row r="30" spans="1:16" x14ac:dyDescent="0.2">
      <c r="A30" s="187" t="s">
        <v>130</v>
      </c>
      <c r="B30" s="187">
        <v>28</v>
      </c>
      <c r="C30" s="187" t="s">
        <v>315</v>
      </c>
      <c r="D30" s="187" t="s">
        <v>316</v>
      </c>
      <c r="E30" s="187">
        <v>0.82799999999999996</v>
      </c>
      <c r="F30" s="187">
        <v>53.957000000000001</v>
      </c>
      <c r="G30" s="187">
        <v>134.08500000000001</v>
      </c>
      <c r="J30" s="190">
        <f t="shared" si="2"/>
        <v>9.3843911000000002E-2</v>
      </c>
      <c r="K30" s="190">
        <f t="shared" si="3"/>
        <v>0.38175540499999999</v>
      </c>
      <c r="L30" s="190">
        <f t="shared" si="4"/>
        <v>11.333805676328504</v>
      </c>
      <c r="M30" s="190">
        <f t="shared" si="5"/>
        <v>46.105725241545898</v>
      </c>
      <c r="P30" s="190">
        <f t="shared" si="6"/>
        <v>46.628625241545897</v>
      </c>
    </row>
    <row r="31" spans="1:16" x14ac:dyDescent="0.2">
      <c r="A31" s="187" t="s">
        <v>130</v>
      </c>
      <c r="B31" s="187">
        <v>29</v>
      </c>
      <c r="C31" s="187" t="s">
        <v>317</v>
      </c>
      <c r="D31" s="187" t="s">
        <v>318</v>
      </c>
      <c r="E31" s="187">
        <v>0.80100000000000005</v>
      </c>
      <c r="F31" s="187">
        <v>50.418999999999997</v>
      </c>
      <c r="G31" s="187">
        <v>133.33000000000001</v>
      </c>
      <c r="J31" s="190">
        <f t="shared" si="2"/>
        <v>8.7747936999999998E-2</v>
      </c>
      <c r="K31" s="190">
        <f t="shared" si="3"/>
        <v>0.37964669000000001</v>
      </c>
      <c r="L31" s="190">
        <f t="shared" si="4"/>
        <v>10.954798626716604</v>
      </c>
      <c r="M31" s="190">
        <f t="shared" si="5"/>
        <v>47.396590511860168</v>
      </c>
      <c r="P31" s="190">
        <f t="shared" si="6"/>
        <v>47.93989051186017</v>
      </c>
    </row>
    <row r="32" spans="1:16" x14ac:dyDescent="0.2">
      <c r="A32" s="187" t="s">
        <v>130</v>
      </c>
      <c r="B32" s="187">
        <v>30</v>
      </c>
      <c r="C32" s="187" t="s">
        <v>319</v>
      </c>
      <c r="D32" s="187" t="s">
        <v>320</v>
      </c>
      <c r="E32" s="187">
        <v>0.84599999999999997</v>
      </c>
      <c r="F32" s="187">
        <v>46.985999999999997</v>
      </c>
      <c r="G32" s="187">
        <v>127.812</v>
      </c>
      <c r="J32" s="190">
        <f t="shared" si="2"/>
        <v>8.1832877999999998E-2</v>
      </c>
      <c r="K32" s="190">
        <f t="shared" si="3"/>
        <v>0.36423491599999996</v>
      </c>
      <c r="L32" s="190">
        <f t="shared" si="4"/>
        <v>9.6729170212765965</v>
      </c>
      <c r="M32" s="190">
        <f t="shared" si="5"/>
        <v>43.053772576832152</v>
      </c>
      <c r="P32" s="190">
        <f t="shared" si="6"/>
        <v>43.617472576832157</v>
      </c>
    </row>
    <row r="33" spans="1:16" x14ac:dyDescent="0.2">
      <c r="A33" s="187" t="s">
        <v>130</v>
      </c>
      <c r="B33" s="187">
        <v>31</v>
      </c>
      <c r="C33" s="187" t="s">
        <v>321</v>
      </c>
      <c r="D33" s="187" t="s">
        <v>322</v>
      </c>
      <c r="E33" s="187">
        <v>0.83399999999999996</v>
      </c>
      <c r="F33" s="187">
        <v>46.185000000000002</v>
      </c>
      <c r="G33" s="187">
        <v>124.539</v>
      </c>
      <c r="J33" s="190">
        <f t="shared" si="2"/>
        <v>8.0452755000000001E-2</v>
      </c>
      <c r="K33" s="190">
        <f t="shared" si="3"/>
        <v>0.35509342699999996</v>
      </c>
      <c r="L33" s="190">
        <f t="shared" si="4"/>
        <v>9.646613309352519</v>
      </c>
      <c r="M33" s="190">
        <f t="shared" si="5"/>
        <v>42.577149520383692</v>
      </c>
      <c r="P33" s="190">
        <f t="shared" si="6"/>
        <v>43.161249520383691</v>
      </c>
    </row>
    <row r="34" spans="1:16" x14ac:dyDescent="0.2">
      <c r="A34" s="187" t="s">
        <v>130</v>
      </c>
      <c r="B34" s="187">
        <v>32</v>
      </c>
      <c r="C34" s="187" t="s">
        <v>323</v>
      </c>
      <c r="D34" s="187" t="s">
        <v>324</v>
      </c>
      <c r="E34" s="187">
        <v>0.84</v>
      </c>
      <c r="F34" s="187">
        <v>46.027000000000001</v>
      </c>
      <c r="G34" s="187">
        <v>124.77800000000001</v>
      </c>
      <c r="J34" s="190">
        <f t="shared" si="2"/>
        <v>8.0180521000000005E-2</v>
      </c>
      <c r="K34" s="190">
        <f t="shared" si="3"/>
        <v>0.35576095399999996</v>
      </c>
      <c r="L34" s="190">
        <f t="shared" si="4"/>
        <v>9.5453001190476208</v>
      </c>
      <c r="M34" s="190">
        <f t="shared" si="5"/>
        <v>42.352494523809519</v>
      </c>
      <c r="P34" s="190">
        <f t="shared" si="6"/>
        <v>42.95699452380952</v>
      </c>
    </row>
    <row r="35" spans="1:16" x14ac:dyDescent="0.2">
      <c r="A35" s="187" t="s">
        <v>130</v>
      </c>
      <c r="B35" s="187">
        <v>33</v>
      </c>
      <c r="C35" s="187" t="s">
        <v>323</v>
      </c>
      <c r="D35" s="187" t="s">
        <v>186</v>
      </c>
      <c r="E35" s="187">
        <v>0.84799999999999998</v>
      </c>
      <c r="F35" s="187">
        <v>47.427</v>
      </c>
      <c r="G35" s="187">
        <v>128.518</v>
      </c>
      <c r="J35" s="190">
        <f t="shared" si="2"/>
        <v>8.2592720999999994E-2</v>
      </c>
      <c r="K35" s="190">
        <f t="shared" si="3"/>
        <v>0.36620677399999996</v>
      </c>
      <c r="L35" s="190">
        <f t="shared" si="4"/>
        <v>9.7397076650943397</v>
      </c>
      <c r="M35" s="190">
        <f t="shared" si="5"/>
        <v>43.184761084905652</v>
      </c>
      <c r="N35" s="190"/>
      <c r="O35" s="190"/>
      <c r="P35" s="190">
        <f t="shared" si="6"/>
        <v>43.809661084905656</v>
      </c>
    </row>
    <row r="36" spans="1:16" x14ac:dyDescent="0.2">
      <c r="A36" s="187" t="s">
        <v>130</v>
      </c>
      <c r="B36" s="187">
        <v>40</v>
      </c>
      <c r="C36" s="187" t="s">
        <v>325</v>
      </c>
      <c r="D36" s="187" t="s">
        <v>326</v>
      </c>
      <c r="E36" s="187">
        <v>0.84899999999999998</v>
      </c>
      <c r="F36" s="187">
        <v>52.326999999999998</v>
      </c>
      <c r="G36" s="187">
        <v>146.81700000000001</v>
      </c>
      <c r="J36" s="190">
        <f t="shared" si="2"/>
        <v>9.1035420999999991E-2</v>
      </c>
      <c r="K36" s="190">
        <f t="shared" si="3"/>
        <v>0.417315881</v>
      </c>
      <c r="L36" s="190">
        <f t="shared" si="4"/>
        <v>10.722664428739694</v>
      </c>
      <c r="M36" s="190">
        <f t="shared" si="5"/>
        <v>49.153814016489989</v>
      </c>
      <c r="P36" s="190">
        <f t="shared" si="6"/>
        <v>49.921514016489994</v>
      </c>
    </row>
    <row r="37" spans="1:16" x14ac:dyDescent="0.2">
      <c r="A37" s="187" t="s">
        <v>130</v>
      </c>
      <c r="B37" s="187">
        <v>41</v>
      </c>
      <c r="C37" s="187" t="s">
        <v>327</v>
      </c>
      <c r="D37" s="187" t="s">
        <v>328</v>
      </c>
      <c r="E37" s="187">
        <v>0.81599999999999995</v>
      </c>
      <c r="F37" s="187">
        <v>48.43</v>
      </c>
      <c r="G37" s="187">
        <v>137.55699999999999</v>
      </c>
      <c r="J37" s="190">
        <f t="shared" si="2"/>
        <v>8.4320889999999996E-2</v>
      </c>
      <c r="K37" s="190">
        <f t="shared" si="3"/>
        <v>0.39145270099999996</v>
      </c>
      <c r="L37" s="190">
        <f t="shared" si="4"/>
        <v>10.333442401960784</v>
      </c>
      <c r="M37" s="190">
        <f t="shared" si="5"/>
        <v>47.972144730392152</v>
      </c>
      <c r="P37" s="190">
        <f t="shared" si="6"/>
        <v>48.760244730392152</v>
      </c>
    </row>
    <row r="38" spans="1:16" x14ac:dyDescent="0.2">
      <c r="A38" s="187" t="s">
        <v>130</v>
      </c>
      <c r="B38" s="187">
        <v>42</v>
      </c>
      <c r="C38" s="187" t="s">
        <v>329</v>
      </c>
      <c r="D38" s="187" t="s">
        <v>330</v>
      </c>
      <c r="E38" s="187">
        <v>0.84499999999999997</v>
      </c>
      <c r="F38" s="187">
        <v>51.78</v>
      </c>
      <c r="G38" s="187">
        <v>143.31200000000001</v>
      </c>
      <c r="J38" s="190">
        <f t="shared" si="2"/>
        <v>9.0092939999999996E-2</v>
      </c>
      <c r="K38" s="190">
        <f t="shared" si="3"/>
        <v>0.407526416</v>
      </c>
      <c r="L38" s="190">
        <f t="shared" si="4"/>
        <v>10.661886390532544</v>
      </c>
      <c r="M38" s="190">
        <f t="shared" si="5"/>
        <v>48.227978224852073</v>
      </c>
      <c r="P38" s="190">
        <f t="shared" si="6"/>
        <v>49.036478224852075</v>
      </c>
    </row>
    <row r="39" spans="1:16" x14ac:dyDescent="0.2">
      <c r="A39" s="187" t="s">
        <v>130</v>
      </c>
      <c r="B39" s="187">
        <v>43</v>
      </c>
      <c r="C39" s="187" t="s">
        <v>331</v>
      </c>
      <c r="D39" s="187" t="s">
        <v>332</v>
      </c>
      <c r="E39" s="187">
        <v>0.82799999999999996</v>
      </c>
      <c r="F39" s="187">
        <v>46.524999999999999</v>
      </c>
      <c r="G39" s="187">
        <v>125.637</v>
      </c>
      <c r="J39" s="190">
        <f t="shared" si="2"/>
        <v>8.1038575000000002E-2</v>
      </c>
      <c r="K39" s="190">
        <f t="shared" si="3"/>
        <v>0.35816014099999999</v>
      </c>
      <c r="L39" s="190">
        <f t="shared" si="4"/>
        <v>9.7872675120772961</v>
      </c>
      <c r="M39" s="190">
        <f t="shared" si="5"/>
        <v>43.256055676328501</v>
      </c>
      <c r="P39" s="190">
        <f t="shared" si="6"/>
        <v>44.084955676328505</v>
      </c>
    </row>
    <row r="40" spans="1:16" x14ac:dyDescent="0.2">
      <c r="A40" s="187" t="s">
        <v>130</v>
      </c>
      <c r="B40" s="187">
        <v>44</v>
      </c>
      <c r="C40" s="187" t="s">
        <v>333</v>
      </c>
      <c r="D40" s="187" t="s">
        <v>334</v>
      </c>
      <c r="E40" s="187">
        <v>0.83299999999999996</v>
      </c>
      <c r="F40" s="187">
        <v>45.250999999999998</v>
      </c>
      <c r="G40" s="187">
        <v>123.77</v>
      </c>
      <c r="J40" s="190">
        <f t="shared" si="2"/>
        <v>7.8843472999999997E-2</v>
      </c>
      <c r="K40" s="190">
        <f t="shared" si="3"/>
        <v>0.35294560999999997</v>
      </c>
      <c r="L40" s="190">
        <f t="shared" si="4"/>
        <v>9.4650027611044418</v>
      </c>
      <c r="M40" s="190">
        <f t="shared" si="5"/>
        <v>42.370421368547419</v>
      </c>
      <c r="P40" s="190">
        <f t="shared" si="6"/>
        <v>43.219721368547418</v>
      </c>
    </row>
    <row r="41" spans="1:16" x14ac:dyDescent="0.2">
      <c r="A41" s="187" t="s">
        <v>130</v>
      </c>
      <c r="B41" s="187">
        <v>45</v>
      </c>
      <c r="C41" s="187" t="s">
        <v>335</v>
      </c>
      <c r="D41" s="187" t="s">
        <v>336</v>
      </c>
      <c r="E41" s="187">
        <v>0.84499999999999997</v>
      </c>
      <c r="F41" s="187">
        <v>46.712000000000003</v>
      </c>
      <c r="G41" s="187">
        <v>127.611</v>
      </c>
      <c r="J41" s="190">
        <f t="shared" si="2"/>
        <v>8.136077600000001E-2</v>
      </c>
      <c r="K41" s="190">
        <f t="shared" si="3"/>
        <v>0.363673523</v>
      </c>
      <c r="L41" s="190">
        <f t="shared" si="4"/>
        <v>9.6284942011834342</v>
      </c>
      <c r="M41" s="190">
        <f t="shared" si="5"/>
        <v>43.038286745562132</v>
      </c>
      <c r="P41" s="190">
        <f t="shared" si="6"/>
        <v>43.907986745562134</v>
      </c>
    </row>
    <row r="42" spans="1:16" x14ac:dyDescent="0.2">
      <c r="A42" s="187" t="s">
        <v>130</v>
      </c>
      <c r="B42" s="187">
        <v>46</v>
      </c>
      <c r="C42" s="187" t="s">
        <v>337</v>
      </c>
      <c r="D42" s="187" t="s">
        <v>338</v>
      </c>
      <c r="E42" s="187">
        <v>0.80100000000000005</v>
      </c>
      <c r="F42" s="187">
        <v>47.798000000000002</v>
      </c>
      <c r="G42" s="187">
        <v>137.11500000000001</v>
      </c>
      <c r="J42" s="190">
        <f t="shared" si="2"/>
        <v>8.3231953999999997E-2</v>
      </c>
      <c r="K42" s="190">
        <f t="shared" si="3"/>
        <v>0.39021819499999999</v>
      </c>
      <c r="L42" s="190">
        <f t="shared" si="4"/>
        <v>10.391005493133582</v>
      </c>
      <c r="M42" s="190">
        <f t="shared" si="5"/>
        <v>48.716378901373282</v>
      </c>
      <c r="P42" s="190">
        <f t="shared" si="6"/>
        <v>49.606478901373286</v>
      </c>
    </row>
    <row r="43" spans="1:16" x14ac:dyDescent="0.2">
      <c r="A43" s="187" t="s">
        <v>130</v>
      </c>
      <c r="B43" s="187">
        <v>47</v>
      </c>
      <c r="C43" s="187" t="s">
        <v>339</v>
      </c>
      <c r="D43" s="187" t="s">
        <v>340</v>
      </c>
      <c r="E43" s="187">
        <v>0.81299999999999994</v>
      </c>
      <c r="F43" s="187">
        <v>47.65</v>
      </c>
      <c r="G43" s="187">
        <v>139.304</v>
      </c>
      <c r="J43" s="190">
        <f t="shared" si="2"/>
        <v>8.2976949999999994E-2</v>
      </c>
      <c r="K43" s="190">
        <f t="shared" si="3"/>
        <v>0.39633207199999998</v>
      </c>
      <c r="L43" s="190">
        <f t="shared" si="4"/>
        <v>10.206266912669125</v>
      </c>
      <c r="M43" s="190">
        <f t="shared" si="5"/>
        <v>48.749332349323495</v>
      </c>
      <c r="P43" s="190">
        <f t="shared" si="6"/>
        <v>49.659832349323494</v>
      </c>
    </row>
    <row r="44" spans="1:16" x14ac:dyDescent="0.2">
      <c r="A44" s="187" t="s">
        <v>130</v>
      </c>
      <c r="B44" s="187">
        <v>48</v>
      </c>
      <c r="C44" s="187" t="s">
        <v>341</v>
      </c>
      <c r="D44" s="187" t="s">
        <v>342</v>
      </c>
      <c r="E44" s="187">
        <v>0.80400000000000005</v>
      </c>
      <c r="F44" s="187">
        <v>50.073999999999998</v>
      </c>
      <c r="G44" s="187">
        <v>140.14400000000001</v>
      </c>
      <c r="J44" s="190">
        <f t="shared" si="2"/>
        <v>8.7153501999999994E-2</v>
      </c>
      <c r="K44" s="190">
        <f t="shared" si="3"/>
        <v>0.39867819199999999</v>
      </c>
      <c r="L44" s="190">
        <f t="shared" si="4"/>
        <v>10.839987810945271</v>
      </c>
      <c r="M44" s="190">
        <f t="shared" si="5"/>
        <v>49.586839800995023</v>
      </c>
      <c r="P44" s="190">
        <f t="shared" si="6"/>
        <v>50.517739800995024</v>
      </c>
    </row>
    <row r="45" spans="1:16" x14ac:dyDescent="0.2">
      <c r="A45" s="187" t="s">
        <v>130</v>
      </c>
      <c r="B45" s="187">
        <v>49</v>
      </c>
      <c r="C45" s="187" t="s">
        <v>343</v>
      </c>
      <c r="D45" s="187" t="s">
        <v>344</v>
      </c>
      <c r="E45" s="187">
        <v>0.83</v>
      </c>
      <c r="F45" s="187">
        <v>44.828000000000003</v>
      </c>
      <c r="G45" s="187">
        <v>125.241</v>
      </c>
      <c r="J45" s="190">
        <f t="shared" si="2"/>
        <v>7.8114643999999997E-2</v>
      </c>
      <c r="K45" s="190">
        <f t="shared" si="3"/>
        <v>0.35705411299999995</v>
      </c>
      <c r="L45" s="190">
        <f t="shared" si="4"/>
        <v>9.4114028915662651</v>
      </c>
      <c r="M45" s="190">
        <f t="shared" si="5"/>
        <v>43.018567831325299</v>
      </c>
      <c r="P45" s="190">
        <f t="shared" si="6"/>
        <v>43.969867831325303</v>
      </c>
    </row>
    <row r="46" spans="1:16" x14ac:dyDescent="0.2">
      <c r="A46" s="187" t="s">
        <v>130</v>
      </c>
      <c r="B46" s="187">
        <v>50</v>
      </c>
      <c r="C46" s="187" t="s">
        <v>345</v>
      </c>
      <c r="D46" s="187" t="s">
        <v>346</v>
      </c>
      <c r="E46" s="187">
        <v>0.83</v>
      </c>
      <c r="F46" s="187">
        <v>44.615000000000002</v>
      </c>
      <c r="G46" s="187">
        <v>124.306</v>
      </c>
      <c r="J46" s="190">
        <f t="shared" si="2"/>
        <v>7.7747645000000004E-2</v>
      </c>
      <c r="K46" s="190">
        <f t="shared" si="3"/>
        <v>0.35444265799999997</v>
      </c>
      <c r="L46" s="190">
        <f t="shared" si="4"/>
        <v>9.367186144578314</v>
      </c>
      <c r="M46" s="190">
        <f t="shared" si="5"/>
        <v>42.703934698795173</v>
      </c>
      <c r="P46" s="190">
        <f t="shared" si="6"/>
        <v>43.675634698795179</v>
      </c>
    </row>
    <row r="47" spans="1:16" x14ac:dyDescent="0.2">
      <c r="A47" s="187" t="s">
        <v>130</v>
      </c>
      <c r="B47" s="187">
        <v>51</v>
      </c>
      <c r="C47" s="187" t="s">
        <v>347</v>
      </c>
      <c r="D47" s="187" t="s">
        <v>348</v>
      </c>
      <c r="E47" s="187">
        <v>0.85</v>
      </c>
      <c r="F47" s="187">
        <v>45.280999999999999</v>
      </c>
      <c r="G47" s="187">
        <v>127.74</v>
      </c>
      <c r="J47" s="190">
        <f t="shared" si="2"/>
        <v>7.889516299999999E-2</v>
      </c>
      <c r="K47" s="190">
        <f t="shared" si="3"/>
        <v>0.36403381999999995</v>
      </c>
      <c r="L47" s="190">
        <f t="shared" si="4"/>
        <v>9.2817838823529399</v>
      </c>
      <c r="M47" s="190">
        <f t="shared" si="5"/>
        <v>42.827508235294118</v>
      </c>
      <c r="P47" s="190">
        <f t="shared" si="6"/>
        <v>43.819608235294119</v>
      </c>
    </row>
    <row r="48" spans="1:16" x14ac:dyDescent="0.2">
      <c r="A48" s="187" t="s">
        <v>130</v>
      </c>
      <c r="B48" s="187">
        <v>1</v>
      </c>
      <c r="C48" s="187" t="s">
        <v>898</v>
      </c>
      <c r="D48" s="187" t="s">
        <v>367</v>
      </c>
      <c r="E48" s="187">
        <v>0.81699999999999995</v>
      </c>
      <c r="F48" s="187">
        <v>45.893999999999998</v>
      </c>
      <c r="G48" s="187">
        <v>118.062</v>
      </c>
      <c r="J48" s="190">
        <f t="shared" si="2"/>
        <v>7.9951361999999998E-2</v>
      </c>
      <c r="K48" s="190">
        <f t="shared" si="3"/>
        <v>0.33700316599999997</v>
      </c>
      <c r="L48" s="190">
        <f t="shared" si="4"/>
        <v>9.7859684210526314</v>
      </c>
      <c r="M48" s="190">
        <f t="shared" si="5"/>
        <v>41.248857527539776</v>
      </c>
      <c r="N48" s="190"/>
      <c r="O48" s="190"/>
      <c r="P48" s="190">
        <f t="shared" si="6"/>
        <v>41.220957527539781</v>
      </c>
    </row>
    <row r="49" spans="1:16" x14ac:dyDescent="0.2">
      <c r="A49" s="187" t="s">
        <v>130</v>
      </c>
      <c r="B49" s="187">
        <v>2</v>
      </c>
      <c r="C49" s="187" t="s">
        <v>905</v>
      </c>
      <c r="D49" s="187" t="s">
        <v>367</v>
      </c>
      <c r="E49" s="187">
        <v>0.80400000000000005</v>
      </c>
      <c r="F49" s="187">
        <v>43.697000000000003</v>
      </c>
      <c r="G49" s="187">
        <v>115.093</v>
      </c>
      <c r="J49" s="190">
        <f t="shared" si="2"/>
        <v>7.6165931000000006E-2</v>
      </c>
      <c r="K49" s="190">
        <f t="shared" si="3"/>
        <v>0.32871074899999997</v>
      </c>
      <c r="L49" s="190">
        <f t="shared" si="4"/>
        <v>9.4733745024875624</v>
      </c>
      <c r="M49" s="190">
        <f t="shared" si="5"/>
        <v>40.884421517412925</v>
      </c>
      <c r="N49" s="190"/>
      <c r="O49" s="190"/>
      <c r="P49" s="190">
        <f t="shared" si="6"/>
        <v>40.876921517412924</v>
      </c>
    </row>
    <row r="50" spans="1:16" x14ac:dyDescent="0.2">
      <c r="A50" s="187" t="s">
        <v>130</v>
      </c>
      <c r="B50" s="187">
        <v>3</v>
      </c>
      <c r="C50" s="187" t="s">
        <v>117</v>
      </c>
      <c r="D50" s="187" t="s">
        <v>367</v>
      </c>
      <c r="E50" s="187">
        <v>0.41199999999999998</v>
      </c>
      <c r="F50" s="187">
        <v>22.646000000000001</v>
      </c>
      <c r="G50" s="187">
        <v>58.259</v>
      </c>
      <c r="J50" s="190">
        <f t="shared" si="2"/>
        <v>3.9895058000000004E-2</v>
      </c>
      <c r="K50" s="190">
        <f t="shared" si="3"/>
        <v>0.169973387</v>
      </c>
      <c r="L50" s="190">
        <f t="shared" si="4"/>
        <v>9.6832665048543713</v>
      </c>
      <c r="M50" s="190">
        <f t="shared" si="5"/>
        <v>41.255676456310681</v>
      </c>
      <c r="N50" s="190">
        <f t="shared" ref="N50:N56" si="7">9.52-L50</f>
        <v>-0.16326650485437177</v>
      </c>
      <c r="O50" s="190">
        <f t="shared" ref="O50:O56" si="8">40.81-M50</f>
        <v>-0.44567645631067876</v>
      </c>
      <c r="P50" s="190">
        <f>M50+0.0204*B50 - 0.0483</f>
        <v>41.268576456310683</v>
      </c>
    </row>
    <row r="51" spans="1:16" x14ac:dyDescent="0.2">
      <c r="A51" s="187" t="s">
        <v>130</v>
      </c>
      <c r="B51" s="187">
        <v>4</v>
      </c>
      <c r="C51" s="187" t="s">
        <v>118</v>
      </c>
      <c r="D51" s="187" t="s">
        <v>367</v>
      </c>
      <c r="E51" s="187">
        <v>1.026</v>
      </c>
      <c r="F51" s="187">
        <v>55.673000000000002</v>
      </c>
      <c r="G51" s="187">
        <v>146.43899999999999</v>
      </c>
      <c r="J51" s="190">
        <f t="shared" si="2"/>
        <v>9.6800578999999998E-2</v>
      </c>
      <c r="K51" s="190">
        <f t="shared" si="3"/>
        <v>0.41626012699999992</v>
      </c>
      <c r="L51" s="190">
        <f t="shared" si="4"/>
        <v>9.4347542884990254</v>
      </c>
      <c r="M51" s="190">
        <f t="shared" si="5"/>
        <v>40.571162475633521</v>
      </c>
      <c r="N51" s="190">
        <f t="shared" si="7"/>
        <v>8.5245711500974153E-2</v>
      </c>
      <c r="O51" s="190">
        <f t="shared" si="8"/>
        <v>0.23883752436648109</v>
      </c>
      <c r="P51" s="190">
        <f t="shared" ref="P51:P62" si="9">M51+0.0204*B51 - 0.0483</f>
        <v>40.604462475633525</v>
      </c>
    </row>
    <row r="52" spans="1:16" x14ac:dyDescent="0.2">
      <c r="A52" s="187" t="s">
        <v>130</v>
      </c>
      <c r="B52" s="187">
        <v>5</v>
      </c>
      <c r="C52" s="187" t="s">
        <v>119</v>
      </c>
      <c r="D52" s="187" t="s">
        <v>367</v>
      </c>
      <c r="E52" s="187">
        <v>3.02</v>
      </c>
      <c r="F52" s="187">
        <v>166.46899999999999</v>
      </c>
      <c r="G52" s="187">
        <v>438.827</v>
      </c>
      <c r="J52" s="190">
        <f t="shared" si="2"/>
        <v>0.28770208699999994</v>
      </c>
      <c r="K52" s="190">
        <f t="shared" si="3"/>
        <v>1.2328998109999998</v>
      </c>
      <c r="L52" s="190">
        <f t="shared" si="4"/>
        <v>9.5265591721854275</v>
      </c>
      <c r="M52" s="190">
        <f t="shared" si="5"/>
        <v>40.824497052980121</v>
      </c>
      <c r="N52" s="190">
        <f t="shared" si="7"/>
        <v>-6.5591721854278973E-3</v>
      </c>
      <c r="O52" s="190">
        <f t="shared" si="8"/>
        <v>-1.4497052980118497E-2</v>
      </c>
      <c r="P52" s="190">
        <f t="shared" si="9"/>
        <v>40.87819705298012</v>
      </c>
    </row>
    <row r="53" spans="1:16" x14ac:dyDescent="0.2">
      <c r="A53" s="187" t="s">
        <v>130</v>
      </c>
      <c r="B53" s="187">
        <v>34</v>
      </c>
      <c r="C53" s="187" t="s">
        <v>120</v>
      </c>
      <c r="D53" s="187" t="s">
        <v>367</v>
      </c>
      <c r="E53" s="187">
        <v>0.78700000000000003</v>
      </c>
      <c r="F53" s="187">
        <v>42.613999999999997</v>
      </c>
      <c r="G53" s="187">
        <v>110.34399999999999</v>
      </c>
      <c r="J53" s="190">
        <f t="shared" si="2"/>
        <v>7.429992199999999E-2</v>
      </c>
      <c r="K53" s="190">
        <f t="shared" si="3"/>
        <v>0.31544679199999998</v>
      </c>
      <c r="L53" s="190">
        <f t="shared" si="4"/>
        <v>9.4409049555273175</v>
      </c>
      <c r="M53" s="190">
        <f t="shared" si="5"/>
        <v>40.082184498094023</v>
      </c>
      <c r="N53" s="190">
        <f t="shared" si="7"/>
        <v>7.9095044472682119E-2</v>
      </c>
      <c r="O53" s="190">
        <f t="shared" si="8"/>
        <v>0.72781550190597954</v>
      </c>
      <c r="P53" s="190">
        <f t="shared" si="9"/>
        <v>40.727484498094029</v>
      </c>
    </row>
    <row r="54" spans="1:16" x14ac:dyDescent="0.2">
      <c r="A54" s="187" t="s">
        <v>130</v>
      </c>
      <c r="B54" s="187">
        <v>35</v>
      </c>
      <c r="C54" s="187" t="s">
        <v>121</v>
      </c>
      <c r="D54" s="187" t="s">
        <v>367</v>
      </c>
      <c r="E54" s="187">
        <v>0.72799999999999998</v>
      </c>
      <c r="F54" s="187">
        <v>39.280999999999999</v>
      </c>
      <c r="G54" s="187">
        <v>101.509</v>
      </c>
      <c r="J54" s="190">
        <f t="shared" si="2"/>
        <v>6.855716299999999E-2</v>
      </c>
      <c r="K54" s="190">
        <f t="shared" si="3"/>
        <v>0.290770637</v>
      </c>
      <c r="L54" s="190">
        <f t="shared" si="4"/>
        <v>9.4171927197802194</v>
      </c>
      <c r="M54" s="190">
        <f t="shared" si="5"/>
        <v>39.941021565934065</v>
      </c>
      <c r="N54" s="190">
        <f t="shared" si="7"/>
        <v>0.10280728021978014</v>
      </c>
      <c r="O54" s="190">
        <f t="shared" si="8"/>
        <v>0.86897843406593722</v>
      </c>
      <c r="P54" s="190">
        <f t="shared" si="9"/>
        <v>40.606721565934066</v>
      </c>
    </row>
    <row r="55" spans="1:16" x14ac:dyDescent="0.2">
      <c r="A55" s="187" t="s">
        <v>130</v>
      </c>
      <c r="B55" s="187">
        <v>52</v>
      </c>
      <c r="C55" s="187" t="s">
        <v>122</v>
      </c>
      <c r="D55" s="187" t="s">
        <v>367</v>
      </c>
      <c r="E55" s="187">
        <v>0.77</v>
      </c>
      <c r="F55" s="187">
        <v>41.344000000000001</v>
      </c>
      <c r="G55" s="187">
        <v>107.176</v>
      </c>
      <c r="J55" s="190">
        <f t="shared" si="2"/>
        <v>7.2111711999999994E-2</v>
      </c>
      <c r="K55" s="190">
        <f t="shared" si="3"/>
        <v>0.30659856799999996</v>
      </c>
      <c r="L55" s="190">
        <f t="shared" si="4"/>
        <v>9.3651574025974007</v>
      </c>
      <c r="M55" s="190">
        <f t="shared" si="5"/>
        <v>39.817995844155838</v>
      </c>
      <c r="N55" s="190">
        <f t="shared" si="7"/>
        <v>0.15484259740259887</v>
      </c>
      <c r="O55" s="190">
        <f t="shared" si="8"/>
        <v>0.9920041558441639</v>
      </c>
      <c r="P55" s="190">
        <f t="shared" si="9"/>
        <v>40.830495844155841</v>
      </c>
    </row>
    <row r="56" spans="1:16" x14ac:dyDescent="0.2">
      <c r="A56" s="187" t="s">
        <v>130</v>
      </c>
      <c r="B56" s="187">
        <v>53</v>
      </c>
      <c r="C56" s="187" t="s">
        <v>123</v>
      </c>
      <c r="D56" s="187" t="s">
        <v>367</v>
      </c>
      <c r="E56" s="187">
        <v>0.79600000000000004</v>
      </c>
      <c r="F56" s="187">
        <v>42.820999999999998</v>
      </c>
      <c r="G56" s="187">
        <v>111.28400000000001</v>
      </c>
      <c r="J56" s="190">
        <f t="shared" si="2"/>
        <v>7.4656582999999999E-2</v>
      </c>
      <c r="K56" s="190">
        <f t="shared" si="3"/>
        <v>0.31807221199999997</v>
      </c>
      <c r="L56" s="190">
        <f t="shared" si="4"/>
        <v>9.3789677135678389</v>
      </c>
      <c r="M56" s="190">
        <f t="shared" si="5"/>
        <v>39.95882060301507</v>
      </c>
      <c r="N56" s="190">
        <f t="shared" si="7"/>
        <v>0.1410322864321607</v>
      </c>
      <c r="O56" s="190">
        <f t="shared" si="8"/>
        <v>0.85117939698493217</v>
      </c>
      <c r="P56" s="190">
        <f t="shared" si="9"/>
        <v>40.991720603015075</v>
      </c>
    </row>
    <row r="57" spans="1:16" x14ac:dyDescent="0.2">
      <c r="A57" s="187" t="s">
        <v>130</v>
      </c>
      <c r="B57" s="187">
        <v>6</v>
      </c>
      <c r="C57" s="187" t="s">
        <v>124</v>
      </c>
      <c r="D57" s="187" t="s">
        <v>368</v>
      </c>
      <c r="E57" s="187">
        <v>0.79600000000000004</v>
      </c>
      <c r="F57" s="187">
        <v>46.942999999999998</v>
      </c>
      <c r="G57" s="187">
        <v>123.307</v>
      </c>
      <c r="J57" s="190">
        <f t="shared" si="2"/>
        <v>8.1758788999999998E-2</v>
      </c>
      <c r="K57" s="190">
        <f t="shared" si="3"/>
        <v>0.35165245099999998</v>
      </c>
      <c r="L57" s="190">
        <f t="shared" si="4"/>
        <v>10.271204648241206</v>
      </c>
      <c r="M57" s="190">
        <f t="shared" si="5"/>
        <v>44.177443592964821</v>
      </c>
      <c r="N57" s="190">
        <f>10.32-L57</f>
        <v>4.8795351758794681E-2</v>
      </c>
      <c r="O57" s="190">
        <f>44.24-M57</f>
        <v>6.2556407035181394E-2</v>
      </c>
      <c r="P57" s="190">
        <f t="shared" si="9"/>
        <v>44.251543592964822</v>
      </c>
    </row>
    <row r="58" spans="1:16" x14ac:dyDescent="0.2">
      <c r="A58" s="187" t="s">
        <v>130</v>
      </c>
      <c r="B58" s="187">
        <v>7</v>
      </c>
      <c r="C58" s="187" t="s">
        <v>125</v>
      </c>
      <c r="D58" s="187" t="s">
        <v>368</v>
      </c>
      <c r="E58" s="187">
        <v>0.81799999999999995</v>
      </c>
      <c r="F58" s="187">
        <v>48.155999999999999</v>
      </c>
      <c r="G58" s="187">
        <v>126.336</v>
      </c>
      <c r="J58" s="190">
        <f t="shared" si="2"/>
        <v>8.3848787999999994E-2</v>
      </c>
      <c r="K58" s="190">
        <f t="shared" si="3"/>
        <v>0.36011244799999997</v>
      </c>
      <c r="L58" s="190">
        <f t="shared" si="4"/>
        <v>10.250463080684597</v>
      </c>
      <c r="M58" s="190">
        <f t="shared" si="5"/>
        <v>44.023526650366748</v>
      </c>
      <c r="N58" s="190">
        <f t="shared" ref="N58:N62" si="10">10.32-L58</f>
        <v>6.9536919315403622E-2</v>
      </c>
      <c r="O58" s="190">
        <f t="shared" ref="O58:O62" si="11">44.24-M58</f>
        <v>0.21647334963325449</v>
      </c>
      <c r="P58" s="190">
        <f t="shared" si="9"/>
        <v>44.118026650366751</v>
      </c>
    </row>
    <row r="59" spans="1:16" x14ac:dyDescent="0.2">
      <c r="A59" s="187" t="s">
        <v>130</v>
      </c>
      <c r="B59" s="187">
        <v>36</v>
      </c>
      <c r="C59" s="187" t="s">
        <v>126</v>
      </c>
      <c r="D59" s="187" t="s">
        <v>368</v>
      </c>
      <c r="E59" s="187">
        <v>0.746</v>
      </c>
      <c r="F59" s="187">
        <v>43.795999999999999</v>
      </c>
      <c r="G59" s="187">
        <v>113.505</v>
      </c>
      <c r="J59" s="190">
        <f t="shared" si="2"/>
        <v>7.6336507999999997E-2</v>
      </c>
      <c r="K59" s="190">
        <f t="shared" si="3"/>
        <v>0.32427546499999998</v>
      </c>
      <c r="L59" s="190">
        <f t="shared" si="4"/>
        <v>10.232775871313672</v>
      </c>
      <c r="M59" s="190">
        <f t="shared" si="5"/>
        <v>43.468560991957098</v>
      </c>
      <c r="N59" s="190">
        <f t="shared" si="10"/>
        <v>8.7224128686328228E-2</v>
      </c>
      <c r="O59" s="190">
        <f t="shared" si="11"/>
        <v>0.77143900804290411</v>
      </c>
      <c r="P59" s="190">
        <f t="shared" si="9"/>
        <v>44.154660991957101</v>
      </c>
    </row>
    <row r="60" spans="1:16" x14ac:dyDescent="0.2">
      <c r="A60" s="187" t="s">
        <v>130</v>
      </c>
      <c r="B60" s="187">
        <v>37</v>
      </c>
      <c r="C60" s="187" t="s">
        <v>127</v>
      </c>
      <c r="D60" s="187" t="s">
        <v>368</v>
      </c>
      <c r="E60" s="187">
        <v>0.81499999999999995</v>
      </c>
      <c r="F60" s="187">
        <v>47.68</v>
      </c>
      <c r="G60" s="187">
        <v>123.69199999999999</v>
      </c>
      <c r="J60" s="190">
        <f t="shared" si="2"/>
        <v>8.3028640000000001E-2</v>
      </c>
      <c r="K60" s="190">
        <f t="shared" si="3"/>
        <v>0.35272775599999995</v>
      </c>
      <c r="L60" s="190">
        <f t="shared" si="4"/>
        <v>10.187563190184051</v>
      </c>
      <c r="M60" s="190">
        <f t="shared" si="5"/>
        <v>43.27947926380368</v>
      </c>
      <c r="N60" s="190">
        <f t="shared" si="10"/>
        <v>0.13243680981594963</v>
      </c>
      <c r="O60" s="190">
        <f t="shared" si="11"/>
        <v>0.96052073619632239</v>
      </c>
      <c r="P60" s="190">
        <f t="shared" si="9"/>
        <v>43.985979263803685</v>
      </c>
    </row>
    <row r="61" spans="1:16" x14ac:dyDescent="0.2">
      <c r="A61" s="187" t="s">
        <v>130</v>
      </c>
      <c r="B61" s="187">
        <v>54</v>
      </c>
      <c r="C61" s="187" t="s">
        <v>128</v>
      </c>
      <c r="D61" s="187" t="s">
        <v>368</v>
      </c>
      <c r="E61" s="187">
        <v>0.79600000000000004</v>
      </c>
      <c r="F61" s="187">
        <v>46.195</v>
      </c>
      <c r="G61" s="187">
        <v>120.16800000000001</v>
      </c>
      <c r="J61" s="190">
        <f t="shared" si="2"/>
        <v>8.0469984999999994E-2</v>
      </c>
      <c r="K61" s="190">
        <f t="shared" si="3"/>
        <v>0.34288522399999999</v>
      </c>
      <c r="L61" s="190">
        <f t="shared" si="4"/>
        <v>10.109294597989948</v>
      </c>
      <c r="M61" s="190">
        <f t="shared" si="5"/>
        <v>43.076033165829145</v>
      </c>
      <c r="N61" s="190">
        <f t="shared" si="10"/>
        <v>0.21070540201005272</v>
      </c>
      <c r="O61" s="190">
        <f t="shared" si="11"/>
        <v>1.1639668341708571</v>
      </c>
      <c r="P61" s="190">
        <f t="shared" si="9"/>
        <v>44.129333165829145</v>
      </c>
    </row>
    <row r="62" spans="1:16" ht="15" customHeight="1" x14ac:dyDescent="0.2">
      <c r="A62" s="187" t="s">
        <v>130</v>
      </c>
      <c r="B62" s="187">
        <v>55</v>
      </c>
      <c r="C62" s="187" t="s">
        <v>129</v>
      </c>
      <c r="D62" s="187" t="s">
        <v>368</v>
      </c>
      <c r="E62" s="187">
        <v>0.73799999999999999</v>
      </c>
      <c r="F62" s="187">
        <v>43.23</v>
      </c>
      <c r="G62" s="187">
        <v>112.26900000000001</v>
      </c>
      <c r="J62" s="190">
        <f t="shared" si="2"/>
        <v>7.5361289999999997E-2</v>
      </c>
      <c r="K62" s="190">
        <f t="shared" si="3"/>
        <v>0.320823317</v>
      </c>
      <c r="L62" s="190">
        <f t="shared" si="4"/>
        <v>10.211556910569106</v>
      </c>
      <c r="M62" s="190">
        <f t="shared" si="5"/>
        <v>43.471994173441736</v>
      </c>
      <c r="N62" s="190">
        <f t="shared" si="10"/>
        <v>0.10844308943089409</v>
      </c>
      <c r="O62" s="190">
        <f t="shared" si="11"/>
        <v>0.76800582655826588</v>
      </c>
      <c r="P62" s="190">
        <f t="shared" si="9"/>
        <v>44.545694173441738</v>
      </c>
    </row>
    <row r="63" spans="1:16" x14ac:dyDescent="0.2">
      <c r="A63" s="187"/>
      <c r="B63" s="187"/>
      <c r="C63" s="187"/>
      <c r="D63" s="187"/>
      <c r="E63" s="187"/>
      <c r="J63" s="190"/>
      <c r="K63" s="190"/>
      <c r="L63" s="190"/>
      <c r="M63" s="190"/>
    </row>
    <row r="64" spans="1:16" x14ac:dyDescent="0.2">
      <c r="A64" s="187"/>
      <c r="J64" s="223"/>
      <c r="K64" s="223"/>
      <c r="L64" s="190"/>
      <c r="M64" s="190"/>
    </row>
    <row r="65" spans="1:13" x14ac:dyDescent="0.2">
      <c r="A65" s="187"/>
      <c r="J65" s="223"/>
      <c r="K65" s="223"/>
      <c r="L65" s="190"/>
      <c r="M65" s="190"/>
    </row>
    <row r="66" spans="1:13" x14ac:dyDescent="0.2">
      <c r="A66" s="187"/>
      <c r="J66" s="223"/>
      <c r="K66" s="223"/>
      <c r="L66" s="190"/>
      <c r="M66" s="190"/>
    </row>
    <row r="67" spans="1:13" x14ac:dyDescent="0.2">
      <c r="A67" s="187"/>
      <c r="J67" s="223"/>
      <c r="K67" s="223"/>
      <c r="L67" s="190"/>
      <c r="M67" s="190"/>
    </row>
    <row r="68" spans="1:13" x14ac:dyDescent="0.2">
      <c r="J68" s="223"/>
      <c r="K68" s="223"/>
      <c r="L68" s="190"/>
      <c r="M68" s="190"/>
    </row>
    <row r="69" spans="1:13" x14ac:dyDescent="0.2">
      <c r="J69" s="223"/>
      <c r="K69" s="223"/>
      <c r="L69" s="190"/>
      <c r="M69" s="190"/>
    </row>
    <row r="70" spans="1:13" x14ac:dyDescent="0.2">
      <c r="J70" s="223"/>
      <c r="K70" s="223"/>
      <c r="L70" s="190"/>
      <c r="M70" s="190"/>
    </row>
    <row r="71" spans="1:13" x14ac:dyDescent="0.2">
      <c r="J71" s="223"/>
      <c r="K71" s="223"/>
      <c r="L71" s="190"/>
      <c r="M71" s="190"/>
    </row>
    <row r="72" spans="1:13" x14ac:dyDescent="0.2">
      <c r="J72" s="223"/>
      <c r="K72" s="223"/>
      <c r="L72" s="190"/>
      <c r="M72" s="190"/>
    </row>
    <row r="73" spans="1:13" x14ac:dyDescent="0.2">
      <c r="J73" s="223"/>
      <c r="K73" s="223"/>
      <c r="L73" s="190"/>
      <c r="M73" s="190"/>
    </row>
    <row r="74" spans="1:13" x14ac:dyDescent="0.2">
      <c r="J74" s="223"/>
      <c r="K74" s="223"/>
      <c r="L74" s="190"/>
      <c r="M74" s="190"/>
    </row>
    <row r="75" spans="1:13" x14ac:dyDescent="0.2">
      <c r="J75" s="223"/>
      <c r="K75" s="223"/>
      <c r="L75" s="190"/>
      <c r="M75" s="190"/>
    </row>
    <row r="76" spans="1:13" x14ac:dyDescent="0.2">
      <c r="J76" s="223"/>
      <c r="K76" s="223"/>
      <c r="L76" s="190"/>
      <c r="M76" s="190"/>
    </row>
    <row r="77" spans="1:13" x14ac:dyDescent="0.2">
      <c r="J77" s="223"/>
      <c r="K77" s="223"/>
      <c r="L77" s="190"/>
      <c r="M77" s="190"/>
    </row>
    <row r="78" spans="1:13" x14ac:dyDescent="0.2">
      <c r="J78" s="223"/>
      <c r="K78" s="223"/>
      <c r="L78" s="190"/>
      <c r="M78" s="190"/>
    </row>
    <row r="79" spans="1:13" x14ac:dyDescent="0.2">
      <c r="J79" s="223"/>
      <c r="K79" s="223"/>
      <c r="L79" s="190"/>
      <c r="M79" s="190"/>
    </row>
    <row r="80" spans="1:13" x14ac:dyDescent="0.2">
      <c r="J80" s="223"/>
      <c r="K80" s="223"/>
      <c r="L80" s="190"/>
      <c r="M80" s="190"/>
    </row>
    <row r="81" spans="10:13" x14ac:dyDescent="0.2">
      <c r="J81" s="223"/>
      <c r="K81" s="223"/>
      <c r="L81" s="190"/>
      <c r="M81" s="190"/>
    </row>
    <row r="82" spans="10:13" x14ac:dyDescent="0.2">
      <c r="J82" s="223"/>
      <c r="K82" s="223"/>
      <c r="L82" s="190"/>
      <c r="M82" s="190"/>
    </row>
    <row r="83" spans="10:13" x14ac:dyDescent="0.2">
      <c r="J83" s="223"/>
      <c r="K83" s="223"/>
      <c r="L83" s="190"/>
      <c r="M83" s="190"/>
    </row>
    <row r="84" spans="10:13" x14ac:dyDescent="0.2">
      <c r="J84" s="223"/>
      <c r="K84" s="223"/>
      <c r="L84" s="190"/>
      <c r="M84" s="190"/>
    </row>
    <row r="85" spans="10:13" x14ac:dyDescent="0.2">
      <c r="J85" s="223"/>
      <c r="K85" s="223"/>
      <c r="L85" s="190"/>
      <c r="M85" s="190"/>
    </row>
    <row r="86" spans="10:13" x14ac:dyDescent="0.2">
      <c r="J86" s="223"/>
      <c r="K86" s="223"/>
      <c r="L86" s="190"/>
      <c r="M86" s="190"/>
    </row>
    <row r="87" spans="10:13" x14ac:dyDescent="0.2">
      <c r="J87" s="223"/>
      <c r="K87" s="223"/>
      <c r="L87" s="190"/>
      <c r="M87" s="190"/>
    </row>
    <row r="88" spans="10:13" x14ac:dyDescent="0.2">
      <c r="J88" s="223"/>
      <c r="K88" s="223"/>
      <c r="L88" s="190"/>
      <c r="M88" s="190"/>
    </row>
    <row r="89" spans="10:13" x14ac:dyDescent="0.2">
      <c r="J89" s="223"/>
      <c r="K89" s="223"/>
      <c r="L89" s="190"/>
      <c r="M89" s="190"/>
    </row>
    <row r="90" spans="10:13" x14ac:dyDescent="0.2">
      <c r="J90" s="223"/>
      <c r="K90" s="223"/>
      <c r="L90" s="190"/>
      <c r="M90" s="190"/>
    </row>
    <row r="91" spans="10:13" x14ac:dyDescent="0.2">
      <c r="J91" s="223"/>
      <c r="K91" s="223"/>
      <c r="L91" s="190"/>
      <c r="M91" s="190"/>
    </row>
    <row r="92" spans="10:13" x14ac:dyDescent="0.2">
      <c r="J92" s="223"/>
      <c r="K92" s="223"/>
      <c r="L92" s="190"/>
      <c r="M92" s="190"/>
    </row>
    <row r="93" spans="10:13" x14ac:dyDescent="0.2">
      <c r="J93" s="223"/>
      <c r="K93" s="223"/>
      <c r="L93" s="190"/>
      <c r="M93" s="190"/>
    </row>
    <row r="94" spans="10:13" x14ac:dyDescent="0.2">
      <c r="J94" s="223"/>
      <c r="K94" s="223"/>
      <c r="L94" s="190"/>
      <c r="M94" s="190"/>
    </row>
    <row r="95" spans="10:13" x14ac:dyDescent="0.2">
      <c r="J95" s="223"/>
      <c r="K95" s="223"/>
      <c r="L95" s="190"/>
      <c r="M95" s="190"/>
    </row>
    <row r="96" spans="10:13" x14ac:dyDescent="0.2">
      <c r="J96" s="223"/>
      <c r="K96" s="223"/>
      <c r="L96" s="190"/>
      <c r="M96" s="190"/>
    </row>
    <row r="97" spans="10:13" x14ac:dyDescent="0.2">
      <c r="J97" s="223"/>
      <c r="K97" s="223"/>
      <c r="L97" s="190"/>
      <c r="M97" s="190"/>
    </row>
    <row r="98" spans="10:13" x14ac:dyDescent="0.2">
      <c r="J98" s="223"/>
      <c r="K98" s="223"/>
      <c r="L98" s="190"/>
      <c r="M98" s="190"/>
    </row>
    <row r="99" spans="10:13" x14ac:dyDescent="0.2">
      <c r="J99" s="223"/>
      <c r="K99" s="223"/>
      <c r="L99" s="190"/>
      <c r="M99" s="190"/>
    </row>
    <row r="100" spans="10:13" x14ac:dyDescent="0.2">
      <c r="J100" s="223"/>
      <c r="K100" s="223"/>
      <c r="L100" s="190"/>
      <c r="M100" s="190"/>
    </row>
    <row r="101" spans="10:13" x14ac:dyDescent="0.2">
      <c r="J101" s="223"/>
      <c r="K101" s="223"/>
      <c r="L101" s="190"/>
      <c r="M101" s="190"/>
    </row>
    <row r="102" spans="10:13" x14ac:dyDescent="0.2">
      <c r="J102" s="223"/>
      <c r="K102" s="223"/>
      <c r="L102" s="190"/>
      <c r="M102" s="190"/>
    </row>
  </sheetData>
  <pageMargins left="0.75" right="0.75" top="1" bottom="1" header="0.5" footer="0.5"/>
  <pageSetup orientation="portrait" r:id="rId1"/>
  <headerFooter alignWithMargins="0">
    <oddHeader>&amp;A</oddHeader>
    <oddFooter>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theme="4" tint="-0.249977111117893"/>
  </sheetPr>
  <dimension ref="B1:AC121"/>
  <sheetViews>
    <sheetView workbookViewId="0">
      <selection activeCell="R20" sqref="R20"/>
    </sheetView>
  </sheetViews>
  <sheetFormatPr defaultColWidth="11.42578125" defaultRowHeight="15.75" x14ac:dyDescent="0.25"/>
  <cols>
    <col min="2" max="2" width="4.7109375" style="9" bestFit="1" customWidth="1"/>
    <col min="3" max="3" width="31.85546875" style="9" bestFit="1" customWidth="1"/>
    <col min="4" max="5" width="9.85546875" style="10" bestFit="1" customWidth="1"/>
    <col min="6" max="6" width="7.42578125" style="10" customWidth="1"/>
    <col min="7" max="7" width="4.7109375" style="9" bestFit="1" customWidth="1"/>
    <col min="8" max="8" width="31.28515625" style="9" bestFit="1" customWidth="1"/>
    <col min="9" max="9" width="9.85546875" style="9" bestFit="1" customWidth="1"/>
    <col min="10" max="10" width="9.85546875" style="10" bestFit="1" customWidth="1"/>
    <col min="11" max="11" width="10.7109375" style="10" bestFit="1" customWidth="1"/>
    <col min="12" max="12" width="4.7109375" style="9" bestFit="1" customWidth="1"/>
    <col min="13" max="13" width="26.7109375" style="9" bestFit="1" customWidth="1"/>
    <col min="14" max="15" width="9.85546875" style="9" bestFit="1" customWidth="1"/>
    <col min="16" max="16" width="13.28515625" style="9" bestFit="1" customWidth="1"/>
    <col min="17" max="18" width="14.140625" style="9" bestFit="1" customWidth="1"/>
    <col min="19" max="19" width="11.140625" style="9" bestFit="1" customWidth="1"/>
    <col min="20" max="21" width="12.42578125" style="9" bestFit="1" customWidth="1"/>
    <col min="22" max="22" width="15.7109375" style="9" customWidth="1"/>
    <col min="23" max="23" width="14.42578125" style="9" customWidth="1"/>
    <col min="24" max="24" width="5.140625" bestFit="1" customWidth="1"/>
    <col min="25" max="25" width="9.7109375" bestFit="1" customWidth="1"/>
    <col min="26" max="26" width="9.42578125" bestFit="1" customWidth="1"/>
  </cols>
  <sheetData>
    <row r="1" spans="2:29" x14ac:dyDescent="0.25">
      <c r="M1" s="286"/>
      <c r="V1" s="286"/>
      <c r="W1" s="286"/>
      <c r="X1" s="11"/>
      <c r="Y1" s="11"/>
      <c r="Z1" s="11"/>
    </row>
    <row r="2" spans="2:29" ht="18.75" x14ac:dyDescent="0.25">
      <c r="B2" s="240" t="s">
        <v>33</v>
      </c>
      <c r="C2" s="241" t="s">
        <v>1123</v>
      </c>
      <c r="D2" s="242" t="s">
        <v>1124</v>
      </c>
      <c r="E2" s="243" t="s">
        <v>1125</v>
      </c>
      <c r="F2" s="244"/>
      <c r="G2" s="240" t="s">
        <v>33</v>
      </c>
      <c r="H2" s="241" t="s">
        <v>1126</v>
      </c>
      <c r="I2" s="242" t="s">
        <v>1124</v>
      </c>
      <c r="J2" s="243" t="s">
        <v>1125</v>
      </c>
      <c r="K2" s="3"/>
      <c r="L2" s="240" t="s">
        <v>33</v>
      </c>
      <c r="M2" s="241" t="s">
        <v>1127</v>
      </c>
      <c r="N2" s="242" t="s">
        <v>1124</v>
      </c>
      <c r="O2" s="243" t="s">
        <v>1125</v>
      </c>
      <c r="P2" s="249"/>
      <c r="Q2" s="250" t="s">
        <v>1128</v>
      </c>
      <c r="R2" s="251" t="s">
        <v>1129</v>
      </c>
      <c r="S2" s="252"/>
      <c r="T2" s="283" t="s">
        <v>1128</v>
      </c>
      <c r="U2" s="253" t="s">
        <v>1129</v>
      </c>
      <c r="V2" s="287"/>
      <c r="W2" s="287"/>
      <c r="X2" s="13"/>
      <c r="Y2" s="14"/>
      <c r="Z2" s="14"/>
      <c r="AA2" s="12"/>
      <c r="AB2" s="12"/>
      <c r="AC2" s="12"/>
    </row>
    <row r="3" spans="2:29" x14ac:dyDescent="0.25">
      <c r="B3" s="245"/>
      <c r="C3" s="268"/>
      <c r="D3" s="246" t="s">
        <v>50</v>
      </c>
      <c r="E3" s="247" t="s">
        <v>50</v>
      </c>
      <c r="F3" s="244"/>
      <c r="G3" s="245"/>
      <c r="H3" s="268"/>
      <c r="I3" s="246" t="s">
        <v>50</v>
      </c>
      <c r="J3" s="247" t="s">
        <v>50</v>
      </c>
      <c r="K3" s="3"/>
      <c r="L3" s="245"/>
      <c r="M3" s="268"/>
      <c r="N3" s="246" t="s">
        <v>50</v>
      </c>
      <c r="O3" s="247" t="s">
        <v>50</v>
      </c>
      <c r="P3" s="254"/>
      <c r="Q3" s="255" t="s">
        <v>1130</v>
      </c>
      <c r="R3" s="256" t="s">
        <v>1130</v>
      </c>
      <c r="S3" s="257"/>
      <c r="T3" s="284" t="s">
        <v>1131</v>
      </c>
      <c r="U3" s="18" t="s">
        <v>1131</v>
      </c>
      <c r="V3" s="288"/>
      <c r="W3" s="288"/>
      <c r="Y3" s="16"/>
      <c r="Z3" s="16"/>
      <c r="AA3" s="17"/>
    </row>
    <row r="4" spans="2:29" x14ac:dyDescent="0.25">
      <c r="B4" s="289">
        <v>3</v>
      </c>
      <c r="C4" s="5" t="s">
        <v>94</v>
      </c>
      <c r="D4" s="290">
        <v>-4.5860783999999999</v>
      </c>
      <c r="E4" s="290">
        <v>-28.130205700000001</v>
      </c>
      <c r="F4" s="6"/>
      <c r="G4" s="289">
        <v>6</v>
      </c>
      <c r="H4" s="5" t="s">
        <v>103</v>
      </c>
      <c r="I4" s="290">
        <v>27.7710598</v>
      </c>
      <c r="J4" s="290">
        <v>24.3514236</v>
      </c>
      <c r="K4" s="4"/>
      <c r="L4" s="291">
        <v>8</v>
      </c>
      <c r="M4" s="5" t="s">
        <v>112</v>
      </c>
      <c r="N4" s="292">
        <v>6.7532958000000001</v>
      </c>
      <c r="O4" s="293">
        <v>-17.805787100000003</v>
      </c>
      <c r="P4" s="294"/>
      <c r="Q4" s="131">
        <v>12.971817232375976</v>
      </c>
      <c r="R4" s="292">
        <v>49.68792950391645</v>
      </c>
      <c r="S4" s="294"/>
      <c r="T4" s="285">
        <f t="shared" ref="T4:T13" si="0">ABS(Q4-$Q$14)</f>
        <v>9.1817232375975166E-2</v>
      </c>
      <c r="U4" s="248">
        <f t="shared" ref="U4:U13" si="1">ABS(R4-$R$15)</f>
        <v>4.7929503916449789E-2</v>
      </c>
      <c r="V4" s="288"/>
      <c r="W4" s="288"/>
      <c r="X4" s="15"/>
      <c r="Z4" s="16"/>
      <c r="AA4" s="16"/>
      <c r="AB4" s="17"/>
    </row>
    <row r="5" spans="2:29" x14ac:dyDescent="0.25">
      <c r="B5" s="289">
        <v>4</v>
      </c>
      <c r="C5" s="5" t="s">
        <v>95</v>
      </c>
      <c r="D5" s="290">
        <v>-4.7353465999999997</v>
      </c>
      <c r="E5" s="290">
        <v>-28.287937100000001</v>
      </c>
      <c r="F5" s="6"/>
      <c r="G5" s="289">
        <v>7</v>
      </c>
      <c r="H5" s="5" t="s">
        <v>104</v>
      </c>
      <c r="I5" s="290">
        <v>27.8812578</v>
      </c>
      <c r="J5" s="290">
        <v>24.423301200000001</v>
      </c>
      <c r="K5" s="4"/>
      <c r="L5" s="291">
        <v>9</v>
      </c>
      <c r="M5" s="5" t="s">
        <v>113</v>
      </c>
      <c r="N5" s="292">
        <v>6.7963732000000014</v>
      </c>
      <c r="O5" s="293">
        <v>-17.810778599999999</v>
      </c>
      <c r="P5" s="294"/>
      <c r="Q5" s="131">
        <v>13.0034250317662</v>
      </c>
      <c r="R5" s="292">
        <v>49.817585260482844</v>
      </c>
      <c r="S5" s="294"/>
      <c r="T5" s="285">
        <f t="shared" si="0"/>
        <v>0.12342503176619957</v>
      </c>
      <c r="U5" s="248">
        <f t="shared" si="1"/>
        <v>0.17758526048284295</v>
      </c>
      <c r="V5" s="288"/>
      <c r="W5" s="288"/>
      <c r="X5" s="15"/>
      <c r="Z5" s="16"/>
      <c r="AA5" s="16"/>
      <c r="AB5" s="17"/>
    </row>
    <row r="6" spans="2:29" x14ac:dyDescent="0.25">
      <c r="B6" s="289">
        <v>5</v>
      </c>
      <c r="C6" s="5" t="s">
        <v>96</v>
      </c>
      <c r="D6" s="290">
        <v>-4.7153106000000005</v>
      </c>
      <c r="E6" s="290">
        <v>-28.249003399999999</v>
      </c>
      <c r="F6" s="6"/>
      <c r="G6" s="289">
        <v>36</v>
      </c>
      <c r="H6" s="5" t="s">
        <v>105</v>
      </c>
      <c r="I6" s="290">
        <v>28.105661000000001</v>
      </c>
      <c r="J6" s="290">
        <v>24.3354508</v>
      </c>
      <c r="K6" s="4"/>
      <c r="L6" s="291">
        <v>38</v>
      </c>
      <c r="M6" s="5" t="s">
        <v>114</v>
      </c>
      <c r="N6" s="292">
        <v>6.822420000000001</v>
      </c>
      <c r="O6" s="293">
        <v>-17.800795600000001</v>
      </c>
      <c r="P6" s="294"/>
      <c r="Q6" s="131">
        <v>13.020094059405944</v>
      </c>
      <c r="R6" s="292">
        <v>49.645790806223488</v>
      </c>
      <c r="S6" s="294"/>
      <c r="T6" s="285">
        <f t="shared" si="0"/>
        <v>0.14009405940594277</v>
      </c>
      <c r="U6" s="248">
        <f t="shared" si="1"/>
        <v>5.7908062234872659E-3</v>
      </c>
      <c r="V6" s="288"/>
      <c r="W6" s="288"/>
      <c r="X6" s="15"/>
      <c r="Z6" s="16"/>
      <c r="AA6" s="16"/>
      <c r="AB6" s="17"/>
    </row>
    <row r="7" spans="2:29" x14ac:dyDescent="0.25">
      <c r="B7" s="289">
        <v>34</v>
      </c>
      <c r="C7" s="5" t="s">
        <v>97</v>
      </c>
      <c r="D7" s="290">
        <v>-4.6091198000000002</v>
      </c>
      <c r="E7" s="290">
        <v>-28.2969218</v>
      </c>
      <c r="F7" s="6"/>
      <c r="G7" s="289">
        <v>37</v>
      </c>
      <c r="H7" s="5" t="s">
        <v>106</v>
      </c>
      <c r="I7" s="290">
        <v>28.049560199999998</v>
      </c>
      <c r="J7" s="290">
        <v>24.357413400000002</v>
      </c>
      <c r="K7" s="4"/>
      <c r="L7" s="291">
        <v>68</v>
      </c>
      <c r="M7" s="5" t="s">
        <v>115</v>
      </c>
      <c r="N7" s="292">
        <v>6.7963732000000014</v>
      </c>
      <c r="O7" s="293">
        <v>-17.858696999999999</v>
      </c>
      <c r="P7" s="294"/>
      <c r="Q7" s="131">
        <v>13.007066539923953</v>
      </c>
      <c r="R7" s="292">
        <v>49.424383396704691</v>
      </c>
      <c r="S7" s="294"/>
      <c r="T7" s="285">
        <f t="shared" si="0"/>
        <v>0.12706653992395189</v>
      </c>
      <c r="U7" s="248">
        <f t="shared" si="1"/>
        <v>0.21561660329530952</v>
      </c>
      <c r="V7" s="288"/>
      <c r="W7" s="288"/>
      <c r="X7" s="15"/>
      <c r="Z7" s="16"/>
      <c r="AA7" s="16"/>
      <c r="AB7" s="17"/>
    </row>
    <row r="8" spans="2:29" x14ac:dyDescent="0.25">
      <c r="B8" s="289">
        <v>35</v>
      </c>
      <c r="C8" s="5" t="s">
        <v>98</v>
      </c>
      <c r="D8" s="290">
        <v>-4.6882619999999999</v>
      </c>
      <c r="E8" s="290">
        <v>-28.258986399999998</v>
      </c>
      <c r="F8" s="6"/>
      <c r="G8" s="289">
        <v>66</v>
      </c>
      <c r="H8" s="5" t="s">
        <v>107</v>
      </c>
      <c r="I8" s="290">
        <v>27.8542092</v>
      </c>
      <c r="J8" s="290">
        <v>24.418309699999998</v>
      </c>
      <c r="K8" s="4"/>
      <c r="L8" s="291">
        <v>69</v>
      </c>
      <c r="M8" s="5" t="s">
        <v>116</v>
      </c>
      <c r="N8" s="292">
        <v>6.7252454000000004</v>
      </c>
      <c r="O8" s="293">
        <v>-17.8896443</v>
      </c>
      <c r="P8" s="294"/>
      <c r="Q8" s="131">
        <v>12.948627490039838</v>
      </c>
      <c r="R8" s="292">
        <v>49.406364143426295</v>
      </c>
      <c r="S8" s="294"/>
      <c r="T8" s="285">
        <f t="shared" si="0"/>
        <v>6.8627490039837369E-2</v>
      </c>
      <c r="U8" s="248">
        <f t="shared" si="1"/>
        <v>0.23363585657370578</v>
      </c>
      <c r="V8" s="288"/>
      <c r="W8" s="288"/>
      <c r="X8" s="15"/>
      <c r="Z8" s="16"/>
      <c r="AA8" s="16"/>
      <c r="AB8" s="17"/>
    </row>
    <row r="9" spans="2:29" x14ac:dyDescent="0.25">
      <c r="B9" s="289">
        <v>64</v>
      </c>
      <c r="C9" s="5" t="s">
        <v>99</v>
      </c>
      <c r="D9" s="290">
        <v>-4.5920892000000002</v>
      </c>
      <c r="E9" s="290">
        <v>-28.322877599999998</v>
      </c>
      <c r="F9" s="6"/>
      <c r="G9" s="289">
        <v>67</v>
      </c>
      <c r="H9" s="5" t="s">
        <v>108</v>
      </c>
      <c r="I9" s="290">
        <v>27.916320800000001</v>
      </c>
      <c r="J9" s="290">
        <v>24.344435499999999</v>
      </c>
      <c r="K9" s="4"/>
      <c r="L9" s="291">
        <v>8</v>
      </c>
      <c r="M9" s="5" t="s">
        <v>131</v>
      </c>
      <c r="N9" s="292">
        <v>6.810650400000001</v>
      </c>
      <c r="O9" s="293">
        <v>-17.846684</v>
      </c>
      <c r="P9" s="294"/>
      <c r="Q9" s="131">
        <v>12.931827973856208</v>
      </c>
      <c r="R9" s="292">
        <v>49.964628104575162</v>
      </c>
      <c r="S9" s="294"/>
      <c r="T9" s="285">
        <f t="shared" si="0"/>
        <v>5.1827973856207521E-2</v>
      </c>
      <c r="U9" s="248">
        <f t="shared" si="1"/>
        <v>0.32462810457516156</v>
      </c>
      <c r="V9" s="288"/>
      <c r="W9" s="288"/>
      <c r="X9" s="15"/>
      <c r="Z9" s="16"/>
      <c r="AA9" s="16"/>
      <c r="AB9" s="17"/>
    </row>
    <row r="10" spans="2:29" x14ac:dyDescent="0.25">
      <c r="B10" s="289">
        <v>65</v>
      </c>
      <c r="C10" s="5" t="s">
        <v>100</v>
      </c>
      <c r="D10" s="290">
        <v>-4.4818911999999997</v>
      </c>
      <c r="E10" s="290">
        <v>-28.3128946</v>
      </c>
      <c r="F10" s="6"/>
      <c r="G10" s="289">
        <v>96</v>
      </c>
      <c r="H10" s="5" t="s">
        <v>109</v>
      </c>
      <c r="I10" s="290">
        <v>27.762043600000002</v>
      </c>
      <c r="J10" s="290">
        <v>24.2715596</v>
      </c>
      <c r="K10" s="4"/>
      <c r="L10" s="291">
        <v>9</v>
      </c>
      <c r="M10" s="5" t="s">
        <v>132</v>
      </c>
      <c r="N10" s="292">
        <v>6.8176266000000014</v>
      </c>
      <c r="O10" s="293">
        <v>-17.852677399999997</v>
      </c>
      <c r="P10" s="294"/>
      <c r="Q10" s="131">
        <v>12.904044755244756</v>
      </c>
      <c r="R10" s="292">
        <v>49.834654265734272</v>
      </c>
      <c r="S10" s="294"/>
      <c r="T10" s="285">
        <f t="shared" si="0"/>
        <v>2.4044755244755578E-2</v>
      </c>
      <c r="U10" s="248">
        <f t="shared" si="1"/>
        <v>0.1946542657342718</v>
      </c>
      <c r="V10" s="288"/>
      <c r="W10" s="288"/>
      <c r="X10" s="15"/>
      <c r="Z10" s="16"/>
      <c r="AA10" s="16"/>
      <c r="AB10" s="17"/>
    </row>
    <row r="11" spans="2:29" x14ac:dyDescent="0.25">
      <c r="B11" s="289">
        <v>94</v>
      </c>
      <c r="C11" s="5" t="s">
        <v>101</v>
      </c>
      <c r="D11" s="290">
        <v>-4.588082</v>
      </c>
      <c r="E11" s="290">
        <v>-28.347835100000001</v>
      </c>
      <c r="F11" s="6"/>
      <c r="G11" s="289">
        <v>97</v>
      </c>
      <c r="H11" s="5" t="s">
        <v>110</v>
      </c>
      <c r="I11" s="290">
        <v>27.761041799999997</v>
      </c>
      <c r="J11" s="290">
        <v>24.389358999999995</v>
      </c>
      <c r="K11" s="4"/>
      <c r="L11" s="291">
        <v>38</v>
      </c>
      <c r="M11" s="5" t="s">
        <v>133</v>
      </c>
      <c r="N11" s="292">
        <v>6.7568340000000005</v>
      </c>
      <c r="O11" s="293">
        <v>-17.808725799999998</v>
      </c>
      <c r="P11" s="294"/>
      <c r="Q11" s="131">
        <v>12.79807913486005</v>
      </c>
      <c r="R11" s="292">
        <v>49.877987277353689</v>
      </c>
      <c r="S11" s="294"/>
      <c r="T11" s="285">
        <f t="shared" si="0"/>
        <v>8.1920865139951005E-2</v>
      </c>
      <c r="U11" s="248">
        <f t="shared" si="1"/>
        <v>0.23798727735368885</v>
      </c>
      <c r="V11" s="288"/>
      <c r="W11" s="288"/>
      <c r="X11" s="15"/>
      <c r="Z11" s="16"/>
      <c r="AA11" s="16"/>
      <c r="AB11" s="17"/>
    </row>
    <row r="12" spans="2:29" x14ac:dyDescent="0.25">
      <c r="B12" s="289">
        <v>95</v>
      </c>
      <c r="C12" s="5" t="s">
        <v>102</v>
      </c>
      <c r="D12" s="290">
        <v>-4.5480099999999997</v>
      </c>
      <c r="E12" s="290">
        <v>-28.300915</v>
      </c>
      <c r="F12" s="6"/>
      <c r="G12" s="289">
        <v>6</v>
      </c>
      <c r="H12" s="5" t="s">
        <v>124</v>
      </c>
      <c r="I12" s="290">
        <v>27.977437800000001</v>
      </c>
      <c r="J12" s="290">
        <v>24.303899300000001</v>
      </c>
      <c r="K12" s="4"/>
      <c r="L12" s="291">
        <v>39</v>
      </c>
      <c r="M12" s="5" t="s">
        <v>134</v>
      </c>
      <c r="N12" s="292">
        <v>6.7219530000000001</v>
      </c>
      <c r="O12" s="293">
        <v>-17.818714799999999</v>
      </c>
      <c r="P12" s="294"/>
      <c r="Q12" s="131">
        <v>12.775719592875317</v>
      </c>
      <c r="R12" s="292">
        <v>49.878488040712469</v>
      </c>
      <c r="S12" s="294"/>
      <c r="T12" s="285">
        <f t="shared" si="0"/>
        <v>0.10428040712468345</v>
      </c>
      <c r="U12" s="248">
        <f t="shared" si="1"/>
        <v>0.23848804071246832</v>
      </c>
      <c r="V12" s="288"/>
      <c r="W12" s="288"/>
      <c r="X12" s="15"/>
      <c r="Z12" s="16"/>
      <c r="AA12" s="16"/>
      <c r="AB12" s="17"/>
    </row>
    <row r="13" spans="2:29" x14ac:dyDescent="0.25">
      <c r="B13" s="289">
        <v>3</v>
      </c>
      <c r="C13" s="5" t="s">
        <v>117</v>
      </c>
      <c r="D13" s="290">
        <v>-4.6253346000000004</v>
      </c>
      <c r="E13" s="290">
        <v>-28.125365000000002</v>
      </c>
      <c r="F13" s="6"/>
      <c r="G13" s="289">
        <v>7</v>
      </c>
      <c r="H13" s="5" t="s">
        <v>125</v>
      </c>
      <c r="I13" s="290">
        <v>27.956509199999999</v>
      </c>
      <c r="J13" s="290">
        <v>24.264942200000004</v>
      </c>
      <c r="K13" s="4"/>
      <c r="L13" s="291">
        <v>56</v>
      </c>
      <c r="M13" s="5" t="s">
        <v>135</v>
      </c>
      <c r="N13" s="292">
        <v>6.6790992000000005</v>
      </c>
      <c r="O13" s="293">
        <v>-17.814719199999999</v>
      </c>
      <c r="P13" s="295"/>
      <c r="Q13" s="131">
        <v>12.668498537234044</v>
      </c>
      <c r="R13" s="292">
        <v>50.012426595744678</v>
      </c>
      <c r="S13" s="294"/>
      <c r="T13" s="285">
        <f t="shared" si="0"/>
        <v>0.21150146276595727</v>
      </c>
      <c r="U13" s="248">
        <f t="shared" si="1"/>
        <v>0.37242659574467751</v>
      </c>
      <c r="V13" s="288"/>
      <c r="W13" s="288"/>
      <c r="X13" s="15"/>
      <c r="Z13" s="16"/>
      <c r="AA13" s="16"/>
      <c r="AB13" s="17"/>
    </row>
    <row r="14" spans="2:29" ht="18.75" x14ac:dyDescent="0.25">
      <c r="B14" s="289">
        <v>4</v>
      </c>
      <c r="C14" s="5" t="s">
        <v>118</v>
      </c>
      <c r="D14" s="290">
        <v>-4.6432734</v>
      </c>
      <c r="E14" s="290">
        <v>-28.2692066</v>
      </c>
      <c r="F14" s="6"/>
      <c r="G14" s="289">
        <v>36</v>
      </c>
      <c r="H14" s="5" t="s">
        <v>126</v>
      </c>
      <c r="I14" s="290">
        <v>27.952522800000001</v>
      </c>
      <c r="J14" s="290">
        <v>24.301901499999996</v>
      </c>
      <c r="K14" s="4"/>
      <c r="L14" s="266">
        <f>COUNT(T4:T13)</f>
        <v>10</v>
      </c>
      <c r="M14" s="259" t="s">
        <v>34</v>
      </c>
      <c r="N14" s="275">
        <v>6.81</v>
      </c>
      <c r="O14" s="296"/>
      <c r="P14" s="259" t="s">
        <v>1134</v>
      </c>
      <c r="Q14" s="276">
        <v>12.88</v>
      </c>
      <c r="R14" s="296"/>
      <c r="S14" s="294"/>
      <c r="T14" s="297"/>
      <c r="U14" s="298"/>
      <c r="V14" s="288"/>
      <c r="W14" s="288"/>
      <c r="X14" s="15"/>
      <c r="Z14" s="16"/>
      <c r="AA14" s="16"/>
      <c r="AB14" s="17"/>
    </row>
    <row r="15" spans="2:29" ht="18.75" x14ac:dyDescent="0.25">
      <c r="B15" s="289">
        <v>5</v>
      </c>
      <c r="C15" s="5" t="s">
        <v>119</v>
      </c>
      <c r="D15" s="290">
        <v>-4.8455832000000001</v>
      </c>
      <c r="E15" s="290">
        <v>-28.340128500000002</v>
      </c>
      <c r="F15" s="6"/>
      <c r="G15" s="289">
        <v>37</v>
      </c>
      <c r="H15" s="5" t="s">
        <v>127</v>
      </c>
      <c r="I15" s="290">
        <v>27.879770999999998</v>
      </c>
      <c r="J15" s="290">
        <v>24.421769500000007</v>
      </c>
      <c r="K15" s="4"/>
      <c r="L15" s="267"/>
      <c r="M15" s="259" t="s">
        <v>35</v>
      </c>
      <c r="N15" s="296"/>
      <c r="O15" s="277">
        <v>-17.75</v>
      </c>
      <c r="P15" s="259" t="s">
        <v>1135</v>
      </c>
      <c r="Q15" s="296"/>
      <c r="R15" s="278">
        <v>49.64</v>
      </c>
      <c r="S15" s="295"/>
      <c r="T15" s="299"/>
      <c r="U15" s="300"/>
      <c r="V15" s="288"/>
      <c r="W15" s="288"/>
      <c r="X15" s="15"/>
      <c r="Z15" s="16"/>
      <c r="AA15" s="16"/>
      <c r="AB15" s="17"/>
    </row>
    <row r="16" spans="2:29" x14ac:dyDescent="0.25">
      <c r="B16" s="289">
        <v>34</v>
      </c>
      <c r="C16" s="5" t="s">
        <v>120</v>
      </c>
      <c r="D16" s="290">
        <v>-4.5446100000000005</v>
      </c>
      <c r="E16" s="290">
        <v>-28.285189000000003</v>
      </c>
      <c r="F16" s="6"/>
      <c r="G16" s="289">
        <v>54</v>
      </c>
      <c r="H16" s="5" t="s">
        <v>128</v>
      </c>
      <c r="I16" s="290">
        <v>27.7462266</v>
      </c>
      <c r="J16" s="290">
        <v>24.499683700000002</v>
      </c>
      <c r="K16" s="4"/>
      <c r="L16" s="267"/>
      <c r="M16" s="260" t="s">
        <v>1132</v>
      </c>
      <c r="N16" s="275">
        <f>AVERAGE(N4:N13)</f>
        <v>6.7679870800000002</v>
      </c>
      <c r="O16" s="277">
        <f>AVERAGE(O4:O13)</f>
        <v>-17.830722379999997</v>
      </c>
      <c r="P16" s="260" t="s">
        <v>0</v>
      </c>
      <c r="Q16" s="275">
        <f>AVERAGE(Q4:Q13)</f>
        <v>12.902920034758228</v>
      </c>
      <c r="R16" s="277">
        <f>AVERAGE(R4:R13)</f>
        <v>49.755023739487399</v>
      </c>
      <c r="S16" s="262" t="s">
        <v>0</v>
      </c>
      <c r="T16" s="275">
        <f>AVERAGE(T4:T13)</f>
        <v>0.10246058176434616</v>
      </c>
      <c r="U16" s="277">
        <f>AVERAGE(U4:U13)</f>
        <v>0.20487423146120634</v>
      </c>
      <c r="V16" s="288"/>
      <c r="W16" s="288"/>
      <c r="X16" s="15"/>
      <c r="Z16" s="16"/>
      <c r="AA16" s="16"/>
      <c r="AB16" s="17"/>
    </row>
    <row r="17" spans="2:28" x14ac:dyDescent="0.25">
      <c r="B17" s="289">
        <v>35</v>
      </c>
      <c r="C17" s="5" t="s">
        <v>121</v>
      </c>
      <c r="D17" s="290">
        <v>-4.5406236</v>
      </c>
      <c r="E17" s="290">
        <v>-28.272203299999997</v>
      </c>
      <c r="F17" s="6"/>
      <c r="G17" s="301">
        <v>55</v>
      </c>
      <c r="H17" s="5" t="s">
        <v>129</v>
      </c>
      <c r="I17" s="290">
        <v>27.810008999999997</v>
      </c>
      <c r="J17" s="290">
        <v>24.380814599999997</v>
      </c>
      <c r="K17" s="4"/>
      <c r="L17" s="267"/>
      <c r="M17" s="260" t="s">
        <v>1133</v>
      </c>
      <c r="N17" s="275">
        <f>STDEV(N4:N13)</f>
        <v>4.8357459564024485E-2</v>
      </c>
      <c r="O17" s="277">
        <f>STDEV(O4:O13)</f>
        <v>2.9421149283873814E-2</v>
      </c>
      <c r="P17" s="261" t="s">
        <v>36</v>
      </c>
      <c r="Q17" s="275">
        <f>STDEV(Q4:Q13)</f>
        <v>0.11760358812981471</v>
      </c>
      <c r="R17" s="277">
        <f>STDEV(R4:R13)</f>
        <v>0.21032479395547143</v>
      </c>
      <c r="S17" s="262" t="s">
        <v>1136</v>
      </c>
      <c r="T17" s="275">
        <f>T16/Q14*100</f>
        <v>0.79550141121386764</v>
      </c>
      <c r="U17" s="277">
        <f>U16/R15*100</f>
        <v>0.41272004726270417</v>
      </c>
      <c r="V17" s="288"/>
      <c r="W17" s="288"/>
      <c r="X17" s="15"/>
      <c r="Z17" s="16"/>
      <c r="AA17" s="16"/>
      <c r="AB17" s="17"/>
    </row>
    <row r="18" spans="2:28" ht="18.75" x14ac:dyDescent="0.25">
      <c r="B18" s="289">
        <v>52</v>
      </c>
      <c r="C18" s="5" t="s">
        <v>122</v>
      </c>
      <c r="D18" s="290">
        <v>-4.5406236</v>
      </c>
      <c r="E18" s="290">
        <v>-28.336132899999999</v>
      </c>
      <c r="F18" s="6"/>
      <c r="G18" s="263">
        <f>COUNT(G4:G17)</f>
        <v>14</v>
      </c>
      <c r="H18" s="269" t="s">
        <v>34</v>
      </c>
      <c r="I18" s="153">
        <v>27.89</v>
      </c>
      <c r="J18" s="302"/>
      <c r="K18" s="4"/>
      <c r="L18" s="267"/>
      <c r="M18" s="274" t="s">
        <v>1117</v>
      </c>
      <c r="N18" s="281">
        <f>N14+(2*0.2)</f>
        <v>7.21</v>
      </c>
      <c r="O18" s="279">
        <f>O15+(2*0.15)</f>
        <v>-17.45</v>
      </c>
      <c r="V18" s="288"/>
      <c r="W18" s="288"/>
      <c r="X18" s="15"/>
      <c r="Z18" s="16"/>
      <c r="AA18" s="16"/>
      <c r="AB18" s="17"/>
    </row>
    <row r="19" spans="2:28" ht="18.75" x14ac:dyDescent="0.25">
      <c r="B19" s="301">
        <v>53</v>
      </c>
      <c r="C19" s="5" t="s">
        <v>123</v>
      </c>
      <c r="D19" s="290">
        <v>-4.5715181999999999</v>
      </c>
      <c r="E19" s="290">
        <v>-28.325144999999999</v>
      </c>
      <c r="F19" s="6"/>
      <c r="G19" s="264"/>
      <c r="H19" s="269" t="s">
        <v>35</v>
      </c>
      <c r="I19" s="302"/>
      <c r="J19" s="270">
        <v>24.36</v>
      </c>
      <c r="K19" s="4"/>
      <c r="L19" s="268"/>
      <c r="M19" s="258" t="s">
        <v>1118</v>
      </c>
      <c r="N19" s="282">
        <f>N14-(2*0.2)</f>
        <v>6.4099999999999993</v>
      </c>
      <c r="O19" s="280">
        <f>O15-(2*0.15)</f>
        <v>-18.05</v>
      </c>
      <c r="V19" s="288"/>
      <c r="W19" s="288"/>
      <c r="X19" s="15"/>
      <c r="Z19" s="16"/>
      <c r="AA19" s="16"/>
      <c r="AB19" s="17"/>
    </row>
    <row r="20" spans="2:28" ht="18.75" x14ac:dyDescent="0.25">
      <c r="B20" s="265">
        <f>COUNT(B4:B19)</f>
        <v>16</v>
      </c>
      <c r="C20" s="269" t="s">
        <v>34</v>
      </c>
      <c r="D20" s="153">
        <v>-4.62</v>
      </c>
      <c r="E20" s="302"/>
      <c r="F20" s="6"/>
      <c r="G20" s="303"/>
      <c r="H20" s="271" t="s">
        <v>0</v>
      </c>
      <c r="I20" s="272">
        <f>AVERAGE(I4:I17)</f>
        <v>27.887402185714283</v>
      </c>
      <c r="J20" s="273">
        <f>AVERAGE(J4:J17)</f>
        <v>24.361733114285709</v>
      </c>
      <c r="K20" s="4"/>
      <c r="V20" s="288"/>
      <c r="W20" s="288"/>
      <c r="X20" s="15"/>
      <c r="Z20" s="16"/>
      <c r="AA20" s="16"/>
      <c r="AB20" s="17"/>
    </row>
    <row r="21" spans="2:28" ht="18.75" x14ac:dyDescent="0.25">
      <c r="B21" s="264"/>
      <c r="C21" s="269" t="s">
        <v>35</v>
      </c>
      <c r="D21" s="302"/>
      <c r="E21" s="270">
        <v>-28.28</v>
      </c>
      <c r="F21" s="6"/>
      <c r="G21" s="268"/>
      <c r="H21" s="261" t="s">
        <v>36</v>
      </c>
      <c r="I21" s="272">
        <f>STDEV(I4:I17)</f>
        <v>0.11239579457756828</v>
      </c>
      <c r="J21" s="273">
        <f>STDEV(J4:J17)</f>
        <v>6.5804368002668298E-2</v>
      </c>
      <c r="K21" s="4"/>
      <c r="V21" s="288"/>
      <c r="W21" s="288"/>
      <c r="X21" s="15"/>
      <c r="Z21" s="16"/>
      <c r="AA21" s="16"/>
      <c r="AB21" s="17"/>
    </row>
    <row r="22" spans="2:28" x14ac:dyDescent="0.25">
      <c r="B22" s="303"/>
      <c r="C22" s="271" t="s">
        <v>0</v>
      </c>
      <c r="D22" s="272">
        <f>AVERAGE(D4:D19)</f>
        <v>-4.6159847750000003</v>
      </c>
      <c r="E22" s="273">
        <f>AVERAGE(E4:E19)</f>
        <v>-28.278809187500002</v>
      </c>
      <c r="F22" s="6"/>
      <c r="K22" s="4"/>
      <c r="V22" s="288"/>
      <c r="W22" s="288"/>
      <c r="X22" s="15"/>
      <c r="Z22" s="16"/>
      <c r="AA22" s="16"/>
      <c r="AB22" s="17"/>
    </row>
    <row r="23" spans="2:28" x14ac:dyDescent="0.25">
      <c r="B23" s="268"/>
      <c r="C23" s="261" t="s">
        <v>36</v>
      </c>
      <c r="D23" s="272">
        <f>STDEV(D4:D19)</f>
        <v>9.172690432943148E-2</v>
      </c>
      <c r="E23" s="273">
        <f>STDEV(E4:E19)</f>
        <v>6.5852124996407288E-2</v>
      </c>
      <c r="F23" s="6"/>
      <c r="K23" s="4"/>
      <c r="V23" s="288"/>
      <c r="W23" s="288"/>
      <c r="X23" s="15"/>
      <c r="Z23" s="16"/>
      <c r="AA23" s="16"/>
      <c r="AB23" s="17"/>
    </row>
    <row r="24" spans="2:28" x14ac:dyDescent="0.25">
      <c r="F24" s="6"/>
      <c r="I24" s="10"/>
      <c r="K24" s="4"/>
      <c r="V24" s="288"/>
      <c r="W24" s="288"/>
      <c r="X24" s="15"/>
      <c r="Z24" s="16"/>
      <c r="AA24" s="16"/>
      <c r="AB24" s="17"/>
    </row>
    <row r="25" spans="2:28" x14ac:dyDescent="0.25">
      <c r="F25" s="6"/>
      <c r="I25" s="10"/>
      <c r="K25" s="4"/>
      <c r="V25" s="288"/>
      <c r="W25" s="288"/>
      <c r="X25" s="15"/>
      <c r="Z25" s="16"/>
      <c r="AA25" s="16"/>
      <c r="AB25" s="17"/>
    </row>
    <row r="26" spans="2:28" x14ac:dyDescent="0.25">
      <c r="F26" s="6"/>
      <c r="I26" s="10"/>
      <c r="K26" s="4"/>
      <c r="V26" s="288"/>
      <c r="W26" s="288"/>
      <c r="X26" s="15"/>
      <c r="Z26" s="16"/>
      <c r="AA26" s="16"/>
      <c r="AB26" s="17"/>
    </row>
    <row r="27" spans="2:28" x14ac:dyDescent="0.25">
      <c r="F27" s="6"/>
      <c r="I27" s="10"/>
      <c r="K27" s="4"/>
      <c r="V27" s="288"/>
      <c r="W27" s="288"/>
      <c r="X27" s="15"/>
      <c r="Z27" s="16"/>
      <c r="AA27" s="16"/>
      <c r="AB27" s="17"/>
    </row>
    <row r="28" spans="2:28" x14ac:dyDescent="0.25">
      <c r="F28" s="6"/>
      <c r="I28" s="10"/>
      <c r="K28" s="4"/>
      <c r="V28" s="288"/>
      <c r="W28" s="288"/>
      <c r="X28" s="15"/>
      <c r="Z28" s="16"/>
      <c r="AA28" s="16"/>
      <c r="AB28" s="17"/>
    </row>
    <row r="29" spans="2:28" x14ac:dyDescent="0.25">
      <c r="F29" s="6"/>
      <c r="I29" s="10"/>
      <c r="K29" s="4"/>
      <c r="V29" s="288"/>
      <c r="W29" s="288"/>
      <c r="X29" s="15"/>
      <c r="Z29" s="16"/>
      <c r="AA29" s="16"/>
      <c r="AB29" s="17"/>
    </row>
    <row r="30" spans="2:28" x14ac:dyDescent="0.25">
      <c r="I30" s="10"/>
      <c r="K30" s="4"/>
      <c r="V30" s="288"/>
      <c r="W30" s="288"/>
      <c r="X30" s="15"/>
      <c r="Z30" s="16"/>
      <c r="AA30" s="16"/>
      <c r="AB30" s="17"/>
    </row>
    <row r="31" spans="2:28" x14ac:dyDescent="0.25">
      <c r="I31" s="10"/>
      <c r="K31" s="4"/>
      <c r="V31" s="288"/>
      <c r="W31" s="288"/>
      <c r="X31" s="15"/>
      <c r="Z31" s="16"/>
      <c r="AA31" s="16"/>
      <c r="AB31" s="17"/>
    </row>
    <row r="32" spans="2:28" x14ac:dyDescent="0.25">
      <c r="I32" s="10"/>
      <c r="K32" s="4"/>
      <c r="V32" s="288"/>
      <c r="W32" s="288"/>
      <c r="X32" s="15"/>
      <c r="Z32" s="16"/>
      <c r="AA32" s="16"/>
      <c r="AB32" s="17"/>
    </row>
    <row r="33" spans="9:28" x14ac:dyDescent="0.25">
      <c r="I33" s="10"/>
      <c r="K33" s="4"/>
      <c r="V33" s="288"/>
      <c r="W33" s="288"/>
      <c r="X33" s="15"/>
      <c r="Z33" s="16"/>
      <c r="AA33" s="16"/>
      <c r="AB33" s="17"/>
    </row>
    <row r="34" spans="9:28" x14ac:dyDescent="0.25">
      <c r="I34" s="10"/>
      <c r="K34" s="4"/>
      <c r="V34" s="288"/>
      <c r="W34" s="288"/>
      <c r="X34" s="15"/>
      <c r="Z34" s="16"/>
      <c r="AA34" s="16"/>
      <c r="AB34" s="17"/>
    </row>
    <row r="35" spans="9:28" x14ac:dyDescent="0.25">
      <c r="I35" s="10"/>
      <c r="K35" s="4"/>
      <c r="V35" s="288"/>
      <c r="W35" s="288"/>
      <c r="X35" s="15"/>
      <c r="Z35" s="16"/>
      <c r="AA35" s="16"/>
      <c r="AB35" s="17"/>
    </row>
    <row r="36" spans="9:28" x14ac:dyDescent="0.25">
      <c r="I36" s="10"/>
      <c r="K36" s="4"/>
      <c r="V36" s="288"/>
      <c r="W36" s="288"/>
      <c r="X36" s="15"/>
      <c r="Z36" s="16"/>
      <c r="AA36" s="16"/>
      <c r="AB36" s="17"/>
    </row>
    <row r="37" spans="9:28" x14ac:dyDescent="0.25">
      <c r="I37" s="10"/>
      <c r="K37" s="7"/>
    </row>
    <row r="38" spans="9:28" x14ac:dyDescent="0.25">
      <c r="I38" s="10"/>
      <c r="K38" s="8"/>
    </row>
    <row r="39" spans="9:28" x14ac:dyDescent="0.25">
      <c r="I39" s="10"/>
      <c r="K39" s="8"/>
    </row>
    <row r="40" spans="9:28" x14ac:dyDescent="0.25">
      <c r="I40" s="10"/>
      <c r="K40" s="8"/>
    </row>
    <row r="41" spans="9:28" x14ac:dyDescent="0.25">
      <c r="I41" s="10"/>
      <c r="K41" s="8"/>
    </row>
    <row r="42" spans="9:28" x14ac:dyDescent="0.25">
      <c r="I42" s="10"/>
      <c r="K42" s="8"/>
    </row>
    <row r="43" spans="9:28" x14ac:dyDescent="0.25">
      <c r="I43" s="10"/>
      <c r="K43" s="9"/>
      <c r="V43" s="10"/>
    </row>
    <row r="44" spans="9:28" x14ac:dyDescent="0.25">
      <c r="I44" s="10"/>
      <c r="K44" s="9"/>
      <c r="V44" s="10"/>
    </row>
    <row r="45" spans="9:28" x14ac:dyDescent="0.25">
      <c r="I45" s="10"/>
      <c r="K45" s="9"/>
      <c r="V45" s="10"/>
    </row>
    <row r="46" spans="9:28" x14ac:dyDescent="0.25">
      <c r="I46" s="10"/>
      <c r="K46" s="9"/>
      <c r="V46" s="10"/>
    </row>
    <row r="47" spans="9:28" x14ac:dyDescent="0.25">
      <c r="I47" s="10"/>
      <c r="K47" s="9"/>
      <c r="V47" s="10"/>
    </row>
    <row r="48" spans="9:28" x14ac:dyDescent="0.25">
      <c r="I48" s="10"/>
      <c r="K48" s="9"/>
      <c r="V48" s="10"/>
    </row>
    <row r="49" spans="9:22" x14ac:dyDescent="0.25">
      <c r="I49" s="10"/>
      <c r="K49" s="9"/>
      <c r="V49" s="10"/>
    </row>
    <row r="50" spans="9:22" x14ac:dyDescent="0.25">
      <c r="I50" s="10"/>
      <c r="K50" s="9"/>
      <c r="V50" s="10"/>
    </row>
    <row r="51" spans="9:22" x14ac:dyDescent="0.25">
      <c r="I51" s="10"/>
      <c r="K51" s="9"/>
      <c r="V51" s="10"/>
    </row>
    <row r="52" spans="9:22" x14ac:dyDescent="0.25">
      <c r="I52" s="10"/>
      <c r="K52" s="9"/>
      <c r="V52" s="10"/>
    </row>
    <row r="53" spans="9:22" x14ac:dyDescent="0.25">
      <c r="I53" s="10"/>
      <c r="K53" s="9"/>
      <c r="V53" s="10"/>
    </row>
    <row r="54" spans="9:22" x14ac:dyDescent="0.25">
      <c r="I54" s="10"/>
      <c r="K54" s="9"/>
      <c r="V54" s="10"/>
    </row>
    <row r="55" spans="9:22" x14ac:dyDescent="0.25">
      <c r="I55" s="10"/>
      <c r="K55" s="9"/>
      <c r="V55" s="10"/>
    </row>
    <row r="56" spans="9:22" x14ac:dyDescent="0.25">
      <c r="I56" s="10"/>
      <c r="K56" s="9"/>
      <c r="V56" s="10"/>
    </row>
    <row r="57" spans="9:22" x14ac:dyDescent="0.25">
      <c r="I57" s="10"/>
      <c r="K57" s="9"/>
      <c r="V57" s="10"/>
    </row>
    <row r="58" spans="9:22" x14ac:dyDescent="0.25">
      <c r="I58" s="10"/>
      <c r="K58" s="9"/>
      <c r="V58" s="10"/>
    </row>
    <row r="59" spans="9:22" x14ac:dyDescent="0.25">
      <c r="I59" s="10"/>
      <c r="K59" s="9"/>
      <c r="V59" s="10"/>
    </row>
    <row r="60" spans="9:22" x14ac:dyDescent="0.25">
      <c r="I60" s="10"/>
      <c r="K60" s="9"/>
      <c r="V60" s="10"/>
    </row>
    <row r="61" spans="9:22" x14ac:dyDescent="0.25">
      <c r="I61" s="10"/>
      <c r="K61" s="9"/>
      <c r="V61" s="10"/>
    </row>
    <row r="62" spans="9:22" x14ac:dyDescent="0.25">
      <c r="I62" s="10"/>
      <c r="K62" s="9"/>
      <c r="V62" s="10"/>
    </row>
    <row r="63" spans="9:22" x14ac:dyDescent="0.25">
      <c r="I63" s="10"/>
      <c r="K63" s="9"/>
      <c r="V63" s="10"/>
    </row>
    <row r="64" spans="9:22" x14ac:dyDescent="0.25">
      <c r="I64" s="10"/>
      <c r="K64" s="9"/>
      <c r="V64" s="10"/>
    </row>
    <row r="65" spans="9:22" x14ac:dyDescent="0.25">
      <c r="I65" s="10"/>
      <c r="K65" s="9"/>
      <c r="V65" s="10"/>
    </row>
    <row r="66" spans="9:22" x14ac:dyDescent="0.25">
      <c r="I66" s="10"/>
      <c r="K66" s="9"/>
      <c r="V66" s="10"/>
    </row>
    <row r="67" spans="9:22" x14ac:dyDescent="0.25">
      <c r="I67" s="10"/>
      <c r="K67" s="9"/>
      <c r="V67" s="10"/>
    </row>
    <row r="68" spans="9:22" x14ac:dyDescent="0.25">
      <c r="I68" s="10"/>
      <c r="K68" s="9"/>
      <c r="V68" s="10"/>
    </row>
    <row r="69" spans="9:22" x14ac:dyDescent="0.25">
      <c r="I69" s="10"/>
      <c r="K69" s="9"/>
      <c r="V69" s="10"/>
    </row>
    <row r="70" spans="9:22" x14ac:dyDescent="0.25">
      <c r="I70" s="10"/>
      <c r="K70" s="9"/>
      <c r="V70" s="10"/>
    </row>
    <row r="71" spans="9:22" x14ac:dyDescent="0.25">
      <c r="I71" s="10"/>
      <c r="K71" s="9"/>
      <c r="V71" s="10"/>
    </row>
    <row r="72" spans="9:22" x14ac:dyDescent="0.25">
      <c r="I72" s="10"/>
      <c r="K72" s="9"/>
      <c r="V72" s="10"/>
    </row>
    <row r="73" spans="9:22" x14ac:dyDescent="0.25">
      <c r="I73" s="10"/>
      <c r="K73" s="9"/>
      <c r="V73" s="10"/>
    </row>
    <row r="74" spans="9:22" x14ac:dyDescent="0.25">
      <c r="I74" s="10"/>
      <c r="K74" s="9"/>
      <c r="V74" s="10"/>
    </row>
    <row r="75" spans="9:22" x14ac:dyDescent="0.25">
      <c r="I75" s="10"/>
      <c r="K75" s="9"/>
      <c r="V75" s="10"/>
    </row>
    <row r="76" spans="9:22" x14ac:dyDescent="0.25">
      <c r="I76" s="10"/>
      <c r="K76" s="9"/>
      <c r="V76" s="10"/>
    </row>
    <row r="77" spans="9:22" x14ac:dyDescent="0.25">
      <c r="I77" s="10"/>
      <c r="K77" s="9"/>
      <c r="V77" s="10"/>
    </row>
    <row r="78" spans="9:22" x14ac:dyDescent="0.25">
      <c r="I78" s="10"/>
      <c r="K78" s="9"/>
      <c r="V78" s="10"/>
    </row>
    <row r="79" spans="9:22" x14ac:dyDescent="0.25">
      <c r="I79" s="10"/>
      <c r="K79" s="9"/>
      <c r="V79" s="10"/>
    </row>
    <row r="80" spans="9:22" x14ac:dyDescent="0.25">
      <c r="I80" s="10"/>
      <c r="K80" s="9"/>
      <c r="V80" s="10"/>
    </row>
    <row r="81" spans="9:22" x14ac:dyDescent="0.25">
      <c r="I81" s="10"/>
      <c r="K81" s="9"/>
      <c r="V81" s="10"/>
    </row>
    <row r="82" spans="9:22" x14ac:dyDescent="0.25">
      <c r="I82" s="10"/>
      <c r="K82" s="9"/>
      <c r="V82" s="10"/>
    </row>
    <row r="83" spans="9:22" x14ac:dyDescent="0.25">
      <c r="I83" s="10"/>
      <c r="K83" s="9"/>
      <c r="V83" s="10"/>
    </row>
    <row r="84" spans="9:22" x14ac:dyDescent="0.25">
      <c r="I84" s="10"/>
      <c r="K84" s="9"/>
      <c r="V84" s="10"/>
    </row>
    <row r="85" spans="9:22" x14ac:dyDescent="0.25">
      <c r="I85" s="10"/>
      <c r="K85" s="9"/>
      <c r="V85" s="10"/>
    </row>
    <row r="86" spans="9:22" x14ac:dyDescent="0.25">
      <c r="I86" s="10"/>
      <c r="K86" s="9"/>
      <c r="V86" s="10"/>
    </row>
    <row r="87" spans="9:22" x14ac:dyDescent="0.25">
      <c r="I87" s="10"/>
      <c r="K87" s="9"/>
      <c r="V87" s="10"/>
    </row>
    <row r="88" spans="9:22" x14ac:dyDescent="0.25">
      <c r="I88" s="10"/>
      <c r="K88" s="9"/>
      <c r="V88" s="10"/>
    </row>
    <row r="89" spans="9:22" x14ac:dyDescent="0.25">
      <c r="I89" s="10"/>
      <c r="K89" s="9"/>
      <c r="V89" s="10"/>
    </row>
    <row r="90" spans="9:22" x14ac:dyDescent="0.25">
      <c r="I90" s="10"/>
      <c r="K90" s="9"/>
      <c r="V90" s="10"/>
    </row>
    <row r="91" spans="9:22" x14ac:dyDescent="0.25">
      <c r="I91" s="10"/>
      <c r="K91" s="9"/>
      <c r="V91" s="10"/>
    </row>
    <row r="92" spans="9:22" x14ac:dyDescent="0.25">
      <c r="I92" s="10"/>
      <c r="K92" s="9"/>
      <c r="V92" s="10"/>
    </row>
    <row r="93" spans="9:22" x14ac:dyDescent="0.25">
      <c r="I93" s="10"/>
      <c r="K93" s="9"/>
      <c r="V93" s="10"/>
    </row>
    <row r="94" spans="9:22" x14ac:dyDescent="0.25">
      <c r="I94" s="10"/>
      <c r="K94" s="9"/>
      <c r="V94" s="10"/>
    </row>
    <row r="95" spans="9:22" x14ac:dyDescent="0.25">
      <c r="I95" s="10"/>
      <c r="K95" s="9"/>
      <c r="V95" s="10"/>
    </row>
    <row r="96" spans="9:22" x14ac:dyDescent="0.25">
      <c r="I96" s="10"/>
      <c r="K96" s="9"/>
      <c r="V96" s="10"/>
    </row>
    <row r="97" spans="9:22" x14ac:dyDescent="0.25">
      <c r="I97" s="10"/>
      <c r="K97" s="9"/>
      <c r="V97" s="10"/>
    </row>
    <row r="98" spans="9:22" x14ac:dyDescent="0.25">
      <c r="I98" s="10"/>
      <c r="K98" s="9"/>
      <c r="V98" s="10"/>
    </row>
    <row r="99" spans="9:22" x14ac:dyDescent="0.25">
      <c r="I99" s="10"/>
      <c r="K99" s="9"/>
      <c r="V99" s="10"/>
    </row>
    <row r="100" spans="9:22" x14ac:dyDescent="0.25">
      <c r="I100" s="10"/>
      <c r="K100" s="9"/>
      <c r="V100" s="10"/>
    </row>
    <row r="101" spans="9:22" x14ac:dyDescent="0.25">
      <c r="I101" s="10"/>
      <c r="K101" s="9"/>
      <c r="V101" s="10"/>
    </row>
    <row r="102" spans="9:22" x14ac:dyDescent="0.25">
      <c r="I102" s="10"/>
      <c r="K102" s="9"/>
      <c r="V102" s="10"/>
    </row>
    <row r="103" spans="9:22" x14ac:dyDescent="0.25">
      <c r="I103" s="10"/>
      <c r="K103" s="9"/>
      <c r="V103" s="10"/>
    </row>
    <row r="104" spans="9:22" x14ac:dyDescent="0.25">
      <c r="I104" s="10"/>
      <c r="K104" s="9"/>
      <c r="V104" s="10"/>
    </row>
    <row r="105" spans="9:22" x14ac:dyDescent="0.25">
      <c r="I105" s="10"/>
      <c r="K105" s="9"/>
      <c r="V105" s="10"/>
    </row>
    <row r="106" spans="9:22" x14ac:dyDescent="0.25">
      <c r="I106" s="10"/>
      <c r="K106" s="9"/>
      <c r="V106" s="10"/>
    </row>
    <row r="107" spans="9:22" x14ac:dyDescent="0.25">
      <c r="I107" s="10"/>
      <c r="K107" s="9"/>
      <c r="V107" s="10"/>
    </row>
    <row r="108" spans="9:22" x14ac:dyDescent="0.25">
      <c r="I108" s="10"/>
      <c r="K108" s="9"/>
      <c r="V108" s="10"/>
    </row>
    <row r="109" spans="9:22" x14ac:dyDescent="0.25">
      <c r="I109" s="10"/>
      <c r="K109" s="9"/>
      <c r="V109" s="10"/>
    </row>
    <row r="110" spans="9:22" x14ac:dyDescent="0.25">
      <c r="I110" s="10"/>
      <c r="K110" s="9"/>
      <c r="V110" s="10"/>
    </row>
    <row r="111" spans="9:22" x14ac:dyDescent="0.25">
      <c r="I111" s="10"/>
      <c r="K111" s="9"/>
      <c r="V111" s="10"/>
    </row>
    <row r="112" spans="9:22" x14ac:dyDescent="0.25">
      <c r="I112" s="10"/>
      <c r="K112" s="9"/>
      <c r="V112" s="10"/>
    </row>
    <row r="113" spans="9:22" x14ac:dyDescent="0.25">
      <c r="I113" s="10"/>
      <c r="K113" s="9"/>
      <c r="V113" s="10"/>
    </row>
    <row r="114" spans="9:22" x14ac:dyDescent="0.25">
      <c r="I114" s="10"/>
      <c r="K114" s="9"/>
      <c r="V114" s="10"/>
    </row>
    <row r="115" spans="9:22" x14ac:dyDescent="0.25">
      <c r="K115" s="9"/>
      <c r="V115" s="10"/>
    </row>
    <row r="116" spans="9:22" x14ac:dyDescent="0.25">
      <c r="K116" s="9"/>
      <c r="V116" s="10"/>
    </row>
    <row r="117" spans="9:22" x14ac:dyDescent="0.25">
      <c r="K117" s="9"/>
      <c r="V117" s="10"/>
    </row>
    <row r="118" spans="9:22" x14ac:dyDescent="0.25">
      <c r="K118" s="9"/>
      <c r="V118" s="10"/>
    </row>
    <row r="119" spans="9:22" x14ac:dyDescent="0.25">
      <c r="K119" s="9"/>
      <c r="V119" s="10"/>
    </row>
    <row r="120" spans="9:22" x14ac:dyDescent="0.25">
      <c r="K120" s="9"/>
      <c r="V120" s="10"/>
    </row>
    <row r="121" spans="9:22" x14ac:dyDescent="0.25">
      <c r="K121" s="9"/>
      <c r="V121" s="10"/>
    </row>
  </sheetData>
  <conditionalFormatting sqref="N16">
    <cfRule type="cellIs" dxfId="11" priority="16" stopIfTrue="1" operator="lessThan">
      <formula>$N$19</formula>
    </cfRule>
    <cfRule type="cellIs" dxfId="10" priority="17" stopIfTrue="1" operator="greaterThan">
      <formula>$N$18</formula>
    </cfRule>
  </conditionalFormatting>
  <conditionalFormatting sqref="O16">
    <cfRule type="cellIs" dxfId="9" priority="18" stopIfTrue="1" operator="lessThan">
      <formula>$O$19</formula>
    </cfRule>
    <cfRule type="cellIs" dxfId="8" priority="19" stopIfTrue="1" operator="greaterThan">
      <formula>$O$18</formula>
    </cfRule>
  </conditionalFormatting>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26300"/>
  </sheetPr>
  <dimension ref="B36:F59"/>
  <sheetViews>
    <sheetView workbookViewId="0">
      <selection activeCell="F58" sqref="F58"/>
    </sheetView>
  </sheetViews>
  <sheetFormatPr defaultColWidth="8.85546875" defaultRowHeight="12.75" x14ac:dyDescent="0.2"/>
  <cols>
    <col min="1" max="1" width="8.85546875" style="174"/>
    <col min="2" max="2" width="69.7109375" style="174" customWidth="1"/>
    <col min="3" max="10" width="8.85546875" style="174"/>
    <col min="11" max="11" width="22" style="174" customWidth="1"/>
    <col min="12" max="12" width="16.42578125" style="174" customWidth="1"/>
    <col min="13" max="16384" width="8.85546875" style="174"/>
  </cols>
  <sheetData>
    <row r="36" spans="2:2" ht="15.75" x14ac:dyDescent="0.2">
      <c r="B36" s="173"/>
    </row>
    <row r="53" spans="2:6" ht="17.25" customHeight="1" x14ac:dyDescent="0.2"/>
    <row r="54" spans="2:6" ht="15.75" x14ac:dyDescent="0.2">
      <c r="B54" s="175"/>
      <c r="D54" s="176"/>
    </row>
    <row r="55" spans="2:6" ht="15.75" x14ac:dyDescent="0.2">
      <c r="B55" s="175"/>
      <c r="C55" s="176"/>
      <c r="D55" s="176"/>
    </row>
    <row r="56" spans="2:6" ht="15.75" x14ac:dyDescent="0.2">
      <c r="B56" s="173"/>
    </row>
    <row r="57" spans="2:6" ht="15.75" x14ac:dyDescent="0.2">
      <c r="B57" s="177"/>
    </row>
    <row r="58" spans="2:6" ht="16.5" customHeight="1" x14ac:dyDescent="0.2">
      <c r="B58" s="178"/>
      <c r="F58" s="176"/>
    </row>
    <row r="59" spans="2:6" ht="15.75" x14ac:dyDescent="0.2">
      <c r="B59" s="175"/>
      <c r="F59" s="176"/>
    </row>
  </sheetData>
  <pageMargins left="0.7" right="0.7" top="0.75" bottom="0.75" header="0.3" footer="0.3"/>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0">
    <tabColor rgb="FFF26300"/>
  </sheetPr>
  <dimension ref="B2:H21"/>
  <sheetViews>
    <sheetView workbookViewId="0">
      <selection activeCell="F27" sqref="F27"/>
    </sheetView>
  </sheetViews>
  <sheetFormatPr defaultColWidth="11.42578125" defaultRowHeight="12.75" x14ac:dyDescent="0.2"/>
  <cols>
    <col min="1" max="1" width="11.42578125" style="19" customWidth="1"/>
    <col min="2" max="2" width="4.28515625" style="19" customWidth="1"/>
    <col min="3" max="3" width="9.42578125" style="19" customWidth="1"/>
    <col min="4" max="5" width="11.42578125" style="19" customWidth="1"/>
    <col min="6" max="6" width="16" style="19" customWidth="1"/>
    <col min="7" max="7" width="10.140625" style="19" customWidth="1"/>
    <col min="8" max="8" width="16.7109375" style="19" customWidth="1"/>
    <col min="9" max="16384" width="11.42578125" style="19"/>
  </cols>
  <sheetData>
    <row r="2" spans="2:8" ht="18.75" thickBot="1" x14ac:dyDescent="0.3">
      <c r="B2" s="20" t="s">
        <v>21</v>
      </c>
      <c r="C2" s="20"/>
      <c r="D2" s="20"/>
      <c r="E2" s="20"/>
      <c r="F2" s="20"/>
    </row>
    <row r="3" spans="2:8" ht="18" x14ac:dyDescent="0.25">
      <c r="B3" s="85"/>
      <c r="C3" s="86"/>
      <c r="D3" s="86" t="s">
        <v>16</v>
      </c>
      <c r="E3" s="86"/>
      <c r="F3" s="86"/>
      <c r="G3" s="86" t="s">
        <v>51</v>
      </c>
      <c r="H3" s="87"/>
    </row>
    <row r="4" spans="2:8" ht="18" x14ac:dyDescent="0.25">
      <c r="B4" s="88"/>
      <c r="C4" s="89" t="s">
        <v>8</v>
      </c>
      <c r="D4" s="90" t="s">
        <v>17</v>
      </c>
      <c r="E4" s="91"/>
      <c r="F4" s="92"/>
      <c r="G4" s="92"/>
      <c r="H4" s="93"/>
    </row>
    <row r="5" spans="2:8" ht="18" x14ac:dyDescent="0.25">
      <c r="B5" s="88"/>
      <c r="C5" s="89"/>
      <c r="D5" s="91"/>
      <c r="E5" s="91"/>
      <c r="F5" s="91"/>
      <c r="G5" s="92"/>
      <c r="H5" s="93"/>
    </row>
    <row r="6" spans="2:8" ht="18.75" thickBot="1" x14ac:dyDescent="0.3">
      <c r="B6" s="94"/>
      <c r="C6" s="95" t="s">
        <v>24</v>
      </c>
      <c r="D6" s="96" t="s">
        <v>22</v>
      </c>
      <c r="E6" s="97"/>
      <c r="F6" s="97"/>
      <c r="G6" s="98"/>
      <c r="H6" s="99"/>
    </row>
    <row r="7" spans="2:8" ht="18" x14ac:dyDescent="0.25">
      <c r="B7" s="21"/>
      <c r="C7" s="21"/>
      <c r="D7" s="22"/>
      <c r="E7" s="21"/>
      <c r="F7" s="21"/>
      <c r="G7" s="23"/>
      <c r="H7" s="23"/>
    </row>
    <row r="8" spans="2:8" ht="18.75" thickBot="1" x14ac:dyDescent="0.3">
      <c r="B8" s="20" t="s">
        <v>52</v>
      </c>
      <c r="C8" s="20"/>
      <c r="D8" s="20"/>
      <c r="E8" s="20"/>
      <c r="F8" s="20"/>
    </row>
    <row r="9" spans="2:8" ht="18" x14ac:dyDescent="0.25">
      <c r="B9" s="106"/>
      <c r="C9" s="100" t="s">
        <v>13</v>
      </c>
      <c r="D9" s="86" t="s">
        <v>18</v>
      </c>
      <c r="E9" s="86"/>
      <c r="F9" s="86"/>
      <c r="G9" s="86" t="s">
        <v>11</v>
      </c>
      <c r="H9" s="87"/>
    </row>
    <row r="10" spans="2:8" ht="18" x14ac:dyDescent="0.25">
      <c r="B10" s="88"/>
      <c r="C10" s="91"/>
      <c r="D10" s="90" t="s">
        <v>14</v>
      </c>
      <c r="E10" s="91"/>
      <c r="F10" s="91"/>
      <c r="G10" s="91"/>
      <c r="H10" s="101"/>
    </row>
    <row r="11" spans="2:8" ht="18" x14ac:dyDescent="0.25">
      <c r="B11" s="88"/>
      <c r="C11" s="91"/>
      <c r="D11" s="91" t="s">
        <v>4</v>
      </c>
      <c r="E11" s="91"/>
      <c r="F11" s="91"/>
      <c r="G11" s="91" t="s">
        <v>12</v>
      </c>
      <c r="H11" s="101"/>
    </row>
    <row r="12" spans="2:8" ht="18" x14ac:dyDescent="0.25">
      <c r="B12" s="88"/>
      <c r="C12" s="91"/>
      <c r="D12" s="90" t="s">
        <v>15</v>
      </c>
      <c r="E12" s="91"/>
      <c r="F12" s="92"/>
      <c r="G12" s="92"/>
      <c r="H12" s="93"/>
    </row>
    <row r="13" spans="2:8" ht="18" x14ac:dyDescent="0.25">
      <c r="B13" s="88"/>
      <c r="C13" s="91"/>
      <c r="D13" s="91" t="s">
        <v>16</v>
      </c>
      <c r="E13" s="91"/>
      <c r="F13" s="91"/>
      <c r="G13" s="91" t="s">
        <v>51</v>
      </c>
      <c r="H13" s="101"/>
    </row>
    <row r="14" spans="2:8" ht="18.75" thickBot="1" x14ac:dyDescent="0.3">
      <c r="B14" s="94"/>
      <c r="C14" s="97"/>
      <c r="D14" s="102" t="s">
        <v>17</v>
      </c>
      <c r="E14" s="97"/>
      <c r="F14" s="98"/>
      <c r="G14" s="98"/>
      <c r="H14" s="99"/>
    </row>
    <row r="15" spans="2:8" ht="18" x14ac:dyDescent="0.25">
      <c r="B15" s="85"/>
      <c r="C15" s="100" t="s">
        <v>7</v>
      </c>
      <c r="D15" s="86" t="s">
        <v>1</v>
      </c>
      <c r="E15" s="86"/>
      <c r="F15" s="86"/>
      <c r="G15" s="103"/>
      <c r="H15" s="104"/>
    </row>
    <row r="16" spans="2:8" ht="18" x14ac:dyDescent="0.25">
      <c r="B16" s="88"/>
      <c r="C16" s="91"/>
      <c r="D16" s="91" t="s">
        <v>2</v>
      </c>
      <c r="E16" s="91"/>
      <c r="F16" s="91"/>
      <c r="G16" s="92"/>
      <c r="H16" s="93"/>
    </row>
    <row r="17" spans="2:8" ht="18" x14ac:dyDescent="0.25">
      <c r="B17" s="88"/>
      <c r="C17" s="91"/>
      <c r="D17" s="91" t="s">
        <v>53</v>
      </c>
      <c r="E17" s="91"/>
      <c r="F17" s="91"/>
      <c r="G17" s="92"/>
      <c r="H17" s="93"/>
    </row>
    <row r="18" spans="2:8" ht="18.75" thickBot="1" x14ac:dyDescent="0.3">
      <c r="B18" s="94"/>
      <c r="C18" s="97"/>
      <c r="D18" s="97" t="s">
        <v>3</v>
      </c>
      <c r="E18" s="97"/>
      <c r="F18" s="97"/>
      <c r="G18" s="98"/>
      <c r="H18" s="99"/>
    </row>
    <row r="19" spans="2:8" ht="18" x14ac:dyDescent="0.25">
      <c r="B19" s="85"/>
      <c r="C19" s="100" t="s">
        <v>8</v>
      </c>
      <c r="D19" s="105" t="s">
        <v>23</v>
      </c>
      <c r="E19" s="86"/>
      <c r="F19" s="86"/>
      <c r="G19" s="103"/>
      <c r="H19" s="104"/>
    </row>
    <row r="20" spans="2:8" ht="18" x14ac:dyDescent="0.25">
      <c r="B20" s="88"/>
      <c r="C20" s="89" t="s">
        <v>24</v>
      </c>
      <c r="D20" s="91" t="s">
        <v>9</v>
      </c>
      <c r="E20" s="91"/>
      <c r="F20" s="91"/>
      <c r="G20" s="92"/>
      <c r="H20" s="93"/>
    </row>
    <row r="21" spans="2:8" ht="18.75" thickBot="1" x14ac:dyDescent="0.3">
      <c r="B21" s="94"/>
      <c r="C21" s="95" t="s">
        <v>25</v>
      </c>
      <c r="D21" s="97" t="s">
        <v>10</v>
      </c>
      <c r="E21" s="97"/>
      <c r="F21" s="97"/>
      <c r="G21" s="98"/>
      <c r="H21" s="99"/>
    </row>
  </sheetData>
  <hyperlinks>
    <hyperlink ref="D10" r:id="rId1" xr:uid="{00000000-0004-0000-0300-000000000000}"/>
    <hyperlink ref="D12" r:id="rId2" xr:uid="{00000000-0004-0000-0300-000001000000}"/>
    <hyperlink ref="D14" r:id="rId3" xr:uid="{00000000-0004-0000-0300-000002000000}"/>
    <hyperlink ref="D4" r:id="rId4" xr:uid="{00000000-0004-0000-0300-000003000000}"/>
    <hyperlink ref="D19" r:id="rId5" xr:uid="{00000000-0004-0000-0300-000004000000}"/>
  </hyperlinks>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CEC52-8074-4D68-88D5-76BFA685970C}">
  <dimension ref="A1:O377"/>
  <sheetViews>
    <sheetView workbookViewId="0">
      <pane ySplit="1" topLeftCell="A69" activePane="bottomLeft" state="frozen"/>
      <selection activeCell="H28" sqref="H28"/>
      <selection pane="bottomLeft" activeCell="B77" sqref="B77:B81"/>
    </sheetView>
  </sheetViews>
  <sheetFormatPr defaultColWidth="8.85546875" defaultRowHeight="12.75" x14ac:dyDescent="0.2"/>
  <cols>
    <col min="1" max="1" width="8.85546875" style="197"/>
    <col min="2" max="2" width="4.85546875" style="197" customWidth="1"/>
    <col min="3" max="3" width="21.7109375" style="197" customWidth="1"/>
    <col min="4" max="4" width="11" style="197" bestFit="1" customWidth="1"/>
    <col min="5" max="5" width="8.28515625" style="197" customWidth="1"/>
    <col min="6" max="6" width="9.42578125" style="197" customWidth="1"/>
    <col min="7" max="7" width="11" style="197" customWidth="1"/>
    <col min="8" max="8" width="10" style="197" customWidth="1"/>
    <col min="9" max="9" width="10.42578125" style="197" customWidth="1"/>
    <col min="10" max="10" width="11.7109375" style="197" customWidth="1"/>
    <col min="11" max="11" width="10.7109375" style="197" customWidth="1"/>
    <col min="12" max="12" width="7.140625" style="197" bestFit="1" customWidth="1"/>
    <col min="13" max="13" width="11.28515625" style="197" customWidth="1"/>
    <col min="14" max="14" width="10.85546875" style="197" customWidth="1"/>
    <col min="15" max="15" width="26.140625" style="197" bestFit="1" customWidth="1"/>
    <col min="16" max="16384" width="8.85546875" style="197"/>
  </cols>
  <sheetData>
    <row r="1" spans="1:14" s="184" customFormat="1" ht="15.75" x14ac:dyDescent="0.2">
      <c r="A1" s="184" t="s">
        <v>349</v>
      </c>
      <c r="B1" s="185" t="s">
        <v>33</v>
      </c>
      <c r="C1" s="185" t="s">
        <v>28</v>
      </c>
      <c r="D1" s="185" t="s">
        <v>350</v>
      </c>
      <c r="E1" s="185" t="s">
        <v>351</v>
      </c>
      <c r="F1" s="185" t="s">
        <v>352</v>
      </c>
      <c r="G1" s="186" t="s">
        <v>353</v>
      </c>
      <c r="H1" s="185" t="s">
        <v>354</v>
      </c>
      <c r="I1" s="186" t="s">
        <v>355</v>
      </c>
      <c r="J1" s="184" t="s">
        <v>356</v>
      </c>
      <c r="K1" s="184" t="s">
        <v>357</v>
      </c>
      <c r="L1" s="184" t="s">
        <v>358</v>
      </c>
      <c r="M1" s="184" t="s">
        <v>359</v>
      </c>
      <c r="N1" s="184" t="s">
        <v>360</v>
      </c>
    </row>
    <row r="2" spans="1:14" s="191" customFormat="1" x14ac:dyDescent="0.2">
      <c r="A2" s="187" t="s">
        <v>111</v>
      </c>
      <c r="B2" s="187">
        <v>10</v>
      </c>
      <c r="C2" s="187" t="s">
        <v>141</v>
      </c>
      <c r="D2" s="187" t="s">
        <v>142</v>
      </c>
      <c r="E2" s="187">
        <v>0.83699999999999997</v>
      </c>
      <c r="F2" s="187">
        <v>2870</v>
      </c>
      <c r="G2" s="187">
        <v>12.845000000000001</v>
      </c>
      <c r="H2" s="187">
        <v>6624</v>
      </c>
      <c r="I2" s="187">
        <v>-21.308</v>
      </c>
      <c r="J2" s="188">
        <v>11.948663082437276</v>
      </c>
      <c r="K2" s="188">
        <v>53.462417084826761</v>
      </c>
      <c r="L2" s="189">
        <f t="shared" ref="L2:L19" si="0">K2/J2</f>
        <v>4.4743430052361601</v>
      </c>
      <c r="M2" s="190">
        <f t="shared" ref="M2:M65" si="1">1.0018*G2 - 2.5945</f>
        <v>10.273621</v>
      </c>
      <c r="N2" s="190">
        <f t="shared" ref="N2:N65" si="2">0.9983*I2 - 9.2833</f>
        <v>-30.555076400000001</v>
      </c>
    </row>
    <row r="3" spans="1:14" s="191" customFormat="1" x14ac:dyDescent="0.2">
      <c r="A3" s="187" t="s">
        <v>111</v>
      </c>
      <c r="B3" s="187">
        <v>11</v>
      </c>
      <c r="C3" s="187" t="s">
        <v>143</v>
      </c>
      <c r="D3" s="187" t="s">
        <v>144</v>
      </c>
      <c r="E3" s="187">
        <v>0.81100000000000005</v>
      </c>
      <c r="F3" s="187">
        <v>3220</v>
      </c>
      <c r="G3" s="187">
        <v>12.941000000000001</v>
      </c>
      <c r="H3" s="187">
        <v>5668</v>
      </c>
      <c r="I3" s="187">
        <v>-21.11</v>
      </c>
      <c r="J3" s="188">
        <v>14.05037237977805</v>
      </c>
      <c r="K3" s="188">
        <v>47.382403329223173</v>
      </c>
      <c r="L3" s="189">
        <f t="shared" si="0"/>
        <v>3.372323668618074</v>
      </c>
      <c r="M3" s="190">
        <f t="shared" si="1"/>
        <v>10.369793800000002</v>
      </c>
      <c r="N3" s="190">
        <f t="shared" si="2"/>
        <v>-30.357412999999998</v>
      </c>
    </row>
    <row r="4" spans="1:14" s="191" customFormat="1" x14ac:dyDescent="0.2">
      <c r="A4" s="187" t="s">
        <v>111</v>
      </c>
      <c r="B4" s="187">
        <v>12</v>
      </c>
      <c r="C4" s="187" t="s">
        <v>143</v>
      </c>
      <c r="D4" s="187" t="s">
        <v>145</v>
      </c>
      <c r="E4" s="187">
        <v>0.84699999999999998</v>
      </c>
      <c r="F4" s="187">
        <v>3388</v>
      </c>
      <c r="G4" s="187">
        <v>12.958</v>
      </c>
      <c r="H4" s="187">
        <v>6009</v>
      </c>
      <c r="I4" s="187">
        <v>-21.154</v>
      </c>
      <c r="J4" s="188">
        <v>13.898792798110982</v>
      </c>
      <c r="K4" s="188">
        <v>47.662426800472254</v>
      </c>
      <c r="L4" s="189">
        <f t="shared" si="0"/>
        <v>3.4292493954547023</v>
      </c>
      <c r="M4" s="190">
        <f t="shared" si="1"/>
        <v>10.3868244</v>
      </c>
      <c r="N4" s="190">
        <f t="shared" si="2"/>
        <v>-30.401338200000001</v>
      </c>
    </row>
    <row r="5" spans="1:14" s="191" customFormat="1" x14ac:dyDescent="0.2">
      <c r="A5" s="187" t="s">
        <v>111</v>
      </c>
      <c r="B5" s="187">
        <v>13</v>
      </c>
      <c r="C5" s="187" t="s">
        <v>146</v>
      </c>
      <c r="D5" s="187" t="s">
        <v>147</v>
      </c>
      <c r="E5" s="187">
        <v>0.81200000000000006</v>
      </c>
      <c r="F5" s="187">
        <v>2544</v>
      </c>
      <c r="G5" s="187">
        <v>13.564</v>
      </c>
      <c r="H5" s="187">
        <v>6694</v>
      </c>
      <c r="I5" s="187">
        <v>-24.135999999999999</v>
      </c>
      <c r="J5" s="188">
        <v>10.918999384236452</v>
      </c>
      <c r="K5" s="188">
        <v>55.652695197044331</v>
      </c>
      <c r="L5" s="189">
        <f t="shared" si="0"/>
        <v>5.0968676926009397</v>
      </c>
      <c r="M5" s="190">
        <f t="shared" si="1"/>
        <v>10.9939152</v>
      </c>
      <c r="N5" s="190">
        <f t="shared" si="2"/>
        <v>-33.378268800000001</v>
      </c>
    </row>
    <row r="6" spans="1:14" s="191" customFormat="1" x14ac:dyDescent="0.2">
      <c r="A6" s="187" t="s">
        <v>111</v>
      </c>
      <c r="B6" s="187">
        <v>14</v>
      </c>
      <c r="C6" s="187" t="s">
        <v>148</v>
      </c>
      <c r="D6" s="187" t="s">
        <v>149</v>
      </c>
      <c r="E6" s="187">
        <v>0.82899999999999996</v>
      </c>
      <c r="F6" s="187">
        <v>3144</v>
      </c>
      <c r="G6" s="187">
        <v>13.941000000000001</v>
      </c>
      <c r="H6" s="187">
        <v>5999</v>
      </c>
      <c r="I6" s="187">
        <v>-22.335000000000001</v>
      </c>
      <c r="J6" s="188">
        <v>13.210547647768395</v>
      </c>
      <c r="K6" s="188">
        <v>48.729289143546445</v>
      </c>
      <c r="L6" s="189">
        <f t="shared" si="0"/>
        <v>3.6886653333995647</v>
      </c>
      <c r="M6" s="190">
        <f t="shared" si="1"/>
        <v>11.371593800000001</v>
      </c>
      <c r="N6" s="190">
        <f t="shared" si="2"/>
        <v>-31.580330500000002</v>
      </c>
    </row>
    <row r="7" spans="1:14" s="191" customFormat="1" x14ac:dyDescent="0.2">
      <c r="A7" s="187" t="s">
        <v>111</v>
      </c>
      <c r="B7" s="187">
        <v>15</v>
      </c>
      <c r="C7" s="187" t="s">
        <v>150</v>
      </c>
      <c r="D7" s="187" t="s">
        <v>151</v>
      </c>
      <c r="E7" s="187">
        <v>0.82599999999999996</v>
      </c>
      <c r="F7" s="187">
        <v>3420</v>
      </c>
      <c r="G7" s="187">
        <v>13.597</v>
      </c>
      <c r="H7" s="187">
        <v>5854</v>
      </c>
      <c r="I7" s="187">
        <v>-21.710999999999999</v>
      </c>
      <c r="J7" s="188">
        <v>14.404025423728815</v>
      </c>
      <c r="K7" s="188">
        <v>47.67330169491526</v>
      </c>
      <c r="L7" s="189">
        <f t="shared" si="0"/>
        <v>3.3097207407298455</v>
      </c>
      <c r="M7" s="190">
        <f t="shared" si="1"/>
        <v>11.026974599999999</v>
      </c>
      <c r="N7" s="190">
        <f t="shared" si="2"/>
        <v>-30.957391299999998</v>
      </c>
    </row>
    <row r="8" spans="1:14" s="191" customFormat="1" x14ac:dyDescent="0.2">
      <c r="A8" s="187" t="s">
        <v>111</v>
      </c>
      <c r="B8" s="187">
        <v>16</v>
      </c>
      <c r="C8" s="187" t="s">
        <v>152</v>
      </c>
      <c r="D8" s="187" t="s">
        <v>153</v>
      </c>
      <c r="E8" s="187">
        <v>0.83499999999999996</v>
      </c>
      <c r="F8" s="187">
        <v>3191</v>
      </c>
      <c r="G8" s="187">
        <v>14.042</v>
      </c>
      <c r="H8" s="187">
        <v>6167</v>
      </c>
      <c r="I8" s="187">
        <v>-22.445</v>
      </c>
      <c r="J8" s="188">
        <v>13.314711976047903</v>
      </c>
      <c r="K8" s="188">
        <v>49.886574371257488</v>
      </c>
      <c r="L8" s="189">
        <f t="shared" si="0"/>
        <v>3.7467257617738503</v>
      </c>
      <c r="M8" s="190">
        <f t="shared" si="1"/>
        <v>11.4727756</v>
      </c>
      <c r="N8" s="190">
        <f t="shared" si="2"/>
        <v>-31.690143500000001</v>
      </c>
    </row>
    <row r="9" spans="1:14" s="191" customFormat="1" x14ac:dyDescent="0.2">
      <c r="A9" s="187" t="s">
        <v>111</v>
      </c>
      <c r="B9" s="187">
        <v>17</v>
      </c>
      <c r="C9" s="187" t="s">
        <v>154</v>
      </c>
      <c r="D9" s="187" t="s">
        <v>155</v>
      </c>
      <c r="E9" s="187">
        <v>0.84399999999999997</v>
      </c>
      <c r="F9" s="187">
        <v>3564</v>
      </c>
      <c r="G9" s="187">
        <v>12.827999999999999</v>
      </c>
      <c r="H9" s="187">
        <v>6002</v>
      </c>
      <c r="I9" s="187">
        <v>-20.957999999999998</v>
      </c>
      <c r="J9" s="188">
        <v>14.683241706161137</v>
      </c>
      <c r="K9" s="188">
        <v>47.946195497630328</v>
      </c>
      <c r="L9" s="189">
        <f t="shared" si="0"/>
        <v>3.2653685376242185</v>
      </c>
      <c r="M9" s="190">
        <f t="shared" si="1"/>
        <v>10.2565904</v>
      </c>
      <c r="N9" s="190">
        <f t="shared" si="2"/>
        <v>-30.2056714</v>
      </c>
    </row>
    <row r="10" spans="1:14" s="191" customFormat="1" x14ac:dyDescent="0.2">
      <c r="A10" s="187" t="s">
        <v>111</v>
      </c>
      <c r="B10" s="187">
        <v>18</v>
      </c>
      <c r="C10" s="187" t="s">
        <v>156</v>
      </c>
      <c r="D10" s="187" t="s">
        <v>157</v>
      </c>
      <c r="E10" s="187">
        <v>0.82299999999999995</v>
      </c>
      <c r="F10" s="187">
        <v>3418</v>
      </c>
      <c r="G10" s="187">
        <v>12.914999999999999</v>
      </c>
      <c r="H10" s="187">
        <v>5833</v>
      </c>
      <c r="I10" s="187">
        <v>-21.38</v>
      </c>
      <c r="J10" s="188">
        <v>14.444687727825029</v>
      </c>
      <c r="K10" s="188">
        <v>47.648946051032809</v>
      </c>
      <c r="L10" s="189">
        <f t="shared" si="0"/>
        <v>3.2987176288516018</v>
      </c>
      <c r="M10" s="190">
        <f t="shared" si="1"/>
        <v>10.343746999999999</v>
      </c>
      <c r="N10" s="190">
        <f t="shared" si="2"/>
        <v>-30.626953999999998</v>
      </c>
    </row>
    <row r="11" spans="1:14" s="191" customFormat="1" x14ac:dyDescent="0.2">
      <c r="A11" s="187" t="s">
        <v>111</v>
      </c>
      <c r="B11" s="187">
        <v>19</v>
      </c>
      <c r="C11" s="187" t="s">
        <v>158</v>
      </c>
      <c r="D11" s="187" t="s">
        <v>159</v>
      </c>
      <c r="E11" s="187">
        <v>0.84</v>
      </c>
      <c r="F11" s="187">
        <v>3297</v>
      </c>
      <c r="G11" s="187">
        <v>13.739000000000001</v>
      </c>
      <c r="H11" s="187">
        <v>6059</v>
      </c>
      <c r="I11" s="187">
        <v>-21.936</v>
      </c>
      <c r="J11" s="188">
        <v>13.657269047619048</v>
      </c>
      <c r="K11" s="188">
        <v>48.461238809523813</v>
      </c>
      <c r="L11" s="189">
        <f t="shared" si="0"/>
        <v>3.5483842809681154</v>
      </c>
      <c r="M11" s="190">
        <f t="shared" si="1"/>
        <v>11.169230200000001</v>
      </c>
      <c r="N11" s="190">
        <f t="shared" si="2"/>
        <v>-31.182008799999998</v>
      </c>
    </row>
    <row r="12" spans="1:14" s="191" customFormat="1" x14ac:dyDescent="0.2">
      <c r="A12" s="187" t="s">
        <v>111</v>
      </c>
      <c r="B12" s="187">
        <v>20</v>
      </c>
      <c r="C12" s="187" t="s">
        <v>160</v>
      </c>
      <c r="D12" s="187" t="s">
        <v>161</v>
      </c>
      <c r="E12" s="187">
        <v>0.85</v>
      </c>
      <c r="F12" s="187">
        <v>3450</v>
      </c>
      <c r="G12" s="187">
        <v>13.502000000000001</v>
      </c>
      <c r="H12" s="187">
        <v>6137</v>
      </c>
      <c r="I12" s="187">
        <v>-21.635000000000002</v>
      </c>
      <c r="J12" s="188">
        <v>14.108384117647057</v>
      </c>
      <c r="K12" s="188">
        <v>48.543229411764699</v>
      </c>
      <c r="L12" s="189">
        <f t="shared" si="0"/>
        <v>3.4407363031068758</v>
      </c>
      <c r="M12" s="190">
        <f t="shared" si="1"/>
        <v>10.9318036</v>
      </c>
      <c r="N12" s="190">
        <f t="shared" si="2"/>
        <v>-30.881520500000001</v>
      </c>
    </row>
    <row r="13" spans="1:14" s="191" customFormat="1" x14ac:dyDescent="0.2">
      <c r="A13" s="187" t="s">
        <v>111</v>
      </c>
      <c r="B13" s="187">
        <v>21</v>
      </c>
      <c r="C13" s="187" t="s">
        <v>162</v>
      </c>
      <c r="D13" s="187" t="s">
        <v>163</v>
      </c>
      <c r="E13" s="187">
        <v>0.82599999999999996</v>
      </c>
      <c r="F13" s="187">
        <v>3394</v>
      </c>
      <c r="G13" s="187">
        <v>13.257999999999999</v>
      </c>
      <c r="H13" s="187">
        <v>5934</v>
      </c>
      <c r="I13" s="187">
        <v>-22.277999999999999</v>
      </c>
      <c r="J13" s="188">
        <v>14.329072033898301</v>
      </c>
      <c r="K13" s="188">
        <v>48.305307990314773</v>
      </c>
      <c r="L13" s="189">
        <f t="shared" si="0"/>
        <v>3.3711400065572183</v>
      </c>
      <c r="M13" s="190">
        <f t="shared" si="1"/>
        <v>10.6873644</v>
      </c>
      <c r="N13" s="190">
        <f t="shared" si="2"/>
        <v>-31.523427399999999</v>
      </c>
    </row>
    <row r="14" spans="1:14" s="191" customFormat="1" x14ac:dyDescent="0.2">
      <c r="A14" s="187" t="s">
        <v>111</v>
      </c>
      <c r="B14" s="187">
        <v>22</v>
      </c>
      <c r="C14" s="187" t="s">
        <v>164</v>
      </c>
      <c r="D14" s="187" t="s">
        <v>165</v>
      </c>
      <c r="E14" s="187">
        <v>0.84899999999999998</v>
      </c>
      <c r="F14" s="187">
        <v>3231</v>
      </c>
      <c r="G14" s="187">
        <v>14.006</v>
      </c>
      <c r="H14" s="187">
        <v>6282</v>
      </c>
      <c r="I14" s="187">
        <v>-22.603999999999999</v>
      </c>
      <c r="J14" s="188">
        <v>13.268849234393404</v>
      </c>
      <c r="K14" s="188">
        <v>49.963876089517079</v>
      </c>
      <c r="L14" s="189">
        <f t="shared" si="0"/>
        <v>3.765501831161715</v>
      </c>
      <c r="M14" s="190">
        <f t="shared" si="1"/>
        <v>11.4367108</v>
      </c>
      <c r="N14" s="190">
        <f t="shared" si="2"/>
        <v>-31.8488732</v>
      </c>
    </row>
    <row r="15" spans="1:14" s="191" customFormat="1" x14ac:dyDescent="0.2">
      <c r="A15" s="187" t="s">
        <v>111</v>
      </c>
      <c r="B15" s="187">
        <v>23</v>
      </c>
      <c r="C15" s="187" t="s">
        <v>166</v>
      </c>
      <c r="D15" s="187" t="s">
        <v>167</v>
      </c>
      <c r="E15" s="187">
        <v>0.83499999999999996</v>
      </c>
      <c r="F15" s="187">
        <v>3377</v>
      </c>
      <c r="G15" s="187">
        <v>13.760999999999999</v>
      </c>
      <c r="H15" s="187">
        <v>6084</v>
      </c>
      <c r="I15" s="187">
        <v>-21.939</v>
      </c>
      <c r="J15" s="188">
        <v>14.075838323353294</v>
      </c>
      <c r="K15" s="188">
        <v>49.01744395209581</v>
      </c>
      <c r="L15" s="189">
        <f t="shared" si="0"/>
        <v>3.4823818536456708</v>
      </c>
      <c r="M15" s="190">
        <f t="shared" si="1"/>
        <v>11.191269799999999</v>
      </c>
      <c r="N15" s="190">
        <f t="shared" si="2"/>
        <v>-31.185003699999999</v>
      </c>
    </row>
    <row r="16" spans="1:14" s="191" customFormat="1" x14ac:dyDescent="0.2">
      <c r="A16" s="187" t="s">
        <v>111</v>
      </c>
      <c r="B16" s="187">
        <v>24</v>
      </c>
      <c r="C16" s="187" t="s">
        <v>168</v>
      </c>
      <c r="D16" s="187" t="s">
        <v>169</v>
      </c>
      <c r="E16" s="187">
        <v>0.81</v>
      </c>
      <c r="F16" s="187">
        <v>3273</v>
      </c>
      <c r="G16" s="187">
        <v>13.519</v>
      </c>
      <c r="H16" s="187">
        <v>5679</v>
      </c>
      <c r="I16" s="187">
        <v>-21.733000000000001</v>
      </c>
      <c r="J16" s="188">
        <v>14.127216666666664</v>
      </c>
      <c r="K16" s="188">
        <v>47.237096049382721</v>
      </c>
      <c r="L16" s="189">
        <f t="shared" si="0"/>
        <v>3.3436944561655384</v>
      </c>
      <c r="M16" s="190">
        <f t="shared" si="1"/>
        <v>10.9488342</v>
      </c>
      <c r="N16" s="190">
        <f t="shared" si="2"/>
        <v>-30.9793539</v>
      </c>
    </row>
    <row r="17" spans="1:15" s="191" customFormat="1" x14ac:dyDescent="0.2">
      <c r="A17" s="187" t="s">
        <v>111</v>
      </c>
      <c r="B17" s="187">
        <v>25</v>
      </c>
      <c r="C17" s="187" t="s">
        <v>170</v>
      </c>
      <c r="D17" s="187" t="s">
        <v>171</v>
      </c>
      <c r="E17" s="187">
        <v>0.83499999999999996</v>
      </c>
      <c r="F17" s="187">
        <v>3247</v>
      </c>
      <c r="G17" s="187">
        <v>13.89</v>
      </c>
      <c r="H17" s="187">
        <v>6125</v>
      </c>
      <c r="I17" s="187">
        <v>-22.303000000000001</v>
      </c>
      <c r="J17" s="188">
        <v>13.543417365269461</v>
      </c>
      <c r="K17" s="188">
        <v>49.434240119760481</v>
      </c>
      <c r="L17" s="189">
        <f t="shared" si="0"/>
        <v>3.6500566132244376</v>
      </c>
      <c r="M17" s="190">
        <f t="shared" si="1"/>
        <v>11.320502000000001</v>
      </c>
      <c r="N17" s="190">
        <f t="shared" si="2"/>
        <v>-31.548384900000002</v>
      </c>
    </row>
    <row r="18" spans="1:15" s="191" customFormat="1" x14ac:dyDescent="0.2">
      <c r="A18" s="187" t="s">
        <v>111</v>
      </c>
      <c r="B18" s="187">
        <v>26</v>
      </c>
      <c r="C18" s="187" t="s">
        <v>172</v>
      </c>
      <c r="D18" s="187" t="s">
        <v>173</v>
      </c>
      <c r="E18" s="187">
        <v>0.82799999999999996</v>
      </c>
      <c r="F18" s="187">
        <v>3249</v>
      </c>
      <c r="G18" s="187">
        <v>13.551</v>
      </c>
      <c r="H18" s="187">
        <v>6091</v>
      </c>
      <c r="I18" s="187">
        <v>-22.106000000000002</v>
      </c>
      <c r="J18" s="188">
        <v>13.675572463768116</v>
      </c>
      <c r="K18" s="188">
        <v>49.549100724637682</v>
      </c>
      <c r="L18" s="189">
        <f t="shared" si="0"/>
        <v>3.6231829311652164</v>
      </c>
      <c r="M18" s="190">
        <f t="shared" si="1"/>
        <v>10.9808918</v>
      </c>
      <c r="N18" s="190">
        <f t="shared" si="2"/>
        <v>-31.351719800000001</v>
      </c>
    </row>
    <row r="19" spans="1:15" s="191" customFormat="1" x14ac:dyDescent="0.2">
      <c r="A19" s="187" t="s">
        <v>111</v>
      </c>
      <c r="B19" s="187">
        <v>27</v>
      </c>
      <c r="C19" s="187" t="s">
        <v>174</v>
      </c>
      <c r="D19" s="187" t="s">
        <v>175</v>
      </c>
      <c r="E19" s="187">
        <v>0.82299999999999995</v>
      </c>
      <c r="F19" s="187">
        <v>3282</v>
      </c>
      <c r="G19" s="187">
        <v>13.856</v>
      </c>
      <c r="H19" s="187">
        <v>5999</v>
      </c>
      <c r="I19" s="187">
        <v>-22.042999999999999</v>
      </c>
      <c r="J19" s="188">
        <v>13.918540097205344</v>
      </c>
      <c r="K19" s="188">
        <v>49.181862089914944</v>
      </c>
      <c r="L19" s="189">
        <f t="shared" si="0"/>
        <v>3.5335503397938983</v>
      </c>
      <c r="M19" s="190">
        <f t="shared" si="1"/>
        <v>11.286440799999999</v>
      </c>
      <c r="N19" s="190">
        <f t="shared" si="2"/>
        <v>-31.2888269</v>
      </c>
    </row>
    <row r="20" spans="1:15" s="191" customFormat="1" x14ac:dyDescent="0.2">
      <c r="A20" s="187" t="s">
        <v>111</v>
      </c>
      <c r="B20" s="187">
        <v>28</v>
      </c>
      <c r="C20" s="187" t="s">
        <v>176</v>
      </c>
      <c r="D20" s="187" t="s">
        <v>177</v>
      </c>
      <c r="E20" s="187">
        <v>0.84099999999999997</v>
      </c>
      <c r="F20" s="187">
        <v>3469</v>
      </c>
      <c r="G20" s="187">
        <v>13.516999999999999</v>
      </c>
      <c r="H20" s="187">
        <v>6067</v>
      </c>
      <c r="I20" s="187">
        <v>-21.655000000000001</v>
      </c>
      <c r="J20" s="188">
        <v>14.371614744351962</v>
      </c>
      <c r="K20" s="188">
        <v>48.748924375743165</v>
      </c>
      <c r="L20" s="189">
        <f>K20/J20</f>
        <v>3.3920283310475927</v>
      </c>
      <c r="M20" s="190">
        <f t="shared" si="1"/>
        <v>10.9468306</v>
      </c>
      <c r="N20" s="190">
        <f t="shared" si="2"/>
        <v>-30.901486500000001</v>
      </c>
    </row>
    <row r="21" spans="1:15" s="191" customFormat="1" x14ac:dyDescent="0.2">
      <c r="A21" s="187" t="s">
        <v>111</v>
      </c>
      <c r="B21" s="187">
        <v>29</v>
      </c>
      <c r="C21" s="187" t="s">
        <v>178</v>
      </c>
      <c r="D21" s="187" t="s">
        <v>179</v>
      </c>
      <c r="E21" s="187">
        <v>0.84299999999999997</v>
      </c>
      <c r="F21" s="187">
        <v>3388</v>
      </c>
      <c r="G21" s="187">
        <v>13.539</v>
      </c>
      <c r="H21" s="187">
        <v>6024</v>
      </c>
      <c r="I21" s="187">
        <v>-21.82</v>
      </c>
      <c r="J21" s="188">
        <v>14.017842823250296</v>
      </c>
      <c r="K21" s="188">
        <v>48.1862521945433</v>
      </c>
      <c r="L21" s="189">
        <f t="shared" ref="L21:L73" si="3">K21/J21</f>
        <v>3.4374941139032136</v>
      </c>
      <c r="M21" s="190">
        <f t="shared" si="1"/>
        <v>10.9688702</v>
      </c>
      <c r="N21" s="190">
        <f t="shared" si="2"/>
        <v>-31.066206000000001</v>
      </c>
    </row>
    <row r="22" spans="1:15" s="191" customFormat="1" x14ac:dyDescent="0.2">
      <c r="A22" s="187" t="s">
        <v>111</v>
      </c>
      <c r="B22" s="187">
        <v>30</v>
      </c>
      <c r="C22" s="187" t="s">
        <v>180</v>
      </c>
      <c r="D22" s="187" t="s">
        <v>181</v>
      </c>
      <c r="E22" s="187">
        <v>0.83399999999999996</v>
      </c>
      <c r="F22" s="187">
        <v>3361</v>
      </c>
      <c r="G22" s="187">
        <v>13.651</v>
      </c>
      <c r="H22" s="187">
        <v>6134</v>
      </c>
      <c r="I22" s="187">
        <v>-22.152000000000001</v>
      </c>
      <c r="J22" s="188">
        <v>14.029302757793763</v>
      </c>
      <c r="K22" s="188">
        <v>49.582638249400482</v>
      </c>
      <c r="L22" s="189">
        <f t="shared" si="3"/>
        <v>3.5342197046717527</v>
      </c>
      <c r="M22" s="190">
        <f t="shared" si="1"/>
        <v>11.0810718</v>
      </c>
      <c r="N22" s="190">
        <f t="shared" si="2"/>
        <v>-31.3976416</v>
      </c>
    </row>
    <row r="23" spans="1:15" s="191" customFormat="1" x14ac:dyDescent="0.2">
      <c r="A23" s="187" t="s">
        <v>111</v>
      </c>
      <c r="B23" s="187">
        <v>31</v>
      </c>
      <c r="C23" s="187" t="s">
        <v>182</v>
      </c>
      <c r="D23" s="187" t="s">
        <v>183</v>
      </c>
      <c r="E23" s="187">
        <v>0.84899999999999998</v>
      </c>
      <c r="F23" s="187">
        <v>3219</v>
      </c>
      <c r="G23" s="187">
        <v>13.941000000000001</v>
      </c>
      <c r="H23" s="187">
        <v>6193</v>
      </c>
      <c r="I23" s="187">
        <v>-22.402999999999999</v>
      </c>
      <c r="J23" s="188">
        <v>13.240998233215548</v>
      </c>
      <c r="K23" s="188">
        <v>49.225471378091875</v>
      </c>
      <c r="L23" s="189">
        <f t="shared" si="3"/>
        <v>3.7176556110858701</v>
      </c>
      <c r="M23" s="190">
        <f t="shared" si="1"/>
        <v>11.371593800000001</v>
      </c>
      <c r="N23" s="190">
        <f t="shared" si="2"/>
        <v>-31.648214899999999</v>
      </c>
    </row>
    <row r="24" spans="1:15" s="191" customFormat="1" x14ac:dyDescent="0.2">
      <c r="A24" s="187" t="s">
        <v>111</v>
      </c>
      <c r="B24" s="187">
        <v>32</v>
      </c>
      <c r="C24" s="187" t="s">
        <v>184</v>
      </c>
      <c r="D24" s="187" t="s">
        <v>185</v>
      </c>
      <c r="E24" s="187">
        <v>0.84799999999999998</v>
      </c>
      <c r="F24" s="187">
        <v>3491</v>
      </c>
      <c r="G24" s="187">
        <v>13.673999999999999</v>
      </c>
      <c r="H24" s="187">
        <v>5971</v>
      </c>
      <c r="I24" s="187">
        <v>-21.539000000000001</v>
      </c>
      <c r="J24" s="188">
        <v>14.348552476415094</v>
      </c>
      <c r="K24" s="188">
        <v>47.549824174528304</v>
      </c>
      <c r="L24" s="189">
        <f t="shared" si="3"/>
        <v>3.3139108807447011</v>
      </c>
      <c r="M24" s="190">
        <f t="shared" si="1"/>
        <v>11.1041132</v>
      </c>
      <c r="N24" s="190">
        <f t="shared" si="2"/>
        <v>-30.7856837</v>
      </c>
    </row>
    <row r="25" spans="1:15" s="191" customFormat="1" x14ac:dyDescent="0.2">
      <c r="A25" s="187" t="s">
        <v>111</v>
      </c>
      <c r="B25" s="187">
        <v>33</v>
      </c>
      <c r="C25" s="187" t="s">
        <v>184</v>
      </c>
      <c r="D25" s="187" t="s">
        <v>186</v>
      </c>
      <c r="E25" s="187">
        <v>0.82799999999999996</v>
      </c>
      <c r="F25" s="187">
        <v>3409</v>
      </c>
      <c r="G25" s="187">
        <v>13.621</v>
      </c>
      <c r="H25" s="187">
        <v>5840</v>
      </c>
      <c r="I25" s="187">
        <v>-21.542999999999999</v>
      </c>
      <c r="J25" s="188">
        <v>14.365091183574879</v>
      </c>
      <c r="K25" s="188">
        <v>47.502825241545892</v>
      </c>
      <c r="L25" s="189">
        <f t="shared" si="3"/>
        <v>3.3068237879242197</v>
      </c>
      <c r="M25" s="190">
        <f t="shared" si="1"/>
        <v>11.0510178</v>
      </c>
      <c r="N25" s="190">
        <f t="shared" si="2"/>
        <v>-30.7896769</v>
      </c>
    </row>
    <row r="26" spans="1:15" s="191" customFormat="1" x14ac:dyDescent="0.2">
      <c r="A26" s="187" t="s">
        <v>111</v>
      </c>
      <c r="B26" s="187">
        <v>40</v>
      </c>
      <c r="C26" s="187" t="s">
        <v>187</v>
      </c>
      <c r="D26" s="187" t="s">
        <v>188</v>
      </c>
      <c r="E26" s="187">
        <v>0.82199999999999995</v>
      </c>
      <c r="F26" s="187">
        <v>3064</v>
      </c>
      <c r="G26" s="187">
        <v>14.074</v>
      </c>
      <c r="H26" s="187">
        <v>5988</v>
      </c>
      <c r="I26" s="187">
        <v>-22.425000000000001</v>
      </c>
      <c r="J26" s="188">
        <v>13.039121046228711</v>
      </c>
      <c r="K26" s="188">
        <v>49.279897080291974</v>
      </c>
      <c r="L26" s="189">
        <f t="shared" si="3"/>
        <v>3.7793879591711543</v>
      </c>
      <c r="M26" s="190">
        <f t="shared" si="1"/>
        <v>11.5048332</v>
      </c>
      <c r="N26" s="190">
        <f t="shared" si="2"/>
        <v>-31.670177500000001</v>
      </c>
    </row>
    <row r="27" spans="1:15" s="191" customFormat="1" x14ac:dyDescent="0.2">
      <c r="A27" s="187" t="s">
        <v>111</v>
      </c>
      <c r="B27" s="187">
        <v>41</v>
      </c>
      <c r="C27" s="187" t="s">
        <v>189</v>
      </c>
      <c r="D27" s="187" t="s">
        <v>190</v>
      </c>
      <c r="E27" s="187">
        <v>0.82399999999999995</v>
      </c>
      <c r="F27" s="187">
        <v>3166</v>
      </c>
      <c r="G27" s="187">
        <v>13.725</v>
      </c>
      <c r="H27" s="187">
        <v>6123</v>
      </c>
      <c r="I27" s="187">
        <v>-22.495000000000001</v>
      </c>
      <c r="J27" s="188">
        <v>13.401330703883495</v>
      </c>
      <c r="K27" s="188">
        <v>50.028431674757293</v>
      </c>
      <c r="L27" s="189">
        <f t="shared" si="3"/>
        <v>3.7330943307189517</v>
      </c>
      <c r="M27" s="190">
        <f t="shared" si="1"/>
        <v>11.155205</v>
      </c>
      <c r="N27" s="190">
        <f t="shared" si="2"/>
        <v>-31.7400585</v>
      </c>
    </row>
    <row r="28" spans="1:15" s="191" customFormat="1" x14ac:dyDescent="0.2">
      <c r="A28" s="192" t="s">
        <v>111</v>
      </c>
      <c r="B28" s="192">
        <v>42</v>
      </c>
      <c r="C28" s="192" t="s">
        <v>191</v>
      </c>
      <c r="D28" s="192" t="s">
        <v>192</v>
      </c>
      <c r="E28" s="192">
        <v>0.80300000000000005</v>
      </c>
      <c r="F28" s="193">
        <v>6217</v>
      </c>
      <c r="G28" s="193">
        <v>11.678000000000001</v>
      </c>
      <c r="H28" s="193">
        <v>10802</v>
      </c>
      <c r="I28" s="193">
        <v>-15.375</v>
      </c>
      <c r="J28" s="194">
        <v>26.299810709838106</v>
      </c>
      <c r="K28" s="194">
        <v>94.74156612702366</v>
      </c>
      <c r="L28" s="189">
        <f t="shared" si="3"/>
        <v>3.6023668448527348</v>
      </c>
      <c r="M28" s="190"/>
      <c r="N28" s="190"/>
      <c r="O28" s="193" t="s">
        <v>361</v>
      </c>
    </row>
    <row r="29" spans="1:15" s="191" customFormat="1" x14ac:dyDescent="0.2">
      <c r="A29" s="187" t="s">
        <v>111</v>
      </c>
      <c r="B29" s="187">
        <v>43</v>
      </c>
      <c r="C29" s="187" t="s">
        <v>193</v>
      </c>
      <c r="D29" s="187" t="s">
        <v>194</v>
      </c>
      <c r="E29" s="187">
        <v>0.83799999999999997</v>
      </c>
      <c r="F29" s="191">
        <v>3403</v>
      </c>
      <c r="G29" s="191">
        <v>13.513999999999999</v>
      </c>
      <c r="H29" s="191">
        <v>5934</v>
      </c>
      <c r="I29" s="191">
        <v>-21.695</v>
      </c>
      <c r="J29" s="188">
        <v>14.186131264916465</v>
      </c>
      <c r="K29" s="188">
        <v>47.727381264916474</v>
      </c>
      <c r="L29" s="189">
        <f t="shared" si="3"/>
        <v>3.3643690710060206</v>
      </c>
      <c r="M29" s="190">
        <f t="shared" si="1"/>
        <v>10.943825199999999</v>
      </c>
      <c r="N29" s="190">
        <f t="shared" si="2"/>
        <v>-30.941418500000001</v>
      </c>
    </row>
    <row r="30" spans="1:15" s="191" customFormat="1" x14ac:dyDescent="0.2">
      <c r="A30" s="187" t="s">
        <v>111</v>
      </c>
      <c r="B30" s="187">
        <v>44</v>
      </c>
      <c r="C30" s="187" t="s">
        <v>195</v>
      </c>
      <c r="D30" s="187" t="s">
        <v>196</v>
      </c>
      <c r="E30" s="187">
        <v>0.80200000000000005</v>
      </c>
      <c r="F30" s="191">
        <v>3244</v>
      </c>
      <c r="G30" s="191">
        <v>12.808999999999999</v>
      </c>
      <c r="H30" s="191">
        <v>5799</v>
      </c>
      <c r="I30" s="191">
        <v>-21.791</v>
      </c>
      <c r="J30" s="188">
        <v>14.171584788029923</v>
      </c>
      <c r="K30" s="188">
        <v>48.797465087281793</v>
      </c>
      <c r="L30" s="189">
        <f t="shared" si="3"/>
        <v>3.4433315551623229</v>
      </c>
      <c r="M30" s="190">
        <f t="shared" si="1"/>
        <v>10.2375562</v>
      </c>
      <c r="N30" s="190">
        <f t="shared" si="2"/>
        <v>-31.037255300000002</v>
      </c>
    </row>
    <row r="31" spans="1:15" s="191" customFormat="1" x14ac:dyDescent="0.2">
      <c r="A31" s="195" t="s">
        <v>111</v>
      </c>
      <c r="B31" s="195">
        <v>45</v>
      </c>
      <c r="C31" s="195" t="s">
        <v>197</v>
      </c>
      <c r="D31" s="195" t="s">
        <v>198</v>
      </c>
      <c r="E31" s="195">
        <v>0.80900000000000005</v>
      </c>
      <c r="F31" s="191">
        <v>3091</v>
      </c>
      <c r="G31" s="191">
        <v>13.294</v>
      </c>
      <c r="H31" s="191">
        <v>5957</v>
      </c>
      <c r="I31" s="191">
        <v>-22.454000000000001</v>
      </c>
      <c r="J31" s="188">
        <v>13.382295426452407</v>
      </c>
      <c r="K31" s="188">
        <v>49.706765018541404</v>
      </c>
      <c r="L31" s="189">
        <f t="shared" si="3"/>
        <v>3.7143676353376147</v>
      </c>
      <c r="M31" s="190">
        <f t="shared" si="1"/>
        <v>10.7234292</v>
      </c>
      <c r="N31" s="190">
        <f t="shared" si="2"/>
        <v>-31.699128200000001</v>
      </c>
      <c r="O31" s="196" t="s">
        <v>362</v>
      </c>
    </row>
    <row r="32" spans="1:15" s="191" customFormat="1" x14ac:dyDescent="0.2">
      <c r="A32" s="187" t="s">
        <v>111</v>
      </c>
      <c r="B32" s="187">
        <v>46</v>
      </c>
      <c r="C32" s="187" t="s">
        <v>199</v>
      </c>
      <c r="D32" s="187" t="s">
        <v>200</v>
      </c>
      <c r="E32" s="187">
        <v>0.81299999999999994</v>
      </c>
      <c r="F32" s="191">
        <v>2512</v>
      </c>
      <c r="G32" s="191">
        <v>14.377000000000001</v>
      </c>
      <c r="H32" s="191">
        <v>6510</v>
      </c>
      <c r="I32" s="191">
        <v>-23.382999999999999</v>
      </c>
      <c r="J32" s="188">
        <v>10.836299507995079</v>
      </c>
      <c r="K32" s="188">
        <v>54.166421156211563</v>
      </c>
      <c r="L32" s="189">
        <f t="shared" si="3"/>
        <v>4.998608714741346</v>
      </c>
      <c r="M32" s="190">
        <f t="shared" si="1"/>
        <v>11.808378600000001</v>
      </c>
      <c r="N32" s="190">
        <f t="shared" si="2"/>
        <v>-32.626548900000003</v>
      </c>
    </row>
    <row r="33" spans="1:14" s="191" customFormat="1" x14ac:dyDescent="0.2">
      <c r="A33" s="187" t="s">
        <v>111</v>
      </c>
      <c r="B33" s="187">
        <v>47</v>
      </c>
      <c r="C33" s="187" t="s">
        <v>201</v>
      </c>
      <c r="D33" s="187" t="s">
        <v>202</v>
      </c>
      <c r="E33" s="187">
        <v>0.83899999999999997</v>
      </c>
      <c r="F33" s="191">
        <v>2916</v>
      </c>
      <c r="G33" s="191">
        <v>13.638999999999999</v>
      </c>
      <c r="H33" s="191">
        <v>6553</v>
      </c>
      <c r="I33" s="191">
        <v>-22.731000000000002</v>
      </c>
      <c r="J33" s="188">
        <v>12.150591775923719</v>
      </c>
      <c r="K33" s="188">
        <v>52.911580214541118</v>
      </c>
      <c r="L33" s="189">
        <f t="shared" si="3"/>
        <v>4.3546504722004498</v>
      </c>
      <c r="M33" s="190">
        <f t="shared" si="1"/>
        <v>11.0690502</v>
      </c>
      <c r="N33" s="190">
        <f t="shared" si="2"/>
        <v>-31.975657300000002</v>
      </c>
    </row>
    <row r="34" spans="1:14" s="191" customFormat="1" x14ac:dyDescent="0.2">
      <c r="A34" s="187" t="s">
        <v>111</v>
      </c>
      <c r="B34" s="187">
        <v>48</v>
      </c>
      <c r="C34" s="187" t="s">
        <v>203</v>
      </c>
      <c r="D34" s="187" t="s">
        <v>204</v>
      </c>
      <c r="E34" s="187">
        <v>0.80300000000000005</v>
      </c>
      <c r="F34" s="191">
        <v>2173</v>
      </c>
      <c r="G34" s="191">
        <v>13.801</v>
      </c>
      <c r="H34" s="191">
        <v>6454</v>
      </c>
      <c r="I34" s="191">
        <v>-24.844000000000001</v>
      </c>
      <c r="J34" s="188">
        <v>9.5214028642590272</v>
      </c>
      <c r="K34" s="188">
        <v>54.334016313823156</v>
      </c>
      <c r="L34" s="189">
        <f t="shared" si="3"/>
        <v>5.7065137447108247</v>
      </c>
      <c r="M34" s="190">
        <f t="shared" si="1"/>
        <v>11.231341800000001</v>
      </c>
      <c r="N34" s="190">
        <f t="shared" si="2"/>
        <v>-34.085065200000003</v>
      </c>
    </row>
    <row r="35" spans="1:14" s="191" customFormat="1" x14ac:dyDescent="0.2">
      <c r="A35" s="187" t="s">
        <v>111</v>
      </c>
      <c r="B35" s="187">
        <v>49</v>
      </c>
      <c r="C35" s="187" t="s">
        <v>205</v>
      </c>
      <c r="D35" s="187" t="s">
        <v>206</v>
      </c>
      <c r="E35" s="187">
        <v>0.82799999999999996</v>
      </c>
      <c r="F35" s="191">
        <v>3243</v>
      </c>
      <c r="G35" s="191">
        <v>13.285</v>
      </c>
      <c r="H35" s="191">
        <v>6081</v>
      </c>
      <c r="I35" s="191">
        <v>-22.131</v>
      </c>
      <c r="J35" s="188">
        <v>13.702603864734296</v>
      </c>
      <c r="K35" s="188">
        <v>49.551884299516907</v>
      </c>
      <c r="L35" s="189">
        <f t="shared" si="3"/>
        <v>3.6162385477001275</v>
      </c>
      <c r="M35" s="190">
        <f t="shared" si="1"/>
        <v>10.714413</v>
      </c>
      <c r="N35" s="190">
        <f t="shared" si="2"/>
        <v>-31.376677300000001</v>
      </c>
    </row>
    <row r="36" spans="1:14" s="191" customFormat="1" x14ac:dyDescent="0.2">
      <c r="A36" s="187" t="s">
        <v>111</v>
      </c>
      <c r="B36" s="187">
        <v>50</v>
      </c>
      <c r="C36" s="187" t="s">
        <v>207</v>
      </c>
      <c r="D36" s="187" t="s">
        <v>208</v>
      </c>
      <c r="E36" s="187">
        <v>0.84299999999999997</v>
      </c>
      <c r="F36" s="191">
        <v>3114</v>
      </c>
      <c r="G36" s="191">
        <v>13.351000000000001</v>
      </c>
      <c r="H36" s="191">
        <v>6415</v>
      </c>
      <c r="I36" s="191">
        <v>-23.253</v>
      </c>
      <c r="J36" s="188">
        <v>12.90829240806643</v>
      </c>
      <c r="K36" s="188">
        <v>51.494788493475681</v>
      </c>
      <c r="L36" s="189">
        <f t="shared" si="3"/>
        <v>3.9892796712054985</v>
      </c>
      <c r="M36" s="190">
        <f t="shared" si="1"/>
        <v>10.7805318</v>
      </c>
      <c r="N36" s="190">
        <f t="shared" si="2"/>
        <v>-32.496769900000004</v>
      </c>
    </row>
    <row r="37" spans="1:14" s="191" customFormat="1" x14ac:dyDescent="0.2">
      <c r="A37" s="187" t="s">
        <v>111</v>
      </c>
      <c r="B37" s="187">
        <v>51</v>
      </c>
      <c r="C37" s="187" t="s">
        <v>209</v>
      </c>
      <c r="D37" s="187" t="s">
        <v>210</v>
      </c>
      <c r="E37" s="187">
        <v>0.84499999999999997</v>
      </c>
      <c r="F37" s="191">
        <v>3356</v>
      </c>
      <c r="G37" s="191">
        <v>13.862</v>
      </c>
      <c r="H37" s="191">
        <v>6188</v>
      </c>
      <c r="I37" s="191">
        <v>-22.15</v>
      </c>
      <c r="J37" s="188">
        <v>13.897298224852072</v>
      </c>
      <c r="K37" s="188">
        <v>49.548842248520707</v>
      </c>
      <c r="L37" s="189">
        <f t="shared" si="3"/>
        <v>3.5653579168297744</v>
      </c>
      <c r="M37" s="190">
        <f t="shared" si="1"/>
        <v>11.2924516</v>
      </c>
      <c r="N37" s="190">
        <f t="shared" si="2"/>
        <v>-31.395644999999998</v>
      </c>
    </row>
    <row r="38" spans="1:14" s="191" customFormat="1" x14ac:dyDescent="0.2">
      <c r="A38" s="187" t="s">
        <v>111</v>
      </c>
      <c r="B38" s="187">
        <v>52</v>
      </c>
      <c r="C38" s="187" t="s">
        <v>211</v>
      </c>
      <c r="D38" s="187" t="s">
        <v>212</v>
      </c>
      <c r="E38" s="187">
        <v>0.83799999999999997</v>
      </c>
      <c r="F38" s="191">
        <v>3330</v>
      </c>
      <c r="G38" s="191">
        <v>13.747</v>
      </c>
      <c r="H38" s="191">
        <v>6089</v>
      </c>
      <c r="I38" s="191">
        <v>-21.640999999999998</v>
      </c>
      <c r="J38" s="188">
        <v>13.883287589498808</v>
      </c>
      <c r="K38" s="188">
        <v>49.009391885441531</v>
      </c>
      <c r="L38" s="189">
        <f t="shared" si="3"/>
        <v>3.5300998822866556</v>
      </c>
      <c r="M38" s="190">
        <f t="shared" si="1"/>
        <v>11.1772446</v>
      </c>
      <c r="N38" s="190">
        <f t="shared" si="2"/>
        <v>-30.887510299999999</v>
      </c>
    </row>
    <row r="39" spans="1:14" s="191" customFormat="1" x14ac:dyDescent="0.2">
      <c r="A39" s="187" t="s">
        <v>111</v>
      </c>
      <c r="B39" s="187">
        <v>53</v>
      </c>
      <c r="C39" s="187" t="s">
        <v>213</v>
      </c>
      <c r="D39" s="187" t="s">
        <v>214</v>
      </c>
      <c r="E39" s="187">
        <v>0.82299999999999995</v>
      </c>
      <c r="F39" s="191">
        <v>3174</v>
      </c>
      <c r="G39" s="191">
        <v>13.590999999999999</v>
      </c>
      <c r="H39" s="191">
        <v>6156</v>
      </c>
      <c r="I39" s="191">
        <v>-21.363</v>
      </c>
      <c r="J39" s="188">
        <v>13.492402187120293</v>
      </c>
      <c r="K39" s="188">
        <v>50.510342648845686</v>
      </c>
      <c r="L39" s="189">
        <f t="shared" si="3"/>
        <v>3.7436137722801011</v>
      </c>
      <c r="M39" s="190">
        <f t="shared" si="1"/>
        <v>11.020963799999999</v>
      </c>
      <c r="N39" s="190">
        <f t="shared" si="2"/>
        <v>-30.609982899999999</v>
      </c>
    </row>
    <row r="40" spans="1:14" s="191" customFormat="1" x14ac:dyDescent="0.2">
      <c r="A40" s="187" t="s">
        <v>111</v>
      </c>
      <c r="B40" s="187">
        <v>54</v>
      </c>
      <c r="C40" s="187" t="s">
        <v>215</v>
      </c>
      <c r="D40" s="187" t="s">
        <v>216</v>
      </c>
      <c r="E40" s="187">
        <v>0.82599999999999996</v>
      </c>
      <c r="F40" s="191">
        <v>2924</v>
      </c>
      <c r="G40" s="191">
        <v>13.727</v>
      </c>
      <c r="H40" s="191">
        <v>6328</v>
      </c>
      <c r="I40" s="191">
        <v>-21.100999999999999</v>
      </c>
      <c r="J40" s="188">
        <v>12.383124697336562</v>
      </c>
      <c r="K40" s="188">
        <v>51.687518280871672</v>
      </c>
      <c r="L40" s="189">
        <f t="shared" si="3"/>
        <v>4.1740287321817036</v>
      </c>
      <c r="M40" s="190">
        <f t="shared" si="1"/>
        <v>11.157208600000001</v>
      </c>
      <c r="N40" s="190">
        <f t="shared" si="2"/>
        <v>-30.348428299999998</v>
      </c>
    </row>
    <row r="41" spans="1:14" s="191" customFormat="1" x14ac:dyDescent="0.2">
      <c r="A41" s="187" t="s">
        <v>111</v>
      </c>
      <c r="B41" s="187">
        <v>55</v>
      </c>
      <c r="C41" s="187" t="s">
        <v>217</v>
      </c>
      <c r="D41" s="187" t="s">
        <v>218</v>
      </c>
      <c r="E41" s="187">
        <v>0.80800000000000005</v>
      </c>
      <c r="F41" s="191">
        <v>2209</v>
      </c>
      <c r="G41" s="191">
        <v>12.765000000000001</v>
      </c>
      <c r="H41" s="191">
        <v>6799</v>
      </c>
      <c r="I41" s="191">
        <v>-24.707000000000001</v>
      </c>
      <c r="J41" s="188">
        <v>9.5886992574257413</v>
      </c>
      <c r="K41" s="188">
        <v>56.848483415841578</v>
      </c>
      <c r="L41" s="189">
        <f t="shared" si="3"/>
        <v>5.928696050386252</v>
      </c>
      <c r="M41" s="190">
        <f t="shared" si="1"/>
        <v>10.193477000000001</v>
      </c>
      <c r="N41" s="190">
        <f t="shared" si="2"/>
        <v>-33.948298100000002</v>
      </c>
    </row>
    <row r="42" spans="1:14" s="191" customFormat="1" x14ac:dyDescent="0.2">
      <c r="A42" s="187" t="s">
        <v>111</v>
      </c>
      <c r="B42" s="187">
        <v>56</v>
      </c>
      <c r="C42" s="187" t="s">
        <v>219</v>
      </c>
      <c r="D42" s="187" t="s">
        <v>220</v>
      </c>
      <c r="E42" s="187">
        <v>0.84699999999999998</v>
      </c>
      <c r="F42" s="191">
        <v>3258</v>
      </c>
      <c r="G42" s="191">
        <v>12.603</v>
      </c>
      <c r="H42" s="191">
        <v>6166</v>
      </c>
      <c r="I42" s="191">
        <v>-21.204999999999998</v>
      </c>
      <c r="J42" s="188">
        <v>13.473861275088547</v>
      </c>
      <c r="K42" s="188">
        <v>49.265174380165291</v>
      </c>
      <c r="L42" s="189">
        <f t="shared" si="3"/>
        <v>3.6563516110448844</v>
      </c>
      <c r="M42" s="190">
        <f t="shared" si="1"/>
        <v>10.0311854</v>
      </c>
      <c r="N42" s="190">
        <f t="shared" si="2"/>
        <v>-30.452251499999999</v>
      </c>
    </row>
    <row r="43" spans="1:14" s="191" customFormat="1" x14ac:dyDescent="0.2">
      <c r="A43" s="187" t="s">
        <v>111</v>
      </c>
      <c r="B43" s="187">
        <v>57</v>
      </c>
      <c r="C43" s="187" t="s">
        <v>221</v>
      </c>
      <c r="D43" s="187" t="s">
        <v>222</v>
      </c>
      <c r="E43" s="187">
        <v>0.80800000000000005</v>
      </c>
      <c r="F43" s="191">
        <v>3111</v>
      </c>
      <c r="G43" s="191">
        <v>13.148</v>
      </c>
      <c r="H43" s="191">
        <v>6122</v>
      </c>
      <c r="I43" s="191">
        <v>-22.838999999999999</v>
      </c>
      <c r="J43" s="188">
        <v>13.473246905940591</v>
      </c>
      <c r="K43" s="188">
        <v>50.967392574257417</v>
      </c>
      <c r="L43" s="189">
        <f t="shared" si="3"/>
        <v>3.7828589448461005</v>
      </c>
      <c r="M43" s="190">
        <f t="shared" si="1"/>
        <v>10.577166399999999</v>
      </c>
      <c r="N43" s="190">
        <f t="shared" si="2"/>
        <v>-32.083473699999999</v>
      </c>
    </row>
    <row r="44" spans="1:14" s="191" customFormat="1" x14ac:dyDescent="0.2">
      <c r="A44" s="187" t="s">
        <v>111</v>
      </c>
      <c r="B44" s="187">
        <v>58</v>
      </c>
      <c r="C44" s="187" t="s">
        <v>223</v>
      </c>
      <c r="D44" s="187" t="s">
        <v>224</v>
      </c>
      <c r="E44" s="187">
        <v>0.80900000000000005</v>
      </c>
      <c r="F44" s="191">
        <v>3179</v>
      </c>
      <c r="G44" s="191">
        <v>13.385999999999999</v>
      </c>
      <c r="H44" s="191">
        <v>5954</v>
      </c>
      <c r="I44" s="191">
        <v>-22.169</v>
      </c>
      <c r="J44" s="188">
        <v>13.758690358467243</v>
      </c>
      <c r="K44" s="188">
        <v>49.610256860321385</v>
      </c>
      <c r="L44" s="189">
        <f t="shared" si="3"/>
        <v>3.6057397592199401</v>
      </c>
      <c r="M44" s="190">
        <f t="shared" si="1"/>
        <v>10.8155948</v>
      </c>
      <c r="N44" s="190">
        <f t="shared" si="2"/>
        <v>-31.414612699999999</v>
      </c>
    </row>
    <row r="45" spans="1:14" s="191" customFormat="1" x14ac:dyDescent="0.2">
      <c r="A45" s="187" t="s">
        <v>111</v>
      </c>
      <c r="B45" s="187">
        <v>59</v>
      </c>
      <c r="C45" s="187" t="s">
        <v>225</v>
      </c>
      <c r="D45" s="187" t="s">
        <v>226</v>
      </c>
      <c r="E45" s="187">
        <v>0.82799999999999996</v>
      </c>
      <c r="F45" s="191">
        <v>3226</v>
      </c>
      <c r="G45" s="191">
        <v>13.193</v>
      </c>
      <c r="H45" s="191">
        <v>6152</v>
      </c>
      <c r="I45" s="191">
        <v>-22.495999999999999</v>
      </c>
      <c r="J45" s="188">
        <v>13.6245615942029</v>
      </c>
      <c r="K45" s="188">
        <v>50.183059903381647</v>
      </c>
      <c r="L45" s="189">
        <f t="shared" si="3"/>
        <v>3.6832788751701178</v>
      </c>
      <c r="M45" s="190">
        <f t="shared" si="1"/>
        <v>10.622247399999999</v>
      </c>
      <c r="N45" s="190">
        <f t="shared" si="2"/>
        <v>-31.741056799999999</v>
      </c>
    </row>
    <row r="46" spans="1:14" s="191" customFormat="1" x14ac:dyDescent="0.2">
      <c r="A46" s="187" t="s">
        <v>111</v>
      </c>
      <c r="B46" s="187">
        <v>60</v>
      </c>
      <c r="C46" s="187" t="s">
        <v>225</v>
      </c>
      <c r="D46" s="187" t="s">
        <v>227</v>
      </c>
      <c r="E46" s="187">
        <v>0.83699999999999997</v>
      </c>
      <c r="F46" s="191">
        <v>3209</v>
      </c>
      <c r="G46" s="191">
        <v>13.201000000000001</v>
      </c>
      <c r="H46" s="191">
        <v>6222</v>
      </c>
      <c r="I46" s="191">
        <v>-22.585000000000001</v>
      </c>
      <c r="J46" s="188">
        <v>13.423069892473116</v>
      </c>
      <c r="K46" s="188">
        <v>50.263371206690564</v>
      </c>
      <c r="L46" s="189">
        <f t="shared" si="3"/>
        <v>3.7445511056211789</v>
      </c>
      <c r="M46" s="190">
        <f t="shared" si="1"/>
        <v>10.630261800000001</v>
      </c>
      <c r="N46" s="190">
        <f t="shared" si="2"/>
        <v>-31.829905499999999</v>
      </c>
    </row>
    <row r="47" spans="1:14" s="191" customFormat="1" x14ac:dyDescent="0.2">
      <c r="A47" s="187" t="s">
        <v>111</v>
      </c>
      <c r="B47" s="187">
        <v>61</v>
      </c>
      <c r="C47" s="187" t="s">
        <v>228</v>
      </c>
      <c r="D47" s="187" t="s">
        <v>229</v>
      </c>
      <c r="E47" s="187">
        <v>0.84799999999999998</v>
      </c>
      <c r="F47" s="191">
        <v>3364</v>
      </c>
      <c r="G47" s="191">
        <v>13.255000000000001</v>
      </c>
      <c r="H47" s="191">
        <v>6215</v>
      </c>
      <c r="I47" s="191">
        <v>-22.358000000000001</v>
      </c>
      <c r="J47" s="188">
        <v>13.882402712264152</v>
      </c>
      <c r="K47" s="188">
        <v>49.54410129716981</v>
      </c>
      <c r="L47" s="189">
        <f t="shared" si="3"/>
        <v>3.5688419594254377</v>
      </c>
      <c r="M47" s="190">
        <f t="shared" si="1"/>
        <v>10.684359000000001</v>
      </c>
      <c r="N47" s="190">
        <f t="shared" si="2"/>
        <v>-31.6032914</v>
      </c>
    </row>
    <row r="48" spans="1:14" s="191" customFormat="1" x14ac:dyDescent="0.2">
      <c r="A48" s="187" t="s">
        <v>111</v>
      </c>
      <c r="B48" s="187">
        <v>62</v>
      </c>
      <c r="C48" s="187" t="s">
        <v>230</v>
      </c>
      <c r="D48" s="187" t="s">
        <v>231</v>
      </c>
      <c r="E48" s="187">
        <v>0.81299999999999994</v>
      </c>
      <c r="F48" s="191">
        <v>3004</v>
      </c>
      <c r="G48" s="191">
        <v>13.106999999999999</v>
      </c>
      <c r="H48" s="191">
        <v>6038</v>
      </c>
      <c r="I48" s="191">
        <v>-23.018000000000001</v>
      </c>
      <c r="J48" s="188">
        <v>12.968774907749077</v>
      </c>
      <c r="K48" s="188">
        <v>50.277248339483407</v>
      </c>
      <c r="L48" s="189">
        <f t="shared" si="3"/>
        <v>3.87679242620225</v>
      </c>
      <c r="M48" s="190">
        <f t="shared" si="1"/>
        <v>10.5360926</v>
      </c>
      <c r="N48" s="190">
        <f t="shared" si="2"/>
        <v>-32.262169400000005</v>
      </c>
    </row>
    <row r="49" spans="1:14" s="191" customFormat="1" x14ac:dyDescent="0.2">
      <c r="A49" s="187" t="s">
        <v>111</v>
      </c>
      <c r="B49" s="187">
        <v>63</v>
      </c>
      <c r="C49" s="187" t="s">
        <v>232</v>
      </c>
      <c r="D49" s="187" t="s">
        <v>233</v>
      </c>
      <c r="E49" s="187">
        <v>0.82199999999999995</v>
      </c>
      <c r="F49" s="191">
        <v>2417</v>
      </c>
      <c r="G49" s="191">
        <v>13.352</v>
      </c>
      <c r="H49" s="191">
        <v>6806</v>
      </c>
      <c r="I49" s="191">
        <v>-22.893000000000001</v>
      </c>
      <c r="J49" s="188">
        <v>10.303513990267641</v>
      </c>
      <c r="K49" s="188">
        <v>56.050597566909978</v>
      </c>
      <c r="L49" s="189">
        <f t="shared" si="3"/>
        <v>5.4399496734661126</v>
      </c>
      <c r="M49" s="190">
        <f t="shared" si="1"/>
        <v>10.781533600000001</v>
      </c>
      <c r="N49" s="190">
        <f t="shared" si="2"/>
        <v>-32.137381900000001</v>
      </c>
    </row>
    <row r="50" spans="1:14" s="191" customFormat="1" x14ac:dyDescent="0.2">
      <c r="A50" s="187" t="s">
        <v>111</v>
      </c>
      <c r="B50" s="187">
        <v>70</v>
      </c>
      <c r="C50" s="187" t="s">
        <v>234</v>
      </c>
      <c r="D50" s="187" t="s">
        <v>235</v>
      </c>
      <c r="E50" s="187">
        <v>0.84399999999999997</v>
      </c>
      <c r="F50" s="191">
        <v>3322</v>
      </c>
      <c r="G50" s="191">
        <v>12.965999999999999</v>
      </c>
      <c r="H50" s="191">
        <v>6271</v>
      </c>
      <c r="I50" s="191">
        <v>-21.01</v>
      </c>
      <c r="J50" s="188">
        <v>13.819450829383886</v>
      </c>
      <c r="K50" s="188">
        <v>50.484138033175356</v>
      </c>
      <c r="L50" s="189">
        <f t="shared" si="3"/>
        <v>3.653121868333034</v>
      </c>
      <c r="M50" s="190">
        <f t="shared" si="1"/>
        <v>10.394838799999999</v>
      </c>
      <c r="N50" s="190">
        <f t="shared" si="2"/>
        <v>-30.257583</v>
      </c>
    </row>
    <row r="51" spans="1:14" s="191" customFormat="1" x14ac:dyDescent="0.2">
      <c r="A51" s="187" t="s">
        <v>111</v>
      </c>
      <c r="B51" s="187">
        <v>71</v>
      </c>
      <c r="C51" s="187" t="s">
        <v>236</v>
      </c>
      <c r="D51" s="187" t="s">
        <v>237</v>
      </c>
      <c r="E51" s="187">
        <v>0.84699999999999998</v>
      </c>
      <c r="F51" s="191">
        <v>3405</v>
      </c>
      <c r="G51" s="191">
        <v>13.571999999999999</v>
      </c>
      <c r="H51" s="191">
        <v>6052</v>
      </c>
      <c r="I51" s="191">
        <v>-22.027000000000001</v>
      </c>
      <c r="J51" s="188">
        <v>14.103586776859506</v>
      </c>
      <c r="K51" s="188">
        <v>48.342029870129878</v>
      </c>
      <c r="L51" s="189">
        <f t="shared" si="3"/>
        <v>3.427640828888094</v>
      </c>
      <c r="M51" s="190">
        <f t="shared" si="1"/>
        <v>11.001929599999999</v>
      </c>
      <c r="N51" s="190">
        <f t="shared" si="2"/>
        <v>-31.2728541</v>
      </c>
    </row>
    <row r="52" spans="1:14" s="191" customFormat="1" x14ac:dyDescent="0.2">
      <c r="A52" s="187" t="s">
        <v>111</v>
      </c>
      <c r="B52" s="187">
        <v>72</v>
      </c>
      <c r="C52" s="187" t="s">
        <v>238</v>
      </c>
      <c r="D52" s="187" t="s">
        <v>239</v>
      </c>
      <c r="E52" s="187">
        <v>0.84499999999999997</v>
      </c>
      <c r="F52" s="191">
        <v>3402</v>
      </c>
      <c r="G52" s="191">
        <v>12.999000000000001</v>
      </c>
      <c r="H52" s="191">
        <v>6159</v>
      </c>
      <c r="I52" s="191">
        <v>-20.706</v>
      </c>
      <c r="J52" s="188">
        <v>14.079720710059171</v>
      </c>
      <c r="K52" s="188">
        <v>49.182324497041421</v>
      </c>
      <c r="L52" s="189">
        <f t="shared" si="3"/>
        <v>3.4931321089276586</v>
      </c>
      <c r="M52" s="190">
        <f t="shared" si="1"/>
        <v>10.427898200000001</v>
      </c>
      <c r="N52" s="190">
        <f t="shared" si="2"/>
        <v>-29.954099799999998</v>
      </c>
    </row>
    <row r="53" spans="1:14" s="191" customFormat="1" x14ac:dyDescent="0.2">
      <c r="A53" s="187" t="s">
        <v>111</v>
      </c>
      <c r="B53" s="187">
        <v>73</v>
      </c>
      <c r="C53" s="187" t="s">
        <v>240</v>
      </c>
      <c r="D53" s="187" t="s">
        <v>241</v>
      </c>
      <c r="E53" s="187">
        <v>0.83899999999999997</v>
      </c>
      <c r="F53" s="191">
        <v>3538</v>
      </c>
      <c r="G53" s="191">
        <v>13.085000000000001</v>
      </c>
      <c r="H53" s="191">
        <v>5960</v>
      </c>
      <c r="I53" s="191">
        <v>-20.405999999999999</v>
      </c>
      <c r="J53" s="188">
        <v>14.771176400476756</v>
      </c>
      <c r="K53" s="188">
        <v>48.03276638855781</v>
      </c>
      <c r="L53" s="189">
        <f t="shared" si="3"/>
        <v>3.2517901815191577</v>
      </c>
      <c r="M53" s="190">
        <f t="shared" si="1"/>
        <v>10.514053000000001</v>
      </c>
      <c r="N53" s="190">
        <f t="shared" si="2"/>
        <v>-29.654609799999999</v>
      </c>
    </row>
    <row r="54" spans="1:14" s="191" customFormat="1" x14ac:dyDescent="0.2">
      <c r="A54" s="187" t="s">
        <v>111</v>
      </c>
      <c r="B54" s="187">
        <v>74</v>
      </c>
      <c r="C54" s="187" t="s">
        <v>242</v>
      </c>
      <c r="D54" s="187" t="s">
        <v>243</v>
      </c>
      <c r="E54" s="187">
        <v>0.82199999999999995</v>
      </c>
      <c r="F54" s="191">
        <v>3274</v>
      </c>
      <c r="G54" s="191">
        <v>12.916</v>
      </c>
      <c r="H54" s="191">
        <v>5971</v>
      </c>
      <c r="I54" s="191">
        <v>-19.006</v>
      </c>
      <c r="J54" s="188">
        <v>13.983562043795622</v>
      </c>
      <c r="K54" s="188">
        <v>49.02789720194648</v>
      </c>
      <c r="L54" s="189">
        <f t="shared" si="3"/>
        <v>3.5061093195277597</v>
      </c>
      <c r="M54" s="190">
        <f t="shared" si="1"/>
        <v>10.344748800000001</v>
      </c>
      <c r="N54" s="190">
        <f t="shared" si="2"/>
        <v>-28.256989799999999</v>
      </c>
    </row>
    <row r="55" spans="1:14" s="191" customFormat="1" x14ac:dyDescent="0.2">
      <c r="A55" s="187" t="s">
        <v>363</v>
      </c>
      <c r="B55" s="187">
        <v>75</v>
      </c>
      <c r="C55" s="187" t="s">
        <v>244</v>
      </c>
      <c r="D55" s="187" t="s">
        <v>245</v>
      </c>
      <c r="E55" s="187">
        <v>0.85</v>
      </c>
      <c r="F55" s="191">
        <v>3485</v>
      </c>
      <c r="G55" s="191">
        <v>13.343</v>
      </c>
      <c r="H55" s="191">
        <v>6057</v>
      </c>
      <c r="I55" s="191">
        <v>-22.007000000000001</v>
      </c>
      <c r="J55" s="188">
        <v>14.368941176470587</v>
      </c>
      <c r="K55" s="188">
        <v>48.167004705882356</v>
      </c>
      <c r="L55" s="189">
        <f t="shared" si="3"/>
        <v>3.3521610336018868</v>
      </c>
      <c r="M55" s="190">
        <f t="shared" si="1"/>
        <v>10.7725174</v>
      </c>
      <c r="N55" s="190">
        <f t="shared" si="2"/>
        <v>-31.2528881</v>
      </c>
    </row>
    <row r="56" spans="1:14" s="191" customFormat="1" x14ac:dyDescent="0.2">
      <c r="A56" s="187" t="s">
        <v>363</v>
      </c>
      <c r="B56" s="187">
        <v>76</v>
      </c>
      <c r="C56" s="187" t="s">
        <v>246</v>
      </c>
      <c r="D56" s="187" t="s">
        <v>247</v>
      </c>
      <c r="E56" s="187">
        <v>0.81799999999999995</v>
      </c>
      <c r="F56" s="191">
        <v>2722</v>
      </c>
      <c r="G56" s="191">
        <v>12.725</v>
      </c>
      <c r="H56" s="191">
        <v>6180</v>
      </c>
      <c r="I56" s="191">
        <v>-22.998999999999999</v>
      </c>
      <c r="J56" s="188">
        <v>11.699924816625916</v>
      </c>
      <c r="K56" s="188">
        <v>51.100141564792182</v>
      </c>
      <c r="L56" s="189">
        <f t="shared" si="3"/>
        <v>4.3675615327183532</v>
      </c>
      <c r="M56" s="190">
        <f t="shared" si="1"/>
        <v>10.153404999999999</v>
      </c>
      <c r="N56" s="190">
        <f t="shared" si="2"/>
        <v>-32.2432017</v>
      </c>
    </row>
    <row r="57" spans="1:14" s="191" customFormat="1" x14ac:dyDescent="0.2">
      <c r="A57" s="187" t="s">
        <v>363</v>
      </c>
      <c r="B57" s="187">
        <v>77</v>
      </c>
      <c r="C57" s="187" t="s">
        <v>248</v>
      </c>
      <c r="D57" s="187" t="s">
        <v>249</v>
      </c>
      <c r="E57" s="187">
        <v>0.81599999999999995</v>
      </c>
      <c r="F57" s="191">
        <v>3235</v>
      </c>
      <c r="G57" s="191">
        <v>13.786</v>
      </c>
      <c r="H57" s="191">
        <v>5941</v>
      </c>
      <c r="I57" s="191">
        <v>-22.451000000000001</v>
      </c>
      <c r="J57" s="188">
        <v>13.914066789215687</v>
      </c>
      <c r="K57" s="188">
        <v>49.127482352941179</v>
      </c>
      <c r="L57" s="189">
        <f t="shared" si="3"/>
        <v>3.5307781037114321</v>
      </c>
      <c r="M57" s="190">
        <f t="shared" si="1"/>
        <v>11.216314799999999</v>
      </c>
      <c r="N57" s="190">
        <f t="shared" si="2"/>
        <v>-31.6961333</v>
      </c>
    </row>
    <row r="58" spans="1:14" s="191" customFormat="1" x14ac:dyDescent="0.2">
      <c r="A58" s="187" t="s">
        <v>363</v>
      </c>
      <c r="B58" s="187">
        <v>78</v>
      </c>
      <c r="C58" s="187" t="s">
        <v>250</v>
      </c>
      <c r="D58" s="187" t="s">
        <v>251</v>
      </c>
      <c r="E58" s="187">
        <v>0.84799999999999998</v>
      </c>
      <c r="F58" s="191">
        <v>3035</v>
      </c>
      <c r="G58" s="191">
        <v>12.685</v>
      </c>
      <c r="H58" s="191">
        <v>6367</v>
      </c>
      <c r="I58" s="191">
        <v>-22.716000000000001</v>
      </c>
      <c r="J58" s="188">
        <v>12.546106721698113</v>
      </c>
      <c r="K58" s="188">
        <v>50.853121698113213</v>
      </c>
      <c r="L58" s="189">
        <f t="shared" si="3"/>
        <v>4.0532989895713447</v>
      </c>
      <c r="M58" s="190">
        <f t="shared" si="1"/>
        <v>10.113333000000001</v>
      </c>
      <c r="N58" s="190">
        <f t="shared" si="2"/>
        <v>-31.960682800000001</v>
      </c>
    </row>
    <row r="59" spans="1:14" s="191" customFormat="1" x14ac:dyDescent="0.2">
      <c r="A59" s="187" t="s">
        <v>363</v>
      </c>
      <c r="B59" s="187">
        <v>79</v>
      </c>
      <c r="C59" s="187" t="s">
        <v>252</v>
      </c>
      <c r="D59" s="187" t="s">
        <v>253</v>
      </c>
      <c r="E59" s="187">
        <v>0.85</v>
      </c>
      <c r="F59" s="191">
        <v>3497</v>
      </c>
      <c r="G59" s="191">
        <v>13.401</v>
      </c>
      <c r="H59" s="191">
        <v>6055</v>
      </c>
      <c r="I59" s="191">
        <v>-21.850999999999999</v>
      </c>
      <c r="J59" s="188">
        <v>14.409075882352941</v>
      </c>
      <c r="K59" s="188">
        <v>48.135822117647059</v>
      </c>
      <c r="L59" s="189">
        <f t="shared" si="3"/>
        <v>3.3406599084261805</v>
      </c>
      <c r="M59" s="190">
        <f t="shared" si="1"/>
        <v>10.830621799999999</v>
      </c>
      <c r="N59" s="190">
        <f t="shared" si="2"/>
        <v>-31.097153299999999</v>
      </c>
    </row>
    <row r="60" spans="1:14" s="191" customFormat="1" x14ac:dyDescent="0.2">
      <c r="A60" s="187" t="s">
        <v>363</v>
      </c>
      <c r="B60" s="187">
        <v>80</v>
      </c>
      <c r="C60" s="187" t="s">
        <v>254</v>
      </c>
      <c r="D60" s="187" t="s">
        <v>255</v>
      </c>
      <c r="E60" s="187">
        <v>0.81899999999999995</v>
      </c>
      <c r="F60" s="191">
        <v>3274</v>
      </c>
      <c r="G60" s="191">
        <v>13.718</v>
      </c>
      <c r="H60" s="191">
        <v>5876</v>
      </c>
      <c r="I60" s="191">
        <v>-21.454000000000001</v>
      </c>
      <c r="J60" s="188">
        <v>14.032800366300368</v>
      </c>
      <c r="K60" s="188">
        <v>48.479321733821727</v>
      </c>
      <c r="L60" s="189">
        <f t="shared" si="3"/>
        <v>3.4547147018669446</v>
      </c>
      <c r="M60" s="190">
        <f t="shared" si="1"/>
        <v>11.148192400000001</v>
      </c>
      <c r="N60" s="190">
        <f t="shared" si="2"/>
        <v>-30.7008282</v>
      </c>
    </row>
    <row r="61" spans="1:14" s="191" customFormat="1" x14ac:dyDescent="0.2">
      <c r="A61" s="187" t="s">
        <v>363</v>
      </c>
      <c r="B61" s="187">
        <v>81</v>
      </c>
      <c r="C61" s="187" t="s">
        <v>256</v>
      </c>
      <c r="D61" s="187" t="s">
        <v>257</v>
      </c>
      <c r="E61" s="187">
        <v>0.82699999999999996</v>
      </c>
      <c r="F61" s="191">
        <v>3321</v>
      </c>
      <c r="G61" s="191">
        <v>13.279</v>
      </c>
      <c r="H61" s="191">
        <v>5994</v>
      </c>
      <c r="I61" s="191">
        <v>-22.331</v>
      </c>
      <c r="J61" s="188">
        <v>14.085192865779925</v>
      </c>
      <c r="K61" s="188">
        <v>48.98752720677146</v>
      </c>
      <c r="L61" s="189">
        <f t="shared" si="3"/>
        <v>3.4779450784651305</v>
      </c>
      <c r="M61" s="190">
        <f t="shared" si="1"/>
        <v>10.7084022</v>
      </c>
      <c r="N61" s="190">
        <f t="shared" si="2"/>
        <v>-31.576337299999999</v>
      </c>
    </row>
    <row r="62" spans="1:14" s="191" customFormat="1" x14ac:dyDescent="0.2">
      <c r="A62" s="187" t="s">
        <v>363</v>
      </c>
      <c r="B62" s="187">
        <v>82</v>
      </c>
      <c r="C62" s="187" t="s">
        <v>258</v>
      </c>
      <c r="D62" s="187" t="s">
        <v>259</v>
      </c>
      <c r="E62" s="187">
        <v>0.82599999999999996</v>
      </c>
      <c r="F62" s="191">
        <v>3313</v>
      </c>
      <c r="G62" s="191">
        <v>12.5</v>
      </c>
      <c r="H62" s="191">
        <v>5889</v>
      </c>
      <c r="I62" s="191">
        <v>-21.533000000000001</v>
      </c>
      <c r="J62" s="188">
        <v>14.080392857142856</v>
      </c>
      <c r="K62" s="188">
        <v>48.233108595641653</v>
      </c>
      <c r="L62" s="189">
        <f t="shared" si="3"/>
        <v>3.4255513383047003</v>
      </c>
      <c r="M62" s="190">
        <f t="shared" si="1"/>
        <v>9.9280000000000008</v>
      </c>
      <c r="N62" s="190">
        <f t="shared" si="2"/>
        <v>-30.779693900000002</v>
      </c>
    </row>
    <row r="63" spans="1:14" s="191" customFormat="1" x14ac:dyDescent="0.2">
      <c r="A63" s="187" t="s">
        <v>363</v>
      </c>
      <c r="B63" s="187">
        <v>83</v>
      </c>
      <c r="C63" s="187" t="s">
        <v>260</v>
      </c>
      <c r="D63" s="187" t="s">
        <v>261</v>
      </c>
      <c r="E63" s="187">
        <v>0.81799999999999995</v>
      </c>
      <c r="F63" s="191">
        <v>3153</v>
      </c>
      <c r="G63" s="191">
        <v>12.335000000000001</v>
      </c>
      <c r="H63" s="191">
        <v>6057</v>
      </c>
      <c r="I63" s="191">
        <v>-22.503</v>
      </c>
      <c r="J63" s="188">
        <v>13.532948655256725</v>
      </c>
      <c r="K63" s="188">
        <v>50.049175305623471</v>
      </c>
      <c r="L63" s="189">
        <f t="shared" si="3"/>
        <v>3.6983200469161921</v>
      </c>
      <c r="M63" s="190">
        <f t="shared" si="1"/>
        <v>9.7627030000000019</v>
      </c>
      <c r="N63" s="190">
        <f t="shared" si="2"/>
        <v>-31.7480449</v>
      </c>
    </row>
    <row r="64" spans="1:14" s="191" customFormat="1" x14ac:dyDescent="0.2">
      <c r="A64" s="187" t="s">
        <v>363</v>
      </c>
      <c r="B64" s="187">
        <v>84</v>
      </c>
      <c r="C64" s="187" t="s">
        <v>262</v>
      </c>
      <c r="D64" s="187" t="s">
        <v>263</v>
      </c>
      <c r="E64" s="187">
        <v>0.82699999999999996</v>
      </c>
      <c r="F64" s="191">
        <v>3324</v>
      </c>
      <c r="G64" s="191">
        <v>13.571</v>
      </c>
      <c r="H64" s="191">
        <v>5939</v>
      </c>
      <c r="I64" s="191">
        <v>-22.38</v>
      </c>
      <c r="J64" s="188">
        <v>14.12818984280532</v>
      </c>
      <c r="K64" s="188">
        <v>48.670164328899631</v>
      </c>
      <c r="L64" s="189">
        <f t="shared" si="3"/>
        <v>3.4448973909905782</v>
      </c>
      <c r="M64" s="190">
        <f t="shared" si="1"/>
        <v>11.000927799999999</v>
      </c>
      <c r="N64" s="190">
        <f t="shared" si="2"/>
        <v>-31.625253999999998</v>
      </c>
    </row>
    <row r="65" spans="1:14" s="191" customFormat="1" x14ac:dyDescent="0.2">
      <c r="A65" s="187" t="s">
        <v>363</v>
      </c>
      <c r="B65" s="187">
        <v>85</v>
      </c>
      <c r="C65" s="187" t="s">
        <v>264</v>
      </c>
      <c r="D65" s="187" t="s">
        <v>265</v>
      </c>
      <c r="E65" s="187">
        <v>0.82399999999999995</v>
      </c>
      <c r="F65" s="191">
        <v>2922</v>
      </c>
      <c r="G65" s="191">
        <v>13.016999999999999</v>
      </c>
      <c r="H65" s="191">
        <v>5974</v>
      </c>
      <c r="I65" s="191">
        <v>-22.745000000000001</v>
      </c>
      <c r="J65" s="188">
        <v>12.49554490291262</v>
      </c>
      <c r="K65" s="188">
        <v>49.09944902912622</v>
      </c>
      <c r="L65" s="189">
        <f t="shared" si="3"/>
        <v>3.9293563754615852</v>
      </c>
      <c r="M65" s="190">
        <f t="shared" si="1"/>
        <v>10.445930600000001</v>
      </c>
      <c r="N65" s="190">
        <f t="shared" si="2"/>
        <v>-31.9896335</v>
      </c>
    </row>
    <row r="66" spans="1:14" s="191" customFormat="1" x14ac:dyDescent="0.2">
      <c r="A66" s="187" t="s">
        <v>363</v>
      </c>
      <c r="B66" s="187">
        <v>86</v>
      </c>
      <c r="C66" s="187" t="s">
        <v>266</v>
      </c>
      <c r="D66" s="187" t="s">
        <v>267</v>
      </c>
      <c r="E66" s="187">
        <v>0.80900000000000005</v>
      </c>
      <c r="F66" s="191">
        <v>3164</v>
      </c>
      <c r="G66" s="191">
        <v>12.923999999999999</v>
      </c>
      <c r="H66" s="191">
        <v>5447</v>
      </c>
      <c r="I66" s="191">
        <v>-21.038</v>
      </c>
      <c r="J66" s="188">
        <v>13.755789864029664</v>
      </c>
      <c r="K66" s="188">
        <v>45.352145982694687</v>
      </c>
      <c r="L66" s="189">
        <f t="shared" si="3"/>
        <v>3.2969496067461073</v>
      </c>
      <c r="M66" s="190">
        <f t="shared" ref="M66:M73" si="4">1.0018*G66 - 2.5945</f>
        <v>10.3527632</v>
      </c>
      <c r="N66" s="190">
        <f t="shared" ref="N66:N73" si="5">0.9983*I66 - 9.2833</f>
        <v>-30.285535400000001</v>
      </c>
    </row>
    <row r="67" spans="1:14" s="191" customFormat="1" x14ac:dyDescent="0.2">
      <c r="A67" s="187" t="s">
        <v>363</v>
      </c>
      <c r="B67" s="187">
        <v>87</v>
      </c>
      <c r="C67" s="187" t="s">
        <v>268</v>
      </c>
      <c r="D67" s="187" t="s">
        <v>269</v>
      </c>
      <c r="E67" s="187">
        <v>0.83299999999999996</v>
      </c>
      <c r="F67" s="191">
        <v>3101</v>
      </c>
      <c r="G67" s="191">
        <v>10.029</v>
      </c>
      <c r="H67" s="191">
        <v>5389</v>
      </c>
      <c r="I67" s="191">
        <v>-19.338000000000001</v>
      </c>
      <c r="J67" s="188">
        <v>13.10095738295318</v>
      </c>
      <c r="K67" s="188">
        <v>43.559550540216094</v>
      </c>
      <c r="L67" s="189">
        <f t="shared" si="3"/>
        <v>3.3249135362347868</v>
      </c>
      <c r="M67" s="190">
        <f t="shared" si="4"/>
        <v>7.4525521999999995</v>
      </c>
      <c r="N67" s="190">
        <f t="shared" si="5"/>
        <v>-28.588425400000002</v>
      </c>
    </row>
    <row r="68" spans="1:14" s="191" customFormat="1" x14ac:dyDescent="0.2">
      <c r="A68" s="187" t="s">
        <v>363</v>
      </c>
      <c r="B68" s="187">
        <v>88</v>
      </c>
      <c r="C68" s="187" t="s">
        <v>270</v>
      </c>
      <c r="D68" s="187" t="s">
        <v>271</v>
      </c>
      <c r="E68" s="187">
        <v>0.83699999999999997</v>
      </c>
      <c r="F68" s="191">
        <v>2424</v>
      </c>
      <c r="G68" s="191">
        <v>10.42</v>
      </c>
      <c r="H68" s="191">
        <v>6047</v>
      </c>
      <c r="I68" s="191">
        <v>-24.77</v>
      </c>
      <c r="J68" s="188">
        <v>10.223669653524492</v>
      </c>
      <c r="K68" s="188">
        <v>48.904103703703704</v>
      </c>
      <c r="L68" s="189">
        <f t="shared" si="3"/>
        <v>4.7834197857561422</v>
      </c>
      <c r="M68" s="190">
        <f t="shared" si="4"/>
        <v>7.8442559999999997</v>
      </c>
      <c r="N68" s="190">
        <f t="shared" si="5"/>
        <v>-34.011190999999997</v>
      </c>
    </row>
    <row r="69" spans="1:14" s="191" customFormat="1" x14ac:dyDescent="0.2">
      <c r="A69" s="187" t="s">
        <v>363</v>
      </c>
      <c r="B69" s="187">
        <v>89</v>
      </c>
      <c r="C69" s="187" t="s">
        <v>272</v>
      </c>
      <c r="D69" s="187" t="s">
        <v>273</v>
      </c>
      <c r="E69" s="187">
        <v>0.81699999999999995</v>
      </c>
      <c r="F69" s="191">
        <v>2651</v>
      </c>
      <c r="G69" s="191">
        <v>10.691000000000001</v>
      </c>
      <c r="H69" s="191">
        <v>5485</v>
      </c>
      <c r="I69" s="191">
        <v>-23.561</v>
      </c>
      <c r="J69" s="188">
        <v>11.465698898408812</v>
      </c>
      <c r="K69" s="188">
        <v>45.293135006119954</v>
      </c>
      <c r="L69" s="189">
        <f t="shared" si="3"/>
        <v>3.950316104359382</v>
      </c>
      <c r="M69" s="190">
        <f t="shared" si="4"/>
        <v>8.1157438000000006</v>
      </c>
      <c r="N69" s="190">
        <f t="shared" si="5"/>
        <v>-32.804246300000003</v>
      </c>
    </row>
    <row r="70" spans="1:14" s="191" customFormat="1" x14ac:dyDescent="0.2">
      <c r="A70" s="187" t="s">
        <v>363</v>
      </c>
      <c r="B70" s="187">
        <v>90</v>
      </c>
      <c r="C70" s="187" t="s">
        <v>274</v>
      </c>
      <c r="D70" s="187" t="s">
        <v>275</v>
      </c>
      <c r="E70" s="187">
        <v>0.81399999999999995</v>
      </c>
      <c r="F70" s="191">
        <v>2550</v>
      </c>
      <c r="G70" s="191">
        <v>10.659000000000001</v>
      </c>
      <c r="H70" s="191">
        <v>5740</v>
      </c>
      <c r="I70" s="191">
        <v>-24.23</v>
      </c>
      <c r="J70" s="188">
        <v>11.089967444717445</v>
      </c>
      <c r="K70" s="188">
        <v>47.78893034398034</v>
      </c>
      <c r="L70" s="189">
        <f t="shared" si="3"/>
        <v>4.3092038441234513</v>
      </c>
      <c r="M70" s="190">
        <f t="shared" si="4"/>
        <v>8.0836862000000007</v>
      </c>
      <c r="N70" s="190">
        <f t="shared" si="5"/>
        <v>-33.472109000000003</v>
      </c>
    </row>
    <row r="71" spans="1:14" s="191" customFormat="1" x14ac:dyDescent="0.2">
      <c r="A71" s="187" t="s">
        <v>363</v>
      </c>
      <c r="B71" s="187">
        <v>91</v>
      </c>
      <c r="C71" s="187" t="s">
        <v>276</v>
      </c>
      <c r="D71" s="187" t="s">
        <v>277</v>
      </c>
      <c r="E71" s="187">
        <v>0.83899999999999997</v>
      </c>
      <c r="F71" s="191">
        <v>2640</v>
      </c>
      <c r="G71" s="191">
        <v>10.191000000000001</v>
      </c>
      <c r="H71" s="191">
        <v>5922</v>
      </c>
      <c r="I71" s="191">
        <v>-24.31</v>
      </c>
      <c r="J71" s="188">
        <v>11.130411799761621</v>
      </c>
      <c r="K71" s="188">
        <v>47.944859833134693</v>
      </c>
      <c r="L71" s="189">
        <f t="shared" si="3"/>
        <v>4.3075548951532525</v>
      </c>
      <c r="M71" s="190">
        <f t="shared" si="4"/>
        <v>7.6148438000000009</v>
      </c>
      <c r="N71" s="190">
        <f t="shared" si="5"/>
        <v>-33.551972999999997</v>
      </c>
    </row>
    <row r="72" spans="1:14" s="191" customFormat="1" x14ac:dyDescent="0.2">
      <c r="A72" s="187" t="s">
        <v>363</v>
      </c>
      <c r="B72" s="187">
        <v>92</v>
      </c>
      <c r="C72" s="187" t="s">
        <v>278</v>
      </c>
      <c r="D72" s="187" t="s">
        <v>279</v>
      </c>
      <c r="E72" s="187">
        <v>0.8</v>
      </c>
      <c r="F72" s="191">
        <v>2384</v>
      </c>
      <c r="G72" s="191">
        <v>9.7829999999999995</v>
      </c>
      <c r="H72" s="191">
        <v>5602</v>
      </c>
      <c r="I72" s="191">
        <v>-24.54</v>
      </c>
      <c r="J72" s="188">
        <v>10.569938749999999</v>
      </c>
      <c r="K72" s="188">
        <v>47.364078874999997</v>
      </c>
      <c r="L72" s="189">
        <f t="shared" si="3"/>
        <v>4.4810173450626669</v>
      </c>
      <c r="M72" s="190">
        <f t="shared" si="4"/>
        <v>7.206109399999999</v>
      </c>
      <c r="N72" s="190">
        <f t="shared" si="5"/>
        <v>-33.781582</v>
      </c>
    </row>
    <row r="73" spans="1:14" s="191" customFormat="1" x14ac:dyDescent="0.2">
      <c r="A73" s="187" t="s">
        <v>363</v>
      </c>
      <c r="B73" s="187">
        <v>93</v>
      </c>
      <c r="C73" s="187" t="s">
        <v>278</v>
      </c>
      <c r="D73" s="187" t="s">
        <v>280</v>
      </c>
      <c r="E73" s="187">
        <v>0.83699999999999997</v>
      </c>
      <c r="F73" s="191">
        <v>2327</v>
      </c>
      <c r="G73" s="191">
        <v>10.109</v>
      </c>
      <c r="H73" s="191">
        <v>6019</v>
      </c>
      <c r="I73" s="191">
        <v>-25.038</v>
      </c>
      <c r="J73" s="188">
        <v>9.8492992831541208</v>
      </c>
      <c r="K73" s="188">
        <v>48.810479808841102</v>
      </c>
      <c r="L73" s="189">
        <f t="shared" si="3"/>
        <v>4.9557312053990223</v>
      </c>
      <c r="M73" s="190">
        <f t="shared" si="4"/>
        <v>7.5326962000000002</v>
      </c>
      <c r="N73" s="190">
        <f t="shared" si="5"/>
        <v>-34.278735400000002</v>
      </c>
    </row>
    <row r="74" spans="1:14" s="184" customFormat="1" x14ac:dyDescent="0.2">
      <c r="B74" s="185"/>
      <c r="C74" s="185"/>
      <c r="D74" s="185"/>
      <c r="E74" s="185"/>
      <c r="F74" s="185"/>
      <c r="G74" s="186"/>
      <c r="H74" s="185"/>
      <c r="I74" s="186"/>
    </row>
    <row r="75" spans="1:14" x14ac:dyDescent="0.2">
      <c r="B75" s="198"/>
      <c r="C75" s="198"/>
      <c r="D75" s="198"/>
      <c r="E75" s="198"/>
      <c r="F75" s="198"/>
      <c r="G75" s="198"/>
      <c r="H75" s="198"/>
      <c r="I75" s="198"/>
      <c r="J75" s="199"/>
      <c r="K75" s="199"/>
    </row>
    <row r="76" spans="1:14" x14ac:dyDescent="0.2">
      <c r="C76" s="184" t="s">
        <v>364</v>
      </c>
      <c r="D76" s="184"/>
      <c r="E76" s="198"/>
      <c r="F76" s="198"/>
      <c r="G76" s="198"/>
      <c r="H76" s="198"/>
      <c r="I76" s="198"/>
      <c r="J76" s="199"/>
      <c r="K76" s="199"/>
    </row>
    <row r="77" spans="1:14" s="191" customFormat="1" x14ac:dyDescent="0.2">
      <c r="A77" s="187" t="s">
        <v>111</v>
      </c>
      <c r="B77" s="187">
        <v>8</v>
      </c>
      <c r="C77" s="187" t="s">
        <v>112</v>
      </c>
      <c r="D77" s="187" t="s">
        <v>140</v>
      </c>
      <c r="E77" s="187">
        <v>0.76600000000000001</v>
      </c>
      <c r="F77" s="187">
        <v>2849</v>
      </c>
      <c r="G77" s="187">
        <v>9.3309999999999995</v>
      </c>
      <c r="H77" s="187">
        <v>5664</v>
      </c>
      <c r="I77" s="187">
        <v>-8.5370000000000008</v>
      </c>
      <c r="J77" s="188">
        <v>12.971817232375976</v>
      </c>
      <c r="K77" s="188">
        <v>49.68792950391645</v>
      </c>
      <c r="L77" s="189">
        <v>3.8304524812376952</v>
      </c>
      <c r="M77" s="190">
        <f>1.0018*G77 - 2.5945</f>
        <v>6.7532958000000001</v>
      </c>
      <c r="N77" s="190">
        <f>0.9983*I77 - 9.2833</f>
        <v>-17.805787100000003</v>
      </c>
    </row>
    <row r="78" spans="1:14" s="191" customFormat="1" x14ac:dyDescent="0.2">
      <c r="A78" s="187" t="s">
        <v>111</v>
      </c>
      <c r="B78" s="187">
        <v>9</v>
      </c>
      <c r="C78" s="187" t="s">
        <v>113</v>
      </c>
      <c r="D78" s="187" t="s">
        <v>140</v>
      </c>
      <c r="E78" s="187">
        <v>0.78700000000000003</v>
      </c>
      <c r="F78" s="187">
        <v>2932</v>
      </c>
      <c r="G78" s="187">
        <v>9.3740000000000006</v>
      </c>
      <c r="H78" s="187">
        <v>5822</v>
      </c>
      <c r="I78" s="187">
        <v>-8.5419999999999998</v>
      </c>
      <c r="J78" s="188">
        <v>13.0034250317662</v>
      </c>
      <c r="K78" s="188">
        <v>49.817585260482844</v>
      </c>
      <c r="L78" s="189">
        <v>3.8311125829374149</v>
      </c>
      <c r="M78" s="190">
        <f t="shared" ref="M78:M81" si="6">1.0018*G78 - 2.5945</f>
        <v>6.7963732000000014</v>
      </c>
      <c r="N78" s="190">
        <f t="shared" ref="N78:N81" si="7">0.9983*I78 - 9.2833</f>
        <v>-17.810778599999999</v>
      </c>
    </row>
    <row r="79" spans="1:14" s="191" customFormat="1" x14ac:dyDescent="0.2">
      <c r="A79" s="187" t="s">
        <v>111</v>
      </c>
      <c r="B79" s="187">
        <v>38</v>
      </c>
      <c r="C79" s="187" t="s">
        <v>114</v>
      </c>
      <c r="D79" s="187" t="s">
        <v>140</v>
      </c>
      <c r="E79" s="187">
        <v>0.70699999999999996</v>
      </c>
      <c r="F79" s="187">
        <v>2624</v>
      </c>
      <c r="G79" s="187">
        <v>9.4</v>
      </c>
      <c r="H79" s="187">
        <v>5239</v>
      </c>
      <c r="I79" s="187">
        <v>-8.532</v>
      </c>
      <c r="J79" s="188">
        <v>13.020094059405944</v>
      </c>
      <c r="K79" s="188">
        <v>49.645790806223488</v>
      </c>
      <c r="L79" s="189">
        <v>3.813013222462744</v>
      </c>
      <c r="M79" s="190">
        <f t="shared" si="6"/>
        <v>6.822420000000001</v>
      </c>
      <c r="N79" s="190">
        <f t="shared" si="7"/>
        <v>-17.800795600000001</v>
      </c>
    </row>
    <row r="80" spans="1:14" s="191" customFormat="1" x14ac:dyDescent="0.2">
      <c r="A80" s="187" t="s">
        <v>111</v>
      </c>
      <c r="B80" s="187">
        <v>68</v>
      </c>
      <c r="C80" s="187" t="s">
        <v>115</v>
      </c>
      <c r="D80" s="187" t="s">
        <v>140</v>
      </c>
      <c r="E80" s="187">
        <v>0.78900000000000003</v>
      </c>
      <c r="F80" s="191">
        <v>2927</v>
      </c>
      <c r="G80" s="191">
        <v>9.3740000000000006</v>
      </c>
      <c r="H80" s="191">
        <v>5793</v>
      </c>
      <c r="I80" s="191">
        <v>-8.59</v>
      </c>
      <c r="J80" s="188">
        <v>13.007066539923953</v>
      </c>
      <c r="K80" s="188">
        <v>49.424383396704691</v>
      </c>
      <c r="L80" s="189">
        <v>3.7998101451239026</v>
      </c>
      <c r="M80" s="190">
        <f t="shared" si="6"/>
        <v>6.7963732000000014</v>
      </c>
      <c r="N80" s="190">
        <f t="shared" si="7"/>
        <v>-17.858696999999999</v>
      </c>
    </row>
    <row r="81" spans="1:14" s="191" customFormat="1" x14ac:dyDescent="0.2">
      <c r="A81" s="187" t="s">
        <v>111</v>
      </c>
      <c r="B81" s="187">
        <v>69</v>
      </c>
      <c r="C81" s="187" t="s">
        <v>116</v>
      </c>
      <c r="D81" s="187" t="s">
        <v>140</v>
      </c>
      <c r="E81" s="187">
        <v>0.753</v>
      </c>
      <c r="F81" s="191">
        <v>2770</v>
      </c>
      <c r="G81" s="191">
        <v>9.3030000000000008</v>
      </c>
      <c r="H81" s="191">
        <v>5512</v>
      </c>
      <c r="I81" s="191">
        <v>-8.6210000000000004</v>
      </c>
      <c r="J81" s="188">
        <v>12.948627490039838</v>
      </c>
      <c r="K81" s="188">
        <v>49.406364143426295</v>
      </c>
      <c r="L81" s="189">
        <v>3.8155676484963341</v>
      </c>
      <c r="M81" s="190">
        <f t="shared" si="6"/>
        <v>6.7252454000000004</v>
      </c>
      <c r="N81" s="190">
        <f t="shared" si="7"/>
        <v>-17.8896443</v>
      </c>
    </row>
    <row r="82" spans="1:14" x14ac:dyDescent="0.2">
      <c r="B82" s="198"/>
      <c r="C82" s="198"/>
      <c r="D82" s="198"/>
      <c r="E82" s="198"/>
      <c r="F82" s="200" t="s">
        <v>0</v>
      </c>
      <c r="G82" s="201">
        <f>AVERAGE(G77:G81)</f>
        <v>9.3563999999999989</v>
      </c>
      <c r="H82" s="200"/>
      <c r="I82" s="201">
        <f>AVERAGE(I77:I81)</f>
        <v>-8.5644000000000009</v>
      </c>
      <c r="J82" s="201">
        <f t="shared" ref="J82:K82" si="8">AVERAGE(J77:J81)</f>
        <v>12.990206070702381</v>
      </c>
      <c r="K82" s="201">
        <f t="shared" si="8"/>
        <v>49.596410622150749</v>
      </c>
      <c r="M82" s="201">
        <f t="shared" ref="M82:N82" si="9">AVERAGE(M77:M81)</f>
        <v>6.7787415200000014</v>
      </c>
      <c r="N82" s="201">
        <f t="shared" si="9"/>
        <v>-17.833140520000001</v>
      </c>
    </row>
    <row r="83" spans="1:14" x14ac:dyDescent="0.2">
      <c r="B83" s="198"/>
      <c r="C83" s="198"/>
      <c r="D83" s="198"/>
      <c r="E83" s="198"/>
      <c r="F83" s="200" t="s">
        <v>365</v>
      </c>
      <c r="G83" s="201">
        <f>STDEV(G77:G81)</f>
        <v>3.8785306496146213E-2</v>
      </c>
      <c r="H83" s="200"/>
      <c r="I83" s="201">
        <f>STDEV(I77:I81)</f>
        <v>3.9246655908497491E-2</v>
      </c>
      <c r="J83" s="201">
        <f t="shared" ref="J83:K83" si="10">STDEV(J77:J81)</f>
        <v>2.9237116682518754E-2</v>
      </c>
      <c r="K83" s="201">
        <f t="shared" si="10"/>
        <v>0.17708992017494113</v>
      </c>
      <c r="M83" s="201">
        <f t="shared" ref="M83:N83" si="11">STDEV(M77:M81)</f>
        <v>3.8855120047839732E-2</v>
      </c>
      <c r="N83" s="201">
        <f t="shared" si="11"/>
        <v>3.9179936593452508E-2</v>
      </c>
    </row>
    <row r="85" spans="1:14" x14ac:dyDescent="0.2">
      <c r="C85" s="198"/>
      <c r="D85" s="198"/>
      <c r="E85" s="198"/>
    </row>
    <row r="86" spans="1:14" x14ac:dyDescent="0.2">
      <c r="B86" s="198"/>
      <c r="C86" s="184" t="s">
        <v>366</v>
      </c>
      <c r="D86" s="184"/>
      <c r="E86" s="198"/>
      <c r="F86" s="198"/>
      <c r="G86" s="198"/>
      <c r="H86" s="198"/>
      <c r="I86" s="198"/>
      <c r="M86" s="202"/>
      <c r="N86" s="202"/>
    </row>
    <row r="87" spans="1:14" s="191" customFormat="1" x14ac:dyDescent="0.2">
      <c r="A87" s="187" t="s">
        <v>111</v>
      </c>
      <c r="B87" s="187">
        <v>3</v>
      </c>
      <c r="C87" s="187" t="s">
        <v>94</v>
      </c>
      <c r="D87" s="187" t="s">
        <v>367</v>
      </c>
      <c r="E87" s="187">
        <v>0.41</v>
      </c>
      <c r="F87" s="187">
        <v>1090</v>
      </c>
      <c r="G87" s="187">
        <v>-1.988</v>
      </c>
      <c r="H87" s="187">
        <v>2504</v>
      </c>
      <c r="I87" s="187">
        <v>-18.879000000000001</v>
      </c>
      <c r="J87" s="188">
        <v>9.6705621951219509</v>
      </c>
      <c r="K87" s="188">
        <v>41.173157073170728</v>
      </c>
      <c r="L87" s="189">
        <v>4.2595655992901538</v>
      </c>
      <c r="M87" s="190">
        <f t="shared" ref="M87:M95" si="12">1.0018*G87 - 2.5945</f>
        <v>-4.5860783999999999</v>
      </c>
      <c r="N87" s="190">
        <f t="shared" ref="N87:N95" si="13">0.9983*I87 - 9.2833</f>
        <v>-28.130205700000001</v>
      </c>
    </row>
    <row r="88" spans="1:14" s="191" customFormat="1" x14ac:dyDescent="0.2">
      <c r="A88" s="187" t="s">
        <v>111</v>
      </c>
      <c r="B88" s="187">
        <v>4</v>
      </c>
      <c r="C88" s="187" t="s">
        <v>95</v>
      </c>
      <c r="D88" s="187" t="s">
        <v>367</v>
      </c>
      <c r="E88" s="187">
        <v>1.0249999999999999</v>
      </c>
      <c r="F88" s="187">
        <v>2780</v>
      </c>
      <c r="G88" s="187">
        <v>-2.137</v>
      </c>
      <c r="H88" s="187">
        <v>6194</v>
      </c>
      <c r="I88" s="187">
        <v>-19.036999999999999</v>
      </c>
      <c r="J88" s="188">
        <v>9.4432975609756102</v>
      </c>
      <c r="K88" s="188">
        <v>40.618226439024397</v>
      </c>
      <c r="L88" s="189">
        <v>4.2595655992901538</v>
      </c>
      <c r="M88" s="190">
        <f t="shared" si="12"/>
        <v>-4.7353465999999997</v>
      </c>
      <c r="N88" s="190">
        <f t="shared" si="13"/>
        <v>-28.287937100000001</v>
      </c>
    </row>
    <row r="89" spans="1:14" s="191" customFormat="1" x14ac:dyDescent="0.2">
      <c r="A89" s="187" t="s">
        <v>111</v>
      </c>
      <c r="B89" s="187">
        <v>5</v>
      </c>
      <c r="C89" s="187" t="s">
        <v>96</v>
      </c>
      <c r="D89" s="187" t="s">
        <v>367</v>
      </c>
      <c r="E89" s="187">
        <v>3.01</v>
      </c>
      <c r="F89" s="187">
        <v>8677</v>
      </c>
      <c r="G89" s="187">
        <v>-2.117</v>
      </c>
      <c r="H89" s="187">
        <v>16184</v>
      </c>
      <c r="I89" s="187">
        <v>-18.998000000000001</v>
      </c>
      <c r="J89" s="188">
        <v>9.5272441860465129</v>
      </c>
      <c r="K89" s="188">
        <v>40.823599501661128</v>
      </c>
      <c r="L89" s="189">
        <v>4.2595655992901538</v>
      </c>
      <c r="M89" s="190">
        <f t="shared" si="12"/>
        <v>-4.7153106000000005</v>
      </c>
      <c r="N89" s="190">
        <f t="shared" si="13"/>
        <v>-28.249003399999999</v>
      </c>
    </row>
    <row r="90" spans="1:14" s="191" customFormat="1" x14ac:dyDescent="0.2">
      <c r="A90" s="187" t="s">
        <v>111</v>
      </c>
      <c r="B90" s="187">
        <v>34</v>
      </c>
      <c r="C90" s="187" t="s">
        <v>97</v>
      </c>
      <c r="D90" s="187" t="s">
        <v>367</v>
      </c>
      <c r="E90" s="187">
        <v>0.80300000000000005</v>
      </c>
      <c r="F90" s="187">
        <v>2155</v>
      </c>
      <c r="G90" s="187">
        <v>-2.0110000000000001</v>
      </c>
      <c r="H90" s="187">
        <v>4839</v>
      </c>
      <c r="I90" s="187">
        <v>-19.045999999999999</v>
      </c>
      <c r="J90" s="188">
        <v>9.4721755915317551</v>
      </c>
      <c r="K90" s="188">
        <v>40.347353300124524</v>
      </c>
      <c r="L90" s="189">
        <v>4.2595655992901538</v>
      </c>
      <c r="M90" s="190">
        <f t="shared" si="12"/>
        <v>-4.6091198000000002</v>
      </c>
      <c r="N90" s="190">
        <f t="shared" si="13"/>
        <v>-28.2969218</v>
      </c>
    </row>
    <row r="91" spans="1:14" s="191" customFormat="1" x14ac:dyDescent="0.2">
      <c r="A91" s="187" t="s">
        <v>111</v>
      </c>
      <c r="B91" s="187">
        <v>35</v>
      </c>
      <c r="C91" s="187" t="s">
        <v>98</v>
      </c>
      <c r="D91" s="187" t="s">
        <v>367</v>
      </c>
      <c r="E91" s="187">
        <v>0.79100000000000004</v>
      </c>
      <c r="F91" s="187">
        <v>2120</v>
      </c>
      <c r="G91" s="187">
        <v>-2.09</v>
      </c>
      <c r="H91" s="187">
        <v>4770</v>
      </c>
      <c r="I91" s="187">
        <v>-19.007999999999999</v>
      </c>
      <c r="J91" s="188">
        <v>9.4602477876106175</v>
      </c>
      <c r="K91" s="188">
        <v>40.31514007585335</v>
      </c>
      <c r="L91" s="189">
        <v>4.2615310910408803</v>
      </c>
      <c r="M91" s="190">
        <f t="shared" si="12"/>
        <v>-4.6882619999999999</v>
      </c>
      <c r="N91" s="190">
        <f t="shared" si="13"/>
        <v>-28.258986399999998</v>
      </c>
    </row>
    <row r="92" spans="1:14" s="191" customFormat="1" x14ac:dyDescent="0.2">
      <c r="A92" s="187" t="s">
        <v>111</v>
      </c>
      <c r="B92" s="187">
        <v>64</v>
      </c>
      <c r="C92" s="187" t="s">
        <v>99</v>
      </c>
      <c r="D92" s="187" t="s">
        <v>367</v>
      </c>
      <c r="E92" s="187">
        <v>0.80200000000000005</v>
      </c>
      <c r="F92" s="191">
        <v>2141</v>
      </c>
      <c r="G92" s="191">
        <v>-1.994</v>
      </c>
      <c r="H92" s="191">
        <v>4801</v>
      </c>
      <c r="I92" s="191">
        <v>-19.071999999999999</v>
      </c>
      <c r="J92" s="188">
        <v>9.4716078553615954</v>
      </c>
      <c r="K92" s="188">
        <v>40.16991184538653</v>
      </c>
      <c r="L92" s="189">
        <v>4.241086883959996</v>
      </c>
      <c r="M92" s="190">
        <f t="shared" si="12"/>
        <v>-4.5920892000000002</v>
      </c>
      <c r="N92" s="190">
        <f t="shared" si="13"/>
        <v>-28.322877599999998</v>
      </c>
    </row>
    <row r="93" spans="1:14" s="191" customFormat="1" x14ac:dyDescent="0.2">
      <c r="A93" s="187" t="s">
        <v>111</v>
      </c>
      <c r="B93" s="187">
        <v>65</v>
      </c>
      <c r="C93" s="187" t="s">
        <v>100</v>
      </c>
      <c r="D93" s="187" t="s">
        <v>367</v>
      </c>
      <c r="E93" s="187">
        <v>0.74</v>
      </c>
      <c r="F93" s="191">
        <v>1974</v>
      </c>
      <c r="G93" s="191">
        <v>-1.8839999999999999</v>
      </c>
      <c r="H93" s="191">
        <v>4431</v>
      </c>
      <c r="I93" s="191">
        <v>-19.062000000000001</v>
      </c>
      <c r="J93" s="188">
        <v>9.5060993243243228</v>
      </c>
      <c r="K93" s="188">
        <v>40.180302027027025</v>
      </c>
      <c r="L93" s="189">
        <v>4.2267917319371131</v>
      </c>
      <c r="M93" s="190">
        <f t="shared" si="12"/>
        <v>-4.4818911999999997</v>
      </c>
      <c r="N93" s="190">
        <f t="shared" si="13"/>
        <v>-28.3128946</v>
      </c>
    </row>
    <row r="94" spans="1:14" s="191" customFormat="1" x14ac:dyDescent="0.2">
      <c r="A94" s="187" t="s">
        <v>363</v>
      </c>
      <c r="B94" s="187">
        <v>94</v>
      </c>
      <c r="C94" s="187" t="s">
        <v>101</v>
      </c>
      <c r="D94" s="187" t="s">
        <v>367</v>
      </c>
      <c r="E94" s="187">
        <v>0.81899999999999995</v>
      </c>
      <c r="F94" s="191">
        <v>2155</v>
      </c>
      <c r="G94" s="191">
        <v>-1.99</v>
      </c>
      <c r="H94" s="191">
        <v>4851</v>
      </c>
      <c r="I94" s="191">
        <v>-19.097000000000001</v>
      </c>
      <c r="J94" s="188">
        <v>9.4098846153846143</v>
      </c>
      <c r="K94" s="188">
        <v>40.017483516483516</v>
      </c>
      <c r="L94" s="189">
        <v>4.2527071427695571</v>
      </c>
      <c r="M94" s="190">
        <f t="shared" si="12"/>
        <v>-4.588082</v>
      </c>
      <c r="N94" s="190">
        <f t="shared" si="13"/>
        <v>-28.347835100000001</v>
      </c>
    </row>
    <row r="95" spans="1:14" s="191" customFormat="1" x14ac:dyDescent="0.2">
      <c r="A95" s="187" t="s">
        <v>363</v>
      </c>
      <c r="B95" s="187">
        <v>95</v>
      </c>
      <c r="C95" s="187" t="s">
        <v>102</v>
      </c>
      <c r="D95" s="187" t="s">
        <v>367</v>
      </c>
      <c r="E95" s="187">
        <v>0.77700000000000002</v>
      </c>
      <c r="F95" s="191">
        <v>2046</v>
      </c>
      <c r="G95" s="191">
        <v>-1.95</v>
      </c>
      <c r="H95" s="191">
        <v>4625</v>
      </c>
      <c r="I95" s="191">
        <v>-19.05</v>
      </c>
      <c r="J95" s="188">
        <v>9.4049034749034739</v>
      </c>
      <c r="K95" s="188">
        <v>40.056733848133852</v>
      </c>
      <c r="L95" s="189">
        <v>4.2591329039179717</v>
      </c>
      <c r="M95" s="190">
        <f t="shared" si="12"/>
        <v>-4.5480099999999997</v>
      </c>
      <c r="N95" s="190">
        <f t="shared" si="13"/>
        <v>-28.300915</v>
      </c>
    </row>
    <row r="96" spans="1:14" x14ac:dyDescent="0.2">
      <c r="B96" s="198"/>
      <c r="C96" s="198"/>
      <c r="D96" s="198"/>
      <c r="E96" s="198"/>
      <c r="F96" s="200" t="s">
        <v>0</v>
      </c>
      <c r="G96" s="201">
        <f>AVERAGE(G87:G95)</f>
        <v>-2.0178888888888888</v>
      </c>
      <c r="I96" s="201">
        <f t="shared" ref="I96:K96" si="14">AVERAGE(I87:I95)</f>
        <v>-19.027666666666669</v>
      </c>
      <c r="J96" s="201">
        <f t="shared" si="14"/>
        <v>9.4851136212511626</v>
      </c>
      <c r="K96" s="201">
        <f t="shared" si="14"/>
        <v>40.411323069651672</v>
      </c>
      <c r="M96" s="201">
        <f t="shared" ref="M96:N96" si="15">AVERAGE(M87:M95)</f>
        <v>-4.6160210888888891</v>
      </c>
      <c r="N96" s="201">
        <f t="shared" si="15"/>
        <v>-28.278619633333332</v>
      </c>
    </row>
    <row r="97" spans="1:14" x14ac:dyDescent="0.2">
      <c r="B97" s="198"/>
      <c r="C97" s="198"/>
      <c r="D97" s="198"/>
      <c r="E97" s="198"/>
      <c r="F97" s="200" t="s">
        <v>365</v>
      </c>
      <c r="G97" s="201">
        <f>STDEV(G87:G95)</f>
        <v>8.2184920217221791E-2</v>
      </c>
      <c r="I97" s="201">
        <f t="shared" ref="I97:K97" si="16">STDEV(I87:I95)</f>
        <v>6.3484250015259439E-2</v>
      </c>
      <c r="J97" s="201">
        <f t="shared" si="16"/>
        <v>8.0168821542291338E-2</v>
      </c>
      <c r="K97" s="201">
        <f t="shared" si="16"/>
        <v>0.38713828606008982</v>
      </c>
      <c r="M97" s="201">
        <f t="shared" ref="M97:N97" si="17">STDEV(M87:M95)</f>
        <v>8.2332853073612891E-2</v>
      </c>
      <c r="N97" s="201">
        <f t="shared" si="17"/>
        <v>6.33763267902335E-2</v>
      </c>
    </row>
    <row r="98" spans="1:14" x14ac:dyDescent="0.2">
      <c r="B98" s="198"/>
      <c r="C98" s="198"/>
      <c r="D98" s="198"/>
      <c r="E98" s="198"/>
    </row>
    <row r="99" spans="1:14" s="191" customFormat="1" x14ac:dyDescent="0.2">
      <c r="A99" s="187" t="s">
        <v>111</v>
      </c>
      <c r="B99" s="187">
        <v>6</v>
      </c>
      <c r="C99" s="187" t="s">
        <v>103</v>
      </c>
      <c r="D99" s="187" t="s">
        <v>368</v>
      </c>
      <c r="E99" s="187">
        <v>0.79300000000000004</v>
      </c>
      <c r="F99" s="187">
        <v>2317</v>
      </c>
      <c r="G99" s="187">
        <v>30.311</v>
      </c>
      <c r="H99" s="187">
        <v>5208</v>
      </c>
      <c r="I99" s="187">
        <v>33.692</v>
      </c>
      <c r="J99" s="188">
        <v>10.263319672131146</v>
      </c>
      <c r="K99" s="188">
        <v>43.932241361916766</v>
      </c>
      <c r="L99" s="189">
        <v>4.2280063724526782</v>
      </c>
      <c r="M99" s="190">
        <f t="shared" ref="M99:M106" si="18">1.0018*G99 - 2.5945</f>
        <v>27.7710598</v>
      </c>
      <c r="N99" s="190">
        <f t="shared" ref="N99:N106" si="19">0.9983*I99 - 9.2833</f>
        <v>24.3514236</v>
      </c>
    </row>
    <row r="100" spans="1:14" s="191" customFormat="1" x14ac:dyDescent="0.2">
      <c r="A100" s="187" t="s">
        <v>111</v>
      </c>
      <c r="B100" s="187">
        <v>7</v>
      </c>
      <c r="C100" s="187" t="s">
        <v>104</v>
      </c>
      <c r="D100" s="187" t="s">
        <v>368</v>
      </c>
      <c r="E100" s="187">
        <v>0.80400000000000005</v>
      </c>
      <c r="F100" s="187">
        <v>2341</v>
      </c>
      <c r="G100" s="187">
        <v>30.420999999999999</v>
      </c>
      <c r="H100" s="187">
        <v>5238</v>
      </c>
      <c r="I100" s="187">
        <v>33.764000000000003</v>
      </c>
      <c r="J100" s="188">
        <v>10.269501243781093</v>
      </c>
      <c r="K100" s="188">
        <v>43.840370024875618</v>
      </c>
      <c r="L100" s="189">
        <v>4.2280063724526782</v>
      </c>
      <c r="M100" s="190">
        <f t="shared" si="18"/>
        <v>27.8812578</v>
      </c>
      <c r="N100" s="190">
        <f t="shared" si="19"/>
        <v>24.423301200000001</v>
      </c>
    </row>
    <row r="101" spans="1:14" s="191" customFormat="1" x14ac:dyDescent="0.2">
      <c r="A101" s="187" t="s">
        <v>111</v>
      </c>
      <c r="B101" s="187">
        <v>36</v>
      </c>
      <c r="C101" s="187" t="s">
        <v>105</v>
      </c>
      <c r="D101" s="187" t="s">
        <v>368</v>
      </c>
      <c r="E101" s="187">
        <v>0.74099999999999999</v>
      </c>
      <c r="F101" s="187">
        <v>2160</v>
      </c>
      <c r="G101" s="187">
        <v>30.645</v>
      </c>
      <c r="H101" s="187">
        <v>4823</v>
      </c>
      <c r="I101" s="187">
        <v>33.676000000000002</v>
      </c>
      <c r="J101" s="188">
        <v>10.344373144399459</v>
      </c>
      <c r="K101" s="188">
        <v>43.736075573549257</v>
      </c>
      <c r="L101" s="189">
        <v>4.2280063724526782</v>
      </c>
      <c r="M101" s="190">
        <f t="shared" si="18"/>
        <v>28.105661000000001</v>
      </c>
      <c r="N101" s="190">
        <f t="shared" si="19"/>
        <v>24.3354508</v>
      </c>
    </row>
    <row r="102" spans="1:14" s="191" customFormat="1" x14ac:dyDescent="0.2">
      <c r="A102" s="187" t="s">
        <v>111</v>
      </c>
      <c r="B102" s="187">
        <v>37</v>
      </c>
      <c r="C102" s="187" t="s">
        <v>106</v>
      </c>
      <c r="D102" s="187" t="s">
        <v>368</v>
      </c>
      <c r="E102" s="187">
        <v>0.84499999999999997</v>
      </c>
      <c r="F102" s="187">
        <v>2457</v>
      </c>
      <c r="G102" s="187">
        <v>30.588999999999999</v>
      </c>
      <c r="H102" s="187">
        <v>5456</v>
      </c>
      <c r="I102" s="187">
        <v>33.698</v>
      </c>
      <c r="J102" s="188">
        <v>10.294347337278104</v>
      </c>
      <c r="K102" s="188">
        <v>43.636143786982252</v>
      </c>
      <c r="L102" s="189">
        <v>4.2388451018129283</v>
      </c>
      <c r="M102" s="190">
        <f t="shared" si="18"/>
        <v>28.049560199999998</v>
      </c>
      <c r="N102" s="190">
        <f t="shared" si="19"/>
        <v>24.357413400000002</v>
      </c>
    </row>
    <row r="103" spans="1:14" s="191" customFormat="1" x14ac:dyDescent="0.2">
      <c r="A103" s="187" t="s">
        <v>111</v>
      </c>
      <c r="B103" s="187">
        <v>66</v>
      </c>
      <c r="C103" s="187" t="s">
        <v>107</v>
      </c>
      <c r="D103" s="187" t="s">
        <v>368</v>
      </c>
      <c r="E103" s="187">
        <v>0.83199999999999996</v>
      </c>
      <c r="F103" s="191">
        <v>2401</v>
      </c>
      <c r="G103" s="191">
        <v>30.393999999999998</v>
      </c>
      <c r="H103" s="191">
        <v>5355</v>
      </c>
      <c r="I103" s="191">
        <v>33.759</v>
      </c>
      <c r="J103" s="188">
        <v>10.227618990384615</v>
      </c>
      <c r="K103" s="188">
        <v>43.437383653846155</v>
      </c>
      <c r="L103" s="189">
        <v>4.2470670538942974</v>
      </c>
      <c r="M103" s="190">
        <f t="shared" si="18"/>
        <v>27.8542092</v>
      </c>
      <c r="N103" s="190">
        <f t="shared" si="19"/>
        <v>24.418309699999998</v>
      </c>
    </row>
    <row r="104" spans="1:14" s="191" customFormat="1" x14ac:dyDescent="0.2">
      <c r="A104" s="187" t="s">
        <v>111</v>
      </c>
      <c r="B104" s="187">
        <v>67</v>
      </c>
      <c r="C104" s="187" t="s">
        <v>108</v>
      </c>
      <c r="D104" s="187" t="s">
        <v>368</v>
      </c>
      <c r="E104" s="187">
        <v>0.77600000000000002</v>
      </c>
      <c r="F104" s="191">
        <v>2242</v>
      </c>
      <c r="G104" s="191">
        <v>30.456</v>
      </c>
      <c r="H104" s="191">
        <v>5019</v>
      </c>
      <c r="I104" s="191">
        <v>33.685000000000002</v>
      </c>
      <c r="J104" s="188">
        <v>10.280678479381443</v>
      </c>
      <c r="K104" s="188">
        <v>43.563325773195878</v>
      </c>
      <c r="L104" s="189">
        <v>4.2373979363876524</v>
      </c>
      <c r="M104" s="190">
        <f t="shared" si="18"/>
        <v>27.916320800000001</v>
      </c>
      <c r="N104" s="190">
        <f t="shared" si="19"/>
        <v>24.344435499999999</v>
      </c>
    </row>
    <row r="105" spans="1:14" s="191" customFormat="1" x14ac:dyDescent="0.2">
      <c r="A105" s="187" t="s">
        <v>363</v>
      </c>
      <c r="B105" s="187">
        <v>96</v>
      </c>
      <c r="C105" s="187" t="s">
        <v>109</v>
      </c>
      <c r="D105" s="187" t="s">
        <v>368</v>
      </c>
      <c r="E105" s="187">
        <v>0.79</v>
      </c>
      <c r="F105" s="191">
        <v>2259</v>
      </c>
      <c r="G105" s="191">
        <v>30.302</v>
      </c>
      <c r="H105" s="191">
        <v>5074</v>
      </c>
      <c r="I105" s="191">
        <v>33.612000000000002</v>
      </c>
      <c r="J105" s="188">
        <v>10.195593670886076</v>
      </c>
      <c r="K105" s="188">
        <v>43.411644177215194</v>
      </c>
      <c r="L105" s="189">
        <v>4.2578829226177257</v>
      </c>
      <c r="M105" s="190">
        <f t="shared" si="18"/>
        <v>27.762043600000002</v>
      </c>
      <c r="N105" s="190">
        <f t="shared" si="19"/>
        <v>24.2715596</v>
      </c>
    </row>
    <row r="106" spans="1:14" s="191" customFormat="1" x14ac:dyDescent="0.2">
      <c r="A106" s="187" t="s">
        <v>363</v>
      </c>
      <c r="B106" s="187">
        <v>97</v>
      </c>
      <c r="C106" s="187" t="s">
        <v>110</v>
      </c>
      <c r="D106" s="187" t="s">
        <v>368</v>
      </c>
      <c r="E106" s="187">
        <v>0.82399999999999995</v>
      </c>
      <c r="F106" s="191">
        <v>2350</v>
      </c>
      <c r="G106" s="191">
        <v>30.300999999999998</v>
      </c>
      <c r="H106" s="191">
        <v>5271</v>
      </c>
      <c r="I106" s="191">
        <v>33.729999999999997</v>
      </c>
      <c r="J106" s="188">
        <v>10.167007281553399</v>
      </c>
      <c r="K106" s="188">
        <v>43.256333495145633</v>
      </c>
      <c r="L106" s="189">
        <v>4.2545787857974835</v>
      </c>
      <c r="M106" s="190">
        <f t="shared" si="18"/>
        <v>27.761041799999997</v>
      </c>
      <c r="N106" s="190">
        <f t="shared" si="19"/>
        <v>24.389358999999995</v>
      </c>
    </row>
    <row r="107" spans="1:14" x14ac:dyDescent="0.2">
      <c r="B107" s="198"/>
      <c r="C107" s="198"/>
      <c r="D107" s="198"/>
      <c r="E107" s="198"/>
      <c r="F107" s="200" t="s">
        <v>0</v>
      </c>
      <c r="G107" s="201">
        <f>AVERAGE(G99:G106)</f>
        <v>30.427374999999994</v>
      </c>
      <c r="I107" s="201">
        <f>AVERAGE(I99:I106)</f>
        <v>33.701999999999998</v>
      </c>
      <c r="J107" s="201">
        <f t="shared" ref="J107:K107" si="20">AVERAGE(J99:J106)</f>
        <v>10.255304977474417</v>
      </c>
      <c r="K107" s="201">
        <f t="shared" si="20"/>
        <v>43.601689730840839</v>
      </c>
      <c r="M107" s="201">
        <f t="shared" ref="M107:N107" si="21">AVERAGE(M99:M106)</f>
        <v>27.887644274999996</v>
      </c>
      <c r="N107" s="201">
        <f t="shared" si="21"/>
        <v>24.361406599999995</v>
      </c>
    </row>
    <row r="108" spans="1:14" x14ac:dyDescent="0.2">
      <c r="B108" s="198"/>
      <c r="C108" s="198"/>
      <c r="D108" s="198"/>
      <c r="E108" s="198"/>
      <c r="F108" s="200" t="s">
        <v>365</v>
      </c>
      <c r="G108" s="201">
        <f>STDEV(G99:G106)</f>
        <v>0.13130655244231229</v>
      </c>
      <c r="I108" s="201">
        <f>STDEV(I99:I106)</f>
        <v>4.9364533248650297E-2</v>
      </c>
      <c r="J108" s="201">
        <f t="shared" ref="J108:K108" si="22">STDEV(J99:J106)</f>
        <v>5.6688957409872336E-2</v>
      </c>
      <c r="K108" s="201">
        <f t="shared" si="22"/>
        <v>0.22970037080713279</v>
      </c>
      <c r="M108" s="201">
        <f t="shared" ref="M108:N108" si="23">STDEV(M99:M106)</f>
        <v>0.1315429042367087</v>
      </c>
      <c r="N108" s="201">
        <f t="shared" si="23"/>
        <v>4.9280613542127545E-2</v>
      </c>
    </row>
    <row r="109" spans="1:14" x14ac:dyDescent="0.2">
      <c r="B109" s="198"/>
      <c r="C109" s="198"/>
      <c r="D109" s="198"/>
      <c r="E109" s="198"/>
    </row>
    <row r="110" spans="1:14" x14ac:dyDescent="0.2">
      <c r="B110" s="198"/>
      <c r="C110" s="198"/>
      <c r="D110" s="198"/>
    </row>
    <row r="111" spans="1:14" x14ac:dyDescent="0.2">
      <c r="C111" s="184" t="s">
        <v>369</v>
      </c>
      <c r="D111" s="198"/>
    </row>
    <row r="112" spans="1:14" x14ac:dyDescent="0.2">
      <c r="B112" s="198"/>
      <c r="C112" s="198"/>
      <c r="D112" s="198"/>
    </row>
    <row r="113" spans="2:6" x14ac:dyDescent="0.2">
      <c r="B113" s="198"/>
      <c r="C113" s="198"/>
      <c r="D113" s="184" t="s">
        <v>370</v>
      </c>
      <c r="E113" s="184" t="s">
        <v>92</v>
      </c>
    </row>
    <row r="114" spans="2:6" x14ac:dyDescent="0.2">
      <c r="B114" s="198"/>
      <c r="C114" s="198" t="s">
        <v>371</v>
      </c>
      <c r="D114" s="203">
        <f>G96</f>
        <v>-2.0178888888888888</v>
      </c>
      <c r="E114" s="204">
        <v>-4.6159999999999997</v>
      </c>
    </row>
    <row r="115" spans="2:6" x14ac:dyDescent="0.2">
      <c r="B115" s="198"/>
      <c r="C115" s="198" t="s">
        <v>372</v>
      </c>
      <c r="D115" s="203">
        <f>G107</f>
        <v>30.427374999999994</v>
      </c>
      <c r="E115" s="204">
        <v>27.888000000000002</v>
      </c>
    </row>
    <row r="116" spans="2:6" x14ac:dyDescent="0.2">
      <c r="B116" s="198"/>
      <c r="C116" s="198"/>
      <c r="D116" s="198"/>
    </row>
    <row r="117" spans="2:6" x14ac:dyDescent="0.2">
      <c r="B117" s="198"/>
      <c r="C117" s="198"/>
      <c r="D117" s="198"/>
    </row>
    <row r="118" spans="2:6" x14ac:dyDescent="0.2">
      <c r="B118" s="198"/>
      <c r="C118" s="337" t="s">
        <v>373</v>
      </c>
      <c r="D118" s="337"/>
      <c r="E118" s="337"/>
    </row>
    <row r="119" spans="2:6" x14ac:dyDescent="0.2">
      <c r="B119" s="198"/>
      <c r="C119" s="205" t="s">
        <v>374</v>
      </c>
      <c r="D119" s="205" t="s">
        <v>375</v>
      </c>
      <c r="E119" s="205" t="s">
        <v>92</v>
      </c>
      <c r="F119" s="205" t="s">
        <v>376</v>
      </c>
    </row>
    <row r="120" spans="2:6" x14ac:dyDescent="0.2">
      <c r="B120" s="198"/>
      <c r="C120" s="206" t="s">
        <v>377</v>
      </c>
      <c r="D120" s="207">
        <f>M82</f>
        <v>6.7787415200000014</v>
      </c>
      <c r="E120" s="208">
        <v>6.81</v>
      </c>
      <c r="F120" s="209">
        <f t="shared" ref="F120" si="24">ABS(E120-D120)</f>
        <v>3.1258479999998201E-2</v>
      </c>
    </row>
    <row r="121" spans="2:6" x14ac:dyDescent="0.2">
      <c r="B121" s="198"/>
      <c r="C121" s="338" t="s">
        <v>378</v>
      </c>
      <c r="D121" s="339"/>
      <c r="E121" s="340"/>
    </row>
    <row r="122" spans="2:6" x14ac:dyDescent="0.2">
      <c r="B122" s="198"/>
      <c r="C122" s="206" t="s">
        <v>377</v>
      </c>
      <c r="D122" s="207">
        <f>J82</f>
        <v>12.990206070702381</v>
      </c>
      <c r="E122" s="208">
        <v>12.88</v>
      </c>
      <c r="F122" s="209">
        <f t="shared" ref="F122" si="25">ABS(E122-D122)</f>
        <v>0.11020607070238064</v>
      </c>
    </row>
    <row r="123" spans="2:6" x14ac:dyDescent="0.2">
      <c r="B123" s="198"/>
      <c r="C123" s="198"/>
      <c r="D123" s="198"/>
    </row>
    <row r="124" spans="2:6" x14ac:dyDescent="0.2">
      <c r="B124" s="198"/>
      <c r="C124" s="198"/>
      <c r="D124" s="198"/>
    </row>
    <row r="125" spans="2:6" x14ac:dyDescent="0.2">
      <c r="B125" s="198"/>
      <c r="C125" s="198"/>
      <c r="D125" s="198"/>
    </row>
    <row r="126" spans="2:6" x14ac:dyDescent="0.2">
      <c r="B126" s="198"/>
      <c r="C126" s="198"/>
      <c r="D126" s="198"/>
    </row>
    <row r="127" spans="2:6" x14ac:dyDescent="0.2">
      <c r="B127" s="198"/>
      <c r="C127" s="198"/>
      <c r="D127" s="198"/>
    </row>
    <row r="128" spans="2:6" x14ac:dyDescent="0.2">
      <c r="B128" s="198"/>
      <c r="C128" s="198"/>
      <c r="D128" s="198"/>
    </row>
    <row r="129" spans="2:6" x14ac:dyDescent="0.2">
      <c r="C129" s="198"/>
      <c r="D129" s="198"/>
    </row>
    <row r="130" spans="2:6" x14ac:dyDescent="0.2">
      <c r="B130" s="198"/>
      <c r="C130" s="184" t="s">
        <v>379</v>
      </c>
      <c r="D130" s="198"/>
    </row>
    <row r="131" spans="2:6" x14ac:dyDescent="0.2">
      <c r="B131" s="198"/>
      <c r="C131" s="198"/>
      <c r="D131" s="198"/>
    </row>
    <row r="132" spans="2:6" x14ac:dyDescent="0.2">
      <c r="B132" s="198"/>
      <c r="C132" s="198"/>
      <c r="D132" s="184" t="s">
        <v>370</v>
      </c>
      <c r="E132" s="184" t="s">
        <v>92</v>
      </c>
    </row>
    <row r="133" spans="2:6" x14ac:dyDescent="0.2">
      <c r="B133" s="198"/>
      <c r="C133" s="198" t="s">
        <v>371</v>
      </c>
      <c r="D133" s="203">
        <f>I96</f>
        <v>-19.027666666666669</v>
      </c>
      <c r="E133" s="204">
        <v>-28.279</v>
      </c>
    </row>
    <row r="134" spans="2:6" x14ac:dyDescent="0.2">
      <c r="B134" s="198"/>
      <c r="C134" s="198" t="s">
        <v>372</v>
      </c>
      <c r="D134" s="203">
        <f>I107</f>
        <v>33.701999999999998</v>
      </c>
      <c r="E134" s="204">
        <v>24.361999999999998</v>
      </c>
    </row>
    <row r="135" spans="2:6" x14ac:dyDescent="0.2">
      <c r="B135" s="198"/>
      <c r="C135" s="198"/>
      <c r="D135" s="198"/>
    </row>
    <row r="136" spans="2:6" x14ac:dyDescent="0.2">
      <c r="B136" s="198"/>
      <c r="C136" s="198"/>
      <c r="D136" s="198"/>
    </row>
    <row r="137" spans="2:6" x14ac:dyDescent="0.2">
      <c r="B137" s="198"/>
      <c r="C137" s="338" t="s">
        <v>373</v>
      </c>
      <c r="D137" s="339"/>
      <c r="E137" s="340"/>
    </row>
    <row r="138" spans="2:6" x14ac:dyDescent="0.2">
      <c r="B138" s="198"/>
      <c r="C138" s="205" t="s">
        <v>374</v>
      </c>
      <c r="D138" s="205" t="s">
        <v>375</v>
      </c>
      <c r="E138" s="205" t="s">
        <v>92</v>
      </c>
      <c r="F138" s="205" t="s">
        <v>376</v>
      </c>
    </row>
    <row r="139" spans="2:6" x14ac:dyDescent="0.2">
      <c r="B139" s="198"/>
      <c r="C139" s="206" t="s">
        <v>377</v>
      </c>
      <c r="D139" s="207">
        <f>N82</f>
        <v>-17.833140520000001</v>
      </c>
      <c r="E139" s="208">
        <v>-17.75</v>
      </c>
      <c r="F139" s="209">
        <f t="shared" ref="F139" si="26">ABS(E139-D139)</f>
        <v>8.3140520000000606E-2</v>
      </c>
    </row>
    <row r="140" spans="2:6" x14ac:dyDescent="0.2">
      <c r="B140" s="198"/>
      <c r="C140" s="338" t="s">
        <v>378</v>
      </c>
      <c r="D140" s="339"/>
      <c r="E140" s="340"/>
    </row>
    <row r="141" spans="2:6" x14ac:dyDescent="0.2">
      <c r="B141" s="198"/>
      <c r="C141" s="206" t="s">
        <v>377</v>
      </c>
      <c r="D141" s="207">
        <f>K82</f>
        <v>49.596410622150749</v>
      </c>
      <c r="E141" s="208">
        <v>49.64</v>
      </c>
      <c r="F141" s="209">
        <f t="shared" ref="F141" si="27">ABS(E141-D141)</f>
        <v>4.3589377849251321E-2</v>
      </c>
    </row>
    <row r="142" spans="2:6" x14ac:dyDescent="0.2">
      <c r="B142" s="198"/>
      <c r="C142" s="198"/>
      <c r="D142" s="198"/>
    </row>
    <row r="143" spans="2:6" x14ac:dyDescent="0.2">
      <c r="B143" s="198"/>
      <c r="C143" s="198"/>
      <c r="D143" s="198"/>
    </row>
    <row r="144" spans="2:6" x14ac:dyDescent="0.2">
      <c r="B144" s="198"/>
      <c r="C144" s="198"/>
      <c r="D144" s="198"/>
    </row>
    <row r="145" spans="2:9" x14ac:dyDescent="0.2">
      <c r="B145" s="198"/>
      <c r="C145" s="198"/>
      <c r="D145" s="198"/>
    </row>
    <row r="146" spans="2:9" x14ac:dyDescent="0.2">
      <c r="B146" s="198"/>
      <c r="C146" s="198"/>
      <c r="D146" s="198"/>
    </row>
    <row r="147" spans="2:9" x14ac:dyDescent="0.2">
      <c r="B147" s="198"/>
      <c r="C147" s="198"/>
      <c r="D147" s="198"/>
    </row>
    <row r="148" spans="2:9" x14ac:dyDescent="0.2">
      <c r="B148" s="198"/>
      <c r="C148" s="198"/>
      <c r="D148" s="198"/>
    </row>
    <row r="149" spans="2:9" ht="13.5" thickBot="1" x14ac:dyDescent="0.25">
      <c r="B149" s="198"/>
      <c r="C149" s="198"/>
      <c r="D149" s="198"/>
    </row>
    <row r="150" spans="2:9" x14ac:dyDescent="0.2">
      <c r="B150" s="198"/>
      <c r="C150" s="198"/>
      <c r="D150" s="198"/>
      <c r="G150" s="210" t="s">
        <v>380</v>
      </c>
      <c r="H150" s="211"/>
      <c r="I150" s="212"/>
    </row>
    <row r="151" spans="2:9" x14ac:dyDescent="0.2">
      <c r="B151" s="198"/>
      <c r="C151" s="198"/>
      <c r="D151" s="198"/>
      <c r="G151" s="213" t="s">
        <v>381</v>
      </c>
      <c r="H151" s="214"/>
      <c r="I151" s="215"/>
    </row>
    <row r="152" spans="2:9" ht="13.5" thickBot="1" x14ac:dyDescent="0.25">
      <c r="B152" s="198"/>
      <c r="C152" s="198"/>
      <c r="D152" s="198"/>
      <c r="G152" s="216" t="s">
        <v>382</v>
      </c>
      <c r="H152" s="217" t="s">
        <v>383</v>
      </c>
      <c r="I152" s="218"/>
    </row>
    <row r="153" spans="2:9" x14ac:dyDescent="0.2">
      <c r="B153" s="198"/>
      <c r="C153" s="198"/>
      <c r="D153" s="198"/>
    </row>
    <row r="154" spans="2:9" x14ac:dyDescent="0.2">
      <c r="B154" s="198"/>
      <c r="C154" s="198"/>
      <c r="D154" s="198"/>
    </row>
    <row r="155" spans="2:9" x14ac:dyDescent="0.2">
      <c r="B155" s="198"/>
      <c r="C155" s="198"/>
      <c r="D155" s="198"/>
    </row>
    <row r="156" spans="2:9" x14ac:dyDescent="0.2">
      <c r="B156" s="198"/>
      <c r="C156" s="198"/>
      <c r="D156" s="198"/>
    </row>
    <row r="157" spans="2:9" x14ac:dyDescent="0.2">
      <c r="B157" s="198"/>
      <c r="C157" s="198"/>
      <c r="D157" s="198"/>
    </row>
    <row r="158" spans="2:9" x14ac:dyDescent="0.2">
      <c r="B158" s="198"/>
      <c r="C158" s="198"/>
      <c r="D158" s="198"/>
    </row>
    <row r="159" spans="2:9" x14ac:dyDescent="0.2">
      <c r="B159" s="198"/>
      <c r="C159" s="198"/>
      <c r="D159" s="198"/>
    </row>
    <row r="160" spans="2:9" x14ac:dyDescent="0.2">
      <c r="B160" s="198"/>
      <c r="C160" s="198"/>
      <c r="D160" s="198"/>
    </row>
    <row r="161" spans="2:4" x14ac:dyDescent="0.2">
      <c r="B161" s="198"/>
      <c r="C161" s="198"/>
      <c r="D161" s="198"/>
    </row>
    <row r="162" spans="2:4" x14ac:dyDescent="0.2">
      <c r="B162" s="198"/>
      <c r="C162" s="198"/>
      <c r="D162" s="198"/>
    </row>
    <row r="163" spans="2:4" x14ac:dyDescent="0.2">
      <c r="B163" s="198"/>
      <c r="C163" s="198"/>
      <c r="D163" s="198"/>
    </row>
    <row r="164" spans="2:4" x14ac:dyDescent="0.2">
      <c r="B164" s="198"/>
      <c r="C164" s="198"/>
      <c r="D164" s="198"/>
    </row>
    <row r="165" spans="2:4" x14ac:dyDescent="0.2">
      <c r="B165" s="198"/>
      <c r="C165" s="198"/>
      <c r="D165" s="198"/>
    </row>
    <row r="166" spans="2:4" x14ac:dyDescent="0.2">
      <c r="B166" s="198"/>
      <c r="C166" s="198"/>
      <c r="D166" s="198"/>
    </row>
    <row r="167" spans="2:4" x14ac:dyDescent="0.2">
      <c r="B167" s="198"/>
      <c r="C167" s="198"/>
      <c r="D167" s="198"/>
    </row>
    <row r="168" spans="2:4" x14ac:dyDescent="0.2">
      <c r="B168" s="198"/>
      <c r="C168" s="198"/>
      <c r="D168" s="198"/>
    </row>
    <row r="169" spans="2:4" x14ac:dyDescent="0.2">
      <c r="B169" s="198"/>
      <c r="C169" s="198"/>
      <c r="D169" s="198"/>
    </row>
    <row r="170" spans="2:4" x14ac:dyDescent="0.2">
      <c r="B170" s="198"/>
      <c r="C170" s="198"/>
      <c r="D170" s="198"/>
    </row>
    <row r="171" spans="2:4" x14ac:dyDescent="0.2">
      <c r="B171" s="198"/>
      <c r="C171" s="198"/>
      <c r="D171" s="198"/>
    </row>
    <row r="172" spans="2:4" x14ac:dyDescent="0.2">
      <c r="B172" s="198"/>
      <c r="C172" s="198"/>
      <c r="D172" s="198"/>
    </row>
    <row r="173" spans="2:4" x14ac:dyDescent="0.2">
      <c r="B173" s="198"/>
      <c r="C173" s="198"/>
      <c r="D173" s="198"/>
    </row>
    <row r="174" spans="2:4" x14ac:dyDescent="0.2">
      <c r="B174" s="198"/>
      <c r="C174" s="198"/>
      <c r="D174" s="198"/>
    </row>
    <row r="175" spans="2:4" x14ac:dyDescent="0.2">
      <c r="B175" s="198"/>
      <c r="C175" s="198"/>
      <c r="D175" s="198"/>
    </row>
    <row r="176" spans="2:4" x14ac:dyDescent="0.2">
      <c r="B176" s="198"/>
      <c r="C176" s="198"/>
      <c r="D176" s="198"/>
    </row>
    <row r="177" spans="2:8" x14ac:dyDescent="0.2">
      <c r="B177" s="198"/>
      <c r="C177" s="198"/>
      <c r="D177" s="198"/>
    </row>
    <row r="178" spans="2:8" x14ac:dyDescent="0.2">
      <c r="B178" s="198"/>
      <c r="C178" s="198"/>
      <c r="D178" s="198"/>
    </row>
    <row r="179" spans="2:8" x14ac:dyDescent="0.2">
      <c r="B179" s="198"/>
      <c r="C179" s="198"/>
      <c r="D179" s="198"/>
    </row>
    <row r="180" spans="2:8" x14ac:dyDescent="0.2">
      <c r="B180" s="198"/>
      <c r="C180" s="198"/>
      <c r="D180" s="198"/>
    </row>
    <row r="181" spans="2:8" x14ac:dyDescent="0.2">
      <c r="B181" s="198"/>
      <c r="C181" s="198"/>
      <c r="D181" s="198"/>
    </row>
    <row r="182" spans="2:8" x14ac:dyDescent="0.2">
      <c r="B182" s="198"/>
      <c r="C182" s="198"/>
      <c r="D182" s="198"/>
    </row>
    <row r="183" spans="2:8" x14ac:dyDescent="0.2">
      <c r="B183" s="198"/>
      <c r="C183" s="198"/>
      <c r="D183" s="198"/>
    </row>
    <row r="184" spans="2:8" x14ac:dyDescent="0.2">
      <c r="B184" s="198"/>
      <c r="C184" s="198"/>
      <c r="D184" s="198"/>
    </row>
    <row r="185" spans="2:8" x14ac:dyDescent="0.2">
      <c r="B185" s="198"/>
      <c r="C185" s="198"/>
      <c r="D185" s="198"/>
    </row>
    <row r="186" spans="2:8" x14ac:dyDescent="0.2">
      <c r="B186" s="198"/>
      <c r="C186" s="198"/>
      <c r="D186" s="198"/>
    </row>
    <row r="187" spans="2:8" x14ac:dyDescent="0.2">
      <c r="B187" s="198"/>
      <c r="C187" s="198"/>
      <c r="D187" s="198"/>
    </row>
    <row r="188" spans="2:8" x14ac:dyDescent="0.2">
      <c r="B188" s="198"/>
      <c r="C188" s="198"/>
      <c r="D188" s="198"/>
    </row>
    <row r="189" spans="2:8" x14ac:dyDescent="0.2">
      <c r="B189" s="198"/>
      <c r="C189" s="198"/>
      <c r="D189" s="198"/>
    </row>
    <row r="190" spans="2:8" x14ac:dyDescent="0.2">
      <c r="B190" s="198"/>
      <c r="C190" s="198"/>
      <c r="D190" s="198"/>
      <c r="G190" s="198"/>
      <c r="H190" s="198"/>
    </row>
    <row r="191" spans="2:8" x14ac:dyDescent="0.2">
      <c r="B191" s="198"/>
      <c r="C191" s="198"/>
      <c r="D191" s="198"/>
      <c r="G191" s="198"/>
      <c r="H191" s="198"/>
    </row>
    <row r="192" spans="2:8" x14ac:dyDescent="0.2">
      <c r="B192" s="198"/>
      <c r="C192" s="198"/>
      <c r="D192" s="198"/>
      <c r="G192" s="198"/>
      <c r="H192" s="198"/>
    </row>
    <row r="193" spans="2:8" x14ac:dyDescent="0.2">
      <c r="B193" s="198"/>
      <c r="C193" s="198"/>
      <c r="D193" s="198"/>
      <c r="G193" s="198"/>
      <c r="H193" s="198"/>
    </row>
    <row r="194" spans="2:8" x14ac:dyDescent="0.2">
      <c r="B194" s="198"/>
      <c r="C194" s="198"/>
      <c r="D194" s="198"/>
      <c r="G194" s="198"/>
      <c r="H194" s="198"/>
    </row>
    <row r="195" spans="2:8" x14ac:dyDescent="0.2">
      <c r="B195" s="198"/>
      <c r="C195" s="198"/>
      <c r="D195" s="198"/>
      <c r="G195" s="198"/>
      <c r="H195" s="198"/>
    </row>
    <row r="196" spans="2:8" x14ac:dyDescent="0.2">
      <c r="B196" s="198"/>
      <c r="C196" s="198"/>
      <c r="D196" s="198"/>
      <c r="G196" s="198"/>
      <c r="H196" s="198"/>
    </row>
    <row r="197" spans="2:8" x14ac:dyDescent="0.2">
      <c r="B197" s="198"/>
      <c r="C197" s="198"/>
      <c r="D197" s="198"/>
      <c r="G197" s="198"/>
      <c r="H197" s="198"/>
    </row>
    <row r="198" spans="2:8" x14ac:dyDescent="0.2">
      <c r="B198" s="198"/>
      <c r="C198" s="198"/>
      <c r="D198" s="198"/>
      <c r="G198" s="198"/>
      <c r="H198" s="198"/>
    </row>
    <row r="199" spans="2:8" x14ac:dyDescent="0.2">
      <c r="B199" s="198"/>
      <c r="C199" s="198"/>
      <c r="D199" s="198"/>
      <c r="G199" s="198"/>
      <c r="H199" s="198"/>
    </row>
    <row r="200" spans="2:8" x14ac:dyDescent="0.2">
      <c r="B200" s="198"/>
      <c r="C200" s="198"/>
      <c r="D200" s="198"/>
      <c r="G200" s="198"/>
      <c r="H200" s="198"/>
    </row>
    <row r="201" spans="2:8" x14ac:dyDescent="0.2">
      <c r="B201" s="198"/>
      <c r="C201" s="198"/>
      <c r="D201" s="198"/>
      <c r="G201" s="198"/>
      <c r="H201" s="198"/>
    </row>
    <row r="202" spans="2:8" x14ac:dyDescent="0.2">
      <c r="B202" s="198"/>
      <c r="C202" s="198"/>
      <c r="D202" s="198"/>
      <c r="G202" s="198"/>
      <c r="H202" s="198"/>
    </row>
    <row r="203" spans="2:8" x14ac:dyDescent="0.2">
      <c r="B203" s="198"/>
      <c r="C203" s="198"/>
      <c r="D203" s="198"/>
      <c r="G203" s="198"/>
      <c r="H203" s="198"/>
    </row>
    <row r="204" spans="2:8" x14ac:dyDescent="0.2">
      <c r="B204" s="198"/>
      <c r="C204" s="198"/>
      <c r="D204" s="198"/>
      <c r="G204" s="198"/>
      <c r="H204" s="198"/>
    </row>
    <row r="205" spans="2:8" x14ac:dyDescent="0.2">
      <c r="B205" s="198"/>
      <c r="C205" s="198"/>
      <c r="D205" s="198"/>
      <c r="G205" s="198"/>
      <c r="H205" s="198"/>
    </row>
    <row r="206" spans="2:8" x14ac:dyDescent="0.2">
      <c r="B206" s="198"/>
      <c r="C206" s="198"/>
      <c r="D206" s="198"/>
      <c r="G206" s="198"/>
      <c r="H206" s="198"/>
    </row>
    <row r="207" spans="2:8" x14ac:dyDescent="0.2">
      <c r="B207" s="198"/>
      <c r="C207" s="198"/>
      <c r="D207" s="198"/>
      <c r="G207" s="198"/>
      <c r="H207" s="198"/>
    </row>
    <row r="208" spans="2:8" x14ac:dyDescent="0.2">
      <c r="B208" s="198"/>
      <c r="C208" s="198"/>
      <c r="D208" s="198"/>
      <c r="G208" s="198"/>
      <c r="H208" s="198"/>
    </row>
    <row r="209" spans="2:8" x14ac:dyDescent="0.2">
      <c r="B209" s="198"/>
      <c r="C209" s="198"/>
      <c r="D209" s="198"/>
      <c r="G209" s="198"/>
      <c r="H209" s="198"/>
    </row>
    <row r="210" spans="2:8" x14ac:dyDescent="0.2">
      <c r="B210" s="198"/>
      <c r="C210" s="198"/>
      <c r="D210" s="198"/>
      <c r="G210" s="198"/>
      <c r="H210" s="198"/>
    </row>
    <row r="211" spans="2:8" x14ac:dyDescent="0.2">
      <c r="B211" s="198"/>
      <c r="C211" s="198"/>
      <c r="D211" s="198"/>
      <c r="G211" s="198"/>
      <c r="H211" s="198"/>
    </row>
    <row r="212" spans="2:8" x14ac:dyDescent="0.2">
      <c r="B212" s="198"/>
      <c r="C212" s="198"/>
      <c r="D212" s="198"/>
      <c r="G212" s="198"/>
      <c r="H212" s="198"/>
    </row>
    <row r="213" spans="2:8" x14ac:dyDescent="0.2">
      <c r="B213" s="198"/>
      <c r="C213" s="198"/>
      <c r="D213" s="198"/>
      <c r="G213" s="198"/>
      <c r="H213" s="198"/>
    </row>
    <row r="214" spans="2:8" x14ac:dyDescent="0.2">
      <c r="B214" s="198"/>
      <c r="C214" s="198"/>
      <c r="D214" s="198"/>
      <c r="G214" s="198"/>
      <c r="H214" s="198"/>
    </row>
    <row r="215" spans="2:8" x14ac:dyDescent="0.2">
      <c r="B215" s="198"/>
      <c r="C215" s="198"/>
      <c r="D215" s="198"/>
      <c r="G215" s="198"/>
      <c r="H215" s="198"/>
    </row>
    <row r="216" spans="2:8" x14ac:dyDescent="0.2">
      <c r="B216" s="198"/>
      <c r="C216" s="198"/>
      <c r="D216" s="198"/>
      <c r="G216" s="198"/>
      <c r="H216" s="198"/>
    </row>
    <row r="217" spans="2:8" x14ac:dyDescent="0.2">
      <c r="B217" s="198"/>
      <c r="C217" s="198"/>
      <c r="D217" s="198"/>
      <c r="G217" s="198"/>
      <c r="H217" s="198"/>
    </row>
    <row r="218" spans="2:8" x14ac:dyDescent="0.2">
      <c r="B218" s="198"/>
      <c r="C218" s="198"/>
      <c r="D218" s="198"/>
      <c r="G218" s="198"/>
      <c r="H218" s="198"/>
    </row>
    <row r="219" spans="2:8" x14ac:dyDescent="0.2">
      <c r="B219" s="198"/>
      <c r="C219" s="198"/>
      <c r="D219" s="198"/>
      <c r="G219" s="198"/>
      <c r="H219" s="198"/>
    </row>
    <row r="220" spans="2:8" x14ac:dyDescent="0.2">
      <c r="B220" s="198"/>
      <c r="C220" s="198"/>
      <c r="D220" s="198"/>
      <c r="G220" s="198"/>
      <c r="H220" s="198"/>
    </row>
    <row r="221" spans="2:8" x14ac:dyDescent="0.2">
      <c r="B221" s="198"/>
      <c r="C221" s="198"/>
      <c r="D221" s="198"/>
      <c r="G221" s="198"/>
      <c r="H221" s="198"/>
    </row>
    <row r="222" spans="2:8" x14ac:dyDescent="0.2">
      <c r="B222" s="198"/>
      <c r="C222" s="198"/>
      <c r="D222" s="198"/>
      <c r="G222" s="198"/>
      <c r="H222" s="198"/>
    </row>
    <row r="223" spans="2:8" x14ac:dyDescent="0.2">
      <c r="B223" s="198"/>
      <c r="C223" s="198"/>
      <c r="D223" s="198"/>
      <c r="G223" s="198"/>
      <c r="H223" s="198"/>
    </row>
    <row r="224" spans="2:8" x14ac:dyDescent="0.2">
      <c r="B224" s="198"/>
      <c r="C224" s="198"/>
      <c r="D224" s="198"/>
      <c r="G224" s="198"/>
      <c r="H224" s="198"/>
    </row>
    <row r="225" spans="2:8" x14ac:dyDescent="0.2">
      <c r="B225" s="198"/>
      <c r="C225" s="198"/>
      <c r="D225" s="198"/>
      <c r="G225" s="198"/>
      <c r="H225" s="198"/>
    </row>
    <row r="226" spans="2:8" x14ac:dyDescent="0.2">
      <c r="B226" s="198"/>
      <c r="C226" s="198"/>
      <c r="D226" s="198"/>
      <c r="G226" s="198"/>
      <c r="H226" s="198"/>
    </row>
    <row r="227" spans="2:8" x14ac:dyDescent="0.2">
      <c r="B227" s="198"/>
      <c r="C227" s="198"/>
      <c r="D227" s="198"/>
      <c r="G227" s="198"/>
      <c r="H227" s="198"/>
    </row>
    <row r="228" spans="2:8" x14ac:dyDescent="0.2">
      <c r="B228" s="198"/>
      <c r="C228" s="198"/>
      <c r="D228" s="198"/>
      <c r="G228" s="198"/>
      <c r="H228" s="198"/>
    </row>
    <row r="229" spans="2:8" x14ac:dyDescent="0.2">
      <c r="B229" s="198"/>
      <c r="C229" s="198"/>
      <c r="D229" s="198"/>
      <c r="G229" s="198"/>
      <c r="H229" s="198"/>
    </row>
    <row r="230" spans="2:8" x14ac:dyDescent="0.2">
      <c r="B230" s="198"/>
      <c r="C230" s="198"/>
      <c r="D230" s="198"/>
      <c r="G230" s="198"/>
      <c r="H230" s="198"/>
    </row>
    <row r="231" spans="2:8" x14ac:dyDescent="0.2">
      <c r="B231" s="198"/>
      <c r="C231" s="198"/>
      <c r="D231" s="198"/>
      <c r="G231" s="198"/>
      <c r="H231" s="198"/>
    </row>
    <row r="232" spans="2:8" x14ac:dyDescent="0.2">
      <c r="B232" s="198"/>
      <c r="C232" s="198"/>
      <c r="D232" s="198"/>
      <c r="G232" s="198"/>
      <c r="H232" s="198"/>
    </row>
    <row r="233" spans="2:8" x14ac:dyDescent="0.2">
      <c r="B233" s="198"/>
      <c r="C233" s="198"/>
      <c r="D233" s="198"/>
      <c r="G233" s="198"/>
      <c r="H233" s="198"/>
    </row>
    <row r="234" spans="2:8" x14ac:dyDescent="0.2">
      <c r="B234" s="198"/>
      <c r="C234" s="198"/>
      <c r="D234" s="198"/>
      <c r="G234" s="198"/>
      <c r="H234" s="198"/>
    </row>
    <row r="235" spans="2:8" x14ac:dyDescent="0.2">
      <c r="B235" s="198"/>
      <c r="C235" s="198"/>
      <c r="D235" s="198"/>
      <c r="G235" s="198"/>
      <c r="H235" s="198"/>
    </row>
    <row r="236" spans="2:8" x14ac:dyDescent="0.2">
      <c r="B236" s="198"/>
      <c r="C236" s="198"/>
      <c r="D236" s="198"/>
      <c r="G236" s="198"/>
      <c r="H236" s="198"/>
    </row>
    <row r="237" spans="2:8" x14ac:dyDescent="0.2">
      <c r="B237" s="198"/>
      <c r="C237" s="198"/>
      <c r="D237" s="198"/>
      <c r="G237" s="198"/>
      <c r="H237" s="198"/>
    </row>
    <row r="238" spans="2:8" x14ac:dyDescent="0.2">
      <c r="B238" s="198"/>
      <c r="C238" s="198"/>
      <c r="D238" s="198"/>
      <c r="G238" s="198"/>
      <c r="H238" s="198"/>
    </row>
    <row r="239" spans="2:8" x14ac:dyDescent="0.2">
      <c r="B239" s="198"/>
      <c r="C239" s="198"/>
      <c r="D239" s="198"/>
      <c r="G239" s="198"/>
      <c r="H239" s="198"/>
    </row>
    <row r="240" spans="2:8" x14ac:dyDescent="0.2">
      <c r="B240" s="198"/>
      <c r="C240" s="198"/>
      <c r="D240" s="198"/>
      <c r="G240" s="198"/>
      <c r="H240" s="198"/>
    </row>
    <row r="241" spans="2:8" x14ac:dyDescent="0.2">
      <c r="B241" s="198"/>
      <c r="C241" s="198"/>
      <c r="D241" s="198"/>
      <c r="G241" s="198"/>
      <c r="H241" s="198"/>
    </row>
    <row r="242" spans="2:8" x14ac:dyDescent="0.2">
      <c r="B242" s="198"/>
      <c r="C242" s="198"/>
      <c r="D242" s="198"/>
      <c r="G242" s="198"/>
      <c r="H242" s="198"/>
    </row>
    <row r="243" spans="2:8" x14ac:dyDescent="0.2">
      <c r="B243" s="198"/>
      <c r="C243" s="198"/>
      <c r="D243" s="198"/>
      <c r="G243" s="198"/>
      <c r="H243" s="198"/>
    </row>
    <row r="244" spans="2:8" x14ac:dyDescent="0.2">
      <c r="B244" s="198"/>
      <c r="C244" s="198"/>
      <c r="D244" s="198"/>
      <c r="G244" s="198"/>
      <c r="H244" s="198"/>
    </row>
    <row r="245" spans="2:8" x14ac:dyDescent="0.2">
      <c r="B245" s="198"/>
      <c r="C245" s="198"/>
      <c r="D245" s="198"/>
      <c r="G245" s="198"/>
      <c r="H245" s="198"/>
    </row>
    <row r="246" spans="2:8" x14ac:dyDescent="0.2">
      <c r="B246" s="198"/>
      <c r="C246" s="198"/>
      <c r="D246" s="198"/>
      <c r="G246" s="198"/>
      <c r="H246" s="198"/>
    </row>
    <row r="247" spans="2:8" x14ac:dyDescent="0.2">
      <c r="B247" s="198"/>
      <c r="C247" s="198"/>
      <c r="D247" s="198"/>
      <c r="G247" s="198"/>
      <c r="H247" s="198"/>
    </row>
    <row r="248" spans="2:8" x14ac:dyDescent="0.2">
      <c r="B248" s="198"/>
      <c r="C248" s="198"/>
      <c r="D248" s="198"/>
      <c r="G248" s="198"/>
      <c r="H248" s="198"/>
    </row>
    <row r="249" spans="2:8" x14ac:dyDescent="0.2">
      <c r="B249" s="198"/>
      <c r="C249" s="198"/>
      <c r="D249" s="198"/>
      <c r="G249" s="198"/>
      <c r="H249" s="198"/>
    </row>
    <row r="250" spans="2:8" x14ac:dyDescent="0.2">
      <c r="B250" s="198"/>
      <c r="C250" s="198"/>
      <c r="D250" s="198"/>
      <c r="G250" s="198"/>
      <c r="H250" s="198"/>
    </row>
    <row r="251" spans="2:8" x14ac:dyDescent="0.2">
      <c r="B251" s="198"/>
      <c r="C251" s="198"/>
      <c r="D251" s="198"/>
      <c r="G251" s="198"/>
      <c r="H251" s="198"/>
    </row>
    <row r="252" spans="2:8" x14ac:dyDescent="0.2">
      <c r="B252" s="198"/>
      <c r="C252" s="198"/>
      <c r="D252" s="198"/>
      <c r="G252" s="198"/>
      <c r="H252" s="198"/>
    </row>
    <row r="253" spans="2:8" x14ac:dyDescent="0.2">
      <c r="B253" s="198"/>
      <c r="C253" s="198"/>
      <c r="D253" s="198"/>
      <c r="G253" s="198"/>
      <c r="H253" s="198"/>
    </row>
    <row r="254" spans="2:8" x14ac:dyDescent="0.2">
      <c r="B254" s="198"/>
      <c r="C254" s="198"/>
      <c r="D254" s="198"/>
      <c r="G254" s="198"/>
      <c r="H254" s="198"/>
    </row>
    <row r="255" spans="2:8" x14ac:dyDescent="0.2">
      <c r="B255" s="198"/>
      <c r="C255" s="198"/>
      <c r="D255" s="198"/>
      <c r="G255" s="198"/>
      <c r="H255" s="198"/>
    </row>
    <row r="256" spans="2:8" x14ac:dyDescent="0.2">
      <c r="B256" s="198"/>
      <c r="C256" s="198"/>
      <c r="D256" s="198"/>
      <c r="G256" s="198"/>
      <c r="H256" s="198"/>
    </row>
    <row r="257" spans="2:8" x14ac:dyDescent="0.2">
      <c r="B257" s="198"/>
      <c r="C257" s="198"/>
      <c r="D257" s="198"/>
      <c r="G257" s="198"/>
      <c r="H257" s="198"/>
    </row>
    <row r="258" spans="2:8" x14ac:dyDescent="0.2">
      <c r="B258" s="198"/>
      <c r="C258" s="198"/>
      <c r="D258" s="198"/>
      <c r="G258" s="198"/>
      <c r="H258" s="198"/>
    </row>
    <row r="259" spans="2:8" x14ac:dyDescent="0.2">
      <c r="B259" s="198"/>
      <c r="C259" s="198"/>
      <c r="D259" s="198"/>
      <c r="G259" s="198"/>
      <c r="H259" s="198"/>
    </row>
    <row r="260" spans="2:8" x14ac:dyDescent="0.2">
      <c r="B260" s="198"/>
      <c r="C260" s="198"/>
      <c r="D260" s="198"/>
      <c r="G260" s="198"/>
      <c r="H260" s="198"/>
    </row>
    <row r="261" spans="2:8" x14ac:dyDescent="0.2">
      <c r="B261" s="198"/>
      <c r="C261" s="198"/>
      <c r="D261" s="198"/>
      <c r="G261" s="198"/>
      <c r="H261" s="198"/>
    </row>
    <row r="262" spans="2:8" x14ac:dyDescent="0.2">
      <c r="B262" s="198"/>
      <c r="C262" s="198"/>
      <c r="D262" s="198"/>
      <c r="G262" s="198"/>
      <c r="H262" s="198"/>
    </row>
    <row r="263" spans="2:8" x14ac:dyDescent="0.2">
      <c r="B263" s="198"/>
      <c r="C263" s="198"/>
      <c r="D263" s="198"/>
      <c r="G263" s="198"/>
      <c r="H263" s="198"/>
    </row>
    <row r="264" spans="2:8" x14ac:dyDescent="0.2">
      <c r="B264" s="198"/>
      <c r="C264" s="198"/>
      <c r="D264" s="198"/>
      <c r="G264" s="198"/>
      <c r="H264" s="198"/>
    </row>
    <row r="265" spans="2:8" x14ac:dyDescent="0.2">
      <c r="B265" s="198"/>
      <c r="C265" s="198"/>
      <c r="D265" s="198"/>
      <c r="G265" s="198"/>
      <c r="H265" s="198"/>
    </row>
    <row r="266" spans="2:8" x14ac:dyDescent="0.2">
      <c r="B266" s="198"/>
      <c r="C266" s="198"/>
      <c r="D266" s="198"/>
      <c r="G266" s="198"/>
      <c r="H266" s="198"/>
    </row>
    <row r="267" spans="2:8" x14ac:dyDescent="0.2">
      <c r="B267" s="198"/>
      <c r="C267" s="198"/>
      <c r="D267" s="198"/>
      <c r="G267" s="198"/>
      <c r="H267" s="198"/>
    </row>
    <row r="268" spans="2:8" x14ac:dyDescent="0.2">
      <c r="B268" s="198"/>
      <c r="C268" s="198"/>
      <c r="D268" s="198"/>
      <c r="G268" s="198"/>
      <c r="H268" s="198"/>
    </row>
    <row r="269" spans="2:8" x14ac:dyDescent="0.2">
      <c r="B269" s="198"/>
      <c r="C269" s="198"/>
      <c r="D269" s="198"/>
      <c r="G269" s="198"/>
      <c r="H269" s="198"/>
    </row>
    <row r="270" spans="2:8" x14ac:dyDescent="0.2">
      <c r="B270" s="198"/>
      <c r="C270" s="198"/>
      <c r="D270" s="198"/>
      <c r="G270" s="198"/>
      <c r="H270" s="198"/>
    </row>
    <row r="271" spans="2:8" x14ac:dyDescent="0.2">
      <c r="B271" s="198"/>
      <c r="C271" s="198"/>
      <c r="D271" s="198"/>
      <c r="G271" s="198"/>
      <c r="H271" s="198"/>
    </row>
    <row r="272" spans="2:8" x14ac:dyDescent="0.2">
      <c r="B272" s="198"/>
      <c r="C272" s="198"/>
      <c r="D272" s="198"/>
      <c r="G272" s="198"/>
      <c r="H272" s="198"/>
    </row>
    <row r="273" spans="2:8" x14ac:dyDescent="0.2">
      <c r="B273" s="198"/>
      <c r="C273" s="198"/>
      <c r="D273" s="198"/>
      <c r="G273" s="198"/>
      <c r="H273" s="198"/>
    </row>
    <row r="274" spans="2:8" x14ac:dyDescent="0.2">
      <c r="B274" s="198"/>
      <c r="C274" s="198"/>
      <c r="D274" s="198"/>
      <c r="G274" s="198"/>
      <c r="H274" s="198"/>
    </row>
    <row r="275" spans="2:8" x14ac:dyDescent="0.2">
      <c r="B275" s="198"/>
      <c r="C275" s="198"/>
      <c r="D275" s="198"/>
      <c r="G275" s="198"/>
      <c r="H275" s="198"/>
    </row>
    <row r="276" spans="2:8" x14ac:dyDescent="0.2">
      <c r="B276" s="198"/>
      <c r="C276" s="198"/>
      <c r="D276" s="198"/>
      <c r="G276" s="198"/>
      <c r="H276" s="198"/>
    </row>
    <row r="277" spans="2:8" x14ac:dyDescent="0.2">
      <c r="B277" s="198"/>
      <c r="C277" s="198"/>
      <c r="D277" s="198"/>
      <c r="G277" s="198"/>
      <c r="H277" s="198"/>
    </row>
    <row r="278" spans="2:8" x14ac:dyDescent="0.2">
      <c r="B278" s="198"/>
      <c r="C278" s="198"/>
      <c r="D278" s="198"/>
      <c r="G278" s="198"/>
      <c r="H278" s="198"/>
    </row>
    <row r="279" spans="2:8" x14ac:dyDescent="0.2">
      <c r="B279" s="198"/>
      <c r="C279" s="198"/>
      <c r="D279" s="198"/>
      <c r="G279" s="198"/>
      <c r="H279" s="198"/>
    </row>
    <row r="280" spans="2:8" x14ac:dyDescent="0.2">
      <c r="B280" s="198"/>
      <c r="C280" s="198"/>
      <c r="D280" s="198"/>
      <c r="G280" s="198"/>
      <c r="H280" s="198"/>
    </row>
    <row r="281" spans="2:8" x14ac:dyDescent="0.2">
      <c r="B281" s="198"/>
      <c r="C281" s="198"/>
      <c r="D281" s="198"/>
      <c r="G281" s="198"/>
      <c r="H281" s="198"/>
    </row>
    <row r="282" spans="2:8" x14ac:dyDescent="0.2">
      <c r="B282" s="198"/>
      <c r="C282" s="198"/>
      <c r="D282" s="198"/>
      <c r="G282" s="198"/>
      <c r="H282" s="198"/>
    </row>
    <row r="283" spans="2:8" x14ac:dyDescent="0.2">
      <c r="B283" s="198"/>
      <c r="C283" s="198"/>
      <c r="D283" s="198"/>
      <c r="G283" s="198"/>
      <c r="H283" s="198"/>
    </row>
    <row r="284" spans="2:8" x14ac:dyDescent="0.2">
      <c r="B284" s="198"/>
      <c r="C284" s="198"/>
      <c r="D284" s="198"/>
      <c r="G284" s="198"/>
      <c r="H284" s="198"/>
    </row>
    <row r="285" spans="2:8" x14ac:dyDescent="0.2">
      <c r="B285" s="198"/>
      <c r="C285" s="198"/>
      <c r="D285" s="198"/>
      <c r="G285" s="198"/>
      <c r="H285" s="198"/>
    </row>
    <row r="286" spans="2:8" x14ac:dyDescent="0.2">
      <c r="B286" s="198"/>
      <c r="C286" s="198"/>
      <c r="D286" s="198"/>
      <c r="G286" s="198"/>
      <c r="H286" s="198"/>
    </row>
    <row r="287" spans="2:8" x14ac:dyDescent="0.2">
      <c r="B287" s="198"/>
      <c r="C287" s="198"/>
      <c r="D287" s="198"/>
      <c r="G287" s="198"/>
      <c r="H287" s="198"/>
    </row>
    <row r="288" spans="2:8" x14ac:dyDescent="0.2">
      <c r="B288" s="198"/>
      <c r="C288" s="198"/>
      <c r="D288" s="198"/>
      <c r="G288" s="198"/>
      <c r="H288" s="198"/>
    </row>
    <row r="289" spans="2:8" x14ac:dyDescent="0.2">
      <c r="B289" s="198"/>
      <c r="C289" s="198"/>
      <c r="D289" s="198"/>
      <c r="G289" s="198"/>
      <c r="H289" s="198"/>
    </row>
    <row r="290" spans="2:8" x14ac:dyDescent="0.2">
      <c r="B290" s="198"/>
      <c r="C290" s="198"/>
      <c r="D290" s="198"/>
      <c r="G290" s="198"/>
      <c r="H290" s="198"/>
    </row>
    <row r="291" spans="2:8" x14ac:dyDescent="0.2">
      <c r="B291" s="198"/>
      <c r="C291" s="198"/>
      <c r="D291" s="198"/>
      <c r="G291" s="198"/>
      <c r="H291" s="198"/>
    </row>
    <row r="292" spans="2:8" x14ac:dyDescent="0.2">
      <c r="B292" s="198"/>
      <c r="C292" s="198"/>
      <c r="D292" s="198"/>
      <c r="G292" s="198"/>
      <c r="H292" s="198"/>
    </row>
    <row r="293" spans="2:8" x14ac:dyDescent="0.2">
      <c r="B293" s="198"/>
      <c r="C293" s="198"/>
      <c r="D293" s="198"/>
      <c r="G293" s="198"/>
      <c r="H293" s="198"/>
    </row>
    <row r="294" spans="2:8" x14ac:dyDescent="0.2">
      <c r="B294" s="198"/>
      <c r="C294" s="198"/>
      <c r="D294" s="198"/>
      <c r="G294" s="198"/>
      <c r="H294" s="198"/>
    </row>
    <row r="295" spans="2:8" x14ac:dyDescent="0.2">
      <c r="B295" s="198"/>
      <c r="C295" s="198"/>
      <c r="D295" s="198"/>
      <c r="G295" s="198"/>
      <c r="H295" s="198"/>
    </row>
    <row r="296" spans="2:8" x14ac:dyDescent="0.2">
      <c r="B296" s="198"/>
      <c r="C296" s="198"/>
      <c r="D296" s="198"/>
      <c r="G296" s="198"/>
      <c r="H296" s="198"/>
    </row>
    <row r="297" spans="2:8" x14ac:dyDescent="0.2">
      <c r="B297" s="198"/>
      <c r="C297" s="198"/>
      <c r="D297" s="198"/>
      <c r="G297" s="198"/>
      <c r="H297" s="198"/>
    </row>
    <row r="298" spans="2:8" x14ac:dyDescent="0.2">
      <c r="B298" s="198"/>
      <c r="C298" s="198"/>
      <c r="D298" s="198"/>
      <c r="G298" s="198"/>
      <c r="H298" s="198"/>
    </row>
    <row r="299" spans="2:8" x14ac:dyDescent="0.2">
      <c r="B299" s="198"/>
      <c r="C299" s="198"/>
      <c r="D299" s="198"/>
      <c r="G299" s="198"/>
      <c r="H299" s="198"/>
    </row>
    <row r="300" spans="2:8" x14ac:dyDescent="0.2">
      <c r="B300" s="198"/>
      <c r="C300" s="198"/>
      <c r="D300" s="198"/>
      <c r="G300" s="198"/>
      <c r="H300" s="198"/>
    </row>
    <row r="301" spans="2:8" x14ac:dyDescent="0.2">
      <c r="B301" s="198"/>
      <c r="C301" s="198"/>
      <c r="D301" s="198"/>
      <c r="G301" s="198"/>
      <c r="H301" s="198"/>
    </row>
    <row r="302" spans="2:8" x14ac:dyDescent="0.2">
      <c r="B302" s="198"/>
      <c r="C302" s="198"/>
      <c r="D302" s="198"/>
      <c r="G302" s="198"/>
      <c r="H302" s="198"/>
    </row>
    <row r="303" spans="2:8" x14ac:dyDescent="0.2">
      <c r="B303" s="198"/>
      <c r="C303" s="198"/>
      <c r="D303" s="198"/>
      <c r="G303" s="198"/>
      <c r="H303" s="198"/>
    </row>
    <row r="304" spans="2:8" x14ac:dyDescent="0.2">
      <c r="B304" s="198"/>
      <c r="C304" s="198"/>
      <c r="D304" s="198"/>
      <c r="G304" s="198"/>
      <c r="H304" s="198"/>
    </row>
    <row r="305" spans="2:8" x14ac:dyDescent="0.2">
      <c r="B305" s="198"/>
      <c r="C305" s="198"/>
      <c r="D305" s="198"/>
      <c r="G305" s="198"/>
      <c r="H305" s="198"/>
    </row>
    <row r="306" spans="2:8" x14ac:dyDescent="0.2">
      <c r="B306" s="198"/>
      <c r="C306" s="198"/>
      <c r="D306" s="198"/>
      <c r="G306" s="198"/>
      <c r="H306" s="198"/>
    </row>
    <row r="307" spans="2:8" x14ac:dyDescent="0.2">
      <c r="B307" s="198"/>
      <c r="C307" s="198"/>
      <c r="D307" s="198"/>
      <c r="G307" s="198"/>
      <c r="H307" s="198"/>
    </row>
    <row r="308" spans="2:8" x14ac:dyDescent="0.2">
      <c r="B308" s="198"/>
      <c r="C308" s="198"/>
      <c r="D308" s="198"/>
      <c r="G308" s="198"/>
      <c r="H308" s="198"/>
    </row>
    <row r="309" spans="2:8" x14ac:dyDescent="0.2">
      <c r="B309" s="198"/>
      <c r="C309" s="198"/>
      <c r="D309" s="198"/>
      <c r="G309" s="198"/>
      <c r="H309" s="198"/>
    </row>
    <row r="310" spans="2:8" x14ac:dyDescent="0.2">
      <c r="B310" s="198"/>
      <c r="C310" s="198"/>
      <c r="D310" s="198"/>
      <c r="G310" s="198"/>
      <c r="H310" s="198"/>
    </row>
    <row r="311" spans="2:8" x14ac:dyDescent="0.2">
      <c r="B311" s="198"/>
      <c r="C311" s="198"/>
      <c r="D311" s="198"/>
      <c r="G311" s="198"/>
      <c r="H311" s="198"/>
    </row>
    <row r="312" spans="2:8" x14ac:dyDescent="0.2">
      <c r="B312" s="198"/>
      <c r="C312" s="198"/>
      <c r="D312" s="198"/>
      <c r="G312" s="198"/>
      <c r="H312" s="198"/>
    </row>
    <row r="313" spans="2:8" x14ac:dyDescent="0.2">
      <c r="B313" s="198"/>
      <c r="C313" s="198"/>
      <c r="D313" s="198"/>
      <c r="G313" s="198"/>
      <c r="H313" s="198"/>
    </row>
    <row r="314" spans="2:8" x14ac:dyDescent="0.2">
      <c r="B314" s="198"/>
      <c r="C314" s="198"/>
      <c r="D314" s="198"/>
      <c r="G314" s="198"/>
      <c r="H314" s="198"/>
    </row>
    <row r="315" spans="2:8" x14ac:dyDescent="0.2">
      <c r="B315" s="198"/>
      <c r="C315" s="198"/>
      <c r="D315" s="198"/>
      <c r="G315" s="198"/>
      <c r="H315" s="198"/>
    </row>
    <row r="316" spans="2:8" x14ac:dyDescent="0.2">
      <c r="B316" s="198"/>
      <c r="C316" s="198"/>
      <c r="D316" s="198"/>
      <c r="G316" s="198"/>
      <c r="H316" s="198"/>
    </row>
    <row r="317" spans="2:8" x14ac:dyDescent="0.2">
      <c r="B317" s="198"/>
      <c r="C317" s="198"/>
      <c r="D317" s="198"/>
      <c r="G317" s="198"/>
      <c r="H317" s="198"/>
    </row>
    <row r="318" spans="2:8" x14ac:dyDescent="0.2">
      <c r="B318" s="198"/>
      <c r="C318" s="198"/>
      <c r="D318" s="198"/>
      <c r="G318" s="198"/>
      <c r="H318" s="198"/>
    </row>
    <row r="319" spans="2:8" x14ac:dyDescent="0.2">
      <c r="B319" s="198"/>
      <c r="C319" s="198"/>
      <c r="D319" s="198"/>
      <c r="G319" s="198"/>
      <c r="H319" s="198"/>
    </row>
    <row r="320" spans="2:8" x14ac:dyDescent="0.2">
      <c r="B320" s="198"/>
      <c r="C320" s="198"/>
      <c r="D320" s="198"/>
      <c r="G320" s="198"/>
      <c r="H320" s="198"/>
    </row>
    <row r="321" spans="2:8" x14ac:dyDescent="0.2">
      <c r="B321" s="198"/>
      <c r="C321" s="198"/>
      <c r="D321" s="198"/>
      <c r="G321" s="198"/>
      <c r="H321" s="198"/>
    </row>
    <row r="322" spans="2:8" x14ac:dyDescent="0.2">
      <c r="B322" s="198"/>
      <c r="C322" s="198"/>
      <c r="D322" s="198"/>
      <c r="G322" s="198"/>
      <c r="H322" s="198"/>
    </row>
    <row r="323" spans="2:8" x14ac:dyDescent="0.2">
      <c r="B323" s="198"/>
      <c r="C323" s="198"/>
      <c r="D323" s="198"/>
      <c r="G323" s="198"/>
      <c r="H323" s="198"/>
    </row>
    <row r="324" spans="2:8" x14ac:dyDescent="0.2">
      <c r="B324" s="198"/>
      <c r="C324" s="198"/>
      <c r="D324" s="198"/>
      <c r="G324" s="198"/>
      <c r="H324" s="198"/>
    </row>
    <row r="325" spans="2:8" x14ac:dyDescent="0.2">
      <c r="B325" s="198"/>
      <c r="C325" s="198"/>
      <c r="D325" s="198"/>
      <c r="G325" s="198"/>
      <c r="H325" s="198"/>
    </row>
    <row r="326" spans="2:8" x14ac:dyDescent="0.2">
      <c r="B326" s="198"/>
      <c r="C326" s="198"/>
      <c r="D326" s="198"/>
      <c r="G326" s="198"/>
      <c r="H326" s="198"/>
    </row>
    <row r="327" spans="2:8" x14ac:dyDescent="0.2">
      <c r="B327" s="198"/>
      <c r="C327" s="198"/>
      <c r="D327" s="198"/>
      <c r="G327" s="198"/>
      <c r="H327" s="198"/>
    </row>
    <row r="328" spans="2:8" x14ac:dyDescent="0.2">
      <c r="B328" s="198"/>
      <c r="C328" s="198"/>
      <c r="D328" s="198"/>
      <c r="G328" s="198"/>
      <c r="H328" s="198"/>
    </row>
    <row r="329" spans="2:8" x14ac:dyDescent="0.2">
      <c r="B329" s="198"/>
      <c r="C329" s="198"/>
      <c r="D329" s="198"/>
      <c r="G329" s="198"/>
      <c r="H329" s="198"/>
    </row>
    <row r="330" spans="2:8" x14ac:dyDescent="0.2">
      <c r="B330" s="198"/>
      <c r="C330" s="198"/>
      <c r="D330" s="198"/>
      <c r="G330" s="198"/>
      <c r="H330" s="198"/>
    </row>
    <row r="331" spans="2:8" x14ac:dyDescent="0.2">
      <c r="B331" s="198"/>
      <c r="C331" s="198"/>
      <c r="D331" s="198"/>
      <c r="G331" s="198"/>
      <c r="H331" s="198"/>
    </row>
    <row r="332" spans="2:8" x14ac:dyDescent="0.2">
      <c r="B332" s="198"/>
      <c r="C332" s="198"/>
      <c r="D332" s="198"/>
      <c r="G332" s="198"/>
      <c r="H332" s="198"/>
    </row>
    <row r="333" spans="2:8" x14ac:dyDescent="0.2">
      <c r="B333" s="198"/>
      <c r="C333" s="198"/>
      <c r="D333" s="198"/>
      <c r="G333" s="198"/>
      <c r="H333" s="198"/>
    </row>
    <row r="334" spans="2:8" x14ac:dyDescent="0.2">
      <c r="B334" s="198"/>
      <c r="C334" s="198"/>
      <c r="D334" s="198"/>
      <c r="G334" s="198"/>
      <c r="H334" s="198"/>
    </row>
    <row r="335" spans="2:8" x14ac:dyDescent="0.2">
      <c r="B335" s="198"/>
      <c r="C335" s="198"/>
      <c r="D335" s="198"/>
      <c r="G335" s="198"/>
      <c r="H335" s="198"/>
    </row>
    <row r="336" spans="2:8" x14ac:dyDescent="0.2">
      <c r="B336" s="198"/>
      <c r="C336" s="198"/>
      <c r="D336" s="198"/>
      <c r="G336" s="198"/>
      <c r="H336" s="198"/>
    </row>
    <row r="337" spans="2:8" x14ac:dyDescent="0.2">
      <c r="B337" s="198"/>
      <c r="C337" s="198"/>
      <c r="D337" s="198"/>
      <c r="G337" s="198"/>
      <c r="H337" s="198"/>
    </row>
    <row r="338" spans="2:8" x14ac:dyDescent="0.2">
      <c r="B338" s="198"/>
      <c r="C338" s="198"/>
      <c r="D338" s="198"/>
      <c r="G338" s="198"/>
      <c r="H338" s="198"/>
    </row>
    <row r="339" spans="2:8" x14ac:dyDescent="0.2">
      <c r="B339" s="198"/>
      <c r="C339" s="198"/>
      <c r="D339" s="198"/>
      <c r="G339" s="198"/>
      <c r="H339" s="198"/>
    </row>
    <row r="340" spans="2:8" x14ac:dyDescent="0.2">
      <c r="B340" s="198"/>
      <c r="C340" s="198"/>
      <c r="D340" s="198"/>
      <c r="G340" s="198"/>
      <c r="H340" s="198"/>
    </row>
    <row r="341" spans="2:8" x14ac:dyDescent="0.2">
      <c r="B341" s="198"/>
      <c r="C341" s="198"/>
      <c r="D341" s="198"/>
      <c r="G341" s="198"/>
      <c r="H341" s="198"/>
    </row>
    <row r="342" spans="2:8" x14ac:dyDescent="0.2">
      <c r="B342" s="198"/>
      <c r="C342" s="198"/>
      <c r="D342" s="198"/>
      <c r="G342" s="198"/>
      <c r="H342" s="198"/>
    </row>
    <row r="343" spans="2:8" x14ac:dyDescent="0.2">
      <c r="B343" s="198"/>
      <c r="C343" s="198"/>
      <c r="D343" s="198"/>
      <c r="G343" s="198"/>
      <c r="H343" s="198"/>
    </row>
    <row r="344" spans="2:8" x14ac:dyDescent="0.2">
      <c r="B344" s="198"/>
      <c r="C344" s="198"/>
      <c r="D344" s="198"/>
      <c r="G344" s="198"/>
      <c r="H344" s="198"/>
    </row>
    <row r="345" spans="2:8" x14ac:dyDescent="0.2">
      <c r="B345" s="198"/>
      <c r="C345" s="198"/>
      <c r="D345" s="198"/>
      <c r="G345" s="198"/>
      <c r="H345" s="198"/>
    </row>
    <row r="346" spans="2:8" x14ac:dyDescent="0.2">
      <c r="B346" s="198"/>
      <c r="C346" s="198"/>
      <c r="D346" s="198"/>
      <c r="G346" s="198"/>
      <c r="H346" s="198"/>
    </row>
    <row r="347" spans="2:8" x14ac:dyDescent="0.2">
      <c r="B347" s="198"/>
      <c r="C347" s="198"/>
      <c r="D347" s="198"/>
      <c r="G347" s="198"/>
      <c r="H347" s="198"/>
    </row>
    <row r="348" spans="2:8" x14ac:dyDescent="0.2">
      <c r="B348" s="198"/>
      <c r="C348" s="198"/>
      <c r="D348" s="198"/>
      <c r="G348" s="198"/>
      <c r="H348" s="198"/>
    </row>
    <row r="349" spans="2:8" x14ac:dyDescent="0.2">
      <c r="B349" s="198"/>
      <c r="C349" s="198"/>
      <c r="D349" s="198"/>
      <c r="G349" s="198"/>
      <c r="H349" s="198"/>
    </row>
    <row r="350" spans="2:8" x14ac:dyDescent="0.2">
      <c r="B350" s="198"/>
      <c r="C350" s="198"/>
      <c r="D350" s="198"/>
      <c r="G350" s="198"/>
      <c r="H350" s="198"/>
    </row>
    <row r="351" spans="2:8" x14ac:dyDescent="0.2">
      <c r="B351" s="198"/>
      <c r="C351" s="198"/>
      <c r="D351" s="198"/>
      <c r="G351" s="198"/>
      <c r="H351" s="198"/>
    </row>
    <row r="352" spans="2:8" x14ac:dyDescent="0.2">
      <c r="B352" s="198"/>
      <c r="C352" s="198"/>
      <c r="D352" s="198"/>
      <c r="G352" s="198"/>
      <c r="H352" s="198"/>
    </row>
    <row r="353" spans="2:8" x14ac:dyDescent="0.2">
      <c r="B353" s="198"/>
      <c r="C353" s="198"/>
      <c r="D353" s="198"/>
      <c r="G353" s="198"/>
      <c r="H353" s="198"/>
    </row>
    <row r="354" spans="2:8" x14ac:dyDescent="0.2">
      <c r="B354" s="198"/>
      <c r="C354" s="198"/>
      <c r="D354" s="198"/>
      <c r="G354" s="198"/>
      <c r="H354" s="198"/>
    </row>
    <row r="355" spans="2:8" x14ac:dyDescent="0.2">
      <c r="B355" s="198"/>
      <c r="C355" s="198"/>
      <c r="D355" s="198"/>
      <c r="G355" s="198"/>
      <c r="H355" s="198"/>
    </row>
    <row r="356" spans="2:8" x14ac:dyDescent="0.2">
      <c r="B356" s="198"/>
      <c r="C356" s="198"/>
      <c r="D356" s="198"/>
      <c r="G356" s="198"/>
      <c r="H356" s="198"/>
    </row>
    <row r="357" spans="2:8" x14ac:dyDescent="0.2">
      <c r="B357" s="198"/>
      <c r="C357" s="198"/>
      <c r="D357" s="198"/>
      <c r="G357" s="198"/>
      <c r="H357" s="198"/>
    </row>
    <row r="358" spans="2:8" x14ac:dyDescent="0.2">
      <c r="B358" s="198"/>
      <c r="C358" s="198"/>
      <c r="D358" s="198"/>
      <c r="G358" s="198"/>
      <c r="H358" s="198"/>
    </row>
    <row r="359" spans="2:8" x14ac:dyDescent="0.2">
      <c r="B359" s="198"/>
      <c r="C359" s="198"/>
      <c r="D359" s="198"/>
      <c r="G359" s="198"/>
      <c r="H359" s="198"/>
    </row>
    <row r="360" spans="2:8" x14ac:dyDescent="0.2">
      <c r="B360" s="198"/>
      <c r="C360" s="198"/>
      <c r="D360" s="198"/>
      <c r="G360" s="198"/>
      <c r="H360" s="198"/>
    </row>
    <row r="361" spans="2:8" x14ac:dyDescent="0.2">
      <c r="B361" s="198"/>
      <c r="C361" s="198"/>
      <c r="D361" s="198"/>
      <c r="G361" s="198"/>
      <c r="H361" s="198"/>
    </row>
    <row r="362" spans="2:8" x14ac:dyDescent="0.2">
      <c r="B362" s="198"/>
      <c r="C362" s="198"/>
      <c r="D362" s="198"/>
      <c r="G362" s="198"/>
      <c r="H362" s="198"/>
    </row>
    <row r="363" spans="2:8" x14ac:dyDescent="0.2">
      <c r="B363" s="198"/>
      <c r="C363" s="198"/>
      <c r="D363" s="198"/>
      <c r="G363" s="198"/>
      <c r="H363" s="198"/>
    </row>
    <row r="364" spans="2:8" x14ac:dyDescent="0.2">
      <c r="B364" s="198"/>
      <c r="G364" s="198"/>
      <c r="H364" s="198"/>
    </row>
    <row r="365" spans="2:8" x14ac:dyDescent="0.2">
      <c r="B365" s="198"/>
      <c r="G365" s="198"/>
      <c r="H365" s="198"/>
    </row>
    <row r="366" spans="2:8" x14ac:dyDescent="0.2">
      <c r="B366" s="198"/>
      <c r="G366" s="198"/>
      <c r="H366" s="198"/>
    </row>
    <row r="367" spans="2:8" x14ac:dyDescent="0.2">
      <c r="B367" s="198"/>
      <c r="G367" s="198"/>
      <c r="H367" s="198"/>
    </row>
    <row r="368" spans="2:8" x14ac:dyDescent="0.2">
      <c r="B368" s="198"/>
      <c r="G368" s="198"/>
      <c r="H368" s="198"/>
    </row>
    <row r="369" spans="2:8" x14ac:dyDescent="0.2">
      <c r="B369" s="198"/>
      <c r="G369" s="198"/>
      <c r="H369" s="198"/>
    </row>
    <row r="370" spans="2:8" x14ac:dyDescent="0.2">
      <c r="B370" s="198"/>
      <c r="G370" s="198"/>
      <c r="H370" s="198"/>
    </row>
    <row r="371" spans="2:8" x14ac:dyDescent="0.2">
      <c r="B371" s="198"/>
      <c r="G371" s="198"/>
      <c r="H371" s="198"/>
    </row>
    <row r="372" spans="2:8" x14ac:dyDescent="0.2">
      <c r="B372" s="198"/>
      <c r="G372" s="198"/>
      <c r="H372" s="198"/>
    </row>
    <row r="373" spans="2:8" x14ac:dyDescent="0.2">
      <c r="B373" s="198"/>
      <c r="G373" s="198"/>
      <c r="H373" s="198"/>
    </row>
    <row r="374" spans="2:8" x14ac:dyDescent="0.2">
      <c r="B374" s="198"/>
      <c r="G374" s="198"/>
      <c r="H374" s="198"/>
    </row>
    <row r="375" spans="2:8" x14ac:dyDescent="0.2">
      <c r="B375" s="198"/>
      <c r="G375" s="198"/>
      <c r="H375" s="198"/>
    </row>
    <row r="376" spans="2:8" x14ac:dyDescent="0.2">
      <c r="B376" s="198"/>
      <c r="G376" s="198"/>
      <c r="H376" s="198"/>
    </row>
    <row r="377" spans="2:8" x14ac:dyDescent="0.2">
      <c r="B377" s="198"/>
      <c r="G377" s="198"/>
      <c r="H377" s="198"/>
    </row>
  </sheetData>
  <mergeCells count="4">
    <mergeCell ref="C118:E118"/>
    <mergeCell ref="C121:E121"/>
    <mergeCell ref="C137:E137"/>
    <mergeCell ref="C140:E140"/>
  </mergeCells>
  <conditionalFormatting sqref="F120">
    <cfRule type="cellIs" dxfId="7" priority="4" stopIfTrue="1" operator="greaterThan">
      <formula>0.4</formula>
    </cfRule>
  </conditionalFormatting>
  <conditionalFormatting sqref="F139">
    <cfRule type="cellIs" dxfId="6" priority="3" stopIfTrue="1" operator="greaterThan">
      <formula>0.3</formula>
    </cfRule>
  </conditionalFormatting>
  <conditionalFormatting sqref="F122">
    <cfRule type="cellIs" dxfId="5" priority="2" stopIfTrue="1" operator="greaterThan">
      <formula>0.4</formula>
    </cfRule>
  </conditionalFormatting>
  <conditionalFormatting sqref="F141">
    <cfRule type="cellIs" dxfId="4" priority="1" stopIfTrue="1" operator="greaterThan">
      <formula>0.3</formula>
    </cfRule>
  </conditionalFormatting>
  <pageMargins left="0.75" right="0.75" top="1" bottom="1" header="0.5" footer="0.5"/>
  <pageSetup orientation="portrait" r:id="rId1"/>
  <headerFooter alignWithMargins="0">
    <oddHeader>&amp;A</oddHeader>
    <oddFooter>Page &amp;P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2B7E6-10F4-443D-B7F6-24DB7BA99C9C}">
  <dimension ref="A1:N337"/>
  <sheetViews>
    <sheetView workbookViewId="0">
      <pane ySplit="1" topLeftCell="A32" activePane="bottomLeft" state="frozen"/>
      <selection activeCell="H28" sqref="H28"/>
      <selection pane="bottomLeft" activeCell="B41" sqref="B41:B45"/>
    </sheetView>
  </sheetViews>
  <sheetFormatPr defaultColWidth="8.85546875" defaultRowHeight="12.75" x14ac:dyDescent="0.2"/>
  <cols>
    <col min="1" max="1" width="8.85546875" style="197"/>
    <col min="2" max="2" width="4.85546875" style="197" customWidth="1"/>
    <col min="3" max="3" width="21.7109375" style="197" customWidth="1"/>
    <col min="4" max="4" width="11" style="197" bestFit="1" customWidth="1"/>
    <col min="5" max="5" width="8.28515625" style="197" customWidth="1"/>
    <col min="6" max="6" width="9.42578125" style="197" customWidth="1"/>
    <col min="7" max="7" width="11" style="197" customWidth="1"/>
    <col min="8" max="8" width="10.140625" style="197" bestFit="1" customWidth="1"/>
    <col min="9" max="9" width="10.42578125" style="197" customWidth="1"/>
    <col min="10" max="10" width="18" style="197" bestFit="1" customWidth="1"/>
    <col min="11" max="11" width="10.7109375" style="197" customWidth="1"/>
    <col min="12" max="12" width="4.85546875" style="197" bestFit="1" customWidth="1"/>
    <col min="13" max="13" width="11.28515625" style="197" customWidth="1"/>
    <col min="14" max="14" width="10.85546875" style="197" customWidth="1"/>
    <col min="15" max="15" width="26.140625" style="197" bestFit="1" customWidth="1"/>
    <col min="16" max="16384" width="8.85546875" style="197"/>
  </cols>
  <sheetData>
    <row r="1" spans="1:14" s="184" customFormat="1" ht="15.75" x14ac:dyDescent="0.2">
      <c r="A1" s="184" t="s">
        <v>349</v>
      </c>
      <c r="B1" s="185" t="s">
        <v>33</v>
      </c>
      <c r="C1" s="185" t="s">
        <v>28</v>
      </c>
      <c r="D1" s="185" t="s">
        <v>350</v>
      </c>
      <c r="E1" s="185" t="s">
        <v>351</v>
      </c>
      <c r="F1" s="185" t="s">
        <v>352</v>
      </c>
      <c r="G1" s="186" t="s">
        <v>353</v>
      </c>
      <c r="H1" s="185" t="s">
        <v>354</v>
      </c>
      <c r="I1" s="186" t="s">
        <v>355</v>
      </c>
      <c r="J1" s="184" t="s">
        <v>356</v>
      </c>
      <c r="K1" s="184" t="s">
        <v>384</v>
      </c>
      <c r="L1" s="184" t="s">
        <v>358</v>
      </c>
      <c r="M1" s="184" t="s">
        <v>359</v>
      </c>
      <c r="N1" s="184" t="s">
        <v>360</v>
      </c>
    </row>
    <row r="2" spans="1:14" s="191" customFormat="1" x14ac:dyDescent="0.2">
      <c r="A2" s="187" t="s">
        <v>130</v>
      </c>
      <c r="B2" s="187">
        <v>10</v>
      </c>
      <c r="C2" s="187" t="s">
        <v>281</v>
      </c>
      <c r="D2" s="187" t="s">
        <v>282</v>
      </c>
      <c r="E2" s="187">
        <v>0.80700000000000005</v>
      </c>
      <c r="F2" s="187">
        <v>2596</v>
      </c>
      <c r="G2" s="187">
        <v>10.736000000000001</v>
      </c>
      <c r="H2" s="187">
        <v>5478</v>
      </c>
      <c r="I2" s="187">
        <v>-23.827000000000002</v>
      </c>
      <c r="J2" s="188">
        <v>10.776418215613383</v>
      </c>
      <c r="K2" s="188">
        <v>44.583798389095406</v>
      </c>
      <c r="L2" s="189">
        <f t="shared" ref="L2:L37" si="0">K2/J2</f>
        <v>4.137162969835404</v>
      </c>
      <c r="M2" s="190">
        <f t="shared" ref="M2:M37" si="1">0.9966*G2 - 2.7009</f>
        <v>7.998597600000001</v>
      </c>
      <c r="N2" s="190">
        <f t="shared" ref="N2:N37" si="2">0.9989*I2 - 9.2961</f>
        <v>-33.096890299999998</v>
      </c>
    </row>
    <row r="3" spans="1:14" s="191" customFormat="1" x14ac:dyDescent="0.2">
      <c r="A3" s="187" t="s">
        <v>130</v>
      </c>
      <c r="B3" s="187">
        <v>11</v>
      </c>
      <c r="C3" s="187" t="s">
        <v>283</v>
      </c>
      <c r="D3" s="187" t="s">
        <v>284</v>
      </c>
      <c r="E3" s="187">
        <v>0.81499999999999995</v>
      </c>
      <c r="F3" s="187">
        <v>2454</v>
      </c>
      <c r="G3" s="187">
        <v>10.247</v>
      </c>
      <c r="H3" s="187">
        <v>6012</v>
      </c>
      <c r="I3" s="187">
        <v>-25.024000000000001</v>
      </c>
      <c r="J3" s="188">
        <v>10.102787361963191</v>
      </c>
      <c r="K3" s="188">
        <v>48.788029202453984</v>
      </c>
      <c r="L3" s="189">
        <f t="shared" si="0"/>
        <v>4.8291652050542027</v>
      </c>
      <c r="M3" s="190">
        <f t="shared" si="1"/>
        <v>7.5112601999999997</v>
      </c>
      <c r="N3" s="190">
        <f t="shared" si="2"/>
        <v>-34.292573599999997</v>
      </c>
    </row>
    <row r="4" spans="1:14" s="191" customFormat="1" x14ac:dyDescent="0.2">
      <c r="A4" s="187" t="s">
        <v>130</v>
      </c>
      <c r="B4" s="187">
        <v>12</v>
      </c>
      <c r="C4" s="187" t="s">
        <v>283</v>
      </c>
      <c r="D4" s="187" t="s">
        <v>145</v>
      </c>
      <c r="E4" s="187">
        <v>0.80400000000000005</v>
      </c>
      <c r="F4" s="187">
        <v>2032</v>
      </c>
      <c r="G4" s="187">
        <v>9.9220000000000006</v>
      </c>
      <c r="H4" s="187">
        <v>6477</v>
      </c>
      <c r="I4" s="187">
        <v>-26.135000000000002</v>
      </c>
      <c r="J4" s="188">
        <v>8.473434452736317</v>
      </c>
      <c r="K4" s="188">
        <v>53.270890174129349</v>
      </c>
      <c r="L4" s="189">
        <f t="shared" si="0"/>
        <v>6.2868120915158121</v>
      </c>
      <c r="M4" s="190">
        <f t="shared" si="1"/>
        <v>7.1873652000000012</v>
      </c>
      <c r="N4" s="190">
        <f t="shared" si="2"/>
        <v>-35.402351500000002</v>
      </c>
    </row>
    <row r="5" spans="1:14" s="191" customFormat="1" x14ac:dyDescent="0.2">
      <c r="A5" s="187" t="s">
        <v>130</v>
      </c>
      <c r="B5" s="187">
        <v>13</v>
      </c>
      <c r="C5" s="187" t="s">
        <v>285</v>
      </c>
      <c r="D5" s="187" t="s">
        <v>286</v>
      </c>
      <c r="E5" s="187">
        <v>0.82899999999999996</v>
      </c>
      <c r="F5" s="187">
        <v>2741</v>
      </c>
      <c r="G5" s="187">
        <v>10.154</v>
      </c>
      <c r="H5" s="187">
        <v>5871</v>
      </c>
      <c r="I5" s="187">
        <v>-24.029</v>
      </c>
      <c r="J5" s="188">
        <v>11.065944752714115</v>
      </c>
      <c r="K5" s="188">
        <v>46.663962726176123</v>
      </c>
      <c r="L5" s="189">
        <f t="shared" si="0"/>
        <v>4.2168982196238582</v>
      </c>
      <c r="M5" s="190">
        <f t="shared" si="1"/>
        <v>7.4185764000000001</v>
      </c>
      <c r="N5" s="190">
        <f t="shared" si="2"/>
        <v>-33.2986681</v>
      </c>
    </row>
    <row r="6" spans="1:14" s="191" customFormat="1" x14ac:dyDescent="0.2">
      <c r="A6" s="187" t="s">
        <v>130</v>
      </c>
      <c r="B6" s="187">
        <v>14</v>
      </c>
      <c r="C6" s="187" t="s">
        <v>287</v>
      </c>
      <c r="D6" s="187" t="s">
        <v>288</v>
      </c>
      <c r="E6" s="187">
        <v>0.84</v>
      </c>
      <c r="F6" s="187">
        <v>2613</v>
      </c>
      <c r="G6" s="187">
        <v>10.247</v>
      </c>
      <c r="H6" s="187">
        <v>6312</v>
      </c>
      <c r="I6" s="187">
        <v>-24.861000000000001</v>
      </c>
      <c r="J6" s="188">
        <v>10.388544523809523</v>
      </c>
      <c r="K6" s="188">
        <v>49.608974523809522</v>
      </c>
      <c r="L6" s="189">
        <f t="shared" si="0"/>
        <v>4.775353699462964</v>
      </c>
      <c r="M6" s="190">
        <f t="shared" si="1"/>
        <v>7.5112601999999997</v>
      </c>
      <c r="N6" s="190">
        <f t="shared" si="2"/>
        <v>-34.1297529</v>
      </c>
    </row>
    <row r="7" spans="1:14" s="191" customFormat="1" x14ac:dyDescent="0.2">
      <c r="A7" s="187" t="s">
        <v>130</v>
      </c>
      <c r="B7" s="187">
        <v>15</v>
      </c>
      <c r="C7" s="187" t="s">
        <v>289</v>
      </c>
      <c r="D7" s="187" t="s">
        <v>290</v>
      </c>
      <c r="E7" s="187">
        <v>0.85</v>
      </c>
      <c r="F7" s="187">
        <v>2138</v>
      </c>
      <c r="G7" s="187">
        <v>10.242000000000001</v>
      </c>
      <c r="H7" s="187">
        <v>6731</v>
      </c>
      <c r="I7" s="187">
        <v>-26.042999999999999</v>
      </c>
      <c r="J7" s="188">
        <v>8.4316354117647077</v>
      </c>
      <c r="K7" s="188">
        <v>52.549448352941177</v>
      </c>
      <c r="L7" s="189">
        <f t="shared" si="0"/>
        <v>6.2324146842993997</v>
      </c>
      <c r="M7" s="190">
        <f t="shared" si="1"/>
        <v>7.5062772000000022</v>
      </c>
      <c r="N7" s="190">
        <f t="shared" si="2"/>
        <v>-35.310452699999999</v>
      </c>
    </row>
    <row r="8" spans="1:14" s="191" customFormat="1" x14ac:dyDescent="0.2">
      <c r="A8" s="187" t="s">
        <v>130</v>
      </c>
      <c r="B8" s="187">
        <v>16</v>
      </c>
      <c r="C8" s="187" t="s">
        <v>291</v>
      </c>
      <c r="D8" s="187" t="s">
        <v>292</v>
      </c>
      <c r="E8" s="187">
        <v>0.83399999999999996</v>
      </c>
      <c r="F8" s="187">
        <v>2332</v>
      </c>
      <c r="G8" s="187">
        <v>10.029</v>
      </c>
      <c r="H8" s="187">
        <v>6451</v>
      </c>
      <c r="I8" s="187">
        <v>-25.379000000000001</v>
      </c>
      <c r="J8" s="188">
        <v>9.3629587529976011</v>
      </c>
      <c r="K8" s="188">
        <v>51.161438369304555</v>
      </c>
      <c r="L8" s="189">
        <f t="shared" si="0"/>
        <v>5.4642383587266092</v>
      </c>
      <c r="M8" s="190">
        <f t="shared" si="1"/>
        <v>7.2940014</v>
      </c>
      <c r="N8" s="190">
        <f t="shared" si="2"/>
        <v>-34.647183099999999</v>
      </c>
    </row>
    <row r="9" spans="1:14" s="191" customFormat="1" x14ac:dyDescent="0.2">
      <c r="A9" s="187" t="s">
        <v>130</v>
      </c>
      <c r="B9" s="187">
        <v>17</v>
      </c>
      <c r="C9" s="187" t="s">
        <v>293</v>
      </c>
      <c r="D9" s="187" t="s">
        <v>294</v>
      </c>
      <c r="E9" s="187">
        <v>0.8</v>
      </c>
      <c r="F9" s="187">
        <v>2210</v>
      </c>
      <c r="G9" s="187">
        <v>9.9969999999999999</v>
      </c>
      <c r="H9" s="187">
        <v>6352</v>
      </c>
      <c r="I9" s="187">
        <v>-25.802</v>
      </c>
      <c r="J9" s="188">
        <v>9.2657373749999987</v>
      </c>
      <c r="K9" s="188">
        <v>52.480094124999987</v>
      </c>
      <c r="L9" s="189">
        <f t="shared" si="0"/>
        <v>5.6638875030709572</v>
      </c>
      <c r="M9" s="190">
        <f t="shared" si="1"/>
        <v>7.2621102000000013</v>
      </c>
      <c r="N9" s="190">
        <f t="shared" si="2"/>
        <v>-35.069717799999999</v>
      </c>
    </row>
    <row r="10" spans="1:14" s="191" customFormat="1" x14ac:dyDescent="0.2">
      <c r="A10" s="187" t="s">
        <v>130</v>
      </c>
      <c r="B10" s="187">
        <v>18</v>
      </c>
      <c r="C10" s="187" t="s">
        <v>295</v>
      </c>
      <c r="D10" s="187" t="s">
        <v>296</v>
      </c>
      <c r="E10" s="187">
        <v>0.81699999999999995</v>
      </c>
      <c r="F10" s="187">
        <v>2986</v>
      </c>
      <c r="G10" s="187">
        <v>8.1470000000000002</v>
      </c>
      <c r="H10" s="187">
        <v>5610</v>
      </c>
      <c r="I10" s="187">
        <v>-22.893999999999998</v>
      </c>
      <c r="J10" s="188">
        <v>12.247306609547124</v>
      </c>
      <c r="K10" s="188">
        <v>45.206917992656052</v>
      </c>
      <c r="L10" s="189">
        <f t="shared" si="0"/>
        <v>3.6911722253622665</v>
      </c>
      <c r="M10" s="190">
        <f t="shared" si="1"/>
        <v>5.4184002000000016</v>
      </c>
      <c r="N10" s="190">
        <f t="shared" si="2"/>
        <v>-32.164916599999998</v>
      </c>
    </row>
    <row r="11" spans="1:14" s="191" customFormat="1" x14ac:dyDescent="0.2">
      <c r="A11" s="187" t="s">
        <v>130</v>
      </c>
      <c r="B11" s="187">
        <v>19</v>
      </c>
      <c r="C11" s="187" t="s">
        <v>297</v>
      </c>
      <c r="D11" s="187" t="s">
        <v>298</v>
      </c>
      <c r="E11" s="187">
        <v>0.83199999999999996</v>
      </c>
      <c r="F11" s="187">
        <v>2864</v>
      </c>
      <c r="G11" s="187">
        <v>7.83</v>
      </c>
      <c r="H11" s="187">
        <v>5762</v>
      </c>
      <c r="I11" s="187">
        <v>-23.209</v>
      </c>
      <c r="J11" s="188">
        <v>11.531346394230768</v>
      </c>
      <c r="K11" s="188">
        <v>45.655789062499998</v>
      </c>
      <c r="L11" s="189">
        <f t="shared" si="0"/>
        <v>3.9592765234545362</v>
      </c>
      <c r="M11" s="190">
        <f t="shared" si="1"/>
        <v>5.1024780000000005</v>
      </c>
      <c r="N11" s="190">
        <f t="shared" si="2"/>
        <v>-32.479570100000004</v>
      </c>
    </row>
    <row r="12" spans="1:14" s="191" customFormat="1" x14ac:dyDescent="0.2">
      <c r="A12" s="187" t="s">
        <v>130</v>
      </c>
      <c r="B12" s="187">
        <v>20</v>
      </c>
      <c r="C12" s="187" t="s">
        <v>299</v>
      </c>
      <c r="D12" s="187" t="s">
        <v>300</v>
      </c>
      <c r="E12" s="187">
        <v>0.81699999999999995</v>
      </c>
      <c r="F12" s="187">
        <v>2802</v>
      </c>
      <c r="G12" s="187">
        <v>7.9569999999999999</v>
      </c>
      <c r="H12" s="187">
        <v>5691</v>
      </c>
      <c r="I12" s="187">
        <v>-23.35</v>
      </c>
      <c r="J12" s="188">
        <v>11.481552264381884</v>
      </c>
      <c r="K12" s="188">
        <v>45.807224969400238</v>
      </c>
      <c r="L12" s="189">
        <f t="shared" si="0"/>
        <v>3.9896369336316648</v>
      </c>
      <c r="M12" s="190">
        <f t="shared" si="1"/>
        <v>5.2290462</v>
      </c>
      <c r="N12" s="190">
        <f t="shared" si="2"/>
        <v>-32.620415000000001</v>
      </c>
    </row>
    <row r="13" spans="1:14" s="191" customFormat="1" x14ac:dyDescent="0.2">
      <c r="A13" s="187" t="s">
        <v>130</v>
      </c>
      <c r="B13" s="187">
        <v>21</v>
      </c>
      <c r="C13" s="187" t="s">
        <v>301</v>
      </c>
      <c r="D13" s="187" t="s">
        <v>302</v>
      </c>
      <c r="E13" s="187">
        <v>0.83599999999999997</v>
      </c>
      <c r="F13" s="187">
        <v>2405</v>
      </c>
      <c r="G13" s="187">
        <v>4.6719999999999997</v>
      </c>
      <c r="H13" s="187">
        <v>5779</v>
      </c>
      <c r="I13" s="187">
        <v>-23.513000000000002</v>
      </c>
      <c r="J13" s="188">
        <v>9.6734116028708126</v>
      </c>
      <c r="K13" s="188">
        <v>45.590688038277513</v>
      </c>
      <c r="L13" s="189">
        <f t="shared" si="0"/>
        <v>4.7129895749238466</v>
      </c>
      <c r="M13" s="190">
        <f t="shared" si="1"/>
        <v>1.9552152000000005</v>
      </c>
      <c r="N13" s="190">
        <f t="shared" si="2"/>
        <v>-32.783235700000006</v>
      </c>
    </row>
    <row r="14" spans="1:14" s="191" customFormat="1" x14ac:dyDescent="0.2">
      <c r="A14" s="187" t="s">
        <v>130</v>
      </c>
      <c r="B14" s="187">
        <v>22</v>
      </c>
      <c r="C14" s="187" t="s">
        <v>303</v>
      </c>
      <c r="D14" s="187" t="s">
        <v>304</v>
      </c>
      <c r="E14" s="187">
        <v>0.80200000000000005</v>
      </c>
      <c r="F14" s="187">
        <v>2368</v>
      </c>
      <c r="G14" s="187">
        <v>4.7469999999999999</v>
      </c>
      <c r="H14" s="187">
        <v>5722</v>
      </c>
      <c r="I14" s="187">
        <v>-23.545999999999999</v>
      </c>
      <c r="J14" s="188">
        <v>9.9335495012468815</v>
      </c>
      <c r="K14" s="188">
        <v>47.020232793017449</v>
      </c>
      <c r="L14" s="189">
        <f t="shared" si="0"/>
        <v>4.7334774731947897</v>
      </c>
      <c r="M14" s="190">
        <f t="shared" si="1"/>
        <v>2.0299602000000005</v>
      </c>
      <c r="N14" s="190">
        <f t="shared" si="2"/>
        <v>-32.816199400000002</v>
      </c>
    </row>
    <row r="15" spans="1:14" s="191" customFormat="1" x14ac:dyDescent="0.2">
      <c r="A15" s="187" t="s">
        <v>130</v>
      </c>
      <c r="B15" s="187">
        <v>23</v>
      </c>
      <c r="C15" s="187" t="s">
        <v>305</v>
      </c>
      <c r="D15" s="187" t="s">
        <v>306</v>
      </c>
      <c r="E15" s="187">
        <v>0.84</v>
      </c>
      <c r="F15" s="187">
        <v>2499</v>
      </c>
      <c r="G15" s="187">
        <v>4.6159999999999997</v>
      </c>
      <c r="H15" s="187">
        <v>6004</v>
      </c>
      <c r="I15" s="187">
        <v>-23.526</v>
      </c>
      <c r="J15" s="188">
        <v>9.9926647619047611</v>
      </c>
      <c r="K15" s="188">
        <v>47.238249523809522</v>
      </c>
      <c r="L15" s="189">
        <f t="shared" si="0"/>
        <v>4.7272925340092327</v>
      </c>
      <c r="M15" s="190">
        <f t="shared" si="1"/>
        <v>1.8994055999999997</v>
      </c>
      <c r="N15" s="190">
        <f t="shared" si="2"/>
        <v>-32.7962214</v>
      </c>
    </row>
    <row r="16" spans="1:14" s="191" customFormat="1" x14ac:dyDescent="0.2">
      <c r="A16" s="187" t="s">
        <v>130</v>
      </c>
      <c r="B16" s="187">
        <v>24</v>
      </c>
      <c r="C16" s="187" t="s">
        <v>307</v>
      </c>
      <c r="D16" s="187" t="s">
        <v>308</v>
      </c>
      <c r="E16" s="187">
        <v>0.81499999999999995</v>
      </c>
      <c r="F16" s="187">
        <v>2237</v>
      </c>
      <c r="G16" s="187">
        <v>4.6349999999999998</v>
      </c>
      <c r="H16" s="187">
        <v>5296</v>
      </c>
      <c r="I16" s="187">
        <v>-23.097999999999999</v>
      </c>
      <c r="J16" s="188">
        <v>9.2613714110429441</v>
      </c>
      <c r="K16" s="188">
        <v>42.652682085889573</v>
      </c>
      <c r="L16" s="189">
        <f t="shared" si="0"/>
        <v>4.6054391075421037</v>
      </c>
      <c r="M16" s="190">
        <f t="shared" si="1"/>
        <v>1.9183409999999999</v>
      </c>
      <c r="N16" s="190">
        <f t="shared" si="2"/>
        <v>-32.368692199999998</v>
      </c>
    </row>
    <row r="17" spans="1:14" s="191" customFormat="1" x14ac:dyDescent="0.2">
      <c r="A17" s="187" t="s">
        <v>130</v>
      </c>
      <c r="B17" s="187">
        <v>25</v>
      </c>
      <c r="C17" s="187" t="s">
        <v>309</v>
      </c>
      <c r="D17" s="187" t="s">
        <v>310</v>
      </c>
      <c r="E17" s="187">
        <v>0.84599999999999997</v>
      </c>
      <c r="F17" s="187">
        <v>2374</v>
      </c>
      <c r="G17" s="187">
        <v>4.569</v>
      </c>
      <c r="H17" s="187">
        <v>5651</v>
      </c>
      <c r="I17" s="187">
        <v>-23.366</v>
      </c>
      <c r="J17" s="188">
        <v>9.4421653664302614</v>
      </c>
      <c r="K17" s="188">
        <v>43.92468676122931</v>
      </c>
      <c r="L17" s="189">
        <f t="shared" si="0"/>
        <v>4.6519717730632832</v>
      </c>
      <c r="M17" s="190">
        <f t="shared" si="1"/>
        <v>1.8525654000000005</v>
      </c>
      <c r="N17" s="190">
        <f t="shared" si="2"/>
        <v>-32.6363974</v>
      </c>
    </row>
    <row r="18" spans="1:14" s="191" customFormat="1" x14ac:dyDescent="0.2">
      <c r="A18" s="187" t="s">
        <v>130</v>
      </c>
      <c r="B18" s="187">
        <v>26</v>
      </c>
      <c r="C18" s="187" t="s">
        <v>311</v>
      </c>
      <c r="D18" s="187" t="s">
        <v>312</v>
      </c>
      <c r="E18" s="187">
        <v>0.82399999999999995</v>
      </c>
      <c r="F18" s="187">
        <v>2296</v>
      </c>
      <c r="G18" s="187">
        <v>4.6550000000000002</v>
      </c>
      <c r="H18" s="187">
        <v>5458</v>
      </c>
      <c r="I18" s="187">
        <v>-23.207999999999998</v>
      </c>
      <c r="J18" s="188">
        <v>9.3854184466019426</v>
      </c>
      <c r="K18" s="188">
        <v>43.522642233009705</v>
      </c>
      <c r="L18" s="189">
        <f t="shared" si="0"/>
        <v>4.6372617780049419</v>
      </c>
      <c r="M18" s="190">
        <f t="shared" si="1"/>
        <v>1.9382730000000006</v>
      </c>
      <c r="N18" s="190">
        <f t="shared" si="2"/>
        <v>-32.478571199999998</v>
      </c>
    </row>
    <row r="19" spans="1:14" s="191" customFormat="1" x14ac:dyDescent="0.2">
      <c r="A19" s="187" t="s">
        <v>130</v>
      </c>
      <c r="B19" s="187">
        <v>27</v>
      </c>
      <c r="C19" s="187" t="s">
        <v>313</v>
      </c>
      <c r="D19" s="187" t="s">
        <v>314</v>
      </c>
      <c r="E19" s="187">
        <v>0.80400000000000005</v>
      </c>
      <c r="F19" s="187">
        <v>2712</v>
      </c>
      <c r="G19" s="187">
        <v>9.3239999999999998</v>
      </c>
      <c r="H19" s="187">
        <v>5941</v>
      </c>
      <c r="I19" s="187">
        <v>-23.649000000000001</v>
      </c>
      <c r="J19" s="188">
        <v>11.281881592039801</v>
      </c>
      <c r="K19" s="188">
        <v>48.650628980099505</v>
      </c>
      <c r="L19" s="189">
        <f t="shared" si="0"/>
        <v>4.3122797011472018</v>
      </c>
      <c r="M19" s="190">
        <f t="shared" si="1"/>
        <v>6.5913984000000001</v>
      </c>
      <c r="N19" s="190">
        <f t="shared" si="2"/>
        <v>-32.919086100000001</v>
      </c>
    </row>
    <row r="20" spans="1:14" s="191" customFormat="1" x14ac:dyDescent="0.2">
      <c r="A20" s="187" t="s">
        <v>130</v>
      </c>
      <c r="B20" s="187">
        <v>28</v>
      </c>
      <c r="C20" s="187" t="s">
        <v>315</v>
      </c>
      <c r="D20" s="187" t="s">
        <v>316</v>
      </c>
      <c r="E20" s="187">
        <v>0.82799999999999996</v>
      </c>
      <c r="F20" s="187">
        <v>2801</v>
      </c>
      <c r="G20" s="187">
        <v>8.6</v>
      </c>
      <c r="H20" s="187">
        <v>5788</v>
      </c>
      <c r="I20" s="187">
        <v>-23.244</v>
      </c>
      <c r="J20" s="188">
        <v>11.333805676328504</v>
      </c>
      <c r="K20" s="188">
        <v>46.105725241545898</v>
      </c>
      <c r="L20" s="189">
        <f t="shared" si="0"/>
        <v>4.0679826845665028</v>
      </c>
      <c r="M20" s="190">
        <f t="shared" si="1"/>
        <v>5.8698600000000001</v>
      </c>
      <c r="N20" s="190">
        <f t="shared" si="2"/>
        <v>-32.514531599999998</v>
      </c>
    </row>
    <row r="21" spans="1:14" s="191" customFormat="1" x14ac:dyDescent="0.2">
      <c r="A21" s="187" t="s">
        <v>130</v>
      </c>
      <c r="B21" s="187">
        <v>29</v>
      </c>
      <c r="C21" s="187" t="s">
        <v>317</v>
      </c>
      <c r="D21" s="187" t="s">
        <v>318</v>
      </c>
      <c r="E21" s="187">
        <v>0.80100000000000005</v>
      </c>
      <c r="F21" s="187">
        <v>2620</v>
      </c>
      <c r="G21" s="187">
        <v>8.734</v>
      </c>
      <c r="H21" s="187">
        <v>5775</v>
      </c>
      <c r="I21" s="187">
        <v>-23.620999999999999</v>
      </c>
      <c r="J21" s="188">
        <v>10.954798626716604</v>
      </c>
      <c r="K21" s="188">
        <v>47.396590511860168</v>
      </c>
      <c r="L21" s="189">
        <f t="shared" si="0"/>
        <v>4.3265597229938288</v>
      </c>
      <c r="M21" s="190">
        <f t="shared" si="1"/>
        <v>6.0034044</v>
      </c>
      <c r="N21" s="190">
        <f t="shared" si="2"/>
        <v>-32.8911169</v>
      </c>
    </row>
    <row r="22" spans="1:14" s="191" customFormat="1" x14ac:dyDescent="0.2">
      <c r="A22" s="187" t="s">
        <v>130</v>
      </c>
      <c r="B22" s="187">
        <v>30</v>
      </c>
      <c r="C22" s="187" t="s">
        <v>319</v>
      </c>
      <c r="D22" s="187" t="s">
        <v>320</v>
      </c>
      <c r="E22" s="187">
        <v>0.84599999999999997</v>
      </c>
      <c r="F22" s="187">
        <v>2435</v>
      </c>
      <c r="G22" s="187">
        <v>5.4059999999999997</v>
      </c>
      <c r="H22" s="187">
        <v>5545</v>
      </c>
      <c r="I22" s="187">
        <v>-23.524999999999999</v>
      </c>
      <c r="J22" s="188">
        <v>9.6729170212765965</v>
      </c>
      <c r="K22" s="188">
        <v>43.053772576832152</v>
      </c>
      <c r="L22" s="189">
        <f t="shared" si="0"/>
        <v>4.4509606029009507</v>
      </c>
      <c r="M22" s="190">
        <f t="shared" si="1"/>
        <v>2.6867196</v>
      </c>
      <c r="N22" s="190">
        <f t="shared" si="2"/>
        <v>-32.795222499999994</v>
      </c>
    </row>
    <row r="23" spans="1:14" s="191" customFormat="1" x14ac:dyDescent="0.2">
      <c r="A23" s="187" t="s">
        <v>130</v>
      </c>
      <c r="B23" s="187">
        <v>31</v>
      </c>
      <c r="C23" s="187" t="s">
        <v>321</v>
      </c>
      <c r="D23" s="187" t="s">
        <v>322</v>
      </c>
      <c r="E23" s="187">
        <v>0.83399999999999996</v>
      </c>
      <c r="F23" s="187">
        <v>2393</v>
      </c>
      <c r="G23" s="187">
        <v>5.1280000000000001</v>
      </c>
      <c r="H23" s="187">
        <v>5418</v>
      </c>
      <c r="I23" s="187">
        <v>-23.414000000000001</v>
      </c>
      <c r="J23" s="188">
        <v>9.646613309352519</v>
      </c>
      <c r="K23" s="188">
        <v>42.577149520383692</v>
      </c>
      <c r="L23" s="189">
        <f t="shared" si="0"/>
        <v>4.413688841357887</v>
      </c>
      <c r="M23" s="190">
        <f t="shared" si="1"/>
        <v>2.4096648000000007</v>
      </c>
      <c r="N23" s="190">
        <f t="shared" si="2"/>
        <v>-32.684344600000003</v>
      </c>
    </row>
    <row r="24" spans="1:14" s="191" customFormat="1" x14ac:dyDescent="0.2">
      <c r="A24" s="187" t="s">
        <v>130</v>
      </c>
      <c r="B24" s="187">
        <v>32</v>
      </c>
      <c r="C24" s="187" t="s">
        <v>323</v>
      </c>
      <c r="D24" s="187" t="s">
        <v>324</v>
      </c>
      <c r="E24" s="187">
        <v>0.84</v>
      </c>
      <c r="F24" s="187">
        <v>2381</v>
      </c>
      <c r="G24" s="187">
        <v>5.1310000000000002</v>
      </c>
      <c r="H24" s="187">
        <v>5418</v>
      </c>
      <c r="I24" s="187">
        <v>-23.463000000000001</v>
      </c>
      <c r="J24" s="188">
        <v>9.5453001190476208</v>
      </c>
      <c r="K24" s="188">
        <v>42.352494523809519</v>
      </c>
      <c r="L24" s="189">
        <f t="shared" si="0"/>
        <v>4.4369997795349807</v>
      </c>
      <c r="M24" s="190">
        <f t="shared" si="1"/>
        <v>2.4126546000000006</v>
      </c>
      <c r="N24" s="190">
        <f t="shared" si="2"/>
        <v>-32.733290699999998</v>
      </c>
    </row>
    <row r="25" spans="1:14" s="191" customFormat="1" x14ac:dyDescent="0.2">
      <c r="A25" s="187" t="s">
        <v>130</v>
      </c>
      <c r="B25" s="187">
        <v>33</v>
      </c>
      <c r="C25" s="187" t="s">
        <v>323</v>
      </c>
      <c r="D25" s="187" t="s">
        <v>186</v>
      </c>
      <c r="E25" s="187">
        <v>0.84799999999999998</v>
      </c>
      <c r="F25" s="187">
        <v>2456</v>
      </c>
      <c r="G25" s="187">
        <v>5.2320000000000002</v>
      </c>
      <c r="H25" s="187">
        <v>5576</v>
      </c>
      <c r="I25" s="187">
        <v>-23.526</v>
      </c>
      <c r="J25" s="188">
        <v>9.7397076650943397</v>
      </c>
      <c r="K25" s="188">
        <v>43.184761084905652</v>
      </c>
      <c r="L25" s="189">
        <f t="shared" si="0"/>
        <v>4.4338867828316246</v>
      </c>
      <c r="M25" s="190">
        <f t="shared" si="1"/>
        <v>2.5133112000000004</v>
      </c>
      <c r="N25" s="190">
        <f t="shared" si="2"/>
        <v>-32.7962214</v>
      </c>
    </row>
    <row r="26" spans="1:14" s="191" customFormat="1" x14ac:dyDescent="0.2">
      <c r="A26" s="187" t="s">
        <v>130</v>
      </c>
      <c r="B26" s="187">
        <v>40</v>
      </c>
      <c r="C26" s="187" t="s">
        <v>325</v>
      </c>
      <c r="D26" s="187" t="s">
        <v>326</v>
      </c>
      <c r="E26" s="187">
        <v>0.84899999999999998</v>
      </c>
      <c r="F26" s="187">
        <v>2718</v>
      </c>
      <c r="G26" s="187">
        <v>8.7270000000000003</v>
      </c>
      <c r="H26" s="187">
        <v>6315</v>
      </c>
      <c r="I26" s="187">
        <v>-23.794</v>
      </c>
      <c r="J26" s="188">
        <v>10.722664428739694</v>
      </c>
      <c r="K26" s="188">
        <v>49.153814016489989</v>
      </c>
      <c r="L26" s="189">
        <f t="shared" si="0"/>
        <v>4.5841044773110893</v>
      </c>
      <c r="M26" s="190">
        <f t="shared" si="1"/>
        <v>5.9964282000000013</v>
      </c>
      <c r="N26" s="190">
        <f t="shared" si="2"/>
        <v>-33.063926600000002</v>
      </c>
    </row>
    <row r="27" spans="1:14" s="191" customFormat="1" x14ac:dyDescent="0.2">
      <c r="A27" s="187" t="s">
        <v>130</v>
      </c>
      <c r="B27" s="187">
        <v>41</v>
      </c>
      <c r="C27" s="187" t="s">
        <v>327</v>
      </c>
      <c r="D27" s="187" t="s">
        <v>328</v>
      </c>
      <c r="E27" s="187">
        <v>0.81599999999999995</v>
      </c>
      <c r="F27" s="191">
        <v>2512</v>
      </c>
      <c r="G27" s="191">
        <v>8.1669999999999998</v>
      </c>
      <c r="H27" s="191">
        <v>5942</v>
      </c>
      <c r="I27" s="191">
        <v>-23.692</v>
      </c>
      <c r="J27" s="188">
        <v>10.333442401960784</v>
      </c>
      <c r="K27" s="188">
        <v>47.972144730392152</v>
      </c>
      <c r="L27" s="189">
        <f t="shared" si="0"/>
        <v>4.6424166182306656</v>
      </c>
      <c r="M27" s="190">
        <f t="shared" si="1"/>
        <v>5.4383322000000005</v>
      </c>
      <c r="N27" s="190">
        <f t="shared" si="2"/>
        <v>-32.962038800000002</v>
      </c>
    </row>
    <row r="28" spans="1:14" s="191" customFormat="1" x14ac:dyDescent="0.2">
      <c r="A28" s="187" t="s">
        <v>130</v>
      </c>
      <c r="B28" s="187">
        <v>42</v>
      </c>
      <c r="C28" s="187" t="s">
        <v>329</v>
      </c>
      <c r="D28" s="187" t="s">
        <v>330</v>
      </c>
      <c r="E28" s="187">
        <v>0.84499999999999997</v>
      </c>
      <c r="F28" s="191">
        <v>2687</v>
      </c>
      <c r="G28" s="191">
        <v>8.798</v>
      </c>
      <c r="H28" s="191">
        <v>6167</v>
      </c>
      <c r="I28" s="191">
        <v>-23.709</v>
      </c>
      <c r="J28" s="188">
        <v>10.661886390532544</v>
      </c>
      <c r="K28" s="188">
        <v>48.227978224852073</v>
      </c>
      <c r="L28" s="189">
        <f t="shared" si="0"/>
        <v>4.5234001243604665</v>
      </c>
      <c r="M28" s="190">
        <f t="shared" si="1"/>
        <v>6.0671868000000009</v>
      </c>
      <c r="N28" s="190">
        <f t="shared" si="2"/>
        <v>-32.9790201</v>
      </c>
    </row>
    <row r="29" spans="1:14" s="191" customFormat="1" x14ac:dyDescent="0.2">
      <c r="A29" s="187" t="s">
        <v>130</v>
      </c>
      <c r="B29" s="187">
        <v>43</v>
      </c>
      <c r="C29" s="187" t="s">
        <v>331</v>
      </c>
      <c r="D29" s="187" t="s">
        <v>332</v>
      </c>
      <c r="E29" s="187">
        <v>0.82799999999999996</v>
      </c>
      <c r="F29" s="191">
        <v>2405</v>
      </c>
      <c r="G29" s="191">
        <v>5.9550000000000001</v>
      </c>
      <c r="H29" s="191">
        <v>5448</v>
      </c>
      <c r="I29" s="191">
        <v>-23.901</v>
      </c>
      <c r="J29" s="188">
        <v>9.7872675120772961</v>
      </c>
      <c r="K29" s="188">
        <v>43.256055676328501</v>
      </c>
      <c r="L29" s="189">
        <f t="shared" si="0"/>
        <v>4.4196253574300872</v>
      </c>
      <c r="M29" s="190">
        <f t="shared" si="1"/>
        <v>3.2338530000000008</v>
      </c>
      <c r="N29" s="190">
        <f t="shared" si="2"/>
        <v>-33.170808899999997</v>
      </c>
    </row>
    <row r="30" spans="1:14" s="191" customFormat="1" x14ac:dyDescent="0.2">
      <c r="A30" s="187" t="s">
        <v>130</v>
      </c>
      <c r="B30" s="187">
        <v>44</v>
      </c>
      <c r="C30" s="187" t="s">
        <v>333</v>
      </c>
      <c r="D30" s="187" t="s">
        <v>334</v>
      </c>
      <c r="E30" s="187">
        <v>0.83299999999999996</v>
      </c>
      <c r="F30" s="191">
        <v>2336</v>
      </c>
      <c r="G30" s="191">
        <v>5.9189999999999996</v>
      </c>
      <c r="H30" s="191">
        <v>5373</v>
      </c>
      <c r="I30" s="191">
        <v>-23.812999999999999</v>
      </c>
      <c r="J30" s="188">
        <v>9.4650027611044418</v>
      </c>
      <c r="K30" s="188">
        <v>42.370421368547419</v>
      </c>
      <c r="L30" s="189">
        <f t="shared" si="0"/>
        <v>4.4765355529176141</v>
      </c>
      <c r="M30" s="190">
        <f t="shared" si="1"/>
        <v>3.1979753999999998</v>
      </c>
      <c r="N30" s="190">
        <f t="shared" si="2"/>
        <v>-33.082905699999998</v>
      </c>
    </row>
    <row r="31" spans="1:14" s="191" customFormat="1" x14ac:dyDescent="0.2">
      <c r="A31" s="187" t="s">
        <v>130</v>
      </c>
      <c r="B31" s="187">
        <v>45</v>
      </c>
      <c r="C31" s="187" t="s">
        <v>335</v>
      </c>
      <c r="D31" s="187" t="s">
        <v>336</v>
      </c>
      <c r="E31" s="187">
        <v>0.84499999999999997</v>
      </c>
      <c r="F31" s="191">
        <v>2414</v>
      </c>
      <c r="G31" s="191">
        <v>6.0289999999999999</v>
      </c>
      <c r="H31" s="191">
        <v>5526</v>
      </c>
      <c r="I31" s="191">
        <v>-23.8</v>
      </c>
      <c r="J31" s="188">
        <v>9.6284942011834342</v>
      </c>
      <c r="K31" s="188">
        <v>43.038286745562132</v>
      </c>
      <c r="L31" s="189">
        <f t="shared" si="0"/>
        <v>4.4698875905510036</v>
      </c>
      <c r="M31" s="190">
        <f t="shared" si="1"/>
        <v>3.3076014000000002</v>
      </c>
      <c r="N31" s="190">
        <f t="shared" si="2"/>
        <v>-33.069919999999996</v>
      </c>
    </row>
    <row r="32" spans="1:14" s="191" customFormat="1" x14ac:dyDescent="0.2">
      <c r="A32" s="187" t="s">
        <v>130</v>
      </c>
      <c r="B32" s="187">
        <v>46</v>
      </c>
      <c r="C32" s="187" t="s">
        <v>337</v>
      </c>
      <c r="D32" s="187" t="s">
        <v>338</v>
      </c>
      <c r="E32" s="187">
        <v>0.80100000000000005</v>
      </c>
      <c r="F32" s="191">
        <v>2480</v>
      </c>
      <c r="G32" s="191">
        <v>9.3179999999999996</v>
      </c>
      <c r="H32" s="191">
        <v>5920</v>
      </c>
      <c r="I32" s="191">
        <v>-23.934000000000001</v>
      </c>
      <c r="J32" s="188">
        <v>10.391005493133582</v>
      </c>
      <c r="K32" s="188">
        <v>48.716378901373282</v>
      </c>
      <c r="L32" s="189">
        <f t="shared" si="0"/>
        <v>4.6883219274174444</v>
      </c>
      <c r="M32" s="190">
        <f t="shared" si="1"/>
        <v>6.5854188000000002</v>
      </c>
      <c r="N32" s="190">
        <f t="shared" si="2"/>
        <v>-33.203772600000001</v>
      </c>
    </row>
    <row r="33" spans="1:14" s="191" customFormat="1" x14ac:dyDescent="0.2">
      <c r="A33" s="187" t="s">
        <v>130</v>
      </c>
      <c r="B33" s="187">
        <v>47</v>
      </c>
      <c r="C33" s="187" t="s">
        <v>339</v>
      </c>
      <c r="D33" s="187" t="s">
        <v>340</v>
      </c>
      <c r="E33" s="187">
        <v>0.81299999999999994</v>
      </c>
      <c r="F33" s="191">
        <v>2468</v>
      </c>
      <c r="G33" s="191">
        <v>9.3230000000000004</v>
      </c>
      <c r="H33" s="191">
        <v>6000</v>
      </c>
      <c r="I33" s="191">
        <v>-24.026</v>
      </c>
      <c r="J33" s="188">
        <v>10.206266912669125</v>
      </c>
      <c r="K33" s="188">
        <v>48.749332349323495</v>
      </c>
      <c r="L33" s="189">
        <f t="shared" si="0"/>
        <v>4.776411666131378</v>
      </c>
      <c r="M33" s="190">
        <f t="shared" si="1"/>
        <v>6.5904018000000013</v>
      </c>
      <c r="N33" s="190">
        <f t="shared" si="2"/>
        <v>-33.295671400000003</v>
      </c>
    </row>
    <row r="34" spans="1:14" s="191" customFormat="1" x14ac:dyDescent="0.2">
      <c r="A34" s="187" t="s">
        <v>130</v>
      </c>
      <c r="B34" s="187">
        <v>48</v>
      </c>
      <c r="C34" s="187" t="s">
        <v>341</v>
      </c>
      <c r="D34" s="187" t="s">
        <v>342</v>
      </c>
      <c r="E34" s="187">
        <v>0.80400000000000005</v>
      </c>
      <c r="F34" s="191">
        <v>2596</v>
      </c>
      <c r="G34" s="191">
        <v>9.3369999999999997</v>
      </c>
      <c r="H34" s="191">
        <v>6039</v>
      </c>
      <c r="I34" s="191">
        <v>-23.827999999999999</v>
      </c>
      <c r="J34" s="188">
        <v>10.839987810945271</v>
      </c>
      <c r="K34" s="188">
        <v>49.586839800995023</v>
      </c>
      <c r="L34" s="189">
        <f t="shared" si="0"/>
        <v>4.574436859691537</v>
      </c>
      <c r="M34" s="190">
        <f t="shared" si="1"/>
        <v>6.6043542000000004</v>
      </c>
      <c r="N34" s="190">
        <f t="shared" si="2"/>
        <v>-33.097889199999997</v>
      </c>
    </row>
    <row r="35" spans="1:14" s="191" customFormat="1" x14ac:dyDescent="0.2">
      <c r="A35" s="187" t="s">
        <v>130</v>
      </c>
      <c r="B35" s="187">
        <v>49</v>
      </c>
      <c r="C35" s="187" t="s">
        <v>343</v>
      </c>
      <c r="D35" s="187" t="s">
        <v>344</v>
      </c>
      <c r="E35" s="187">
        <v>0.83</v>
      </c>
      <c r="F35" s="191">
        <v>2308</v>
      </c>
      <c r="G35" s="191">
        <v>5.7779999999999996</v>
      </c>
      <c r="H35" s="191">
        <v>5412</v>
      </c>
      <c r="I35" s="191">
        <v>-23.88</v>
      </c>
      <c r="J35" s="188">
        <v>9.4114028915662651</v>
      </c>
      <c r="K35" s="188">
        <v>43.018567831325299</v>
      </c>
      <c r="L35" s="189">
        <f t="shared" si="0"/>
        <v>4.570898550084924</v>
      </c>
      <c r="M35" s="190">
        <f t="shared" si="1"/>
        <v>3.0574548000000004</v>
      </c>
      <c r="N35" s="190">
        <f t="shared" si="2"/>
        <v>-33.149832000000004</v>
      </c>
    </row>
    <row r="36" spans="1:14" s="191" customFormat="1" x14ac:dyDescent="0.2">
      <c r="A36" s="187" t="s">
        <v>130</v>
      </c>
      <c r="B36" s="187">
        <v>50</v>
      </c>
      <c r="C36" s="187" t="s">
        <v>345</v>
      </c>
      <c r="D36" s="187" t="s">
        <v>346</v>
      </c>
      <c r="E36" s="187">
        <v>0.83</v>
      </c>
      <c r="F36" s="191">
        <v>2296</v>
      </c>
      <c r="G36" s="191">
        <v>5.6020000000000003</v>
      </c>
      <c r="H36" s="191">
        <v>5391</v>
      </c>
      <c r="I36" s="191">
        <v>-23.77</v>
      </c>
      <c r="J36" s="188">
        <v>9.367186144578314</v>
      </c>
      <c r="K36" s="188">
        <v>42.703934698795173</v>
      </c>
      <c r="L36" s="189">
        <f t="shared" si="0"/>
        <v>4.5588860987364948</v>
      </c>
      <c r="M36" s="190">
        <f t="shared" si="1"/>
        <v>2.8820532000000005</v>
      </c>
      <c r="N36" s="190">
        <f t="shared" si="2"/>
        <v>-33.039952999999997</v>
      </c>
    </row>
    <row r="37" spans="1:14" s="191" customFormat="1" x14ac:dyDescent="0.2">
      <c r="A37" s="187" t="s">
        <v>130</v>
      </c>
      <c r="B37" s="187">
        <v>51</v>
      </c>
      <c r="C37" s="187" t="s">
        <v>347</v>
      </c>
      <c r="D37" s="187" t="s">
        <v>348</v>
      </c>
      <c r="E37" s="187">
        <v>0.85</v>
      </c>
      <c r="F37" s="191">
        <v>2332</v>
      </c>
      <c r="G37" s="191">
        <v>5.6479999999999997</v>
      </c>
      <c r="H37" s="191">
        <v>5525</v>
      </c>
      <c r="I37" s="191">
        <v>-23.863</v>
      </c>
      <c r="J37" s="188">
        <v>9.2817838823529399</v>
      </c>
      <c r="K37" s="188">
        <v>42.827508235294118</v>
      </c>
      <c r="L37" s="189">
        <f t="shared" si="0"/>
        <v>4.6141462436676894</v>
      </c>
      <c r="M37" s="190">
        <f t="shared" si="1"/>
        <v>2.9278968000000001</v>
      </c>
      <c r="N37" s="190">
        <f t="shared" si="2"/>
        <v>-33.132850699999999</v>
      </c>
    </row>
    <row r="38" spans="1:14" s="184" customFormat="1" x14ac:dyDescent="0.2">
      <c r="B38" s="185"/>
      <c r="C38" s="185"/>
      <c r="D38" s="185"/>
      <c r="E38" s="185"/>
      <c r="F38" s="185"/>
      <c r="G38" s="186"/>
      <c r="H38" s="185"/>
      <c r="I38" s="186"/>
    </row>
    <row r="39" spans="1:14" x14ac:dyDescent="0.2">
      <c r="B39" s="198"/>
      <c r="C39" s="198"/>
      <c r="D39" s="198"/>
      <c r="E39" s="198"/>
      <c r="F39" s="198"/>
      <c r="G39" s="198"/>
      <c r="H39" s="198"/>
      <c r="I39" s="198"/>
      <c r="J39" s="199"/>
      <c r="K39" s="199"/>
    </row>
    <row r="40" spans="1:14" x14ac:dyDescent="0.2">
      <c r="C40" s="184" t="s">
        <v>364</v>
      </c>
      <c r="D40" s="184"/>
      <c r="E40" s="198"/>
      <c r="F40" s="198"/>
      <c r="G40" s="198"/>
      <c r="H40" s="198"/>
      <c r="I40" s="198"/>
      <c r="J40" s="199"/>
      <c r="K40" s="199"/>
    </row>
    <row r="41" spans="1:14" s="191" customFormat="1" x14ac:dyDescent="0.2">
      <c r="A41" s="187" t="s">
        <v>130</v>
      </c>
      <c r="B41" s="187">
        <v>8</v>
      </c>
      <c r="C41" s="187" t="s">
        <v>131</v>
      </c>
      <c r="D41" s="187" t="s">
        <v>140</v>
      </c>
      <c r="E41" s="187">
        <v>0.76500000000000001</v>
      </c>
      <c r="F41" s="187">
        <v>2963</v>
      </c>
      <c r="G41" s="187">
        <v>9.5440000000000005</v>
      </c>
      <c r="H41" s="187">
        <v>5800</v>
      </c>
      <c r="I41" s="187">
        <v>-8.56</v>
      </c>
      <c r="J41" s="188">
        <v>12.931827973856208</v>
      </c>
      <c r="K41" s="188">
        <v>49.964628104575162</v>
      </c>
      <c r="L41" s="189">
        <v>3.8548090962356198</v>
      </c>
      <c r="M41" s="190">
        <f>0.9966*G41 - 2.7009</f>
        <v>6.810650400000001</v>
      </c>
      <c r="N41" s="190">
        <f>0.9989*I41 - 9.2961</f>
        <v>-17.846684</v>
      </c>
    </row>
    <row r="42" spans="1:14" s="191" customFormat="1" x14ac:dyDescent="0.2">
      <c r="A42" s="187" t="s">
        <v>130</v>
      </c>
      <c r="B42" s="187">
        <v>9</v>
      </c>
      <c r="C42" s="187" t="s">
        <v>132</v>
      </c>
      <c r="D42" s="187" t="s">
        <v>140</v>
      </c>
      <c r="E42" s="187">
        <v>0.71499999999999997</v>
      </c>
      <c r="F42" s="187">
        <v>2756</v>
      </c>
      <c r="G42" s="187">
        <v>9.5510000000000002</v>
      </c>
      <c r="H42" s="187">
        <v>5416</v>
      </c>
      <c r="I42" s="187">
        <v>-8.5660000000000007</v>
      </c>
      <c r="J42" s="188">
        <v>12.904044755244756</v>
      </c>
      <c r="K42" s="188">
        <v>49.834654265734272</v>
      </c>
      <c r="L42" s="189">
        <v>3.8514555093692096</v>
      </c>
      <c r="M42" s="190">
        <f t="shared" ref="M42:M45" si="3">0.9966*G42 - 2.7009</f>
        <v>6.8176266000000014</v>
      </c>
      <c r="N42" s="190">
        <f t="shared" ref="N42:N45" si="4">0.9989*I42 - 9.2961</f>
        <v>-17.852677399999997</v>
      </c>
    </row>
    <row r="43" spans="1:14" s="191" customFormat="1" x14ac:dyDescent="0.2">
      <c r="A43" s="187" t="s">
        <v>130</v>
      </c>
      <c r="B43" s="187">
        <v>38</v>
      </c>
      <c r="C43" s="187" t="s">
        <v>133</v>
      </c>
      <c r="D43" s="187" t="s">
        <v>140</v>
      </c>
      <c r="E43" s="187">
        <v>0.78600000000000003</v>
      </c>
      <c r="F43" s="187">
        <v>3004</v>
      </c>
      <c r="G43" s="187">
        <v>9.49</v>
      </c>
      <c r="H43" s="187">
        <v>5872</v>
      </c>
      <c r="I43" s="187">
        <v>-8.5220000000000002</v>
      </c>
      <c r="J43" s="188">
        <v>12.79807913486005</v>
      </c>
      <c r="K43" s="188">
        <v>49.877987277353689</v>
      </c>
      <c r="L43" s="189">
        <v>3.8405050288737077</v>
      </c>
      <c r="M43" s="190">
        <f t="shared" si="3"/>
        <v>6.7568340000000005</v>
      </c>
      <c r="N43" s="190">
        <f t="shared" si="4"/>
        <v>-17.808725799999998</v>
      </c>
    </row>
    <row r="44" spans="1:14" s="191" customFormat="1" x14ac:dyDescent="0.2">
      <c r="A44" s="187" t="s">
        <v>130</v>
      </c>
      <c r="B44" s="187">
        <v>39</v>
      </c>
      <c r="C44" s="187" t="s">
        <v>134</v>
      </c>
      <c r="D44" s="187" t="s">
        <v>140</v>
      </c>
      <c r="E44" s="187">
        <v>0.78600000000000003</v>
      </c>
      <c r="F44" s="187">
        <v>2998</v>
      </c>
      <c r="G44" s="187">
        <v>9.4550000000000001</v>
      </c>
      <c r="H44" s="187">
        <v>5867</v>
      </c>
      <c r="I44" s="187">
        <v>-8.532</v>
      </c>
      <c r="J44" s="188">
        <v>12.775719592875317</v>
      </c>
      <c r="K44" s="188">
        <v>49.878488040712469</v>
      </c>
      <c r="L44" s="189">
        <v>3.8456689412713501</v>
      </c>
      <c r="M44" s="190">
        <f t="shared" si="3"/>
        <v>6.7219530000000001</v>
      </c>
      <c r="N44" s="190">
        <f t="shared" si="4"/>
        <v>-17.818714799999999</v>
      </c>
    </row>
    <row r="45" spans="1:14" s="191" customFormat="1" x14ac:dyDescent="0.2">
      <c r="A45" s="187" t="s">
        <v>130</v>
      </c>
      <c r="B45" s="187">
        <v>56</v>
      </c>
      <c r="C45" s="187" t="s">
        <v>135</v>
      </c>
      <c r="D45" s="187" t="s">
        <v>140</v>
      </c>
      <c r="E45" s="187">
        <v>0.752</v>
      </c>
      <c r="F45" s="191">
        <v>2836</v>
      </c>
      <c r="G45" s="191">
        <v>9.4120000000000008</v>
      </c>
      <c r="H45" s="191">
        <v>5594</v>
      </c>
      <c r="I45" s="191">
        <v>-8.5280000000000005</v>
      </c>
      <c r="J45" s="188">
        <v>12.668498537234044</v>
      </c>
      <c r="K45" s="188">
        <v>50.012426595744678</v>
      </c>
      <c r="L45" s="189">
        <v>3.861414709246608</v>
      </c>
      <c r="M45" s="190">
        <f t="shared" si="3"/>
        <v>6.6790992000000005</v>
      </c>
      <c r="N45" s="190">
        <f t="shared" si="4"/>
        <v>-17.814719199999999</v>
      </c>
    </row>
    <row r="46" spans="1:14" x14ac:dyDescent="0.2">
      <c r="B46" s="198"/>
      <c r="C46" s="198"/>
      <c r="D46" s="198"/>
      <c r="E46" s="198"/>
      <c r="F46" s="200" t="s">
        <v>0</v>
      </c>
      <c r="G46" s="219">
        <f>AVERAGE(G41:G45)</f>
        <v>9.4903999999999993</v>
      </c>
      <c r="H46" s="200"/>
      <c r="I46" s="219">
        <f>AVERAGE(I41:I45)</f>
        <v>-8.5416000000000007</v>
      </c>
      <c r="J46" s="219">
        <f>AVERAGE(J41:J45)</f>
        <v>12.815633998814075</v>
      </c>
      <c r="K46" s="219">
        <f>AVERAGE(K41:K45)</f>
        <v>49.913636856824056</v>
      </c>
      <c r="M46" s="219">
        <f>AVERAGE(M41:M45)</f>
        <v>6.7572326400000007</v>
      </c>
      <c r="N46" s="219">
        <f>AVERAGE(N41:N45)</f>
        <v>-17.828304240000001</v>
      </c>
    </row>
    <row r="47" spans="1:14" x14ac:dyDescent="0.2">
      <c r="B47" s="198"/>
      <c r="C47" s="198"/>
      <c r="D47" s="198"/>
      <c r="E47" s="198"/>
      <c r="F47" s="200" t="s">
        <v>365</v>
      </c>
      <c r="G47" s="219">
        <f>STDEV(G41:G45)</f>
        <v>5.9044898170798672E-2</v>
      </c>
      <c r="H47" s="200"/>
      <c r="I47" s="219">
        <f>STDEV(I41:I45)</f>
        <v>1.996997746618678E-2</v>
      </c>
      <c r="J47" s="219">
        <f>STDEV(J41:J45)</f>
        <v>0.10590996033541222</v>
      </c>
      <c r="K47" s="219">
        <f>STDEV(K41:K45)</f>
        <v>7.2636253601310347E-2</v>
      </c>
      <c r="M47" s="219">
        <f>STDEV(M41:M45)</f>
        <v>5.8844145517018519E-2</v>
      </c>
      <c r="N47" s="219">
        <f>STDEV(N41:N45)</f>
        <v>1.9948010490973854E-2</v>
      </c>
    </row>
    <row r="49" spans="1:14" x14ac:dyDescent="0.2">
      <c r="C49" s="198"/>
      <c r="D49" s="198"/>
      <c r="E49" s="198"/>
    </row>
    <row r="50" spans="1:14" x14ac:dyDescent="0.2">
      <c r="B50" s="198"/>
      <c r="C50" s="184" t="s">
        <v>366</v>
      </c>
      <c r="D50" s="184"/>
      <c r="E50" s="198"/>
      <c r="F50" s="198"/>
      <c r="G50" s="198"/>
      <c r="H50" s="198"/>
      <c r="I50" s="198"/>
      <c r="M50" s="202"/>
      <c r="N50" s="202"/>
    </row>
    <row r="51" spans="1:14" s="191" customFormat="1" x14ac:dyDescent="0.2">
      <c r="A51" s="187" t="s">
        <v>130</v>
      </c>
      <c r="B51" s="187">
        <v>3</v>
      </c>
      <c r="C51" s="187" t="s">
        <v>117</v>
      </c>
      <c r="D51" s="187" t="s">
        <v>367</v>
      </c>
      <c r="E51" s="187">
        <v>0.41199999999999998</v>
      </c>
      <c r="F51" s="187">
        <v>1157</v>
      </c>
      <c r="G51" s="187">
        <v>-1.931</v>
      </c>
      <c r="H51" s="187">
        <v>2589</v>
      </c>
      <c r="I51" s="187">
        <v>-18.850000000000001</v>
      </c>
      <c r="J51" s="188">
        <v>9.6832665048543713</v>
      </c>
      <c r="K51" s="188">
        <v>41.268576456310683</v>
      </c>
      <c r="L51" s="189">
        <v>4.2605123421552609</v>
      </c>
      <c r="M51" s="190">
        <f t="shared" ref="M51:M57" si="5">0.9966*G51 - 2.7009</f>
        <v>-4.6253346000000004</v>
      </c>
      <c r="N51" s="190">
        <f t="shared" ref="N51:N57" si="6">0.9989*I51 - 9.2961</f>
        <v>-28.125365000000002</v>
      </c>
    </row>
    <row r="52" spans="1:14" s="191" customFormat="1" x14ac:dyDescent="0.2">
      <c r="A52" s="187" t="s">
        <v>130</v>
      </c>
      <c r="B52" s="187">
        <v>4</v>
      </c>
      <c r="C52" s="187" t="s">
        <v>118</v>
      </c>
      <c r="D52" s="187" t="s">
        <v>367</v>
      </c>
      <c r="E52" s="187">
        <v>1.026</v>
      </c>
      <c r="F52" s="187">
        <v>2900</v>
      </c>
      <c r="G52" s="187">
        <v>-1.9490000000000001</v>
      </c>
      <c r="H52" s="187">
        <v>6309</v>
      </c>
      <c r="I52" s="187">
        <v>-18.994</v>
      </c>
      <c r="J52" s="188">
        <v>9.4347542884990254</v>
      </c>
      <c r="K52" s="188">
        <v>40.604462475633525</v>
      </c>
      <c r="L52" s="189">
        <v>4.3001822024225698</v>
      </c>
      <c r="M52" s="190">
        <f t="shared" si="5"/>
        <v>-4.6432734</v>
      </c>
      <c r="N52" s="190">
        <f t="shared" si="6"/>
        <v>-28.2692066</v>
      </c>
    </row>
    <row r="53" spans="1:14" s="191" customFormat="1" x14ac:dyDescent="0.2">
      <c r="A53" s="187" t="s">
        <v>130</v>
      </c>
      <c r="B53" s="187">
        <v>5</v>
      </c>
      <c r="C53" s="187" t="s">
        <v>119</v>
      </c>
      <c r="D53" s="187" t="s">
        <v>367</v>
      </c>
      <c r="E53" s="187">
        <v>3.02</v>
      </c>
      <c r="F53" s="187">
        <v>9064</v>
      </c>
      <c r="G53" s="187">
        <v>-2.1520000000000001</v>
      </c>
      <c r="H53" s="187">
        <v>16576</v>
      </c>
      <c r="I53" s="187">
        <v>-19.065000000000001</v>
      </c>
      <c r="J53" s="188">
        <v>9.5265591721854275</v>
      </c>
      <c r="K53" s="188">
        <v>40.87819705298012</v>
      </c>
      <c r="L53" s="189">
        <v>4.2853349583105391</v>
      </c>
      <c r="M53" s="190">
        <f t="shared" si="5"/>
        <v>-4.8455832000000001</v>
      </c>
      <c r="N53" s="190">
        <f t="shared" si="6"/>
        <v>-28.340128500000002</v>
      </c>
    </row>
    <row r="54" spans="1:14" s="191" customFormat="1" x14ac:dyDescent="0.2">
      <c r="A54" s="187" t="s">
        <v>130</v>
      </c>
      <c r="B54" s="187">
        <v>34</v>
      </c>
      <c r="C54" s="187" t="s">
        <v>120</v>
      </c>
      <c r="D54" s="187" t="s">
        <v>367</v>
      </c>
      <c r="E54" s="187">
        <v>0.78700000000000003</v>
      </c>
      <c r="F54" s="187">
        <v>2204</v>
      </c>
      <c r="G54" s="187">
        <v>-1.85</v>
      </c>
      <c r="H54" s="187">
        <v>4829</v>
      </c>
      <c r="I54" s="187">
        <v>-19.010000000000002</v>
      </c>
      <c r="J54" s="188">
        <v>9.4409049555273175</v>
      </c>
      <c r="K54" s="188">
        <v>40.727484498094029</v>
      </c>
      <c r="L54" s="189">
        <v>4.2455871218815009</v>
      </c>
      <c r="M54" s="190">
        <f t="shared" si="5"/>
        <v>-4.5446100000000005</v>
      </c>
      <c r="N54" s="190">
        <f t="shared" si="6"/>
        <v>-28.285189000000003</v>
      </c>
    </row>
    <row r="55" spans="1:14" s="191" customFormat="1" x14ac:dyDescent="0.2">
      <c r="A55" s="187" t="s">
        <v>130</v>
      </c>
      <c r="B55" s="187">
        <v>35</v>
      </c>
      <c r="C55" s="187" t="s">
        <v>121</v>
      </c>
      <c r="D55" s="187" t="s">
        <v>367</v>
      </c>
      <c r="E55" s="187">
        <v>0.72799999999999998</v>
      </c>
      <c r="F55" s="187">
        <v>2029</v>
      </c>
      <c r="G55" s="187">
        <v>-1.8460000000000001</v>
      </c>
      <c r="H55" s="187">
        <v>4458</v>
      </c>
      <c r="I55" s="187">
        <v>-18.997</v>
      </c>
      <c r="J55" s="188">
        <v>9.4171927197802194</v>
      </c>
      <c r="K55" s="188">
        <v>40.606721565934066</v>
      </c>
      <c r="L55" s="189">
        <v>4.2412874785965107</v>
      </c>
      <c r="M55" s="190">
        <f t="shared" si="5"/>
        <v>-4.5406236</v>
      </c>
      <c r="N55" s="190">
        <f t="shared" si="6"/>
        <v>-28.272203299999997</v>
      </c>
    </row>
    <row r="56" spans="1:14" s="191" customFormat="1" x14ac:dyDescent="0.2">
      <c r="A56" s="187" t="s">
        <v>130</v>
      </c>
      <c r="B56" s="187">
        <v>52</v>
      </c>
      <c r="C56" s="187" t="s">
        <v>122</v>
      </c>
      <c r="D56" s="187" t="s">
        <v>367</v>
      </c>
      <c r="E56" s="187">
        <v>0.77</v>
      </c>
      <c r="F56" s="191">
        <v>2125</v>
      </c>
      <c r="G56" s="191">
        <v>-1.8460000000000001</v>
      </c>
      <c r="H56" s="191">
        <v>4676</v>
      </c>
      <c r="I56" s="191">
        <v>-19.061</v>
      </c>
      <c r="J56" s="188">
        <v>9.3651574025974007</v>
      </c>
      <c r="K56" s="188">
        <v>40.830495844155841</v>
      </c>
      <c r="L56" s="189">
        <v>4.25171666982473</v>
      </c>
      <c r="M56" s="190">
        <f t="shared" si="5"/>
        <v>-4.5406236</v>
      </c>
      <c r="N56" s="190">
        <f t="shared" si="6"/>
        <v>-28.336132899999999</v>
      </c>
    </row>
    <row r="57" spans="1:14" s="191" customFormat="1" x14ac:dyDescent="0.2">
      <c r="A57" s="187" t="s">
        <v>130</v>
      </c>
      <c r="B57" s="187">
        <v>53</v>
      </c>
      <c r="C57" s="187" t="s">
        <v>123</v>
      </c>
      <c r="D57" s="187" t="s">
        <v>367</v>
      </c>
      <c r="E57" s="187">
        <v>0.79600000000000004</v>
      </c>
      <c r="F57" s="191">
        <v>2205</v>
      </c>
      <c r="G57" s="191">
        <v>-1.877</v>
      </c>
      <c r="H57" s="191">
        <v>4855</v>
      </c>
      <c r="I57" s="191">
        <v>-19.05</v>
      </c>
      <c r="J57" s="188">
        <v>9.3789677135678389</v>
      </c>
      <c r="K57" s="188">
        <v>40.991720603015075</v>
      </c>
      <c r="L57" s="189">
        <v>4.2604710692424801</v>
      </c>
      <c r="M57" s="190">
        <f t="shared" si="5"/>
        <v>-4.5715181999999999</v>
      </c>
      <c r="N57" s="190">
        <f t="shared" si="6"/>
        <v>-28.325144999999999</v>
      </c>
    </row>
    <row r="58" spans="1:14" x14ac:dyDescent="0.2">
      <c r="B58" s="198"/>
      <c r="C58" s="198"/>
      <c r="D58" s="198"/>
      <c r="E58" s="198"/>
      <c r="F58" s="200" t="s">
        <v>0</v>
      </c>
      <c r="G58" s="219">
        <f>AVERAGE(G51:G57)</f>
        <v>-1.9215714285714287</v>
      </c>
      <c r="I58" s="219">
        <f>AVERAGE(I51:I57)</f>
        <v>-19.003857142857147</v>
      </c>
      <c r="J58" s="219">
        <f t="shared" ref="J58:K58" si="7">AVERAGE(J51:J57)</f>
        <v>9.4638289652873731</v>
      </c>
      <c r="K58" s="219">
        <f t="shared" si="7"/>
        <v>40.843951213731906</v>
      </c>
      <c r="M58" s="219">
        <f t="shared" ref="M58:N58" si="8">AVERAGE(M51:M57)</f>
        <v>-4.6159380857142853</v>
      </c>
      <c r="N58" s="219">
        <f t="shared" si="8"/>
        <v>-28.2790529</v>
      </c>
    </row>
    <row r="59" spans="1:14" x14ac:dyDescent="0.2">
      <c r="B59" s="198"/>
      <c r="C59" s="198"/>
      <c r="D59" s="198"/>
      <c r="E59" s="198"/>
      <c r="F59" s="200" t="s">
        <v>365</v>
      </c>
      <c r="G59" s="219">
        <f>STDEV(G51:G57)</f>
        <v>0.10990125437994655</v>
      </c>
      <c r="I59" s="219">
        <f>STDEV(I51:I57)</f>
        <v>7.4147215212774453E-2</v>
      </c>
      <c r="J59" s="219">
        <f t="shared" ref="J59:K59" si="9">STDEV(J51:J57)</f>
        <v>0.10997818602235586</v>
      </c>
      <c r="K59" s="219">
        <f t="shared" si="9"/>
        <v>0.23476707280556652</v>
      </c>
      <c r="M59" s="219">
        <f t="shared" ref="M59:N59" si="10">STDEV(M51:M57)</f>
        <v>0.10952759011505471</v>
      </c>
      <c r="N59" s="219">
        <f t="shared" si="10"/>
        <v>7.4065653276040033E-2</v>
      </c>
    </row>
    <row r="60" spans="1:14" x14ac:dyDescent="0.2">
      <c r="B60" s="198"/>
      <c r="C60" s="198"/>
      <c r="D60" s="198"/>
      <c r="E60" s="198"/>
    </row>
    <row r="61" spans="1:14" s="191" customFormat="1" x14ac:dyDescent="0.2">
      <c r="A61" s="187" t="s">
        <v>130</v>
      </c>
      <c r="B61" s="187">
        <v>6</v>
      </c>
      <c r="C61" s="187" t="s">
        <v>124</v>
      </c>
      <c r="D61" s="187" t="s">
        <v>368</v>
      </c>
      <c r="E61" s="187">
        <v>0.79600000000000004</v>
      </c>
      <c r="F61" s="187">
        <v>2432</v>
      </c>
      <c r="G61" s="187">
        <v>30.783000000000001</v>
      </c>
      <c r="H61" s="187">
        <v>5352</v>
      </c>
      <c r="I61" s="187">
        <v>33.637</v>
      </c>
      <c r="J61" s="188">
        <v>10.271204648241206</v>
      </c>
      <c r="K61" s="188">
        <v>44.251543592964822</v>
      </c>
      <c r="L61" s="189">
        <v>4.3010966197163221</v>
      </c>
      <c r="M61" s="190">
        <f t="shared" ref="M61:M66" si="11">0.9966*G61 - 2.7009</f>
        <v>27.977437800000001</v>
      </c>
      <c r="N61" s="190">
        <f t="shared" ref="N61:N66" si="12">0.9989*I61 - 9.2961</f>
        <v>24.303899300000001</v>
      </c>
    </row>
    <row r="62" spans="1:14" s="191" customFormat="1" x14ac:dyDescent="0.2">
      <c r="A62" s="187" t="s">
        <v>130</v>
      </c>
      <c r="B62" s="187">
        <v>7</v>
      </c>
      <c r="C62" s="187" t="s">
        <v>125</v>
      </c>
      <c r="D62" s="187" t="s">
        <v>368</v>
      </c>
      <c r="E62" s="187">
        <v>0.81799999999999995</v>
      </c>
      <c r="F62" s="187">
        <v>2497</v>
      </c>
      <c r="G62" s="187">
        <v>30.762</v>
      </c>
      <c r="H62" s="187">
        <v>5482</v>
      </c>
      <c r="I62" s="187">
        <v>33.597999999999999</v>
      </c>
      <c r="J62" s="188">
        <v>10.250463080684597</v>
      </c>
      <c r="K62" s="188">
        <v>44.118026650366751</v>
      </c>
      <c r="L62" s="189">
        <v>4.2947841774409428</v>
      </c>
      <c r="M62" s="190">
        <f t="shared" si="11"/>
        <v>27.956509199999999</v>
      </c>
      <c r="N62" s="190">
        <f t="shared" si="12"/>
        <v>24.264942200000004</v>
      </c>
    </row>
    <row r="63" spans="1:14" s="191" customFormat="1" x14ac:dyDescent="0.2">
      <c r="A63" s="187" t="s">
        <v>130</v>
      </c>
      <c r="B63" s="187">
        <v>36</v>
      </c>
      <c r="C63" s="187" t="s">
        <v>126</v>
      </c>
      <c r="D63" s="187" t="s">
        <v>368</v>
      </c>
      <c r="E63" s="187">
        <v>0.746</v>
      </c>
      <c r="F63" s="187">
        <v>2259</v>
      </c>
      <c r="G63" s="187">
        <v>30.757999999999999</v>
      </c>
      <c r="H63" s="187">
        <v>4940</v>
      </c>
      <c r="I63" s="187">
        <v>33.634999999999998</v>
      </c>
      <c r="J63" s="188">
        <v>10.232775871313672</v>
      </c>
      <c r="K63" s="188">
        <v>44.154660991957101</v>
      </c>
      <c r="L63" s="189">
        <v>4.2479735253281428</v>
      </c>
      <c r="M63" s="190">
        <f t="shared" si="11"/>
        <v>27.952522800000001</v>
      </c>
      <c r="N63" s="190">
        <f t="shared" si="12"/>
        <v>24.301901499999996</v>
      </c>
    </row>
    <row r="64" spans="1:14" s="191" customFormat="1" x14ac:dyDescent="0.2">
      <c r="A64" s="187" t="s">
        <v>130</v>
      </c>
      <c r="B64" s="187">
        <v>37</v>
      </c>
      <c r="C64" s="187" t="s">
        <v>127</v>
      </c>
      <c r="D64" s="187" t="s">
        <v>368</v>
      </c>
      <c r="E64" s="187">
        <v>0.81499999999999995</v>
      </c>
      <c r="F64" s="187">
        <v>2456</v>
      </c>
      <c r="G64" s="187">
        <v>30.684999999999999</v>
      </c>
      <c r="H64" s="187">
        <v>5350</v>
      </c>
      <c r="I64" s="187">
        <v>33.755000000000003</v>
      </c>
      <c r="J64" s="188">
        <v>10.187563190184051</v>
      </c>
      <c r="K64" s="188">
        <v>43.985979263803685</v>
      </c>
      <c r="L64" s="189">
        <v>4.2482660922785191</v>
      </c>
      <c r="M64" s="190">
        <f t="shared" si="11"/>
        <v>27.879770999999998</v>
      </c>
      <c r="N64" s="190">
        <f t="shared" si="12"/>
        <v>24.421769500000007</v>
      </c>
    </row>
    <row r="65" spans="1:14" s="191" customFormat="1" x14ac:dyDescent="0.2">
      <c r="A65" s="187" t="s">
        <v>130</v>
      </c>
      <c r="B65" s="187">
        <v>54</v>
      </c>
      <c r="C65" s="187" t="s">
        <v>128</v>
      </c>
      <c r="D65" s="187" t="s">
        <v>368</v>
      </c>
      <c r="E65" s="187">
        <v>0.79600000000000004</v>
      </c>
      <c r="F65" s="191">
        <v>2380</v>
      </c>
      <c r="G65" s="191">
        <v>30.550999999999998</v>
      </c>
      <c r="H65" s="191">
        <v>5215</v>
      </c>
      <c r="I65" s="191">
        <v>33.832999999999998</v>
      </c>
      <c r="J65" s="188">
        <v>10.109294597989948</v>
      </c>
      <c r="K65" s="188">
        <v>44.129333165829145</v>
      </c>
      <c r="L65" s="189">
        <v>4.2610325328133225</v>
      </c>
      <c r="M65" s="190">
        <f t="shared" si="11"/>
        <v>27.7462266</v>
      </c>
      <c r="N65" s="190">
        <f t="shared" si="12"/>
        <v>24.499683700000002</v>
      </c>
    </row>
    <row r="66" spans="1:14" s="191" customFormat="1" x14ac:dyDescent="0.2">
      <c r="A66" s="187" t="s">
        <v>130</v>
      </c>
      <c r="B66" s="187">
        <v>55</v>
      </c>
      <c r="C66" s="187" t="s">
        <v>129</v>
      </c>
      <c r="D66" s="187" t="s">
        <v>368</v>
      </c>
      <c r="E66" s="187">
        <v>0.73799999999999999</v>
      </c>
      <c r="F66" s="191">
        <v>2222</v>
      </c>
      <c r="G66" s="191">
        <v>30.614999999999998</v>
      </c>
      <c r="H66" s="191">
        <v>4878</v>
      </c>
      <c r="I66" s="191">
        <v>33.713999999999999</v>
      </c>
      <c r="J66" s="188">
        <v>10.211556910569106</v>
      </c>
      <c r="K66" s="188">
        <v>44.545694173441738</v>
      </c>
      <c r="L66" s="189">
        <v>4.2571367475264816</v>
      </c>
      <c r="M66" s="190">
        <f t="shared" si="11"/>
        <v>27.810008999999997</v>
      </c>
      <c r="N66" s="190">
        <f t="shared" si="12"/>
        <v>24.380814599999997</v>
      </c>
    </row>
    <row r="67" spans="1:14" x14ac:dyDescent="0.2">
      <c r="B67" s="198"/>
      <c r="C67" s="198"/>
      <c r="D67" s="198"/>
      <c r="E67" s="198"/>
      <c r="F67" s="200" t="s">
        <v>0</v>
      </c>
      <c r="G67" s="219">
        <f>AVERAGE(G61:G66)</f>
        <v>30.692333333333334</v>
      </c>
      <c r="I67" s="219">
        <f t="shared" ref="I67:K67" si="13">AVERAGE(I61:I66)</f>
        <v>33.69533333333333</v>
      </c>
      <c r="J67" s="219">
        <f t="shared" si="13"/>
        <v>10.210476383163764</v>
      </c>
      <c r="K67" s="219">
        <f t="shared" si="13"/>
        <v>44.197539639727204</v>
      </c>
      <c r="M67" s="219">
        <f t="shared" ref="M67:N67" si="14">AVERAGE(M61:M66)</f>
        <v>27.887079400000001</v>
      </c>
      <c r="N67" s="219">
        <f t="shared" si="14"/>
        <v>24.36216846666667</v>
      </c>
    </row>
    <row r="68" spans="1:14" x14ac:dyDescent="0.2">
      <c r="B68" s="198"/>
      <c r="C68" s="198"/>
      <c r="D68" s="198"/>
      <c r="E68" s="198"/>
      <c r="F68" s="200" t="s">
        <v>365</v>
      </c>
      <c r="G68" s="219">
        <f>STDEV(G61:G66)</f>
        <v>9.3161508503602747E-2</v>
      </c>
      <c r="I68" s="219">
        <f t="shared" ref="I68:K68" si="15">STDEV(I61:I66)</f>
        <v>8.8743826076334492E-2</v>
      </c>
      <c r="J68" s="219">
        <f t="shared" si="15"/>
        <v>5.752922897561915E-2</v>
      </c>
      <c r="K68" s="219">
        <f t="shared" si="15"/>
        <v>0.19062991159071077</v>
      </c>
      <c r="M68" s="219">
        <f t="shared" ref="M68:N68" si="16">STDEV(M61:M66)</f>
        <v>9.2844759374690111E-2</v>
      </c>
      <c r="N68" s="219">
        <f t="shared" si="16"/>
        <v>8.8646207867651344E-2</v>
      </c>
    </row>
    <row r="69" spans="1:14" x14ac:dyDescent="0.2">
      <c r="B69" s="198"/>
      <c r="C69" s="198"/>
      <c r="D69" s="198"/>
      <c r="E69" s="198"/>
    </row>
    <row r="70" spans="1:14" x14ac:dyDescent="0.2">
      <c r="B70" s="198"/>
      <c r="C70" s="198"/>
      <c r="D70" s="198"/>
    </row>
    <row r="71" spans="1:14" x14ac:dyDescent="0.2">
      <c r="C71" s="184" t="s">
        <v>369</v>
      </c>
      <c r="D71" s="198"/>
    </row>
    <row r="72" spans="1:14" x14ac:dyDescent="0.2">
      <c r="B72" s="198"/>
      <c r="C72" s="198"/>
      <c r="D72" s="198"/>
    </row>
    <row r="73" spans="1:14" x14ac:dyDescent="0.2">
      <c r="B73" s="198"/>
      <c r="C73" s="198"/>
      <c r="D73" s="184" t="s">
        <v>370</v>
      </c>
      <c r="E73" s="184" t="s">
        <v>92</v>
      </c>
    </row>
    <row r="74" spans="1:14" x14ac:dyDescent="0.2">
      <c r="B74" s="198"/>
      <c r="C74" s="198" t="s">
        <v>371</v>
      </c>
      <c r="D74" s="203">
        <f>G58</f>
        <v>-1.9215714285714287</v>
      </c>
      <c r="E74" s="204">
        <v>-4.6159999999999997</v>
      </c>
    </row>
    <row r="75" spans="1:14" x14ac:dyDescent="0.2">
      <c r="B75" s="198"/>
      <c r="C75" s="198" t="s">
        <v>372</v>
      </c>
      <c r="D75" s="203">
        <f>G67</f>
        <v>30.692333333333334</v>
      </c>
      <c r="E75" s="204">
        <v>27.888000000000002</v>
      </c>
    </row>
    <row r="76" spans="1:14" x14ac:dyDescent="0.2">
      <c r="B76" s="198"/>
      <c r="C76" s="198"/>
      <c r="D76" s="198"/>
    </row>
    <row r="77" spans="1:14" x14ac:dyDescent="0.2">
      <c r="B77" s="198"/>
      <c r="C77" s="198"/>
      <c r="D77" s="198"/>
    </row>
    <row r="78" spans="1:14" x14ac:dyDescent="0.2">
      <c r="B78" s="198"/>
      <c r="C78" s="337" t="s">
        <v>373</v>
      </c>
      <c r="D78" s="337"/>
      <c r="E78" s="337"/>
    </row>
    <row r="79" spans="1:14" x14ac:dyDescent="0.2">
      <c r="B79" s="198"/>
      <c r="C79" s="205" t="s">
        <v>374</v>
      </c>
      <c r="D79" s="205" t="s">
        <v>375</v>
      </c>
      <c r="E79" s="205" t="s">
        <v>92</v>
      </c>
      <c r="F79" s="205" t="s">
        <v>376</v>
      </c>
    </row>
    <row r="80" spans="1:14" x14ac:dyDescent="0.2">
      <c r="B80" s="198"/>
      <c r="C80" s="206" t="s">
        <v>377</v>
      </c>
      <c r="D80" s="207">
        <f>M46</f>
        <v>6.7572326400000007</v>
      </c>
      <c r="E80" s="208">
        <v>6.81</v>
      </c>
      <c r="F80" s="209">
        <f>ABS(E80-D80)</f>
        <v>5.2767359999998931E-2</v>
      </c>
    </row>
    <row r="81" spans="2:6" x14ac:dyDescent="0.2">
      <c r="B81" s="198"/>
      <c r="C81" s="338" t="s">
        <v>378</v>
      </c>
      <c r="D81" s="339"/>
      <c r="E81" s="340"/>
    </row>
    <row r="82" spans="2:6" x14ac:dyDescent="0.2">
      <c r="B82" s="198"/>
      <c r="C82" s="206" t="s">
        <v>377</v>
      </c>
      <c r="D82" s="207">
        <f>J46</f>
        <v>12.815633998814075</v>
      </c>
      <c r="E82" s="208">
        <v>12.88</v>
      </c>
      <c r="F82" s="209">
        <f>ABS(E82-D82)</f>
        <v>6.4366001185925725E-2</v>
      </c>
    </row>
    <row r="83" spans="2:6" x14ac:dyDescent="0.2">
      <c r="B83" s="198"/>
      <c r="C83" s="198"/>
      <c r="D83" s="198"/>
    </row>
    <row r="84" spans="2:6" x14ac:dyDescent="0.2">
      <c r="B84" s="198"/>
      <c r="C84" s="198"/>
      <c r="D84" s="198"/>
    </row>
    <row r="85" spans="2:6" x14ac:dyDescent="0.2">
      <c r="B85" s="198"/>
      <c r="C85" s="198"/>
      <c r="D85" s="198"/>
    </row>
    <row r="86" spans="2:6" x14ac:dyDescent="0.2">
      <c r="B86" s="198"/>
      <c r="C86" s="198"/>
      <c r="D86" s="198"/>
    </row>
    <row r="87" spans="2:6" x14ac:dyDescent="0.2">
      <c r="B87" s="198"/>
      <c r="C87" s="198"/>
      <c r="D87" s="198"/>
    </row>
    <row r="88" spans="2:6" x14ac:dyDescent="0.2">
      <c r="B88" s="198"/>
      <c r="C88" s="198"/>
      <c r="D88" s="198"/>
    </row>
    <row r="89" spans="2:6" x14ac:dyDescent="0.2">
      <c r="C89" s="198"/>
      <c r="D89" s="198"/>
    </row>
    <row r="90" spans="2:6" x14ac:dyDescent="0.2">
      <c r="B90" s="198"/>
      <c r="C90" s="184" t="s">
        <v>379</v>
      </c>
      <c r="D90" s="198"/>
    </row>
    <row r="91" spans="2:6" x14ac:dyDescent="0.2">
      <c r="B91" s="198"/>
      <c r="C91" s="198"/>
      <c r="D91" s="198"/>
    </row>
    <row r="92" spans="2:6" x14ac:dyDescent="0.2">
      <c r="B92" s="198"/>
      <c r="C92" s="198"/>
      <c r="D92" s="184" t="s">
        <v>370</v>
      </c>
      <c r="E92" s="184" t="s">
        <v>92</v>
      </c>
    </row>
    <row r="93" spans="2:6" x14ac:dyDescent="0.2">
      <c r="B93" s="198"/>
      <c r="C93" s="198" t="s">
        <v>371</v>
      </c>
      <c r="D93" s="203">
        <f>I58</f>
        <v>-19.003857142857147</v>
      </c>
      <c r="E93" s="204">
        <v>-28.279</v>
      </c>
    </row>
    <row r="94" spans="2:6" x14ac:dyDescent="0.2">
      <c r="B94" s="198"/>
      <c r="C94" s="198" t="s">
        <v>372</v>
      </c>
      <c r="D94" s="203">
        <f>I67</f>
        <v>33.69533333333333</v>
      </c>
      <c r="E94" s="204">
        <v>24.361999999999998</v>
      </c>
    </row>
    <row r="95" spans="2:6" x14ac:dyDescent="0.2">
      <c r="B95" s="198"/>
      <c r="C95" s="198"/>
      <c r="D95" s="198"/>
    </row>
    <row r="96" spans="2:6" x14ac:dyDescent="0.2">
      <c r="B96" s="198"/>
      <c r="C96" s="198"/>
      <c r="D96" s="198"/>
    </row>
    <row r="97" spans="2:9" x14ac:dyDescent="0.2">
      <c r="B97" s="198"/>
      <c r="C97" s="338" t="s">
        <v>373</v>
      </c>
      <c r="D97" s="339"/>
      <c r="E97" s="340"/>
    </row>
    <row r="98" spans="2:9" x14ac:dyDescent="0.2">
      <c r="B98" s="198"/>
      <c r="C98" s="205" t="s">
        <v>374</v>
      </c>
      <c r="D98" s="205" t="s">
        <v>375</v>
      </c>
      <c r="E98" s="205" t="s">
        <v>92</v>
      </c>
      <c r="F98" s="205" t="s">
        <v>376</v>
      </c>
    </row>
    <row r="99" spans="2:9" x14ac:dyDescent="0.2">
      <c r="B99" s="198"/>
      <c r="C99" s="206" t="s">
        <v>377</v>
      </c>
      <c r="D99" s="207">
        <f>N46</f>
        <v>-17.828304240000001</v>
      </c>
      <c r="E99" s="208">
        <v>-17.75</v>
      </c>
      <c r="F99" s="209">
        <f>ABS(E99-D99)</f>
        <v>7.8304240000001357E-2</v>
      </c>
    </row>
    <row r="100" spans="2:9" x14ac:dyDescent="0.2">
      <c r="B100" s="198"/>
      <c r="C100" s="338" t="s">
        <v>378</v>
      </c>
      <c r="D100" s="339"/>
      <c r="E100" s="340"/>
    </row>
    <row r="101" spans="2:9" x14ac:dyDescent="0.2">
      <c r="B101" s="198"/>
      <c r="C101" s="206" t="s">
        <v>377</v>
      </c>
      <c r="D101" s="207">
        <f>K46</f>
        <v>49.913636856824056</v>
      </c>
      <c r="E101" s="208">
        <v>49.64</v>
      </c>
      <c r="F101" s="209">
        <f>ABS(E101-D101)</f>
        <v>0.27363685682405503</v>
      </c>
    </row>
    <row r="102" spans="2:9" x14ac:dyDescent="0.2">
      <c r="B102" s="198"/>
      <c r="C102" s="198"/>
      <c r="D102" s="198"/>
    </row>
    <row r="103" spans="2:9" x14ac:dyDescent="0.2">
      <c r="B103" s="198"/>
      <c r="C103" s="198"/>
      <c r="D103" s="198"/>
    </row>
    <row r="104" spans="2:9" x14ac:dyDescent="0.2">
      <c r="B104" s="198"/>
      <c r="C104" s="198"/>
      <c r="D104" s="198"/>
    </row>
    <row r="105" spans="2:9" x14ac:dyDescent="0.2">
      <c r="B105" s="198"/>
      <c r="C105" s="198"/>
      <c r="D105" s="198"/>
    </row>
    <row r="106" spans="2:9" x14ac:dyDescent="0.2">
      <c r="B106" s="198"/>
      <c r="C106" s="198"/>
      <c r="D106" s="198"/>
    </row>
    <row r="107" spans="2:9" x14ac:dyDescent="0.2">
      <c r="B107" s="198"/>
      <c r="C107" s="198"/>
      <c r="D107" s="198"/>
    </row>
    <row r="108" spans="2:9" x14ac:dyDescent="0.2">
      <c r="B108" s="198"/>
      <c r="C108" s="198"/>
      <c r="D108" s="198"/>
    </row>
    <row r="109" spans="2:9" ht="13.5" thickBot="1" x14ac:dyDescent="0.25">
      <c r="B109" s="198"/>
      <c r="C109" s="198"/>
      <c r="D109" s="198"/>
    </row>
    <row r="110" spans="2:9" x14ac:dyDescent="0.2">
      <c r="B110" s="198"/>
      <c r="C110" s="198"/>
      <c r="D110" s="198"/>
      <c r="G110" s="210" t="s">
        <v>380</v>
      </c>
      <c r="H110" s="211"/>
      <c r="I110" s="220">
        <v>44670</v>
      </c>
    </row>
    <row r="111" spans="2:9" x14ac:dyDescent="0.2">
      <c r="B111" s="198"/>
      <c r="C111" s="198"/>
      <c r="D111" s="198"/>
      <c r="G111" s="213" t="s">
        <v>381</v>
      </c>
      <c r="H111" s="214" t="s">
        <v>385</v>
      </c>
      <c r="I111" s="215"/>
    </row>
    <row r="112" spans="2:9" ht="13.5" thickBot="1" x14ac:dyDescent="0.25">
      <c r="B112" s="198"/>
      <c r="C112" s="198"/>
      <c r="D112" s="198"/>
      <c r="G112" s="216" t="s">
        <v>382</v>
      </c>
      <c r="H112" s="217" t="s">
        <v>383</v>
      </c>
      <c r="I112" s="218"/>
    </row>
    <row r="113" spans="2:4" x14ac:dyDescent="0.2">
      <c r="B113" s="198"/>
      <c r="C113" s="198"/>
      <c r="D113" s="198"/>
    </row>
    <row r="114" spans="2:4" x14ac:dyDescent="0.2">
      <c r="B114" s="198"/>
      <c r="C114" s="198"/>
      <c r="D114" s="198"/>
    </row>
    <row r="115" spans="2:4" x14ac:dyDescent="0.2">
      <c r="B115" s="198"/>
      <c r="C115" s="198"/>
      <c r="D115" s="198"/>
    </row>
    <row r="116" spans="2:4" x14ac:dyDescent="0.2">
      <c r="B116" s="198"/>
      <c r="C116" s="198"/>
      <c r="D116" s="198"/>
    </row>
    <row r="117" spans="2:4" x14ac:dyDescent="0.2">
      <c r="B117" s="198"/>
      <c r="C117" s="198"/>
      <c r="D117" s="198"/>
    </row>
    <row r="118" spans="2:4" x14ac:dyDescent="0.2">
      <c r="B118" s="198"/>
      <c r="C118" s="198"/>
      <c r="D118" s="198"/>
    </row>
    <row r="119" spans="2:4" x14ac:dyDescent="0.2">
      <c r="B119" s="198"/>
      <c r="C119" s="198"/>
      <c r="D119" s="198"/>
    </row>
    <row r="120" spans="2:4" x14ac:dyDescent="0.2">
      <c r="B120" s="198"/>
      <c r="C120" s="198"/>
      <c r="D120" s="198"/>
    </row>
    <row r="121" spans="2:4" x14ac:dyDescent="0.2">
      <c r="B121" s="198"/>
      <c r="C121" s="198"/>
      <c r="D121" s="198"/>
    </row>
    <row r="122" spans="2:4" x14ac:dyDescent="0.2">
      <c r="B122" s="198"/>
      <c r="C122" s="198"/>
      <c r="D122" s="198"/>
    </row>
    <row r="123" spans="2:4" x14ac:dyDescent="0.2">
      <c r="B123" s="198"/>
      <c r="C123" s="198"/>
      <c r="D123" s="198"/>
    </row>
    <row r="124" spans="2:4" x14ac:dyDescent="0.2">
      <c r="B124" s="198"/>
      <c r="C124" s="198"/>
      <c r="D124" s="198"/>
    </row>
    <row r="125" spans="2:4" x14ac:dyDescent="0.2">
      <c r="B125" s="198"/>
      <c r="C125" s="198"/>
      <c r="D125" s="198"/>
    </row>
    <row r="126" spans="2:4" x14ac:dyDescent="0.2">
      <c r="B126" s="198"/>
      <c r="C126" s="198"/>
      <c r="D126" s="198"/>
    </row>
    <row r="127" spans="2:4" x14ac:dyDescent="0.2">
      <c r="B127" s="198"/>
      <c r="C127" s="198"/>
      <c r="D127" s="198"/>
    </row>
    <row r="128" spans="2:4" x14ac:dyDescent="0.2">
      <c r="B128" s="198"/>
      <c r="C128" s="198"/>
      <c r="D128" s="198"/>
    </row>
    <row r="129" spans="2:4" x14ac:dyDescent="0.2">
      <c r="B129" s="198"/>
      <c r="C129" s="198"/>
      <c r="D129" s="198"/>
    </row>
    <row r="130" spans="2:4" x14ac:dyDescent="0.2">
      <c r="B130" s="198"/>
      <c r="C130" s="198"/>
      <c r="D130" s="198"/>
    </row>
    <row r="131" spans="2:4" x14ac:dyDescent="0.2">
      <c r="B131" s="198"/>
      <c r="C131" s="198"/>
      <c r="D131" s="198"/>
    </row>
    <row r="132" spans="2:4" x14ac:dyDescent="0.2">
      <c r="B132" s="198"/>
      <c r="C132" s="198"/>
      <c r="D132" s="198"/>
    </row>
    <row r="133" spans="2:4" x14ac:dyDescent="0.2">
      <c r="B133" s="198"/>
      <c r="C133" s="198"/>
      <c r="D133" s="198"/>
    </row>
    <row r="134" spans="2:4" x14ac:dyDescent="0.2">
      <c r="B134" s="198"/>
      <c r="C134" s="198"/>
      <c r="D134" s="198"/>
    </row>
    <row r="135" spans="2:4" x14ac:dyDescent="0.2">
      <c r="B135" s="198"/>
      <c r="C135" s="198"/>
      <c r="D135" s="198"/>
    </row>
    <row r="136" spans="2:4" x14ac:dyDescent="0.2">
      <c r="B136" s="198"/>
      <c r="C136" s="198"/>
      <c r="D136" s="198"/>
    </row>
    <row r="137" spans="2:4" x14ac:dyDescent="0.2">
      <c r="B137" s="198"/>
      <c r="C137" s="198"/>
      <c r="D137" s="198"/>
    </row>
    <row r="138" spans="2:4" x14ac:dyDescent="0.2">
      <c r="B138" s="198"/>
      <c r="C138" s="198"/>
      <c r="D138" s="198"/>
    </row>
    <row r="139" spans="2:4" x14ac:dyDescent="0.2">
      <c r="B139" s="198"/>
      <c r="C139" s="198"/>
      <c r="D139" s="198"/>
    </row>
    <row r="140" spans="2:4" x14ac:dyDescent="0.2">
      <c r="B140" s="198"/>
      <c r="C140" s="198"/>
      <c r="D140" s="198"/>
    </row>
    <row r="141" spans="2:4" x14ac:dyDescent="0.2">
      <c r="B141" s="198"/>
      <c r="C141" s="198"/>
      <c r="D141" s="198"/>
    </row>
    <row r="142" spans="2:4" x14ac:dyDescent="0.2">
      <c r="B142" s="198"/>
      <c r="C142" s="198"/>
      <c r="D142" s="198"/>
    </row>
    <row r="143" spans="2:4" x14ac:dyDescent="0.2">
      <c r="B143" s="198"/>
      <c r="C143" s="198"/>
      <c r="D143" s="198"/>
    </row>
    <row r="144" spans="2:4" x14ac:dyDescent="0.2">
      <c r="B144" s="198"/>
      <c r="C144" s="198"/>
      <c r="D144" s="198"/>
    </row>
    <row r="145" spans="2:8" x14ac:dyDescent="0.2">
      <c r="B145" s="198"/>
      <c r="C145" s="198"/>
      <c r="D145" s="198"/>
    </row>
    <row r="146" spans="2:8" x14ac:dyDescent="0.2">
      <c r="B146" s="198"/>
      <c r="C146" s="198"/>
      <c r="D146" s="198"/>
    </row>
    <row r="147" spans="2:8" x14ac:dyDescent="0.2">
      <c r="B147" s="198"/>
      <c r="C147" s="198"/>
      <c r="D147" s="198"/>
    </row>
    <row r="148" spans="2:8" x14ac:dyDescent="0.2">
      <c r="B148" s="198"/>
      <c r="C148" s="198"/>
      <c r="D148" s="198"/>
    </row>
    <row r="149" spans="2:8" x14ac:dyDescent="0.2">
      <c r="B149" s="198"/>
      <c r="C149" s="198"/>
      <c r="D149" s="198"/>
    </row>
    <row r="150" spans="2:8" x14ac:dyDescent="0.2">
      <c r="B150" s="198"/>
      <c r="C150" s="198"/>
      <c r="D150" s="198"/>
      <c r="G150" s="198"/>
      <c r="H150" s="198"/>
    </row>
    <row r="151" spans="2:8" x14ac:dyDescent="0.2">
      <c r="B151" s="198"/>
      <c r="C151" s="198"/>
      <c r="D151" s="198"/>
      <c r="G151" s="198"/>
      <c r="H151" s="198"/>
    </row>
    <row r="152" spans="2:8" x14ac:dyDescent="0.2">
      <c r="B152" s="198"/>
      <c r="C152" s="198"/>
      <c r="D152" s="198"/>
      <c r="G152" s="198"/>
      <c r="H152" s="198"/>
    </row>
    <row r="153" spans="2:8" x14ac:dyDescent="0.2">
      <c r="B153" s="198"/>
      <c r="C153" s="198"/>
      <c r="D153" s="198"/>
      <c r="G153" s="198"/>
      <c r="H153" s="198"/>
    </row>
    <row r="154" spans="2:8" x14ac:dyDescent="0.2">
      <c r="B154" s="198"/>
      <c r="C154" s="198"/>
      <c r="D154" s="198"/>
      <c r="G154" s="198"/>
      <c r="H154" s="198"/>
    </row>
    <row r="155" spans="2:8" x14ac:dyDescent="0.2">
      <c r="B155" s="198"/>
      <c r="C155" s="198"/>
      <c r="D155" s="198"/>
      <c r="G155" s="198"/>
      <c r="H155" s="198"/>
    </row>
    <row r="156" spans="2:8" x14ac:dyDescent="0.2">
      <c r="B156" s="198"/>
      <c r="C156" s="198"/>
      <c r="D156" s="198"/>
      <c r="G156" s="198"/>
      <c r="H156" s="198"/>
    </row>
    <row r="157" spans="2:8" x14ac:dyDescent="0.2">
      <c r="B157" s="198"/>
      <c r="C157" s="198"/>
      <c r="D157" s="198"/>
      <c r="G157" s="198"/>
      <c r="H157" s="198"/>
    </row>
    <row r="158" spans="2:8" x14ac:dyDescent="0.2">
      <c r="B158" s="198"/>
      <c r="C158" s="198"/>
      <c r="D158" s="198"/>
      <c r="G158" s="198"/>
      <c r="H158" s="198"/>
    </row>
    <row r="159" spans="2:8" x14ac:dyDescent="0.2">
      <c r="B159" s="198"/>
      <c r="C159" s="198"/>
      <c r="D159" s="198"/>
      <c r="G159" s="198"/>
      <c r="H159" s="198"/>
    </row>
    <row r="160" spans="2:8" x14ac:dyDescent="0.2">
      <c r="B160" s="198"/>
      <c r="C160" s="198"/>
      <c r="D160" s="198"/>
      <c r="G160" s="198"/>
      <c r="H160" s="198"/>
    </row>
    <row r="161" spans="2:8" x14ac:dyDescent="0.2">
      <c r="B161" s="198"/>
      <c r="C161" s="198"/>
      <c r="D161" s="198"/>
      <c r="G161" s="198"/>
      <c r="H161" s="198"/>
    </row>
    <row r="162" spans="2:8" x14ac:dyDescent="0.2">
      <c r="B162" s="198"/>
      <c r="C162" s="198"/>
      <c r="D162" s="198"/>
      <c r="G162" s="198"/>
      <c r="H162" s="198"/>
    </row>
    <row r="163" spans="2:8" x14ac:dyDescent="0.2">
      <c r="B163" s="198"/>
      <c r="C163" s="198"/>
      <c r="D163" s="198"/>
      <c r="G163" s="198"/>
      <c r="H163" s="198"/>
    </row>
    <row r="164" spans="2:8" x14ac:dyDescent="0.2">
      <c r="B164" s="198"/>
      <c r="C164" s="198"/>
      <c r="D164" s="198"/>
      <c r="G164" s="198"/>
      <c r="H164" s="198"/>
    </row>
    <row r="165" spans="2:8" x14ac:dyDescent="0.2">
      <c r="B165" s="198"/>
      <c r="C165" s="198"/>
      <c r="D165" s="198"/>
      <c r="G165" s="198"/>
      <c r="H165" s="198"/>
    </row>
    <row r="166" spans="2:8" x14ac:dyDescent="0.2">
      <c r="B166" s="198"/>
      <c r="C166" s="198"/>
      <c r="D166" s="198"/>
      <c r="G166" s="198"/>
      <c r="H166" s="198"/>
    </row>
    <row r="167" spans="2:8" x14ac:dyDescent="0.2">
      <c r="B167" s="198"/>
      <c r="C167" s="198"/>
      <c r="D167" s="198"/>
      <c r="G167" s="198"/>
      <c r="H167" s="198"/>
    </row>
    <row r="168" spans="2:8" x14ac:dyDescent="0.2">
      <c r="B168" s="198"/>
      <c r="C168" s="198"/>
      <c r="D168" s="198"/>
      <c r="G168" s="198"/>
      <c r="H168" s="198"/>
    </row>
    <row r="169" spans="2:8" x14ac:dyDescent="0.2">
      <c r="B169" s="198"/>
      <c r="C169" s="198"/>
      <c r="D169" s="198"/>
      <c r="G169" s="198"/>
      <c r="H169" s="198"/>
    </row>
    <row r="170" spans="2:8" x14ac:dyDescent="0.2">
      <c r="B170" s="198"/>
      <c r="C170" s="198"/>
      <c r="D170" s="198"/>
      <c r="G170" s="198"/>
      <c r="H170" s="198"/>
    </row>
    <row r="171" spans="2:8" x14ac:dyDescent="0.2">
      <c r="B171" s="198"/>
      <c r="C171" s="198"/>
      <c r="D171" s="198"/>
      <c r="G171" s="198"/>
      <c r="H171" s="198"/>
    </row>
    <row r="172" spans="2:8" x14ac:dyDescent="0.2">
      <c r="B172" s="198"/>
      <c r="C172" s="198"/>
      <c r="D172" s="198"/>
      <c r="G172" s="198"/>
      <c r="H172" s="198"/>
    </row>
    <row r="173" spans="2:8" x14ac:dyDescent="0.2">
      <c r="B173" s="198"/>
      <c r="C173" s="198"/>
      <c r="D173" s="198"/>
      <c r="G173" s="198"/>
      <c r="H173" s="198"/>
    </row>
    <row r="174" spans="2:8" x14ac:dyDescent="0.2">
      <c r="B174" s="198"/>
      <c r="C174" s="198"/>
      <c r="D174" s="198"/>
      <c r="G174" s="198"/>
      <c r="H174" s="198"/>
    </row>
    <row r="175" spans="2:8" x14ac:dyDescent="0.2">
      <c r="B175" s="198"/>
      <c r="C175" s="198"/>
      <c r="D175" s="198"/>
      <c r="G175" s="198"/>
      <c r="H175" s="198"/>
    </row>
    <row r="176" spans="2:8" x14ac:dyDescent="0.2">
      <c r="B176" s="198"/>
      <c r="C176" s="198"/>
      <c r="D176" s="198"/>
      <c r="G176" s="198"/>
      <c r="H176" s="198"/>
    </row>
    <row r="177" spans="2:8" x14ac:dyDescent="0.2">
      <c r="B177" s="198"/>
      <c r="C177" s="198"/>
      <c r="D177" s="198"/>
      <c r="G177" s="198"/>
      <c r="H177" s="198"/>
    </row>
    <row r="178" spans="2:8" x14ac:dyDescent="0.2">
      <c r="B178" s="198"/>
      <c r="C178" s="198"/>
      <c r="D178" s="198"/>
      <c r="G178" s="198"/>
      <c r="H178" s="198"/>
    </row>
    <row r="179" spans="2:8" x14ac:dyDescent="0.2">
      <c r="B179" s="198"/>
      <c r="C179" s="198"/>
      <c r="D179" s="198"/>
      <c r="G179" s="198"/>
      <c r="H179" s="198"/>
    </row>
    <row r="180" spans="2:8" x14ac:dyDescent="0.2">
      <c r="B180" s="198"/>
      <c r="C180" s="198"/>
      <c r="D180" s="198"/>
      <c r="G180" s="198"/>
      <c r="H180" s="198"/>
    </row>
    <row r="181" spans="2:8" x14ac:dyDescent="0.2">
      <c r="B181" s="198"/>
      <c r="C181" s="198"/>
      <c r="D181" s="198"/>
      <c r="G181" s="198"/>
      <c r="H181" s="198"/>
    </row>
    <row r="182" spans="2:8" x14ac:dyDescent="0.2">
      <c r="B182" s="198"/>
      <c r="C182" s="198"/>
      <c r="D182" s="198"/>
      <c r="G182" s="198"/>
      <c r="H182" s="198"/>
    </row>
    <row r="183" spans="2:8" x14ac:dyDescent="0.2">
      <c r="B183" s="198"/>
      <c r="C183" s="198"/>
      <c r="D183" s="198"/>
      <c r="G183" s="198"/>
      <c r="H183" s="198"/>
    </row>
    <row r="184" spans="2:8" x14ac:dyDescent="0.2">
      <c r="B184" s="198"/>
      <c r="C184" s="198"/>
      <c r="D184" s="198"/>
      <c r="G184" s="198"/>
      <c r="H184" s="198"/>
    </row>
    <row r="185" spans="2:8" x14ac:dyDescent="0.2">
      <c r="B185" s="198"/>
      <c r="C185" s="198"/>
      <c r="D185" s="198"/>
      <c r="G185" s="198"/>
      <c r="H185" s="198"/>
    </row>
    <row r="186" spans="2:8" x14ac:dyDescent="0.2">
      <c r="B186" s="198"/>
      <c r="C186" s="198"/>
      <c r="D186" s="198"/>
      <c r="G186" s="198"/>
      <c r="H186" s="198"/>
    </row>
    <row r="187" spans="2:8" x14ac:dyDescent="0.2">
      <c r="B187" s="198"/>
      <c r="C187" s="198"/>
      <c r="D187" s="198"/>
      <c r="G187" s="198"/>
      <c r="H187" s="198"/>
    </row>
    <row r="188" spans="2:8" x14ac:dyDescent="0.2">
      <c r="B188" s="198"/>
      <c r="C188" s="198"/>
      <c r="D188" s="198"/>
      <c r="G188" s="198"/>
      <c r="H188" s="198"/>
    </row>
    <row r="189" spans="2:8" x14ac:dyDescent="0.2">
      <c r="B189" s="198"/>
      <c r="C189" s="198"/>
      <c r="D189" s="198"/>
      <c r="G189" s="198"/>
      <c r="H189" s="198"/>
    </row>
    <row r="190" spans="2:8" x14ac:dyDescent="0.2">
      <c r="B190" s="198"/>
      <c r="C190" s="198"/>
      <c r="D190" s="198"/>
      <c r="G190" s="198"/>
      <c r="H190" s="198"/>
    </row>
    <row r="191" spans="2:8" x14ac:dyDescent="0.2">
      <c r="B191" s="198"/>
      <c r="C191" s="198"/>
      <c r="D191" s="198"/>
      <c r="G191" s="198"/>
      <c r="H191" s="198"/>
    </row>
    <row r="192" spans="2:8" x14ac:dyDescent="0.2">
      <c r="B192" s="198"/>
      <c r="C192" s="198"/>
      <c r="D192" s="198"/>
      <c r="G192" s="198"/>
      <c r="H192" s="198"/>
    </row>
    <row r="193" spans="2:8" x14ac:dyDescent="0.2">
      <c r="B193" s="198"/>
      <c r="C193" s="198"/>
      <c r="D193" s="198"/>
      <c r="G193" s="198"/>
      <c r="H193" s="198"/>
    </row>
    <row r="194" spans="2:8" x14ac:dyDescent="0.2">
      <c r="B194" s="198"/>
      <c r="C194" s="198"/>
      <c r="D194" s="198"/>
      <c r="G194" s="198"/>
      <c r="H194" s="198"/>
    </row>
    <row r="195" spans="2:8" x14ac:dyDescent="0.2">
      <c r="B195" s="198"/>
      <c r="C195" s="198"/>
      <c r="D195" s="198"/>
      <c r="G195" s="198"/>
      <c r="H195" s="198"/>
    </row>
    <row r="196" spans="2:8" x14ac:dyDescent="0.2">
      <c r="B196" s="198"/>
      <c r="C196" s="198"/>
      <c r="D196" s="198"/>
      <c r="G196" s="198"/>
      <c r="H196" s="198"/>
    </row>
    <row r="197" spans="2:8" x14ac:dyDescent="0.2">
      <c r="B197" s="198"/>
      <c r="C197" s="198"/>
      <c r="D197" s="198"/>
      <c r="G197" s="198"/>
      <c r="H197" s="198"/>
    </row>
    <row r="198" spans="2:8" x14ac:dyDescent="0.2">
      <c r="B198" s="198"/>
      <c r="C198" s="198"/>
      <c r="D198" s="198"/>
      <c r="G198" s="198"/>
      <c r="H198" s="198"/>
    </row>
    <row r="199" spans="2:8" x14ac:dyDescent="0.2">
      <c r="B199" s="198"/>
      <c r="C199" s="198"/>
      <c r="D199" s="198"/>
      <c r="G199" s="198"/>
      <c r="H199" s="198"/>
    </row>
    <row r="200" spans="2:8" x14ac:dyDescent="0.2">
      <c r="B200" s="198"/>
      <c r="C200" s="198"/>
      <c r="D200" s="198"/>
      <c r="G200" s="198"/>
      <c r="H200" s="198"/>
    </row>
    <row r="201" spans="2:8" x14ac:dyDescent="0.2">
      <c r="B201" s="198"/>
      <c r="C201" s="198"/>
      <c r="D201" s="198"/>
      <c r="G201" s="198"/>
      <c r="H201" s="198"/>
    </row>
    <row r="202" spans="2:8" x14ac:dyDescent="0.2">
      <c r="B202" s="198"/>
      <c r="C202" s="198"/>
      <c r="D202" s="198"/>
      <c r="G202" s="198"/>
      <c r="H202" s="198"/>
    </row>
    <row r="203" spans="2:8" x14ac:dyDescent="0.2">
      <c r="B203" s="198"/>
      <c r="C203" s="198"/>
      <c r="D203" s="198"/>
      <c r="G203" s="198"/>
      <c r="H203" s="198"/>
    </row>
    <row r="204" spans="2:8" x14ac:dyDescent="0.2">
      <c r="B204" s="198"/>
      <c r="C204" s="198"/>
      <c r="D204" s="198"/>
      <c r="G204" s="198"/>
      <c r="H204" s="198"/>
    </row>
    <row r="205" spans="2:8" x14ac:dyDescent="0.2">
      <c r="B205" s="198"/>
      <c r="C205" s="198"/>
      <c r="D205" s="198"/>
      <c r="G205" s="198"/>
      <c r="H205" s="198"/>
    </row>
    <row r="206" spans="2:8" x14ac:dyDescent="0.2">
      <c r="B206" s="198"/>
      <c r="C206" s="198"/>
      <c r="D206" s="198"/>
      <c r="G206" s="198"/>
      <c r="H206" s="198"/>
    </row>
    <row r="207" spans="2:8" x14ac:dyDescent="0.2">
      <c r="B207" s="198"/>
      <c r="C207" s="198"/>
      <c r="D207" s="198"/>
      <c r="G207" s="198"/>
      <c r="H207" s="198"/>
    </row>
    <row r="208" spans="2:8" x14ac:dyDescent="0.2">
      <c r="B208" s="198"/>
      <c r="C208" s="198"/>
      <c r="D208" s="198"/>
      <c r="G208" s="198"/>
      <c r="H208" s="198"/>
    </row>
    <row r="209" spans="2:8" x14ac:dyDescent="0.2">
      <c r="B209" s="198"/>
      <c r="C209" s="198"/>
      <c r="D209" s="198"/>
      <c r="G209" s="198"/>
      <c r="H209" s="198"/>
    </row>
    <row r="210" spans="2:8" x14ac:dyDescent="0.2">
      <c r="B210" s="198"/>
      <c r="C210" s="198"/>
      <c r="D210" s="198"/>
      <c r="G210" s="198"/>
      <c r="H210" s="198"/>
    </row>
    <row r="211" spans="2:8" x14ac:dyDescent="0.2">
      <c r="B211" s="198"/>
      <c r="C211" s="198"/>
      <c r="D211" s="198"/>
      <c r="G211" s="198"/>
      <c r="H211" s="198"/>
    </row>
    <row r="212" spans="2:8" x14ac:dyDescent="0.2">
      <c r="B212" s="198"/>
      <c r="C212" s="198"/>
      <c r="D212" s="198"/>
      <c r="G212" s="198"/>
      <c r="H212" s="198"/>
    </row>
    <row r="213" spans="2:8" x14ac:dyDescent="0.2">
      <c r="B213" s="198"/>
      <c r="C213" s="198"/>
      <c r="D213" s="198"/>
      <c r="G213" s="198"/>
      <c r="H213" s="198"/>
    </row>
    <row r="214" spans="2:8" x14ac:dyDescent="0.2">
      <c r="B214" s="198"/>
      <c r="C214" s="198"/>
      <c r="D214" s="198"/>
      <c r="G214" s="198"/>
      <c r="H214" s="198"/>
    </row>
    <row r="215" spans="2:8" x14ac:dyDescent="0.2">
      <c r="B215" s="198"/>
      <c r="C215" s="198"/>
      <c r="D215" s="198"/>
      <c r="G215" s="198"/>
      <c r="H215" s="198"/>
    </row>
    <row r="216" spans="2:8" x14ac:dyDescent="0.2">
      <c r="B216" s="198"/>
      <c r="C216" s="198"/>
      <c r="D216" s="198"/>
      <c r="G216" s="198"/>
      <c r="H216" s="198"/>
    </row>
    <row r="217" spans="2:8" x14ac:dyDescent="0.2">
      <c r="B217" s="198"/>
      <c r="C217" s="198"/>
      <c r="D217" s="198"/>
      <c r="G217" s="198"/>
      <c r="H217" s="198"/>
    </row>
    <row r="218" spans="2:8" x14ac:dyDescent="0.2">
      <c r="B218" s="198"/>
      <c r="C218" s="198"/>
      <c r="D218" s="198"/>
      <c r="G218" s="198"/>
      <c r="H218" s="198"/>
    </row>
    <row r="219" spans="2:8" x14ac:dyDescent="0.2">
      <c r="B219" s="198"/>
      <c r="C219" s="198"/>
      <c r="D219" s="198"/>
      <c r="G219" s="198"/>
      <c r="H219" s="198"/>
    </row>
    <row r="220" spans="2:8" x14ac:dyDescent="0.2">
      <c r="B220" s="198"/>
      <c r="C220" s="198"/>
      <c r="D220" s="198"/>
      <c r="G220" s="198"/>
      <c r="H220" s="198"/>
    </row>
    <row r="221" spans="2:8" x14ac:dyDescent="0.2">
      <c r="B221" s="198"/>
      <c r="C221" s="198"/>
      <c r="D221" s="198"/>
      <c r="G221" s="198"/>
      <c r="H221" s="198"/>
    </row>
    <row r="222" spans="2:8" x14ac:dyDescent="0.2">
      <c r="B222" s="198"/>
      <c r="C222" s="198"/>
      <c r="D222" s="198"/>
      <c r="G222" s="198"/>
      <c r="H222" s="198"/>
    </row>
    <row r="223" spans="2:8" x14ac:dyDescent="0.2">
      <c r="B223" s="198"/>
      <c r="C223" s="198"/>
      <c r="D223" s="198"/>
      <c r="G223" s="198"/>
      <c r="H223" s="198"/>
    </row>
    <row r="224" spans="2:8" x14ac:dyDescent="0.2">
      <c r="B224" s="198"/>
      <c r="C224" s="198"/>
      <c r="D224" s="198"/>
      <c r="G224" s="198"/>
      <c r="H224" s="198"/>
    </row>
    <row r="225" spans="2:8" x14ac:dyDescent="0.2">
      <c r="B225" s="198"/>
      <c r="C225" s="198"/>
      <c r="D225" s="198"/>
      <c r="G225" s="198"/>
      <c r="H225" s="198"/>
    </row>
    <row r="226" spans="2:8" x14ac:dyDescent="0.2">
      <c r="B226" s="198"/>
      <c r="C226" s="198"/>
      <c r="D226" s="198"/>
      <c r="G226" s="198"/>
      <c r="H226" s="198"/>
    </row>
    <row r="227" spans="2:8" x14ac:dyDescent="0.2">
      <c r="B227" s="198"/>
      <c r="C227" s="198"/>
      <c r="D227" s="198"/>
      <c r="G227" s="198"/>
      <c r="H227" s="198"/>
    </row>
    <row r="228" spans="2:8" x14ac:dyDescent="0.2">
      <c r="B228" s="198"/>
      <c r="C228" s="198"/>
      <c r="D228" s="198"/>
      <c r="G228" s="198"/>
      <c r="H228" s="198"/>
    </row>
    <row r="229" spans="2:8" x14ac:dyDescent="0.2">
      <c r="B229" s="198"/>
      <c r="C229" s="198"/>
      <c r="D229" s="198"/>
      <c r="G229" s="198"/>
      <c r="H229" s="198"/>
    </row>
    <row r="230" spans="2:8" x14ac:dyDescent="0.2">
      <c r="B230" s="198"/>
      <c r="C230" s="198"/>
      <c r="D230" s="198"/>
      <c r="G230" s="198"/>
      <c r="H230" s="198"/>
    </row>
    <row r="231" spans="2:8" x14ac:dyDescent="0.2">
      <c r="B231" s="198"/>
      <c r="C231" s="198"/>
      <c r="D231" s="198"/>
      <c r="G231" s="198"/>
      <c r="H231" s="198"/>
    </row>
    <row r="232" spans="2:8" x14ac:dyDescent="0.2">
      <c r="B232" s="198"/>
      <c r="C232" s="198"/>
      <c r="D232" s="198"/>
      <c r="G232" s="198"/>
      <c r="H232" s="198"/>
    </row>
    <row r="233" spans="2:8" x14ac:dyDescent="0.2">
      <c r="B233" s="198"/>
      <c r="C233" s="198"/>
      <c r="D233" s="198"/>
      <c r="G233" s="198"/>
      <c r="H233" s="198"/>
    </row>
    <row r="234" spans="2:8" x14ac:dyDescent="0.2">
      <c r="B234" s="198"/>
      <c r="C234" s="198"/>
      <c r="D234" s="198"/>
      <c r="G234" s="198"/>
      <c r="H234" s="198"/>
    </row>
    <row r="235" spans="2:8" x14ac:dyDescent="0.2">
      <c r="B235" s="198"/>
      <c r="C235" s="198"/>
      <c r="D235" s="198"/>
      <c r="G235" s="198"/>
      <c r="H235" s="198"/>
    </row>
    <row r="236" spans="2:8" x14ac:dyDescent="0.2">
      <c r="B236" s="198"/>
      <c r="C236" s="198"/>
      <c r="D236" s="198"/>
      <c r="G236" s="198"/>
      <c r="H236" s="198"/>
    </row>
    <row r="237" spans="2:8" x14ac:dyDescent="0.2">
      <c r="B237" s="198"/>
      <c r="C237" s="198"/>
      <c r="D237" s="198"/>
      <c r="G237" s="198"/>
      <c r="H237" s="198"/>
    </row>
    <row r="238" spans="2:8" x14ac:dyDescent="0.2">
      <c r="B238" s="198"/>
      <c r="C238" s="198"/>
      <c r="D238" s="198"/>
      <c r="G238" s="198"/>
      <c r="H238" s="198"/>
    </row>
    <row r="239" spans="2:8" x14ac:dyDescent="0.2">
      <c r="B239" s="198"/>
      <c r="C239" s="198"/>
      <c r="D239" s="198"/>
      <c r="G239" s="198"/>
      <c r="H239" s="198"/>
    </row>
    <row r="240" spans="2:8" x14ac:dyDescent="0.2">
      <c r="B240" s="198"/>
      <c r="C240" s="198"/>
      <c r="D240" s="198"/>
      <c r="G240" s="198"/>
      <c r="H240" s="198"/>
    </row>
    <row r="241" spans="2:8" x14ac:dyDescent="0.2">
      <c r="B241" s="198"/>
      <c r="C241" s="198"/>
      <c r="D241" s="198"/>
      <c r="G241" s="198"/>
      <c r="H241" s="198"/>
    </row>
    <row r="242" spans="2:8" x14ac:dyDescent="0.2">
      <c r="B242" s="198"/>
      <c r="C242" s="198"/>
      <c r="D242" s="198"/>
      <c r="G242" s="198"/>
      <c r="H242" s="198"/>
    </row>
    <row r="243" spans="2:8" x14ac:dyDescent="0.2">
      <c r="B243" s="198"/>
      <c r="C243" s="198"/>
      <c r="D243" s="198"/>
      <c r="G243" s="198"/>
      <c r="H243" s="198"/>
    </row>
    <row r="244" spans="2:8" x14ac:dyDescent="0.2">
      <c r="B244" s="198"/>
      <c r="C244" s="198"/>
      <c r="D244" s="198"/>
      <c r="G244" s="198"/>
      <c r="H244" s="198"/>
    </row>
    <row r="245" spans="2:8" x14ac:dyDescent="0.2">
      <c r="B245" s="198"/>
      <c r="C245" s="198"/>
      <c r="D245" s="198"/>
      <c r="G245" s="198"/>
      <c r="H245" s="198"/>
    </row>
    <row r="246" spans="2:8" x14ac:dyDescent="0.2">
      <c r="B246" s="198"/>
      <c r="C246" s="198"/>
      <c r="D246" s="198"/>
      <c r="G246" s="198"/>
      <c r="H246" s="198"/>
    </row>
    <row r="247" spans="2:8" x14ac:dyDescent="0.2">
      <c r="B247" s="198"/>
      <c r="C247" s="198"/>
      <c r="D247" s="198"/>
      <c r="G247" s="198"/>
      <c r="H247" s="198"/>
    </row>
    <row r="248" spans="2:8" x14ac:dyDescent="0.2">
      <c r="B248" s="198"/>
      <c r="C248" s="198"/>
      <c r="D248" s="198"/>
      <c r="G248" s="198"/>
      <c r="H248" s="198"/>
    </row>
    <row r="249" spans="2:8" x14ac:dyDescent="0.2">
      <c r="B249" s="198"/>
      <c r="C249" s="198"/>
      <c r="D249" s="198"/>
      <c r="G249" s="198"/>
      <c r="H249" s="198"/>
    </row>
    <row r="250" spans="2:8" x14ac:dyDescent="0.2">
      <c r="B250" s="198"/>
      <c r="C250" s="198"/>
      <c r="D250" s="198"/>
      <c r="G250" s="198"/>
      <c r="H250" s="198"/>
    </row>
    <row r="251" spans="2:8" x14ac:dyDescent="0.2">
      <c r="B251" s="198"/>
      <c r="C251" s="198"/>
      <c r="D251" s="198"/>
      <c r="G251" s="198"/>
      <c r="H251" s="198"/>
    </row>
    <row r="252" spans="2:8" x14ac:dyDescent="0.2">
      <c r="B252" s="198"/>
      <c r="C252" s="198"/>
      <c r="D252" s="198"/>
      <c r="G252" s="198"/>
      <c r="H252" s="198"/>
    </row>
    <row r="253" spans="2:8" x14ac:dyDescent="0.2">
      <c r="B253" s="198"/>
      <c r="C253" s="198"/>
      <c r="D253" s="198"/>
      <c r="G253" s="198"/>
      <c r="H253" s="198"/>
    </row>
    <row r="254" spans="2:8" x14ac:dyDescent="0.2">
      <c r="B254" s="198"/>
      <c r="C254" s="198"/>
      <c r="D254" s="198"/>
      <c r="G254" s="198"/>
      <c r="H254" s="198"/>
    </row>
    <row r="255" spans="2:8" x14ac:dyDescent="0.2">
      <c r="B255" s="198"/>
      <c r="C255" s="198"/>
      <c r="D255" s="198"/>
      <c r="G255" s="198"/>
      <c r="H255" s="198"/>
    </row>
    <row r="256" spans="2:8" x14ac:dyDescent="0.2">
      <c r="B256" s="198"/>
      <c r="C256" s="198"/>
      <c r="D256" s="198"/>
      <c r="G256" s="198"/>
      <c r="H256" s="198"/>
    </row>
    <row r="257" spans="2:8" x14ac:dyDescent="0.2">
      <c r="B257" s="198"/>
      <c r="C257" s="198"/>
      <c r="D257" s="198"/>
      <c r="G257" s="198"/>
      <c r="H257" s="198"/>
    </row>
    <row r="258" spans="2:8" x14ac:dyDescent="0.2">
      <c r="B258" s="198"/>
      <c r="C258" s="198"/>
      <c r="D258" s="198"/>
      <c r="G258" s="198"/>
      <c r="H258" s="198"/>
    </row>
    <row r="259" spans="2:8" x14ac:dyDescent="0.2">
      <c r="B259" s="198"/>
      <c r="C259" s="198"/>
      <c r="D259" s="198"/>
      <c r="G259" s="198"/>
      <c r="H259" s="198"/>
    </row>
    <row r="260" spans="2:8" x14ac:dyDescent="0.2">
      <c r="B260" s="198"/>
      <c r="C260" s="198"/>
      <c r="D260" s="198"/>
      <c r="G260" s="198"/>
      <c r="H260" s="198"/>
    </row>
    <row r="261" spans="2:8" x14ac:dyDescent="0.2">
      <c r="B261" s="198"/>
      <c r="C261" s="198"/>
      <c r="D261" s="198"/>
      <c r="G261" s="198"/>
      <c r="H261" s="198"/>
    </row>
    <row r="262" spans="2:8" x14ac:dyDescent="0.2">
      <c r="B262" s="198"/>
      <c r="C262" s="198"/>
      <c r="D262" s="198"/>
      <c r="G262" s="198"/>
      <c r="H262" s="198"/>
    </row>
    <row r="263" spans="2:8" x14ac:dyDescent="0.2">
      <c r="B263" s="198"/>
      <c r="C263" s="198"/>
      <c r="D263" s="198"/>
      <c r="G263" s="198"/>
      <c r="H263" s="198"/>
    </row>
    <row r="264" spans="2:8" x14ac:dyDescent="0.2">
      <c r="B264" s="198"/>
      <c r="C264" s="198"/>
      <c r="D264" s="198"/>
      <c r="G264" s="198"/>
      <c r="H264" s="198"/>
    </row>
    <row r="265" spans="2:8" x14ac:dyDescent="0.2">
      <c r="B265" s="198"/>
      <c r="C265" s="198"/>
      <c r="D265" s="198"/>
      <c r="G265" s="198"/>
      <c r="H265" s="198"/>
    </row>
    <row r="266" spans="2:8" x14ac:dyDescent="0.2">
      <c r="B266" s="198"/>
      <c r="C266" s="198"/>
      <c r="D266" s="198"/>
      <c r="G266" s="198"/>
      <c r="H266" s="198"/>
    </row>
    <row r="267" spans="2:8" x14ac:dyDescent="0.2">
      <c r="B267" s="198"/>
      <c r="C267" s="198"/>
      <c r="D267" s="198"/>
      <c r="G267" s="198"/>
      <c r="H267" s="198"/>
    </row>
    <row r="268" spans="2:8" x14ac:dyDescent="0.2">
      <c r="B268" s="198"/>
      <c r="C268" s="198"/>
      <c r="D268" s="198"/>
      <c r="G268" s="198"/>
      <c r="H268" s="198"/>
    </row>
    <row r="269" spans="2:8" x14ac:dyDescent="0.2">
      <c r="B269" s="198"/>
      <c r="C269" s="198"/>
      <c r="D269" s="198"/>
      <c r="G269" s="198"/>
      <c r="H269" s="198"/>
    </row>
    <row r="270" spans="2:8" x14ac:dyDescent="0.2">
      <c r="B270" s="198"/>
      <c r="C270" s="198"/>
      <c r="D270" s="198"/>
      <c r="G270" s="198"/>
      <c r="H270" s="198"/>
    </row>
    <row r="271" spans="2:8" x14ac:dyDescent="0.2">
      <c r="B271" s="198"/>
      <c r="C271" s="198"/>
      <c r="D271" s="198"/>
      <c r="G271" s="198"/>
      <c r="H271" s="198"/>
    </row>
    <row r="272" spans="2:8" x14ac:dyDescent="0.2">
      <c r="B272" s="198"/>
      <c r="C272" s="198"/>
      <c r="D272" s="198"/>
      <c r="G272" s="198"/>
      <c r="H272" s="198"/>
    </row>
    <row r="273" spans="2:8" x14ac:dyDescent="0.2">
      <c r="B273" s="198"/>
      <c r="C273" s="198"/>
      <c r="D273" s="198"/>
      <c r="G273" s="198"/>
      <c r="H273" s="198"/>
    </row>
    <row r="274" spans="2:8" x14ac:dyDescent="0.2">
      <c r="B274" s="198"/>
      <c r="C274" s="198"/>
      <c r="D274" s="198"/>
      <c r="G274" s="198"/>
      <c r="H274" s="198"/>
    </row>
    <row r="275" spans="2:8" x14ac:dyDescent="0.2">
      <c r="B275" s="198"/>
      <c r="C275" s="198"/>
      <c r="D275" s="198"/>
      <c r="G275" s="198"/>
      <c r="H275" s="198"/>
    </row>
    <row r="276" spans="2:8" x14ac:dyDescent="0.2">
      <c r="B276" s="198"/>
      <c r="C276" s="198"/>
      <c r="D276" s="198"/>
      <c r="G276" s="198"/>
      <c r="H276" s="198"/>
    </row>
    <row r="277" spans="2:8" x14ac:dyDescent="0.2">
      <c r="B277" s="198"/>
      <c r="C277" s="198"/>
      <c r="D277" s="198"/>
      <c r="G277" s="198"/>
      <c r="H277" s="198"/>
    </row>
    <row r="278" spans="2:8" x14ac:dyDescent="0.2">
      <c r="B278" s="198"/>
      <c r="C278" s="198"/>
      <c r="D278" s="198"/>
      <c r="G278" s="198"/>
      <c r="H278" s="198"/>
    </row>
    <row r="279" spans="2:8" x14ac:dyDescent="0.2">
      <c r="B279" s="198"/>
      <c r="C279" s="198"/>
      <c r="D279" s="198"/>
      <c r="G279" s="198"/>
      <c r="H279" s="198"/>
    </row>
    <row r="280" spans="2:8" x14ac:dyDescent="0.2">
      <c r="B280" s="198"/>
      <c r="C280" s="198"/>
      <c r="D280" s="198"/>
      <c r="G280" s="198"/>
      <c r="H280" s="198"/>
    </row>
    <row r="281" spans="2:8" x14ac:dyDescent="0.2">
      <c r="B281" s="198"/>
      <c r="C281" s="198"/>
      <c r="D281" s="198"/>
      <c r="G281" s="198"/>
      <c r="H281" s="198"/>
    </row>
    <row r="282" spans="2:8" x14ac:dyDescent="0.2">
      <c r="B282" s="198"/>
      <c r="C282" s="198"/>
      <c r="D282" s="198"/>
      <c r="G282" s="198"/>
      <c r="H282" s="198"/>
    </row>
    <row r="283" spans="2:8" x14ac:dyDescent="0.2">
      <c r="B283" s="198"/>
      <c r="C283" s="198"/>
      <c r="D283" s="198"/>
      <c r="G283" s="198"/>
      <c r="H283" s="198"/>
    </row>
    <row r="284" spans="2:8" x14ac:dyDescent="0.2">
      <c r="B284" s="198"/>
      <c r="C284" s="198"/>
      <c r="D284" s="198"/>
      <c r="G284" s="198"/>
      <c r="H284" s="198"/>
    </row>
    <row r="285" spans="2:8" x14ac:dyDescent="0.2">
      <c r="B285" s="198"/>
      <c r="C285" s="198"/>
      <c r="D285" s="198"/>
      <c r="G285" s="198"/>
      <c r="H285" s="198"/>
    </row>
    <row r="286" spans="2:8" x14ac:dyDescent="0.2">
      <c r="B286" s="198"/>
      <c r="C286" s="198"/>
      <c r="D286" s="198"/>
      <c r="G286" s="198"/>
      <c r="H286" s="198"/>
    </row>
    <row r="287" spans="2:8" x14ac:dyDescent="0.2">
      <c r="B287" s="198"/>
      <c r="C287" s="198"/>
      <c r="D287" s="198"/>
      <c r="G287" s="198"/>
      <c r="H287" s="198"/>
    </row>
    <row r="288" spans="2:8" x14ac:dyDescent="0.2">
      <c r="B288" s="198"/>
      <c r="C288" s="198"/>
      <c r="D288" s="198"/>
      <c r="G288" s="198"/>
      <c r="H288" s="198"/>
    </row>
    <row r="289" spans="2:8" x14ac:dyDescent="0.2">
      <c r="B289" s="198"/>
      <c r="C289" s="198"/>
      <c r="D289" s="198"/>
      <c r="G289" s="198"/>
      <c r="H289" s="198"/>
    </row>
    <row r="290" spans="2:8" x14ac:dyDescent="0.2">
      <c r="B290" s="198"/>
      <c r="C290" s="198"/>
      <c r="D290" s="198"/>
      <c r="G290" s="198"/>
      <c r="H290" s="198"/>
    </row>
    <row r="291" spans="2:8" x14ac:dyDescent="0.2">
      <c r="B291" s="198"/>
      <c r="C291" s="198"/>
      <c r="D291" s="198"/>
      <c r="G291" s="198"/>
      <c r="H291" s="198"/>
    </row>
    <row r="292" spans="2:8" x14ac:dyDescent="0.2">
      <c r="B292" s="198"/>
      <c r="C292" s="198"/>
      <c r="D292" s="198"/>
      <c r="G292" s="198"/>
      <c r="H292" s="198"/>
    </row>
    <row r="293" spans="2:8" x14ac:dyDescent="0.2">
      <c r="B293" s="198"/>
      <c r="C293" s="198"/>
      <c r="D293" s="198"/>
      <c r="G293" s="198"/>
      <c r="H293" s="198"/>
    </row>
    <row r="294" spans="2:8" x14ac:dyDescent="0.2">
      <c r="B294" s="198"/>
      <c r="C294" s="198"/>
      <c r="D294" s="198"/>
      <c r="G294" s="198"/>
      <c r="H294" s="198"/>
    </row>
    <row r="295" spans="2:8" x14ac:dyDescent="0.2">
      <c r="B295" s="198"/>
      <c r="C295" s="198"/>
      <c r="D295" s="198"/>
      <c r="G295" s="198"/>
      <c r="H295" s="198"/>
    </row>
    <row r="296" spans="2:8" x14ac:dyDescent="0.2">
      <c r="B296" s="198"/>
      <c r="C296" s="198"/>
      <c r="D296" s="198"/>
      <c r="G296" s="198"/>
      <c r="H296" s="198"/>
    </row>
    <row r="297" spans="2:8" x14ac:dyDescent="0.2">
      <c r="B297" s="198"/>
      <c r="C297" s="198"/>
      <c r="D297" s="198"/>
      <c r="G297" s="198"/>
      <c r="H297" s="198"/>
    </row>
    <row r="298" spans="2:8" x14ac:dyDescent="0.2">
      <c r="B298" s="198"/>
      <c r="C298" s="198"/>
      <c r="D298" s="198"/>
      <c r="G298" s="198"/>
      <c r="H298" s="198"/>
    </row>
    <row r="299" spans="2:8" x14ac:dyDescent="0.2">
      <c r="B299" s="198"/>
      <c r="C299" s="198"/>
      <c r="D299" s="198"/>
      <c r="G299" s="198"/>
      <c r="H299" s="198"/>
    </row>
    <row r="300" spans="2:8" x14ac:dyDescent="0.2">
      <c r="B300" s="198"/>
      <c r="C300" s="198"/>
      <c r="D300" s="198"/>
      <c r="G300" s="198"/>
      <c r="H300" s="198"/>
    </row>
    <row r="301" spans="2:8" x14ac:dyDescent="0.2">
      <c r="B301" s="198"/>
      <c r="C301" s="198"/>
      <c r="D301" s="198"/>
      <c r="G301" s="198"/>
      <c r="H301" s="198"/>
    </row>
    <row r="302" spans="2:8" x14ac:dyDescent="0.2">
      <c r="B302" s="198"/>
      <c r="C302" s="198"/>
      <c r="D302" s="198"/>
      <c r="G302" s="198"/>
      <c r="H302" s="198"/>
    </row>
    <row r="303" spans="2:8" x14ac:dyDescent="0.2">
      <c r="B303" s="198"/>
      <c r="C303" s="198"/>
      <c r="D303" s="198"/>
      <c r="G303" s="198"/>
      <c r="H303" s="198"/>
    </row>
    <row r="304" spans="2:8" x14ac:dyDescent="0.2">
      <c r="B304" s="198"/>
      <c r="C304" s="198"/>
      <c r="D304" s="198"/>
      <c r="G304" s="198"/>
      <c r="H304" s="198"/>
    </row>
    <row r="305" spans="2:8" x14ac:dyDescent="0.2">
      <c r="B305" s="198"/>
      <c r="C305" s="198"/>
      <c r="D305" s="198"/>
      <c r="G305" s="198"/>
      <c r="H305" s="198"/>
    </row>
    <row r="306" spans="2:8" x14ac:dyDescent="0.2">
      <c r="B306" s="198"/>
      <c r="C306" s="198"/>
      <c r="D306" s="198"/>
      <c r="G306" s="198"/>
      <c r="H306" s="198"/>
    </row>
    <row r="307" spans="2:8" x14ac:dyDescent="0.2">
      <c r="B307" s="198"/>
      <c r="C307" s="198"/>
      <c r="D307" s="198"/>
      <c r="G307" s="198"/>
      <c r="H307" s="198"/>
    </row>
    <row r="308" spans="2:8" x14ac:dyDescent="0.2">
      <c r="B308" s="198"/>
      <c r="C308" s="198"/>
      <c r="D308" s="198"/>
      <c r="G308" s="198"/>
      <c r="H308" s="198"/>
    </row>
    <row r="309" spans="2:8" x14ac:dyDescent="0.2">
      <c r="B309" s="198"/>
      <c r="C309" s="198"/>
      <c r="D309" s="198"/>
      <c r="G309" s="198"/>
      <c r="H309" s="198"/>
    </row>
    <row r="310" spans="2:8" x14ac:dyDescent="0.2">
      <c r="B310" s="198"/>
      <c r="C310" s="198"/>
      <c r="D310" s="198"/>
      <c r="G310" s="198"/>
      <c r="H310" s="198"/>
    </row>
    <row r="311" spans="2:8" x14ac:dyDescent="0.2">
      <c r="B311" s="198"/>
      <c r="C311" s="198"/>
      <c r="D311" s="198"/>
      <c r="G311" s="198"/>
      <c r="H311" s="198"/>
    </row>
    <row r="312" spans="2:8" x14ac:dyDescent="0.2">
      <c r="B312" s="198"/>
      <c r="C312" s="198"/>
      <c r="D312" s="198"/>
      <c r="G312" s="198"/>
      <c r="H312" s="198"/>
    </row>
    <row r="313" spans="2:8" x14ac:dyDescent="0.2">
      <c r="B313" s="198"/>
      <c r="C313" s="198"/>
      <c r="D313" s="198"/>
      <c r="G313" s="198"/>
      <c r="H313" s="198"/>
    </row>
    <row r="314" spans="2:8" x14ac:dyDescent="0.2">
      <c r="B314" s="198"/>
      <c r="C314" s="198"/>
      <c r="D314" s="198"/>
      <c r="G314" s="198"/>
      <c r="H314" s="198"/>
    </row>
    <row r="315" spans="2:8" x14ac:dyDescent="0.2">
      <c r="B315" s="198"/>
      <c r="C315" s="198"/>
      <c r="D315" s="198"/>
      <c r="G315" s="198"/>
      <c r="H315" s="198"/>
    </row>
    <row r="316" spans="2:8" x14ac:dyDescent="0.2">
      <c r="B316" s="198"/>
      <c r="C316" s="198"/>
      <c r="D316" s="198"/>
      <c r="G316" s="198"/>
      <c r="H316" s="198"/>
    </row>
    <row r="317" spans="2:8" x14ac:dyDescent="0.2">
      <c r="B317" s="198"/>
      <c r="C317" s="198"/>
      <c r="D317" s="198"/>
      <c r="G317" s="198"/>
      <c r="H317" s="198"/>
    </row>
    <row r="318" spans="2:8" x14ac:dyDescent="0.2">
      <c r="B318" s="198"/>
      <c r="C318" s="198"/>
      <c r="D318" s="198"/>
      <c r="G318" s="198"/>
      <c r="H318" s="198"/>
    </row>
    <row r="319" spans="2:8" x14ac:dyDescent="0.2">
      <c r="B319" s="198"/>
      <c r="C319" s="198"/>
      <c r="D319" s="198"/>
      <c r="G319" s="198"/>
      <c r="H319" s="198"/>
    </row>
    <row r="320" spans="2:8" x14ac:dyDescent="0.2">
      <c r="B320" s="198"/>
      <c r="C320" s="198"/>
      <c r="D320" s="198"/>
      <c r="G320" s="198"/>
      <c r="H320" s="198"/>
    </row>
    <row r="321" spans="2:8" x14ac:dyDescent="0.2">
      <c r="B321" s="198"/>
      <c r="C321" s="198"/>
      <c r="D321" s="198"/>
      <c r="G321" s="198"/>
      <c r="H321" s="198"/>
    </row>
    <row r="322" spans="2:8" x14ac:dyDescent="0.2">
      <c r="B322" s="198"/>
      <c r="C322" s="198"/>
      <c r="D322" s="198"/>
      <c r="G322" s="198"/>
      <c r="H322" s="198"/>
    </row>
    <row r="323" spans="2:8" x14ac:dyDescent="0.2">
      <c r="B323" s="198"/>
      <c r="C323" s="198"/>
      <c r="D323" s="198"/>
      <c r="G323" s="198"/>
      <c r="H323" s="198"/>
    </row>
    <row r="324" spans="2:8" x14ac:dyDescent="0.2">
      <c r="B324" s="198"/>
      <c r="G324" s="198"/>
      <c r="H324" s="198"/>
    </row>
    <row r="325" spans="2:8" x14ac:dyDescent="0.2">
      <c r="B325" s="198"/>
      <c r="G325" s="198"/>
      <c r="H325" s="198"/>
    </row>
    <row r="326" spans="2:8" x14ac:dyDescent="0.2">
      <c r="B326" s="198"/>
      <c r="G326" s="198"/>
      <c r="H326" s="198"/>
    </row>
    <row r="327" spans="2:8" x14ac:dyDescent="0.2">
      <c r="B327" s="198"/>
      <c r="G327" s="198"/>
      <c r="H327" s="198"/>
    </row>
    <row r="328" spans="2:8" x14ac:dyDescent="0.2">
      <c r="B328" s="198"/>
      <c r="G328" s="198"/>
      <c r="H328" s="198"/>
    </row>
    <row r="329" spans="2:8" x14ac:dyDescent="0.2">
      <c r="B329" s="198"/>
      <c r="G329" s="198"/>
      <c r="H329" s="198"/>
    </row>
    <row r="330" spans="2:8" x14ac:dyDescent="0.2">
      <c r="B330" s="198"/>
      <c r="G330" s="198"/>
      <c r="H330" s="198"/>
    </row>
    <row r="331" spans="2:8" x14ac:dyDescent="0.2">
      <c r="B331" s="198"/>
      <c r="G331" s="198"/>
      <c r="H331" s="198"/>
    </row>
    <row r="332" spans="2:8" x14ac:dyDescent="0.2">
      <c r="B332" s="198"/>
      <c r="G332" s="198"/>
      <c r="H332" s="198"/>
    </row>
    <row r="333" spans="2:8" x14ac:dyDescent="0.2">
      <c r="B333" s="198"/>
      <c r="G333" s="198"/>
      <c r="H333" s="198"/>
    </row>
    <row r="334" spans="2:8" x14ac:dyDescent="0.2">
      <c r="B334" s="198"/>
      <c r="G334" s="198"/>
      <c r="H334" s="198"/>
    </row>
    <row r="335" spans="2:8" x14ac:dyDescent="0.2">
      <c r="B335" s="198"/>
      <c r="G335" s="198"/>
      <c r="H335" s="198"/>
    </row>
    <row r="336" spans="2:8" x14ac:dyDescent="0.2">
      <c r="B336" s="198"/>
      <c r="G336" s="198"/>
      <c r="H336" s="198"/>
    </row>
    <row r="337" spans="2:8" x14ac:dyDescent="0.2">
      <c r="B337" s="198"/>
      <c r="G337" s="198"/>
      <c r="H337" s="198"/>
    </row>
  </sheetData>
  <mergeCells count="4">
    <mergeCell ref="C78:E78"/>
    <mergeCell ref="C81:E81"/>
    <mergeCell ref="C97:E97"/>
    <mergeCell ref="C100:E100"/>
  </mergeCells>
  <conditionalFormatting sqref="F80">
    <cfRule type="cellIs" dxfId="3" priority="4" stopIfTrue="1" operator="greaterThan">
      <formula>0.4</formula>
    </cfRule>
  </conditionalFormatting>
  <conditionalFormatting sqref="F99">
    <cfRule type="cellIs" dxfId="2" priority="3" stopIfTrue="1" operator="greaterThan">
      <formula>0.3</formula>
    </cfRule>
  </conditionalFormatting>
  <conditionalFormatting sqref="F82">
    <cfRule type="cellIs" dxfId="1" priority="2" stopIfTrue="1" operator="greaterThan">
      <formula>0.4</formula>
    </cfRule>
  </conditionalFormatting>
  <conditionalFormatting sqref="F101">
    <cfRule type="cellIs" dxfId="0" priority="1" stopIfTrue="1" operator="greaterThan">
      <formula>0.3</formula>
    </cfRule>
  </conditionalFormatting>
  <pageMargins left="0.75" right="0.75" top="1" bottom="1" header="0.5" footer="0.5"/>
  <pageSetup orientation="portrait" r:id="rId1"/>
  <headerFooter alignWithMargins="0">
    <oddHeader>&amp;A</oddHeader>
    <oddFooter>Page &amp;P</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94007-0E1F-4749-AB2F-B2C49F3F2E18}">
  <dimension ref="A1:O100"/>
  <sheetViews>
    <sheetView topLeftCell="A73" zoomScale="115" zoomScaleNormal="115" workbookViewId="0">
      <selection activeCell="H28" sqref="H28"/>
    </sheetView>
  </sheetViews>
  <sheetFormatPr defaultColWidth="9.140625" defaultRowHeight="12.75" x14ac:dyDescent="0.2"/>
  <cols>
    <col min="1" max="9" width="9.140625" style="191"/>
    <col min="10" max="11" width="9.42578125" style="191" bestFit="1" customWidth="1"/>
    <col min="12" max="16384" width="9.140625" style="191"/>
  </cols>
  <sheetData>
    <row r="1" spans="1:11" x14ac:dyDescent="0.2">
      <c r="A1" s="187" t="s">
        <v>349</v>
      </c>
      <c r="B1" s="187" t="s">
        <v>386</v>
      </c>
      <c r="C1" s="187" t="s">
        <v>28</v>
      </c>
      <c r="D1" s="187" t="s">
        <v>350</v>
      </c>
      <c r="E1" s="187" t="s">
        <v>351</v>
      </c>
      <c r="F1" s="187" t="s">
        <v>352</v>
      </c>
      <c r="G1" s="187" t="s">
        <v>387</v>
      </c>
      <c r="H1" s="187" t="s">
        <v>354</v>
      </c>
      <c r="I1" s="187" t="s">
        <v>388</v>
      </c>
      <c r="J1" s="187" t="s">
        <v>389</v>
      </c>
      <c r="K1" s="187" t="s">
        <v>390</v>
      </c>
    </row>
    <row r="2" spans="1:11" x14ac:dyDescent="0.2">
      <c r="A2" s="187" t="s">
        <v>111</v>
      </c>
      <c r="B2" s="187">
        <v>1</v>
      </c>
      <c r="C2" s="187" t="s">
        <v>391</v>
      </c>
      <c r="D2" s="187" t="s">
        <v>367</v>
      </c>
      <c r="E2" s="187">
        <v>0.76</v>
      </c>
      <c r="F2" s="187">
        <v>2122</v>
      </c>
      <c r="G2" s="187">
        <v>-1.8620000000000001</v>
      </c>
      <c r="H2" s="187">
        <v>4698</v>
      </c>
      <c r="I2" s="187">
        <v>-18.916</v>
      </c>
      <c r="J2" s="188">
        <v>9.6425888157894732</v>
      </c>
      <c r="K2" s="188">
        <v>40.923929736842105</v>
      </c>
    </row>
    <row r="3" spans="1:11" x14ac:dyDescent="0.2">
      <c r="A3" s="187" t="s">
        <v>111</v>
      </c>
      <c r="B3" s="187">
        <v>2</v>
      </c>
      <c r="C3" s="187" t="s">
        <v>392</v>
      </c>
      <c r="D3" s="187" t="s">
        <v>367</v>
      </c>
      <c r="E3" s="187">
        <v>0.77900000000000003</v>
      </c>
      <c r="F3" s="187">
        <v>2110</v>
      </c>
      <c r="G3" s="187">
        <v>-1.921</v>
      </c>
      <c r="H3" s="187">
        <v>4743</v>
      </c>
      <c r="I3" s="187">
        <v>-19.004000000000001</v>
      </c>
      <c r="J3" s="188">
        <v>9.5515256739409491</v>
      </c>
      <c r="K3" s="188">
        <v>40.780469448010273</v>
      </c>
    </row>
    <row r="4" spans="1:11" x14ac:dyDescent="0.2">
      <c r="A4" s="187" t="s">
        <v>111</v>
      </c>
      <c r="B4" s="187">
        <v>3</v>
      </c>
      <c r="C4" s="187" t="s">
        <v>94</v>
      </c>
      <c r="D4" s="187" t="s">
        <v>367</v>
      </c>
      <c r="E4" s="187">
        <v>0.41</v>
      </c>
      <c r="F4" s="187">
        <v>1090</v>
      </c>
      <c r="G4" s="187">
        <v>-1.988</v>
      </c>
      <c r="H4" s="187">
        <v>2504</v>
      </c>
      <c r="I4" s="187">
        <v>-18.879000000000001</v>
      </c>
      <c r="J4" s="188">
        <v>9.6705621951219509</v>
      </c>
      <c r="K4" s="188">
        <v>41.173157073170728</v>
      </c>
    </row>
    <row r="5" spans="1:11" x14ac:dyDescent="0.2">
      <c r="A5" s="187" t="s">
        <v>111</v>
      </c>
      <c r="B5" s="187">
        <v>4</v>
      </c>
      <c r="C5" s="187" t="s">
        <v>95</v>
      </c>
      <c r="D5" s="187" t="s">
        <v>367</v>
      </c>
      <c r="E5" s="187">
        <v>1.0249999999999999</v>
      </c>
      <c r="F5" s="187">
        <v>2780</v>
      </c>
      <c r="G5" s="187">
        <v>-2.137</v>
      </c>
      <c r="H5" s="187">
        <v>6194</v>
      </c>
      <c r="I5" s="187">
        <v>-19.036999999999999</v>
      </c>
      <c r="J5" s="188">
        <v>9.4432975609756102</v>
      </c>
      <c r="K5" s="188">
        <v>40.618226439024397</v>
      </c>
    </row>
    <row r="6" spans="1:11" x14ac:dyDescent="0.2">
      <c r="A6" s="187" t="s">
        <v>111</v>
      </c>
      <c r="B6" s="187">
        <v>5</v>
      </c>
      <c r="C6" s="187" t="s">
        <v>96</v>
      </c>
      <c r="D6" s="187" t="s">
        <v>367</v>
      </c>
      <c r="E6" s="187">
        <v>3.01</v>
      </c>
      <c r="F6" s="187">
        <v>8677</v>
      </c>
      <c r="G6" s="187">
        <v>-2.117</v>
      </c>
      <c r="H6" s="187">
        <v>16184</v>
      </c>
      <c r="I6" s="187">
        <v>-18.998000000000001</v>
      </c>
      <c r="J6" s="188">
        <v>9.5272441860465129</v>
      </c>
      <c r="K6" s="188">
        <v>40.823599501661128</v>
      </c>
    </row>
    <row r="7" spans="1:11" x14ac:dyDescent="0.2">
      <c r="A7" s="187" t="s">
        <v>111</v>
      </c>
      <c r="B7" s="187">
        <v>6</v>
      </c>
      <c r="C7" s="187" t="s">
        <v>103</v>
      </c>
      <c r="D7" s="187" t="s">
        <v>368</v>
      </c>
      <c r="E7" s="187">
        <v>0.79300000000000004</v>
      </c>
      <c r="F7" s="187">
        <v>2317</v>
      </c>
      <c r="G7" s="187">
        <v>30.311</v>
      </c>
      <c r="H7" s="187">
        <v>5208</v>
      </c>
      <c r="I7" s="187">
        <v>33.692</v>
      </c>
      <c r="J7" s="188">
        <v>10.263319672131146</v>
      </c>
      <c r="K7" s="188">
        <v>43.932241361916766</v>
      </c>
    </row>
    <row r="8" spans="1:11" x14ac:dyDescent="0.2">
      <c r="A8" s="187" t="s">
        <v>111</v>
      </c>
      <c r="B8" s="187">
        <v>7</v>
      </c>
      <c r="C8" s="187" t="s">
        <v>104</v>
      </c>
      <c r="D8" s="187" t="s">
        <v>368</v>
      </c>
      <c r="E8" s="187">
        <v>0.80400000000000005</v>
      </c>
      <c r="F8" s="187">
        <v>2341</v>
      </c>
      <c r="G8" s="187">
        <v>30.420999999999999</v>
      </c>
      <c r="H8" s="187">
        <v>5238</v>
      </c>
      <c r="I8" s="187">
        <v>33.764000000000003</v>
      </c>
      <c r="J8" s="188">
        <v>10.269501243781093</v>
      </c>
      <c r="K8" s="188">
        <v>43.840370024875618</v>
      </c>
    </row>
    <row r="9" spans="1:11" x14ac:dyDescent="0.2">
      <c r="A9" s="187" t="s">
        <v>111</v>
      </c>
      <c r="B9" s="187">
        <v>8</v>
      </c>
      <c r="C9" s="187" t="s">
        <v>112</v>
      </c>
      <c r="D9" s="187" t="s">
        <v>140</v>
      </c>
      <c r="E9" s="187">
        <v>0.76600000000000001</v>
      </c>
      <c r="F9" s="187">
        <v>2849</v>
      </c>
      <c r="G9" s="187">
        <v>9.3309999999999995</v>
      </c>
      <c r="H9" s="187">
        <v>5664</v>
      </c>
      <c r="I9" s="187">
        <v>-8.5370000000000008</v>
      </c>
      <c r="J9" s="188">
        <v>12.971817232375976</v>
      </c>
      <c r="K9" s="188">
        <v>49.68792950391645</v>
      </c>
    </row>
    <row r="10" spans="1:11" x14ac:dyDescent="0.2">
      <c r="A10" s="187" t="s">
        <v>111</v>
      </c>
      <c r="B10" s="187">
        <v>9</v>
      </c>
      <c r="C10" s="187" t="s">
        <v>113</v>
      </c>
      <c r="D10" s="187" t="s">
        <v>140</v>
      </c>
      <c r="E10" s="187">
        <v>0.78700000000000003</v>
      </c>
      <c r="F10" s="187">
        <v>2932</v>
      </c>
      <c r="G10" s="187">
        <v>9.3740000000000006</v>
      </c>
      <c r="H10" s="187">
        <v>5822</v>
      </c>
      <c r="I10" s="187">
        <v>-8.5419999999999998</v>
      </c>
      <c r="J10" s="188">
        <v>13.0034250317662</v>
      </c>
      <c r="K10" s="188">
        <v>49.817585260482844</v>
      </c>
    </row>
    <row r="11" spans="1:11" x14ac:dyDescent="0.2">
      <c r="A11" s="187" t="s">
        <v>111</v>
      </c>
      <c r="B11" s="187">
        <v>10</v>
      </c>
      <c r="C11" s="187" t="s">
        <v>141</v>
      </c>
      <c r="D11" s="187" t="s">
        <v>142</v>
      </c>
      <c r="E11" s="187">
        <v>0.83699999999999997</v>
      </c>
      <c r="F11" s="187">
        <v>2870</v>
      </c>
      <c r="G11" s="187">
        <v>12.845000000000001</v>
      </c>
      <c r="H11" s="187">
        <v>6624</v>
      </c>
      <c r="I11" s="187">
        <v>-21.308</v>
      </c>
      <c r="J11" s="188">
        <v>11.948663082437276</v>
      </c>
      <c r="K11" s="188">
        <v>53.462417084826761</v>
      </c>
    </row>
    <row r="12" spans="1:11" x14ac:dyDescent="0.2">
      <c r="A12" s="187" t="s">
        <v>111</v>
      </c>
      <c r="B12" s="187">
        <v>11</v>
      </c>
      <c r="C12" s="187" t="s">
        <v>143</v>
      </c>
      <c r="D12" s="187" t="s">
        <v>144</v>
      </c>
      <c r="E12" s="187">
        <v>0.81100000000000005</v>
      </c>
      <c r="F12" s="187">
        <v>3220</v>
      </c>
      <c r="G12" s="187">
        <v>12.941000000000001</v>
      </c>
      <c r="H12" s="187">
        <v>5668</v>
      </c>
      <c r="I12" s="187">
        <v>-21.11</v>
      </c>
      <c r="J12" s="188">
        <v>14.05037237977805</v>
      </c>
      <c r="K12" s="188">
        <v>47.382403329223173</v>
      </c>
    </row>
    <row r="13" spans="1:11" x14ac:dyDescent="0.2">
      <c r="A13" s="187" t="s">
        <v>111</v>
      </c>
      <c r="B13" s="187">
        <v>12</v>
      </c>
      <c r="C13" s="187" t="s">
        <v>143</v>
      </c>
      <c r="D13" s="187" t="s">
        <v>145</v>
      </c>
      <c r="E13" s="187">
        <v>0.84699999999999998</v>
      </c>
      <c r="F13" s="187">
        <v>3388</v>
      </c>
      <c r="G13" s="187">
        <v>12.958</v>
      </c>
      <c r="H13" s="187">
        <v>6009</v>
      </c>
      <c r="I13" s="187">
        <v>-21.154</v>
      </c>
      <c r="J13" s="188">
        <v>13.898792798110982</v>
      </c>
      <c r="K13" s="188">
        <v>47.662426800472254</v>
      </c>
    </row>
    <row r="14" spans="1:11" x14ac:dyDescent="0.2">
      <c r="A14" s="187" t="s">
        <v>111</v>
      </c>
      <c r="B14" s="187">
        <v>13</v>
      </c>
      <c r="C14" s="187" t="s">
        <v>146</v>
      </c>
      <c r="D14" s="187" t="s">
        <v>147</v>
      </c>
      <c r="E14" s="187">
        <v>0.81200000000000006</v>
      </c>
      <c r="F14" s="187">
        <v>2544</v>
      </c>
      <c r="G14" s="187">
        <v>13.564</v>
      </c>
      <c r="H14" s="187">
        <v>6694</v>
      </c>
      <c r="I14" s="187">
        <v>-24.135999999999999</v>
      </c>
      <c r="J14" s="188">
        <v>10.918999384236452</v>
      </c>
      <c r="K14" s="188">
        <v>55.652695197044331</v>
      </c>
    </row>
    <row r="15" spans="1:11" x14ac:dyDescent="0.2">
      <c r="A15" s="187" t="s">
        <v>111</v>
      </c>
      <c r="B15" s="187">
        <v>14</v>
      </c>
      <c r="C15" s="187" t="s">
        <v>148</v>
      </c>
      <c r="D15" s="187" t="s">
        <v>149</v>
      </c>
      <c r="E15" s="187">
        <v>0.82899999999999996</v>
      </c>
      <c r="F15" s="187">
        <v>3144</v>
      </c>
      <c r="G15" s="187">
        <v>13.941000000000001</v>
      </c>
      <c r="H15" s="187">
        <v>5999</v>
      </c>
      <c r="I15" s="187">
        <v>-22.335000000000001</v>
      </c>
      <c r="J15" s="188">
        <v>13.210547647768395</v>
      </c>
      <c r="K15" s="188">
        <v>48.729289143546445</v>
      </c>
    </row>
    <row r="16" spans="1:11" x14ac:dyDescent="0.2">
      <c r="A16" s="187" t="s">
        <v>111</v>
      </c>
      <c r="B16" s="187">
        <v>15</v>
      </c>
      <c r="C16" s="187" t="s">
        <v>150</v>
      </c>
      <c r="D16" s="187" t="s">
        <v>151</v>
      </c>
      <c r="E16" s="187">
        <v>0.82599999999999996</v>
      </c>
      <c r="F16" s="187">
        <v>3420</v>
      </c>
      <c r="G16" s="187">
        <v>13.597</v>
      </c>
      <c r="H16" s="187">
        <v>5854</v>
      </c>
      <c r="I16" s="187">
        <v>-21.710999999999999</v>
      </c>
      <c r="J16" s="188">
        <v>14.404025423728815</v>
      </c>
      <c r="K16" s="188">
        <v>47.67330169491526</v>
      </c>
    </row>
    <row r="17" spans="1:11" x14ac:dyDescent="0.2">
      <c r="A17" s="187" t="s">
        <v>111</v>
      </c>
      <c r="B17" s="187">
        <v>16</v>
      </c>
      <c r="C17" s="187" t="s">
        <v>152</v>
      </c>
      <c r="D17" s="187" t="s">
        <v>153</v>
      </c>
      <c r="E17" s="187">
        <v>0.83499999999999996</v>
      </c>
      <c r="F17" s="187">
        <v>3191</v>
      </c>
      <c r="G17" s="187">
        <v>14.042</v>
      </c>
      <c r="H17" s="187">
        <v>6167</v>
      </c>
      <c r="I17" s="187">
        <v>-22.445</v>
      </c>
      <c r="J17" s="188">
        <v>13.314711976047903</v>
      </c>
      <c r="K17" s="188">
        <v>49.886574371257488</v>
      </c>
    </row>
    <row r="18" spans="1:11" x14ac:dyDescent="0.2">
      <c r="A18" s="187" t="s">
        <v>111</v>
      </c>
      <c r="B18" s="187">
        <v>17</v>
      </c>
      <c r="C18" s="187" t="s">
        <v>154</v>
      </c>
      <c r="D18" s="187" t="s">
        <v>155</v>
      </c>
      <c r="E18" s="187">
        <v>0.84399999999999997</v>
      </c>
      <c r="F18" s="187">
        <v>3564</v>
      </c>
      <c r="G18" s="187">
        <v>12.827999999999999</v>
      </c>
      <c r="H18" s="187">
        <v>6002</v>
      </c>
      <c r="I18" s="187">
        <v>-20.957999999999998</v>
      </c>
      <c r="J18" s="188">
        <v>14.683241706161137</v>
      </c>
      <c r="K18" s="188">
        <v>47.946195497630328</v>
      </c>
    </row>
    <row r="19" spans="1:11" x14ac:dyDescent="0.2">
      <c r="A19" s="187" t="s">
        <v>111</v>
      </c>
      <c r="B19" s="187">
        <v>18</v>
      </c>
      <c r="C19" s="187" t="s">
        <v>156</v>
      </c>
      <c r="D19" s="187" t="s">
        <v>157</v>
      </c>
      <c r="E19" s="187">
        <v>0.82299999999999995</v>
      </c>
      <c r="F19" s="187">
        <v>3418</v>
      </c>
      <c r="G19" s="187">
        <v>12.914999999999999</v>
      </c>
      <c r="H19" s="187">
        <v>5833</v>
      </c>
      <c r="I19" s="187">
        <v>-21.38</v>
      </c>
      <c r="J19" s="188">
        <v>14.444687727825029</v>
      </c>
      <c r="K19" s="188">
        <v>47.648946051032809</v>
      </c>
    </row>
    <row r="20" spans="1:11" x14ac:dyDescent="0.2">
      <c r="A20" s="187" t="s">
        <v>111</v>
      </c>
      <c r="B20" s="187">
        <v>19</v>
      </c>
      <c r="C20" s="187" t="s">
        <v>158</v>
      </c>
      <c r="D20" s="187" t="s">
        <v>159</v>
      </c>
      <c r="E20" s="187">
        <v>0.84</v>
      </c>
      <c r="F20" s="187">
        <v>3297</v>
      </c>
      <c r="G20" s="187">
        <v>13.739000000000001</v>
      </c>
      <c r="H20" s="187">
        <v>6059</v>
      </c>
      <c r="I20" s="187">
        <v>-21.936</v>
      </c>
      <c r="J20" s="188">
        <v>13.657269047619048</v>
      </c>
      <c r="K20" s="188">
        <v>48.461238809523813</v>
      </c>
    </row>
    <row r="21" spans="1:11" x14ac:dyDescent="0.2">
      <c r="A21" s="187" t="s">
        <v>111</v>
      </c>
      <c r="B21" s="187">
        <v>20</v>
      </c>
      <c r="C21" s="187" t="s">
        <v>160</v>
      </c>
      <c r="D21" s="187" t="s">
        <v>161</v>
      </c>
      <c r="E21" s="187">
        <v>0.85</v>
      </c>
      <c r="F21" s="187">
        <v>3450</v>
      </c>
      <c r="G21" s="187">
        <v>13.502000000000001</v>
      </c>
      <c r="H21" s="187">
        <v>6137</v>
      </c>
      <c r="I21" s="187">
        <v>-21.635000000000002</v>
      </c>
      <c r="J21" s="188">
        <v>14.108384117647057</v>
      </c>
      <c r="K21" s="188">
        <v>48.543229411764699</v>
      </c>
    </row>
    <row r="22" spans="1:11" x14ac:dyDescent="0.2">
      <c r="A22" s="187" t="s">
        <v>111</v>
      </c>
      <c r="B22" s="187">
        <v>21</v>
      </c>
      <c r="C22" s="187" t="s">
        <v>162</v>
      </c>
      <c r="D22" s="187" t="s">
        <v>163</v>
      </c>
      <c r="E22" s="187">
        <v>0.82599999999999996</v>
      </c>
      <c r="F22" s="187">
        <v>3394</v>
      </c>
      <c r="G22" s="187">
        <v>13.257999999999999</v>
      </c>
      <c r="H22" s="187">
        <v>5934</v>
      </c>
      <c r="I22" s="187">
        <v>-22.277999999999999</v>
      </c>
      <c r="J22" s="188">
        <v>14.329072033898301</v>
      </c>
      <c r="K22" s="188">
        <v>48.305307990314773</v>
      </c>
    </row>
    <row r="23" spans="1:11" x14ac:dyDescent="0.2">
      <c r="A23" s="187" t="s">
        <v>111</v>
      </c>
      <c r="B23" s="187">
        <v>22</v>
      </c>
      <c r="C23" s="187" t="s">
        <v>164</v>
      </c>
      <c r="D23" s="187" t="s">
        <v>165</v>
      </c>
      <c r="E23" s="187">
        <v>0.84899999999999998</v>
      </c>
      <c r="F23" s="187">
        <v>3231</v>
      </c>
      <c r="G23" s="187">
        <v>14.006</v>
      </c>
      <c r="H23" s="187">
        <v>6282</v>
      </c>
      <c r="I23" s="187">
        <v>-22.603999999999999</v>
      </c>
      <c r="J23" s="188">
        <v>13.268849234393404</v>
      </c>
      <c r="K23" s="188">
        <v>49.963876089517079</v>
      </c>
    </row>
    <row r="24" spans="1:11" x14ac:dyDescent="0.2">
      <c r="A24" s="187" t="s">
        <v>111</v>
      </c>
      <c r="B24" s="187">
        <v>23</v>
      </c>
      <c r="C24" s="187" t="s">
        <v>166</v>
      </c>
      <c r="D24" s="187" t="s">
        <v>167</v>
      </c>
      <c r="E24" s="187">
        <v>0.83499999999999996</v>
      </c>
      <c r="F24" s="187">
        <v>3377</v>
      </c>
      <c r="G24" s="187">
        <v>13.760999999999999</v>
      </c>
      <c r="H24" s="187">
        <v>6084</v>
      </c>
      <c r="I24" s="187">
        <v>-21.939</v>
      </c>
      <c r="J24" s="188">
        <v>14.075838323353294</v>
      </c>
      <c r="K24" s="188">
        <v>49.01744395209581</v>
      </c>
    </row>
    <row r="25" spans="1:11" x14ac:dyDescent="0.2">
      <c r="A25" s="187" t="s">
        <v>111</v>
      </c>
      <c r="B25" s="187">
        <v>24</v>
      </c>
      <c r="C25" s="187" t="s">
        <v>168</v>
      </c>
      <c r="D25" s="187" t="s">
        <v>169</v>
      </c>
      <c r="E25" s="187">
        <v>0.81</v>
      </c>
      <c r="F25" s="187">
        <v>3273</v>
      </c>
      <c r="G25" s="187">
        <v>13.519</v>
      </c>
      <c r="H25" s="187">
        <v>5679</v>
      </c>
      <c r="I25" s="187">
        <v>-21.733000000000001</v>
      </c>
      <c r="J25" s="188">
        <v>14.127216666666664</v>
      </c>
      <c r="K25" s="188">
        <v>47.237096049382721</v>
      </c>
    </row>
    <row r="26" spans="1:11" x14ac:dyDescent="0.2">
      <c r="A26" s="187" t="s">
        <v>111</v>
      </c>
      <c r="B26" s="187">
        <v>25</v>
      </c>
      <c r="C26" s="187" t="s">
        <v>170</v>
      </c>
      <c r="D26" s="187" t="s">
        <v>171</v>
      </c>
      <c r="E26" s="187">
        <v>0.83499999999999996</v>
      </c>
      <c r="F26" s="187">
        <v>3247</v>
      </c>
      <c r="G26" s="187">
        <v>13.89</v>
      </c>
      <c r="H26" s="187">
        <v>6125</v>
      </c>
      <c r="I26" s="187">
        <v>-22.303000000000001</v>
      </c>
      <c r="J26" s="188">
        <v>13.543417365269461</v>
      </c>
      <c r="K26" s="188">
        <v>49.434240119760481</v>
      </c>
    </row>
    <row r="27" spans="1:11" x14ac:dyDescent="0.2">
      <c r="A27" s="187" t="s">
        <v>111</v>
      </c>
      <c r="B27" s="187">
        <v>26</v>
      </c>
      <c r="C27" s="187" t="s">
        <v>172</v>
      </c>
      <c r="D27" s="187" t="s">
        <v>173</v>
      </c>
      <c r="E27" s="187">
        <v>0.82799999999999996</v>
      </c>
      <c r="F27" s="187">
        <v>3249</v>
      </c>
      <c r="G27" s="187">
        <v>13.551</v>
      </c>
      <c r="H27" s="187">
        <v>6091</v>
      </c>
      <c r="I27" s="187">
        <v>-22.106000000000002</v>
      </c>
      <c r="J27" s="188">
        <v>13.675572463768116</v>
      </c>
      <c r="K27" s="188">
        <v>49.549100724637682</v>
      </c>
    </row>
    <row r="28" spans="1:11" x14ac:dyDescent="0.2">
      <c r="A28" s="187" t="s">
        <v>111</v>
      </c>
      <c r="B28" s="187">
        <v>27</v>
      </c>
      <c r="C28" s="187" t="s">
        <v>174</v>
      </c>
      <c r="D28" s="187" t="s">
        <v>175</v>
      </c>
      <c r="E28" s="187">
        <v>0.82299999999999995</v>
      </c>
      <c r="F28" s="187">
        <v>3282</v>
      </c>
      <c r="G28" s="187">
        <v>13.856</v>
      </c>
      <c r="H28" s="187">
        <v>5999</v>
      </c>
      <c r="I28" s="187">
        <v>-22.042999999999999</v>
      </c>
      <c r="J28" s="188">
        <v>13.918540097205344</v>
      </c>
      <c r="K28" s="188">
        <v>49.181862089914944</v>
      </c>
    </row>
    <row r="29" spans="1:11" x14ac:dyDescent="0.2">
      <c r="A29" s="187" t="s">
        <v>111</v>
      </c>
      <c r="B29" s="187">
        <v>28</v>
      </c>
      <c r="C29" s="187" t="s">
        <v>176</v>
      </c>
      <c r="D29" s="187" t="s">
        <v>177</v>
      </c>
      <c r="E29" s="187">
        <v>0.84099999999999997</v>
      </c>
      <c r="F29" s="187">
        <v>3469</v>
      </c>
      <c r="G29" s="187">
        <v>13.516999999999999</v>
      </c>
      <c r="H29" s="187">
        <v>6067</v>
      </c>
      <c r="I29" s="187">
        <v>-21.655000000000001</v>
      </c>
      <c r="J29" s="188">
        <v>14.371614744351962</v>
      </c>
      <c r="K29" s="188">
        <v>48.748924375743165</v>
      </c>
    </row>
    <row r="30" spans="1:11" x14ac:dyDescent="0.2">
      <c r="A30" s="187" t="s">
        <v>111</v>
      </c>
      <c r="B30" s="187">
        <v>29</v>
      </c>
      <c r="C30" s="187" t="s">
        <v>178</v>
      </c>
      <c r="D30" s="187" t="s">
        <v>179</v>
      </c>
      <c r="E30" s="187">
        <v>0.84299999999999997</v>
      </c>
      <c r="F30" s="187">
        <v>3388</v>
      </c>
      <c r="G30" s="187">
        <v>13.539</v>
      </c>
      <c r="H30" s="187">
        <v>6024</v>
      </c>
      <c r="I30" s="187">
        <v>-21.82</v>
      </c>
      <c r="J30" s="188">
        <v>14.017842823250296</v>
      </c>
      <c r="K30" s="188">
        <v>48.1862521945433</v>
      </c>
    </row>
    <row r="31" spans="1:11" x14ac:dyDescent="0.2">
      <c r="A31" s="187" t="s">
        <v>111</v>
      </c>
      <c r="B31" s="187">
        <v>30</v>
      </c>
      <c r="C31" s="187" t="s">
        <v>180</v>
      </c>
      <c r="D31" s="187" t="s">
        <v>181</v>
      </c>
      <c r="E31" s="187">
        <v>0.83399999999999996</v>
      </c>
      <c r="F31" s="187">
        <v>3361</v>
      </c>
      <c r="G31" s="187">
        <v>13.651</v>
      </c>
      <c r="H31" s="187">
        <v>6134</v>
      </c>
      <c r="I31" s="187">
        <v>-22.152000000000001</v>
      </c>
      <c r="J31" s="188">
        <v>14.029302757793763</v>
      </c>
      <c r="K31" s="188">
        <v>49.582638249400482</v>
      </c>
    </row>
    <row r="32" spans="1:11" x14ac:dyDescent="0.2">
      <c r="A32" s="187" t="s">
        <v>111</v>
      </c>
      <c r="B32" s="187">
        <v>31</v>
      </c>
      <c r="C32" s="187" t="s">
        <v>182</v>
      </c>
      <c r="D32" s="187" t="s">
        <v>183</v>
      </c>
      <c r="E32" s="187">
        <v>0.84899999999999998</v>
      </c>
      <c r="F32" s="187">
        <v>3219</v>
      </c>
      <c r="G32" s="187">
        <v>13.941000000000001</v>
      </c>
      <c r="H32" s="187">
        <v>6193</v>
      </c>
      <c r="I32" s="187">
        <v>-22.402999999999999</v>
      </c>
      <c r="J32" s="188">
        <v>13.240998233215548</v>
      </c>
      <c r="K32" s="188">
        <v>49.225471378091875</v>
      </c>
    </row>
    <row r="33" spans="1:15" x14ac:dyDescent="0.2">
      <c r="A33" s="187" t="s">
        <v>111</v>
      </c>
      <c r="B33" s="187">
        <v>32</v>
      </c>
      <c r="C33" s="187" t="s">
        <v>184</v>
      </c>
      <c r="D33" s="187" t="s">
        <v>185</v>
      </c>
      <c r="E33" s="187">
        <v>0.84799999999999998</v>
      </c>
      <c r="F33" s="187">
        <v>3491</v>
      </c>
      <c r="G33" s="187">
        <v>13.673999999999999</v>
      </c>
      <c r="H33" s="187">
        <v>5971</v>
      </c>
      <c r="I33" s="187">
        <v>-21.539000000000001</v>
      </c>
      <c r="J33" s="188">
        <v>14.348552476415094</v>
      </c>
      <c r="K33" s="188">
        <v>47.549824174528304</v>
      </c>
    </row>
    <row r="34" spans="1:15" x14ac:dyDescent="0.2">
      <c r="A34" s="187" t="s">
        <v>111</v>
      </c>
      <c r="B34" s="187">
        <v>33</v>
      </c>
      <c r="C34" s="187" t="s">
        <v>184</v>
      </c>
      <c r="D34" s="187" t="s">
        <v>186</v>
      </c>
      <c r="E34" s="187">
        <v>0.82799999999999996</v>
      </c>
      <c r="F34" s="187">
        <v>3409</v>
      </c>
      <c r="G34" s="187">
        <v>13.621</v>
      </c>
      <c r="H34" s="187">
        <v>5840</v>
      </c>
      <c r="I34" s="187">
        <v>-21.542999999999999</v>
      </c>
      <c r="J34" s="188">
        <v>14.365091183574879</v>
      </c>
      <c r="K34" s="188">
        <v>47.502825241545892</v>
      </c>
    </row>
    <row r="35" spans="1:15" x14ac:dyDescent="0.2">
      <c r="A35" s="187" t="s">
        <v>111</v>
      </c>
      <c r="B35" s="187">
        <v>34</v>
      </c>
      <c r="C35" s="187" t="s">
        <v>97</v>
      </c>
      <c r="D35" s="187" t="s">
        <v>367</v>
      </c>
      <c r="E35" s="187">
        <v>0.80300000000000005</v>
      </c>
      <c r="F35" s="187">
        <v>2155</v>
      </c>
      <c r="G35" s="187">
        <v>-2.0110000000000001</v>
      </c>
      <c r="H35" s="187">
        <v>4839</v>
      </c>
      <c r="I35" s="187">
        <v>-19.045999999999999</v>
      </c>
      <c r="J35" s="188">
        <v>9.4721755915317551</v>
      </c>
      <c r="K35" s="188">
        <v>40.347353300124524</v>
      </c>
    </row>
    <row r="36" spans="1:15" x14ac:dyDescent="0.2">
      <c r="A36" s="187" t="s">
        <v>111</v>
      </c>
      <c r="B36" s="187">
        <v>35</v>
      </c>
      <c r="C36" s="187" t="s">
        <v>98</v>
      </c>
      <c r="D36" s="187" t="s">
        <v>367</v>
      </c>
      <c r="E36" s="187">
        <v>0.79100000000000004</v>
      </c>
      <c r="F36" s="187">
        <v>2120</v>
      </c>
      <c r="G36" s="187">
        <v>-2.09</v>
      </c>
      <c r="H36" s="187">
        <v>4770</v>
      </c>
      <c r="I36" s="187">
        <v>-19.007999999999999</v>
      </c>
      <c r="J36" s="188">
        <v>9.4602477876106175</v>
      </c>
      <c r="K36" s="188">
        <v>40.31514007585335</v>
      </c>
    </row>
    <row r="37" spans="1:15" x14ac:dyDescent="0.2">
      <c r="A37" s="187" t="s">
        <v>111</v>
      </c>
      <c r="B37" s="187">
        <v>36</v>
      </c>
      <c r="C37" s="187" t="s">
        <v>105</v>
      </c>
      <c r="D37" s="187" t="s">
        <v>368</v>
      </c>
      <c r="E37" s="187">
        <v>0.74099999999999999</v>
      </c>
      <c r="F37" s="187">
        <v>2160</v>
      </c>
      <c r="G37" s="187">
        <v>30.645</v>
      </c>
      <c r="H37" s="187">
        <v>4823</v>
      </c>
      <c r="I37" s="187">
        <v>33.676000000000002</v>
      </c>
      <c r="J37" s="188">
        <v>10.344373144399459</v>
      </c>
      <c r="K37" s="188">
        <v>43.736075573549257</v>
      </c>
    </row>
    <row r="38" spans="1:15" x14ac:dyDescent="0.2">
      <c r="A38" s="187" t="s">
        <v>111</v>
      </c>
      <c r="B38" s="187">
        <v>37</v>
      </c>
      <c r="C38" s="187" t="s">
        <v>106</v>
      </c>
      <c r="D38" s="187" t="s">
        <v>368</v>
      </c>
      <c r="E38" s="187">
        <v>0.84499999999999997</v>
      </c>
      <c r="F38" s="187">
        <v>2457</v>
      </c>
      <c r="G38" s="187">
        <v>30.588999999999999</v>
      </c>
      <c r="H38" s="187">
        <v>5456</v>
      </c>
      <c r="I38" s="187">
        <v>33.698</v>
      </c>
      <c r="J38" s="188">
        <v>10.294347337278104</v>
      </c>
      <c r="K38" s="188">
        <v>43.636143786982252</v>
      </c>
    </row>
    <row r="39" spans="1:15" x14ac:dyDescent="0.2">
      <c r="A39" s="187" t="s">
        <v>111</v>
      </c>
      <c r="B39" s="187">
        <v>38</v>
      </c>
      <c r="C39" s="187" t="s">
        <v>114</v>
      </c>
      <c r="D39" s="187" t="s">
        <v>140</v>
      </c>
      <c r="E39" s="187">
        <v>0.70699999999999996</v>
      </c>
      <c r="F39" s="187">
        <v>2624</v>
      </c>
      <c r="G39" s="187">
        <v>9.4</v>
      </c>
      <c r="H39" s="187">
        <v>5239</v>
      </c>
      <c r="I39" s="187">
        <v>-8.532</v>
      </c>
      <c r="J39" s="188">
        <v>13.020094059405944</v>
      </c>
      <c r="K39" s="188">
        <v>49.645790806223488</v>
      </c>
    </row>
    <row r="40" spans="1:15" x14ac:dyDescent="0.2">
      <c r="A40" s="192" t="s">
        <v>111</v>
      </c>
      <c r="B40" s="192">
        <v>39</v>
      </c>
      <c r="C40" s="192" t="s">
        <v>393</v>
      </c>
      <c r="D40" s="192" t="s">
        <v>140</v>
      </c>
      <c r="E40" s="192">
        <v>0.755</v>
      </c>
      <c r="F40" s="193"/>
      <c r="G40" s="193"/>
      <c r="H40" s="192"/>
      <c r="I40" s="192"/>
      <c r="J40" s="194"/>
      <c r="K40" s="194"/>
      <c r="L40" s="193" t="s">
        <v>394</v>
      </c>
      <c r="M40" s="193"/>
    </row>
    <row r="41" spans="1:15" x14ac:dyDescent="0.2">
      <c r="A41" s="187" t="s">
        <v>111</v>
      </c>
      <c r="B41" s="187">
        <v>40</v>
      </c>
      <c r="C41" s="187" t="s">
        <v>187</v>
      </c>
      <c r="D41" s="187" t="s">
        <v>188</v>
      </c>
      <c r="E41" s="187">
        <v>0.82199999999999995</v>
      </c>
      <c r="F41" s="187">
        <v>3064</v>
      </c>
      <c r="G41" s="187">
        <v>14.074</v>
      </c>
      <c r="H41" s="187">
        <v>5988</v>
      </c>
      <c r="I41" s="187">
        <v>-22.425000000000001</v>
      </c>
      <c r="J41" s="188">
        <v>13.039121046228711</v>
      </c>
      <c r="K41" s="188">
        <v>49.279897080291974</v>
      </c>
    </row>
    <row r="42" spans="1:15" x14ac:dyDescent="0.2">
      <c r="A42" s="187" t="s">
        <v>111</v>
      </c>
      <c r="B42" s="187">
        <v>41</v>
      </c>
      <c r="C42" s="187" t="s">
        <v>189</v>
      </c>
      <c r="D42" s="187" t="s">
        <v>190</v>
      </c>
      <c r="E42" s="187">
        <v>0.82399999999999995</v>
      </c>
      <c r="F42" s="187">
        <v>3166</v>
      </c>
      <c r="G42" s="187">
        <v>13.725</v>
      </c>
      <c r="H42" s="187">
        <v>6123</v>
      </c>
      <c r="I42" s="187">
        <v>-22.495000000000001</v>
      </c>
      <c r="J42" s="188">
        <v>13.401330703883495</v>
      </c>
      <c r="K42" s="188">
        <v>50.028431674757293</v>
      </c>
    </row>
    <row r="43" spans="1:15" x14ac:dyDescent="0.2">
      <c r="A43" s="192" t="s">
        <v>111</v>
      </c>
      <c r="B43" s="192">
        <v>42</v>
      </c>
      <c r="C43" s="192" t="s">
        <v>191</v>
      </c>
      <c r="D43" s="192" t="s">
        <v>192</v>
      </c>
      <c r="E43" s="192">
        <v>0.80300000000000005</v>
      </c>
      <c r="F43" s="193">
        <v>6217</v>
      </c>
      <c r="G43" s="193">
        <v>11.678000000000001</v>
      </c>
      <c r="H43" s="193">
        <v>10802</v>
      </c>
      <c r="I43" s="193">
        <v>-15.375</v>
      </c>
      <c r="J43" s="194">
        <v>26.299810709838106</v>
      </c>
      <c r="K43" s="194">
        <v>94.74156612702366</v>
      </c>
    </row>
    <row r="44" spans="1:15" x14ac:dyDescent="0.2">
      <c r="A44" s="187" t="s">
        <v>111</v>
      </c>
      <c r="B44" s="187">
        <v>43</v>
      </c>
      <c r="C44" s="187" t="s">
        <v>193</v>
      </c>
      <c r="D44" s="187" t="s">
        <v>194</v>
      </c>
      <c r="E44" s="187">
        <v>0.83799999999999997</v>
      </c>
      <c r="F44" s="191">
        <v>3403</v>
      </c>
      <c r="G44" s="191">
        <v>13.513999999999999</v>
      </c>
      <c r="H44" s="191">
        <v>5934</v>
      </c>
      <c r="I44" s="191">
        <v>-21.695</v>
      </c>
      <c r="J44" s="188">
        <v>14.186131264916465</v>
      </c>
      <c r="K44" s="188">
        <v>47.727381264916474</v>
      </c>
    </row>
    <row r="45" spans="1:15" x14ac:dyDescent="0.2">
      <c r="A45" s="187" t="s">
        <v>111</v>
      </c>
      <c r="B45" s="187">
        <v>44</v>
      </c>
      <c r="C45" s="187" t="s">
        <v>195</v>
      </c>
      <c r="D45" s="187" t="s">
        <v>196</v>
      </c>
      <c r="E45" s="187">
        <v>0.80200000000000005</v>
      </c>
      <c r="F45" s="191">
        <v>3244</v>
      </c>
      <c r="G45" s="191">
        <v>12.808999999999999</v>
      </c>
      <c r="H45" s="191">
        <v>5799</v>
      </c>
      <c r="I45" s="191">
        <v>-21.791</v>
      </c>
      <c r="J45" s="188">
        <v>14.171584788029923</v>
      </c>
      <c r="K45" s="188">
        <v>48.797465087281793</v>
      </c>
    </row>
    <row r="46" spans="1:15" x14ac:dyDescent="0.2">
      <c r="A46" s="195" t="s">
        <v>111</v>
      </c>
      <c r="B46" s="195">
        <v>45</v>
      </c>
      <c r="C46" s="195" t="s">
        <v>197</v>
      </c>
      <c r="D46" s="195" t="s">
        <v>198</v>
      </c>
      <c r="E46" s="195">
        <v>0.80900000000000005</v>
      </c>
      <c r="F46" s="191">
        <v>3091</v>
      </c>
      <c r="G46" s="191">
        <v>13.294</v>
      </c>
      <c r="H46" s="191">
        <v>5957</v>
      </c>
      <c r="I46" s="191">
        <v>-22.454000000000001</v>
      </c>
      <c r="J46" s="190">
        <v>13.382295426452407</v>
      </c>
      <c r="K46" s="190">
        <v>49.706765018541404</v>
      </c>
      <c r="L46" s="196" t="s">
        <v>362</v>
      </c>
      <c r="M46" s="196"/>
      <c r="N46" s="196"/>
      <c r="O46" s="196"/>
    </row>
    <row r="47" spans="1:15" x14ac:dyDescent="0.2">
      <c r="A47" s="187" t="s">
        <v>111</v>
      </c>
      <c r="B47" s="187">
        <v>46</v>
      </c>
      <c r="C47" s="187" t="s">
        <v>199</v>
      </c>
      <c r="D47" s="187" t="s">
        <v>200</v>
      </c>
      <c r="E47" s="187">
        <v>0.81299999999999994</v>
      </c>
      <c r="F47" s="191">
        <v>2512</v>
      </c>
      <c r="G47" s="191">
        <v>14.377000000000001</v>
      </c>
      <c r="H47" s="191">
        <v>6510</v>
      </c>
      <c r="I47" s="191">
        <v>-23.382999999999999</v>
      </c>
      <c r="J47" s="188">
        <v>10.836299507995079</v>
      </c>
      <c r="K47" s="188">
        <v>54.166421156211563</v>
      </c>
    </row>
    <row r="48" spans="1:15" x14ac:dyDescent="0.2">
      <c r="A48" s="187" t="s">
        <v>111</v>
      </c>
      <c r="B48" s="187">
        <v>47</v>
      </c>
      <c r="C48" s="187" t="s">
        <v>201</v>
      </c>
      <c r="D48" s="187" t="s">
        <v>202</v>
      </c>
      <c r="E48" s="187">
        <v>0.83899999999999997</v>
      </c>
      <c r="F48" s="191">
        <v>2916</v>
      </c>
      <c r="G48" s="191">
        <v>13.638999999999999</v>
      </c>
      <c r="H48" s="191">
        <v>6553</v>
      </c>
      <c r="I48" s="191">
        <v>-22.731000000000002</v>
      </c>
      <c r="J48" s="188">
        <v>12.150591775923719</v>
      </c>
      <c r="K48" s="188">
        <v>52.911580214541118</v>
      </c>
    </row>
    <row r="49" spans="1:11" x14ac:dyDescent="0.2">
      <c r="A49" s="187" t="s">
        <v>111</v>
      </c>
      <c r="B49" s="187">
        <v>48</v>
      </c>
      <c r="C49" s="187" t="s">
        <v>203</v>
      </c>
      <c r="D49" s="187" t="s">
        <v>204</v>
      </c>
      <c r="E49" s="187">
        <v>0.80300000000000005</v>
      </c>
      <c r="F49" s="191">
        <v>2173</v>
      </c>
      <c r="G49" s="191">
        <v>13.801</v>
      </c>
      <c r="H49" s="191">
        <v>6454</v>
      </c>
      <c r="I49" s="191">
        <v>-24.844000000000001</v>
      </c>
      <c r="J49" s="188">
        <v>9.5214028642590272</v>
      </c>
      <c r="K49" s="188">
        <v>54.334016313823156</v>
      </c>
    </row>
    <row r="50" spans="1:11" x14ac:dyDescent="0.2">
      <c r="A50" s="187" t="s">
        <v>111</v>
      </c>
      <c r="B50" s="187">
        <v>49</v>
      </c>
      <c r="C50" s="187" t="s">
        <v>205</v>
      </c>
      <c r="D50" s="187" t="s">
        <v>206</v>
      </c>
      <c r="E50" s="187">
        <v>0.82799999999999996</v>
      </c>
      <c r="F50" s="191">
        <v>3243</v>
      </c>
      <c r="G50" s="191">
        <v>13.285</v>
      </c>
      <c r="H50" s="191">
        <v>6081</v>
      </c>
      <c r="I50" s="191">
        <v>-22.131</v>
      </c>
      <c r="J50" s="188">
        <v>13.702603864734296</v>
      </c>
      <c r="K50" s="188">
        <v>49.551884299516907</v>
      </c>
    </row>
    <row r="51" spans="1:11" x14ac:dyDescent="0.2">
      <c r="A51" s="187" t="s">
        <v>111</v>
      </c>
      <c r="B51" s="187">
        <v>50</v>
      </c>
      <c r="C51" s="187" t="s">
        <v>207</v>
      </c>
      <c r="D51" s="187" t="s">
        <v>208</v>
      </c>
      <c r="E51" s="187">
        <v>0.84299999999999997</v>
      </c>
      <c r="F51" s="191">
        <v>3114</v>
      </c>
      <c r="G51" s="191">
        <v>13.351000000000001</v>
      </c>
      <c r="H51" s="191">
        <v>6415</v>
      </c>
      <c r="I51" s="191">
        <v>-23.253</v>
      </c>
      <c r="J51" s="188">
        <v>12.90829240806643</v>
      </c>
      <c r="K51" s="188">
        <v>51.494788493475681</v>
      </c>
    </row>
    <row r="52" spans="1:11" x14ac:dyDescent="0.2">
      <c r="A52" s="187" t="s">
        <v>111</v>
      </c>
      <c r="B52" s="187">
        <v>51</v>
      </c>
      <c r="C52" s="187" t="s">
        <v>209</v>
      </c>
      <c r="D52" s="187" t="s">
        <v>210</v>
      </c>
      <c r="E52" s="187">
        <v>0.84499999999999997</v>
      </c>
      <c r="F52" s="191">
        <v>3356</v>
      </c>
      <c r="G52" s="191">
        <v>13.862</v>
      </c>
      <c r="H52" s="191">
        <v>6188</v>
      </c>
      <c r="I52" s="191">
        <v>-22.15</v>
      </c>
      <c r="J52" s="188">
        <v>13.897298224852072</v>
      </c>
      <c r="K52" s="188">
        <v>49.548842248520707</v>
      </c>
    </row>
    <row r="53" spans="1:11" x14ac:dyDescent="0.2">
      <c r="A53" s="187" t="s">
        <v>111</v>
      </c>
      <c r="B53" s="187">
        <v>52</v>
      </c>
      <c r="C53" s="187" t="s">
        <v>211</v>
      </c>
      <c r="D53" s="187" t="s">
        <v>212</v>
      </c>
      <c r="E53" s="187">
        <v>0.83799999999999997</v>
      </c>
      <c r="F53" s="191">
        <v>3330</v>
      </c>
      <c r="G53" s="191">
        <v>13.747</v>
      </c>
      <c r="H53" s="191">
        <v>6089</v>
      </c>
      <c r="I53" s="191">
        <v>-21.640999999999998</v>
      </c>
      <c r="J53" s="188">
        <v>13.883287589498808</v>
      </c>
      <c r="K53" s="188">
        <v>49.009391885441531</v>
      </c>
    </row>
    <row r="54" spans="1:11" x14ac:dyDescent="0.2">
      <c r="A54" s="187" t="s">
        <v>111</v>
      </c>
      <c r="B54" s="187">
        <v>53</v>
      </c>
      <c r="C54" s="187" t="s">
        <v>213</v>
      </c>
      <c r="D54" s="187" t="s">
        <v>214</v>
      </c>
      <c r="E54" s="187">
        <v>0.82299999999999995</v>
      </c>
      <c r="F54" s="191">
        <v>3174</v>
      </c>
      <c r="G54" s="191">
        <v>13.590999999999999</v>
      </c>
      <c r="H54" s="191">
        <v>6156</v>
      </c>
      <c r="I54" s="191">
        <v>-21.363</v>
      </c>
      <c r="J54" s="188">
        <v>13.492402187120293</v>
      </c>
      <c r="K54" s="188">
        <v>50.510342648845686</v>
      </c>
    </row>
    <row r="55" spans="1:11" x14ac:dyDescent="0.2">
      <c r="A55" s="187" t="s">
        <v>111</v>
      </c>
      <c r="B55" s="187">
        <v>54</v>
      </c>
      <c r="C55" s="187" t="s">
        <v>215</v>
      </c>
      <c r="D55" s="187" t="s">
        <v>216</v>
      </c>
      <c r="E55" s="187">
        <v>0.82599999999999996</v>
      </c>
      <c r="F55" s="191">
        <v>2924</v>
      </c>
      <c r="G55" s="191">
        <v>13.727</v>
      </c>
      <c r="H55" s="191">
        <v>6328</v>
      </c>
      <c r="I55" s="191">
        <v>-21.100999999999999</v>
      </c>
      <c r="J55" s="188">
        <v>12.383124697336562</v>
      </c>
      <c r="K55" s="188">
        <v>51.687518280871672</v>
      </c>
    </row>
    <row r="56" spans="1:11" x14ac:dyDescent="0.2">
      <c r="A56" s="187" t="s">
        <v>111</v>
      </c>
      <c r="B56" s="187">
        <v>55</v>
      </c>
      <c r="C56" s="187" t="s">
        <v>217</v>
      </c>
      <c r="D56" s="187" t="s">
        <v>218</v>
      </c>
      <c r="E56" s="187">
        <v>0.80800000000000005</v>
      </c>
      <c r="F56" s="191">
        <v>2209</v>
      </c>
      <c r="G56" s="191">
        <v>12.765000000000001</v>
      </c>
      <c r="H56" s="191">
        <v>6799</v>
      </c>
      <c r="I56" s="191">
        <v>-24.707000000000001</v>
      </c>
      <c r="J56" s="188">
        <v>9.5886992574257413</v>
      </c>
      <c r="K56" s="188">
        <v>56.848483415841578</v>
      </c>
    </row>
    <row r="57" spans="1:11" x14ac:dyDescent="0.2">
      <c r="A57" s="187" t="s">
        <v>111</v>
      </c>
      <c r="B57" s="187">
        <v>56</v>
      </c>
      <c r="C57" s="187" t="s">
        <v>219</v>
      </c>
      <c r="D57" s="187" t="s">
        <v>220</v>
      </c>
      <c r="E57" s="187">
        <v>0.84699999999999998</v>
      </c>
      <c r="F57" s="191">
        <v>3258</v>
      </c>
      <c r="G57" s="191">
        <v>12.603</v>
      </c>
      <c r="H57" s="191">
        <v>6166</v>
      </c>
      <c r="I57" s="191">
        <v>-21.204999999999998</v>
      </c>
      <c r="J57" s="188">
        <v>13.473861275088547</v>
      </c>
      <c r="K57" s="188">
        <v>49.265174380165291</v>
      </c>
    </row>
    <row r="58" spans="1:11" x14ac:dyDescent="0.2">
      <c r="A58" s="187" t="s">
        <v>111</v>
      </c>
      <c r="B58" s="187">
        <v>57</v>
      </c>
      <c r="C58" s="187" t="s">
        <v>221</v>
      </c>
      <c r="D58" s="187" t="s">
        <v>222</v>
      </c>
      <c r="E58" s="187">
        <v>0.80800000000000005</v>
      </c>
      <c r="F58" s="191">
        <v>3111</v>
      </c>
      <c r="G58" s="191">
        <v>13.148</v>
      </c>
      <c r="H58" s="191">
        <v>6122</v>
      </c>
      <c r="I58" s="191">
        <v>-22.838999999999999</v>
      </c>
      <c r="J58" s="188">
        <v>13.473246905940591</v>
      </c>
      <c r="K58" s="188">
        <v>50.967392574257417</v>
      </c>
    </row>
    <row r="59" spans="1:11" x14ac:dyDescent="0.2">
      <c r="A59" s="187" t="s">
        <v>111</v>
      </c>
      <c r="B59" s="187">
        <v>58</v>
      </c>
      <c r="C59" s="187" t="s">
        <v>223</v>
      </c>
      <c r="D59" s="187" t="s">
        <v>224</v>
      </c>
      <c r="E59" s="187">
        <v>0.80900000000000005</v>
      </c>
      <c r="F59" s="191">
        <v>3179</v>
      </c>
      <c r="G59" s="191">
        <v>13.385999999999999</v>
      </c>
      <c r="H59" s="191">
        <v>5954</v>
      </c>
      <c r="I59" s="191">
        <v>-22.169</v>
      </c>
      <c r="J59" s="188">
        <v>13.758690358467243</v>
      </c>
      <c r="K59" s="188">
        <v>49.610256860321385</v>
      </c>
    </row>
    <row r="60" spans="1:11" x14ac:dyDescent="0.2">
      <c r="A60" s="187" t="s">
        <v>111</v>
      </c>
      <c r="B60" s="187">
        <v>59</v>
      </c>
      <c r="C60" s="187" t="s">
        <v>225</v>
      </c>
      <c r="D60" s="187" t="s">
        <v>226</v>
      </c>
      <c r="E60" s="187">
        <v>0.82799999999999996</v>
      </c>
      <c r="F60" s="191">
        <v>3226</v>
      </c>
      <c r="G60" s="191">
        <v>13.193</v>
      </c>
      <c r="H60" s="191">
        <v>6152</v>
      </c>
      <c r="I60" s="191">
        <v>-22.495999999999999</v>
      </c>
      <c r="J60" s="188">
        <v>13.6245615942029</v>
      </c>
      <c r="K60" s="188">
        <v>50.183059903381647</v>
      </c>
    </row>
    <row r="61" spans="1:11" x14ac:dyDescent="0.2">
      <c r="A61" s="187" t="s">
        <v>111</v>
      </c>
      <c r="B61" s="187">
        <v>60</v>
      </c>
      <c r="C61" s="187" t="s">
        <v>225</v>
      </c>
      <c r="D61" s="187" t="s">
        <v>227</v>
      </c>
      <c r="E61" s="187">
        <v>0.83699999999999997</v>
      </c>
      <c r="F61" s="191">
        <v>3209</v>
      </c>
      <c r="G61" s="191">
        <v>13.201000000000001</v>
      </c>
      <c r="H61" s="191">
        <v>6222</v>
      </c>
      <c r="I61" s="191">
        <v>-22.585000000000001</v>
      </c>
      <c r="J61" s="188">
        <v>13.423069892473116</v>
      </c>
      <c r="K61" s="188">
        <v>50.263371206690564</v>
      </c>
    </row>
    <row r="62" spans="1:11" x14ac:dyDescent="0.2">
      <c r="A62" s="187" t="s">
        <v>111</v>
      </c>
      <c r="B62" s="187">
        <v>61</v>
      </c>
      <c r="C62" s="187" t="s">
        <v>228</v>
      </c>
      <c r="D62" s="187" t="s">
        <v>229</v>
      </c>
      <c r="E62" s="187">
        <v>0.84799999999999998</v>
      </c>
      <c r="F62" s="191">
        <v>3364</v>
      </c>
      <c r="G62" s="191">
        <v>13.255000000000001</v>
      </c>
      <c r="H62" s="191">
        <v>6215</v>
      </c>
      <c r="I62" s="191">
        <v>-22.358000000000001</v>
      </c>
      <c r="J62" s="188">
        <v>13.882402712264152</v>
      </c>
      <c r="K62" s="188">
        <v>49.54410129716981</v>
      </c>
    </row>
    <row r="63" spans="1:11" x14ac:dyDescent="0.2">
      <c r="A63" s="187" t="s">
        <v>111</v>
      </c>
      <c r="B63" s="187">
        <v>62</v>
      </c>
      <c r="C63" s="187" t="s">
        <v>230</v>
      </c>
      <c r="D63" s="187" t="s">
        <v>231</v>
      </c>
      <c r="E63" s="187">
        <v>0.81299999999999994</v>
      </c>
      <c r="F63" s="191">
        <v>3004</v>
      </c>
      <c r="G63" s="191">
        <v>13.106999999999999</v>
      </c>
      <c r="H63" s="191">
        <v>6038</v>
      </c>
      <c r="I63" s="191">
        <v>-23.018000000000001</v>
      </c>
      <c r="J63" s="188">
        <v>12.968774907749077</v>
      </c>
      <c r="K63" s="188">
        <v>50.277248339483407</v>
      </c>
    </row>
    <row r="64" spans="1:11" x14ac:dyDescent="0.2">
      <c r="A64" s="187" t="s">
        <v>111</v>
      </c>
      <c r="B64" s="187">
        <v>63</v>
      </c>
      <c r="C64" s="187" t="s">
        <v>232</v>
      </c>
      <c r="D64" s="187" t="s">
        <v>233</v>
      </c>
      <c r="E64" s="187">
        <v>0.82199999999999995</v>
      </c>
      <c r="F64" s="191">
        <v>2417</v>
      </c>
      <c r="G64" s="191">
        <v>13.352</v>
      </c>
      <c r="H64" s="191">
        <v>6806</v>
      </c>
      <c r="I64" s="191">
        <v>-22.893000000000001</v>
      </c>
      <c r="J64" s="188">
        <v>10.303513990267641</v>
      </c>
      <c r="K64" s="188">
        <v>56.050597566909978</v>
      </c>
    </row>
    <row r="65" spans="1:11" x14ac:dyDescent="0.2">
      <c r="A65" s="187" t="s">
        <v>111</v>
      </c>
      <c r="B65" s="187">
        <v>64</v>
      </c>
      <c r="C65" s="187" t="s">
        <v>99</v>
      </c>
      <c r="D65" s="187" t="s">
        <v>367</v>
      </c>
      <c r="E65" s="187">
        <v>0.80200000000000005</v>
      </c>
      <c r="F65" s="191">
        <v>2141</v>
      </c>
      <c r="G65" s="191">
        <v>-1.994</v>
      </c>
      <c r="H65" s="191">
        <v>4801</v>
      </c>
      <c r="I65" s="191">
        <v>-19.071999999999999</v>
      </c>
      <c r="J65" s="188">
        <v>9.4716078553615954</v>
      </c>
      <c r="K65" s="188">
        <v>40.16991184538653</v>
      </c>
    </row>
    <row r="66" spans="1:11" x14ac:dyDescent="0.2">
      <c r="A66" s="187" t="s">
        <v>111</v>
      </c>
      <c r="B66" s="187">
        <v>65</v>
      </c>
      <c r="C66" s="187" t="s">
        <v>100</v>
      </c>
      <c r="D66" s="187" t="s">
        <v>367</v>
      </c>
      <c r="E66" s="187">
        <v>0.74</v>
      </c>
      <c r="F66" s="191">
        <v>1974</v>
      </c>
      <c r="G66" s="191">
        <v>-1.8839999999999999</v>
      </c>
      <c r="H66" s="191">
        <v>4431</v>
      </c>
      <c r="I66" s="191">
        <v>-19.062000000000001</v>
      </c>
      <c r="J66" s="188">
        <v>9.5060993243243228</v>
      </c>
      <c r="K66" s="188">
        <v>40.180302027027025</v>
      </c>
    </row>
    <row r="67" spans="1:11" x14ac:dyDescent="0.2">
      <c r="A67" s="187" t="s">
        <v>111</v>
      </c>
      <c r="B67" s="187">
        <v>66</v>
      </c>
      <c r="C67" s="187" t="s">
        <v>107</v>
      </c>
      <c r="D67" s="187" t="s">
        <v>368</v>
      </c>
      <c r="E67" s="187">
        <v>0.83199999999999996</v>
      </c>
      <c r="F67" s="191">
        <v>2401</v>
      </c>
      <c r="G67" s="191">
        <v>30.393999999999998</v>
      </c>
      <c r="H67" s="191">
        <v>5355</v>
      </c>
      <c r="I67" s="191">
        <v>33.759</v>
      </c>
      <c r="J67" s="188">
        <v>10.227618990384615</v>
      </c>
      <c r="K67" s="188">
        <v>43.437383653846155</v>
      </c>
    </row>
    <row r="68" spans="1:11" x14ac:dyDescent="0.2">
      <c r="A68" s="187" t="s">
        <v>111</v>
      </c>
      <c r="B68" s="187">
        <v>67</v>
      </c>
      <c r="C68" s="187" t="s">
        <v>108</v>
      </c>
      <c r="D68" s="187" t="s">
        <v>368</v>
      </c>
      <c r="E68" s="187">
        <v>0.77600000000000002</v>
      </c>
      <c r="F68" s="191">
        <v>2242</v>
      </c>
      <c r="G68" s="191">
        <v>30.456</v>
      </c>
      <c r="H68" s="191">
        <v>5019</v>
      </c>
      <c r="I68" s="191">
        <v>33.685000000000002</v>
      </c>
      <c r="J68" s="188">
        <v>10.280678479381443</v>
      </c>
      <c r="K68" s="188">
        <v>43.563325773195878</v>
      </c>
    </row>
    <row r="69" spans="1:11" x14ac:dyDescent="0.2">
      <c r="A69" s="187" t="s">
        <v>111</v>
      </c>
      <c r="B69" s="187">
        <v>68</v>
      </c>
      <c r="C69" s="187" t="s">
        <v>115</v>
      </c>
      <c r="D69" s="187" t="s">
        <v>140</v>
      </c>
      <c r="E69" s="187">
        <v>0.78900000000000003</v>
      </c>
      <c r="F69" s="191">
        <v>2927</v>
      </c>
      <c r="G69" s="191">
        <v>9.3740000000000006</v>
      </c>
      <c r="H69" s="191">
        <v>5793</v>
      </c>
      <c r="I69" s="191">
        <v>-8.59</v>
      </c>
      <c r="J69" s="188">
        <v>13.007066539923953</v>
      </c>
      <c r="K69" s="188">
        <v>49.424383396704691</v>
      </c>
    </row>
    <row r="70" spans="1:11" x14ac:dyDescent="0.2">
      <c r="A70" s="187" t="s">
        <v>111</v>
      </c>
      <c r="B70" s="187">
        <v>69</v>
      </c>
      <c r="C70" s="187" t="s">
        <v>116</v>
      </c>
      <c r="D70" s="187" t="s">
        <v>140</v>
      </c>
      <c r="E70" s="187">
        <v>0.753</v>
      </c>
      <c r="F70" s="191">
        <v>2770</v>
      </c>
      <c r="G70" s="191">
        <v>9.3030000000000008</v>
      </c>
      <c r="H70" s="191">
        <v>5512</v>
      </c>
      <c r="I70" s="191">
        <v>-8.6210000000000004</v>
      </c>
      <c r="J70" s="188">
        <v>12.948627490039838</v>
      </c>
      <c r="K70" s="188">
        <v>49.406364143426295</v>
      </c>
    </row>
    <row r="71" spans="1:11" x14ac:dyDescent="0.2">
      <c r="A71" s="187" t="s">
        <v>111</v>
      </c>
      <c r="B71" s="187">
        <v>70</v>
      </c>
      <c r="C71" s="187" t="s">
        <v>234</v>
      </c>
      <c r="D71" s="187" t="s">
        <v>235</v>
      </c>
      <c r="E71" s="187">
        <v>0.84399999999999997</v>
      </c>
      <c r="F71" s="191">
        <v>3322</v>
      </c>
      <c r="G71" s="191">
        <v>12.965999999999999</v>
      </c>
      <c r="H71" s="191">
        <v>6271</v>
      </c>
      <c r="I71" s="191">
        <v>-21.01</v>
      </c>
      <c r="J71" s="188">
        <v>13.819450829383886</v>
      </c>
      <c r="K71" s="188">
        <v>50.484138033175356</v>
      </c>
    </row>
    <row r="72" spans="1:11" x14ac:dyDescent="0.2">
      <c r="A72" s="187" t="s">
        <v>111</v>
      </c>
      <c r="B72" s="187">
        <v>71</v>
      </c>
      <c r="C72" s="187" t="s">
        <v>236</v>
      </c>
      <c r="D72" s="187" t="s">
        <v>237</v>
      </c>
      <c r="E72" s="187">
        <v>0.84699999999999998</v>
      </c>
      <c r="F72" s="191">
        <v>3405</v>
      </c>
      <c r="G72" s="191">
        <v>13.571999999999999</v>
      </c>
      <c r="H72" s="191">
        <v>6052</v>
      </c>
      <c r="I72" s="191">
        <v>-22.027000000000001</v>
      </c>
      <c r="J72" s="188">
        <v>14.103586776859506</v>
      </c>
      <c r="K72" s="188">
        <v>48.342029870129878</v>
      </c>
    </row>
    <row r="73" spans="1:11" x14ac:dyDescent="0.2">
      <c r="A73" s="187" t="s">
        <v>111</v>
      </c>
      <c r="B73" s="187">
        <v>72</v>
      </c>
      <c r="C73" s="187" t="s">
        <v>238</v>
      </c>
      <c r="D73" s="187" t="s">
        <v>239</v>
      </c>
      <c r="E73" s="187">
        <v>0.84499999999999997</v>
      </c>
      <c r="F73" s="191">
        <v>3402</v>
      </c>
      <c r="G73" s="191">
        <v>12.999000000000001</v>
      </c>
      <c r="H73" s="191">
        <v>6159</v>
      </c>
      <c r="I73" s="191">
        <v>-20.706</v>
      </c>
      <c r="J73" s="188">
        <v>14.079720710059171</v>
      </c>
      <c r="K73" s="188">
        <v>49.182324497041421</v>
      </c>
    </row>
    <row r="74" spans="1:11" x14ac:dyDescent="0.2">
      <c r="A74" s="187" t="s">
        <v>111</v>
      </c>
      <c r="B74" s="187">
        <v>73</v>
      </c>
      <c r="C74" s="187" t="s">
        <v>240</v>
      </c>
      <c r="D74" s="187" t="s">
        <v>241</v>
      </c>
      <c r="E74" s="187">
        <v>0.83899999999999997</v>
      </c>
      <c r="F74" s="191">
        <v>3538</v>
      </c>
      <c r="G74" s="191">
        <v>13.085000000000001</v>
      </c>
      <c r="H74" s="191">
        <v>5960</v>
      </c>
      <c r="I74" s="191">
        <v>-20.405999999999999</v>
      </c>
      <c r="J74" s="188">
        <v>14.771176400476756</v>
      </c>
      <c r="K74" s="188">
        <v>48.03276638855781</v>
      </c>
    </row>
    <row r="75" spans="1:11" x14ac:dyDescent="0.2">
      <c r="A75" s="187" t="s">
        <v>111</v>
      </c>
      <c r="B75" s="187">
        <v>74</v>
      </c>
      <c r="C75" s="187" t="s">
        <v>242</v>
      </c>
      <c r="D75" s="187" t="s">
        <v>243</v>
      </c>
      <c r="E75" s="187">
        <v>0.82199999999999995</v>
      </c>
      <c r="F75" s="191">
        <v>3274</v>
      </c>
      <c r="G75" s="191">
        <v>12.916</v>
      </c>
      <c r="H75" s="191">
        <v>5971</v>
      </c>
      <c r="I75" s="191">
        <v>-19.006</v>
      </c>
      <c r="J75" s="188">
        <v>13.983562043795622</v>
      </c>
      <c r="K75" s="188">
        <v>49.02789720194648</v>
      </c>
    </row>
    <row r="76" spans="1:11" x14ac:dyDescent="0.2">
      <c r="A76" s="187" t="s">
        <v>363</v>
      </c>
      <c r="B76" s="187">
        <v>75</v>
      </c>
      <c r="C76" s="187" t="s">
        <v>244</v>
      </c>
      <c r="D76" s="187" t="s">
        <v>245</v>
      </c>
      <c r="E76" s="187">
        <v>0.85</v>
      </c>
      <c r="F76" s="191">
        <v>3485</v>
      </c>
      <c r="G76" s="191">
        <v>13.343</v>
      </c>
      <c r="H76" s="191">
        <v>6057</v>
      </c>
      <c r="I76" s="191">
        <v>-22.007000000000001</v>
      </c>
      <c r="J76" s="188">
        <v>14.368941176470587</v>
      </c>
      <c r="K76" s="188">
        <v>48.167004705882356</v>
      </c>
    </row>
    <row r="77" spans="1:11" x14ac:dyDescent="0.2">
      <c r="A77" s="187" t="s">
        <v>363</v>
      </c>
      <c r="B77" s="187">
        <v>76</v>
      </c>
      <c r="C77" s="187" t="s">
        <v>246</v>
      </c>
      <c r="D77" s="187" t="s">
        <v>247</v>
      </c>
      <c r="E77" s="187">
        <v>0.81799999999999995</v>
      </c>
      <c r="F77" s="191">
        <v>2722</v>
      </c>
      <c r="G77" s="191">
        <v>12.725</v>
      </c>
      <c r="H77" s="191">
        <v>6180</v>
      </c>
      <c r="I77" s="191">
        <v>-22.998999999999999</v>
      </c>
      <c r="J77" s="188">
        <v>11.699924816625916</v>
      </c>
      <c r="K77" s="188">
        <v>51.100141564792182</v>
      </c>
    </row>
    <row r="78" spans="1:11" x14ac:dyDescent="0.2">
      <c r="A78" s="187" t="s">
        <v>363</v>
      </c>
      <c r="B78" s="187">
        <v>77</v>
      </c>
      <c r="C78" s="187" t="s">
        <v>248</v>
      </c>
      <c r="D78" s="187" t="s">
        <v>249</v>
      </c>
      <c r="E78" s="187">
        <v>0.81599999999999995</v>
      </c>
      <c r="F78" s="191">
        <v>3235</v>
      </c>
      <c r="G78" s="191">
        <v>13.786</v>
      </c>
      <c r="H78" s="191">
        <v>5941</v>
      </c>
      <c r="I78" s="191">
        <v>-22.451000000000001</v>
      </c>
      <c r="J78" s="188">
        <v>13.914066789215687</v>
      </c>
      <c r="K78" s="188">
        <v>49.127482352941179</v>
      </c>
    </row>
    <row r="79" spans="1:11" x14ac:dyDescent="0.2">
      <c r="A79" s="187" t="s">
        <v>363</v>
      </c>
      <c r="B79" s="187">
        <v>78</v>
      </c>
      <c r="C79" s="187" t="s">
        <v>250</v>
      </c>
      <c r="D79" s="187" t="s">
        <v>251</v>
      </c>
      <c r="E79" s="187">
        <v>0.84799999999999998</v>
      </c>
      <c r="F79" s="191">
        <v>3035</v>
      </c>
      <c r="G79" s="191">
        <v>12.685</v>
      </c>
      <c r="H79" s="191">
        <v>6367</v>
      </c>
      <c r="I79" s="191">
        <v>-22.716000000000001</v>
      </c>
      <c r="J79" s="188">
        <v>12.546106721698113</v>
      </c>
      <c r="K79" s="188">
        <v>50.853121698113213</v>
      </c>
    </row>
    <row r="80" spans="1:11" x14ac:dyDescent="0.2">
      <c r="A80" s="187" t="s">
        <v>363</v>
      </c>
      <c r="B80" s="187">
        <v>79</v>
      </c>
      <c r="C80" s="187" t="s">
        <v>252</v>
      </c>
      <c r="D80" s="187" t="s">
        <v>253</v>
      </c>
      <c r="E80" s="187">
        <v>0.85</v>
      </c>
      <c r="F80" s="191">
        <v>3497</v>
      </c>
      <c r="G80" s="191">
        <v>13.401</v>
      </c>
      <c r="H80" s="191">
        <v>6055</v>
      </c>
      <c r="I80" s="191">
        <v>-21.850999999999999</v>
      </c>
      <c r="J80" s="188">
        <v>14.409075882352941</v>
      </c>
      <c r="K80" s="188">
        <v>48.135822117647059</v>
      </c>
    </row>
    <row r="81" spans="1:11" x14ac:dyDescent="0.2">
      <c r="A81" s="187" t="s">
        <v>363</v>
      </c>
      <c r="B81" s="187">
        <v>80</v>
      </c>
      <c r="C81" s="187" t="s">
        <v>254</v>
      </c>
      <c r="D81" s="187" t="s">
        <v>255</v>
      </c>
      <c r="E81" s="187">
        <v>0.81899999999999995</v>
      </c>
      <c r="F81" s="191">
        <v>3274</v>
      </c>
      <c r="G81" s="191">
        <v>13.718</v>
      </c>
      <c r="H81" s="191">
        <v>5876</v>
      </c>
      <c r="I81" s="191">
        <v>-21.454000000000001</v>
      </c>
      <c r="J81" s="188">
        <v>14.032800366300368</v>
      </c>
      <c r="K81" s="188">
        <v>48.479321733821727</v>
      </c>
    </row>
    <row r="82" spans="1:11" x14ac:dyDescent="0.2">
      <c r="A82" s="187" t="s">
        <v>363</v>
      </c>
      <c r="B82" s="187">
        <v>81</v>
      </c>
      <c r="C82" s="187" t="s">
        <v>256</v>
      </c>
      <c r="D82" s="187" t="s">
        <v>257</v>
      </c>
      <c r="E82" s="187">
        <v>0.82699999999999996</v>
      </c>
      <c r="F82" s="191">
        <v>3321</v>
      </c>
      <c r="G82" s="191">
        <v>13.279</v>
      </c>
      <c r="H82" s="191">
        <v>5994</v>
      </c>
      <c r="I82" s="191">
        <v>-22.331</v>
      </c>
      <c r="J82" s="188">
        <v>14.085192865779925</v>
      </c>
      <c r="K82" s="188">
        <v>48.98752720677146</v>
      </c>
    </row>
    <row r="83" spans="1:11" x14ac:dyDescent="0.2">
      <c r="A83" s="187" t="s">
        <v>363</v>
      </c>
      <c r="B83" s="187">
        <v>82</v>
      </c>
      <c r="C83" s="187" t="s">
        <v>258</v>
      </c>
      <c r="D83" s="187" t="s">
        <v>259</v>
      </c>
      <c r="E83" s="187">
        <v>0.82599999999999996</v>
      </c>
      <c r="F83" s="191">
        <v>3313</v>
      </c>
      <c r="G83" s="191">
        <v>12.5</v>
      </c>
      <c r="H83" s="191">
        <v>5889</v>
      </c>
      <c r="I83" s="191">
        <v>-21.533000000000001</v>
      </c>
      <c r="J83" s="188">
        <v>14.080392857142856</v>
      </c>
      <c r="K83" s="188">
        <v>48.233108595641653</v>
      </c>
    </row>
    <row r="84" spans="1:11" x14ac:dyDescent="0.2">
      <c r="A84" s="187" t="s">
        <v>363</v>
      </c>
      <c r="B84" s="187">
        <v>83</v>
      </c>
      <c r="C84" s="187" t="s">
        <v>260</v>
      </c>
      <c r="D84" s="187" t="s">
        <v>261</v>
      </c>
      <c r="E84" s="187">
        <v>0.81799999999999995</v>
      </c>
      <c r="F84" s="191">
        <v>3153</v>
      </c>
      <c r="G84" s="191">
        <v>12.335000000000001</v>
      </c>
      <c r="H84" s="191">
        <v>6057</v>
      </c>
      <c r="I84" s="191">
        <v>-22.503</v>
      </c>
      <c r="J84" s="188">
        <v>13.532948655256725</v>
      </c>
      <c r="K84" s="188">
        <v>50.049175305623471</v>
      </c>
    </row>
    <row r="85" spans="1:11" x14ac:dyDescent="0.2">
      <c r="A85" s="187" t="s">
        <v>363</v>
      </c>
      <c r="B85" s="187">
        <v>84</v>
      </c>
      <c r="C85" s="187" t="s">
        <v>262</v>
      </c>
      <c r="D85" s="187" t="s">
        <v>263</v>
      </c>
      <c r="E85" s="187">
        <v>0.82699999999999996</v>
      </c>
      <c r="F85" s="191">
        <v>3324</v>
      </c>
      <c r="G85" s="191">
        <v>13.571</v>
      </c>
      <c r="H85" s="191">
        <v>5939</v>
      </c>
      <c r="I85" s="191">
        <v>-22.38</v>
      </c>
      <c r="J85" s="188">
        <v>14.12818984280532</v>
      </c>
      <c r="K85" s="188">
        <v>48.670164328899631</v>
      </c>
    </row>
    <row r="86" spans="1:11" x14ac:dyDescent="0.2">
      <c r="A86" s="187" t="s">
        <v>363</v>
      </c>
      <c r="B86" s="187">
        <v>85</v>
      </c>
      <c r="C86" s="187" t="s">
        <v>264</v>
      </c>
      <c r="D86" s="187" t="s">
        <v>265</v>
      </c>
      <c r="E86" s="187">
        <v>0.82399999999999995</v>
      </c>
      <c r="F86" s="191">
        <v>2922</v>
      </c>
      <c r="G86" s="191">
        <v>13.016999999999999</v>
      </c>
      <c r="H86" s="191">
        <v>5974</v>
      </c>
      <c r="I86" s="191">
        <v>-22.745000000000001</v>
      </c>
      <c r="J86" s="188">
        <v>12.49554490291262</v>
      </c>
      <c r="K86" s="188">
        <v>49.09944902912622</v>
      </c>
    </row>
    <row r="87" spans="1:11" x14ac:dyDescent="0.2">
      <c r="A87" s="187" t="s">
        <v>363</v>
      </c>
      <c r="B87" s="187">
        <v>86</v>
      </c>
      <c r="C87" s="187" t="s">
        <v>266</v>
      </c>
      <c r="D87" s="187" t="s">
        <v>267</v>
      </c>
      <c r="E87" s="187">
        <v>0.80900000000000005</v>
      </c>
      <c r="F87" s="191">
        <v>3164</v>
      </c>
      <c r="G87" s="191">
        <v>12.923999999999999</v>
      </c>
      <c r="H87" s="191">
        <v>5447</v>
      </c>
      <c r="I87" s="191">
        <v>-21.038</v>
      </c>
      <c r="J87" s="188">
        <v>13.755789864029664</v>
      </c>
      <c r="K87" s="188">
        <v>45.352145982694687</v>
      </c>
    </row>
    <row r="88" spans="1:11" x14ac:dyDescent="0.2">
      <c r="A88" s="187" t="s">
        <v>363</v>
      </c>
      <c r="B88" s="187">
        <v>87</v>
      </c>
      <c r="C88" s="187" t="s">
        <v>268</v>
      </c>
      <c r="D88" s="187" t="s">
        <v>269</v>
      </c>
      <c r="E88" s="187">
        <v>0.83299999999999996</v>
      </c>
      <c r="F88" s="191">
        <v>3101</v>
      </c>
      <c r="G88" s="191">
        <v>10.029</v>
      </c>
      <c r="H88" s="191">
        <v>5389</v>
      </c>
      <c r="I88" s="191">
        <v>-19.338000000000001</v>
      </c>
      <c r="J88" s="188">
        <v>13.10095738295318</v>
      </c>
      <c r="K88" s="188">
        <v>43.559550540216094</v>
      </c>
    </row>
    <row r="89" spans="1:11" x14ac:dyDescent="0.2">
      <c r="A89" s="187" t="s">
        <v>363</v>
      </c>
      <c r="B89" s="187">
        <v>88</v>
      </c>
      <c r="C89" s="187" t="s">
        <v>270</v>
      </c>
      <c r="D89" s="187" t="s">
        <v>271</v>
      </c>
      <c r="E89" s="187">
        <v>0.83699999999999997</v>
      </c>
      <c r="F89" s="191">
        <v>2424</v>
      </c>
      <c r="G89" s="191">
        <v>10.42</v>
      </c>
      <c r="H89" s="191">
        <v>6047</v>
      </c>
      <c r="I89" s="191">
        <v>-24.77</v>
      </c>
      <c r="J89" s="188">
        <v>10.223669653524492</v>
      </c>
      <c r="K89" s="188">
        <v>48.904103703703704</v>
      </c>
    </row>
    <row r="90" spans="1:11" x14ac:dyDescent="0.2">
      <c r="A90" s="187" t="s">
        <v>363</v>
      </c>
      <c r="B90" s="187">
        <v>89</v>
      </c>
      <c r="C90" s="187" t="s">
        <v>272</v>
      </c>
      <c r="D90" s="187" t="s">
        <v>273</v>
      </c>
      <c r="E90" s="187">
        <v>0.81699999999999995</v>
      </c>
      <c r="F90" s="191">
        <v>2651</v>
      </c>
      <c r="G90" s="191">
        <v>10.691000000000001</v>
      </c>
      <c r="H90" s="191">
        <v>5485</v>
      </c>
      <c r="I90" s="191">
        <v>-23.561</v>
      </c>
      <c r="J90" s="188">
        <v>11.465698898408812</v>
      </c>
      <c r="K90" s="188">
        <v>45.293135006119954</v>
      </c>
    </row>
    <row r="91" spans="1:11" x14ac:dyDescent="0.2">
      <c r="A91" s="187" t="s">
        <v>363</v>
      </c>
      <c r="B91" s="187">
        <v>90</v>
      </c>
      <c r="C91" s="187" t="s">
        <v>274</v>
      </c>
      <c r="D91" s="187" t="s">
        <v>275</v>
      </c>
      <c r="E91" s="187">
        <v>0.81399999999999995</v>
      </c>
      <c r="F91" s="191">
        <v>2550</v>
      </c>
      <c r="G91" s="191">
        <v>10.659000000000001</v>
      </c>
      <c r="H91" s="191">
        <v>5740</v>
      </c>
      <c r="I91" s="191">
        <v>-24.23</v>
      </c>
      <c r="J91" s="188">
        <v>11.089967444717445</v>
      </c>
      <c r="K91" s="188">
        <v>47.78893034398034</v>
      </c>
    </row>
    <row r="92" spans="1:11" x14ac:dyDescent="0.2">
      <c r="A92" s="187" t="s">
        <v>363</v>
      </c>
      <c r="B92" s="187">
        <v>91</v>
      </c>
      <c r="C92" s="187" t="s">
        <v>276</v>
      </c>
      <c r="D92" s="187" t="s">
        <v>277</v>
      </c>
      <c r="E92" s="187">
        <v>0.83899999999999997</v>
      </c>
      <c r="F92" s="191">
        <v>2640</v>
      </c>
      <c r="G92" s="191">
        <v>10.191000000000001</v>
      </c>
      <c r="H92" s="191">
        <v>5922</v>
      </c>
      <c r="I92" s="191">
        <v>-24.31</v>
      </c>
      <c r="J92" s="188">
        <v>11.130411799761621</v>
      </c>
      <c r="K92" s="188">
        <v>47.944859833134693</v>
      </c>
    </row>
    <row r="93" spans="1:11" x14ac:dyDescent="0.2">
      <c r="A93" s="187" t="s">
        <v>363</v>
      </c>
      <c r="B93" s="187">
        <v>92</v>
      </c>
      <c r="C93" s="187" t="s">
        <v>278</v>
      </c>
      <c r="D93" s="187" t="s">
        <v>279</v>
      </c>
      <c r="E93" s="187">
        <v>0.8</v>
      </c>
      <c r="F93" s="191">
        <v>2384</v>
      </c>
      <c r="G93" s="191">
        <v>9.7829999999999995</v>
      </c>
      <c r="H93" s="191">
        <v>5602</v>
      </c>
      <c r="I93" s="191">
        <v>-24.54</v>
      </c>
      <c r="J93" s="188">
        <v>10.569938749999999</v>
      </c>
      <c r="K93" s="188">
        <v>47.364078874999997</v>
      </c>
    </row>
    <row r="94" spans="1:11" x14ac:dyDescent="0.2">
      <c r="A94" s="187" t="s">
        <v>363</v>
      </c>
      <c r="B94" s="187">
        <v>93</v>
      </c>
      <c r="C94" s="187" t="s">
        <v>278</v>
      </c>
      <c r="D94" s="187" t="s">
        <v>280</v>
      </c>
      <c r="E94" s="187">
        <v>0.83699999999999997</v>
      </c>
      <c r="F94" s="191">
        <v>2327</v>
      </c>
      <c r="G94" s="191">
        <v>10.109</v>
      </c>
      <c r="H94" s="191">
        <v>6019</v>
      </c>
      <c r="I94" s="191">
        <v>-25.038</v>
      </c>
      <c r="J94" s="188">
        <v>9.8492992831541208</v>
      </c>
      <c r="K94" s="188">
        <v>48.810479808841102</v>
      </c>
    </row>
    <row r="95" spans="1:11" x14ac:dyDescent="0.2">
      <c r="A95" s="187" t="s">
        <v>363</v>
      </c>
      <c r="B95" s="187">
        <v>94</v>
      </c>
      <c r="C95" s="187" t="s">
        <v>101</v>
      </c>
      <c r="D95" s="187" t="s">
        <v>367</v>
      </c>
      <c r="E95" s="187">
        <v>0.81899999999999995</v>
      </c>
      <c r="F95" s="191">
        <v>2155</v>
      </c>
      <c r="G95" s="191">
        <v>-1.99</v>
      </c>
      <c r="H95" s="191">
        <v>4851</v>
      </c>
      <c r="I95" s="191">
        <v>-19.097000000000001</v>
      </c>
      <c r="J95" s="188">
        <v>9.4098846153846143</v>
      </c>
      <c r="K95" s="188">
        <v>40.017483516483516</v>
      </c>
    </row>
    <row r="96" spans="1:11" x14ac:dyDescent="0.2">
      <c r="A96" s="187" t="s">
        <v>363</v>
      </c>
      <c r="B96" s="187">
        <v>95</v>
      </c>
      <c r="C96" s="187" t="s">
        <v>102</v>
      </c>
      <c r="D96" s="187" t="s">
        <v>367</v>
      </c>
      <c r="E96" s="187">
        <v>0.77700000000000002</v>
      </c>
      <c r="F96" s="191">
        <v>2046</v>
      </c>
      <c r="G96" s="191">
        <v>-1.95</v>
      </c>
      <c r="H96" s="191">
        <v>4625</v>
      </c>
      <c r="I96" s="191">
        <v>-19.05</v>
      </c>
      <c r="J96" s="188">
        <v>9.4049034749034739</v>
      </c>
      <c r="K96" s="188">
        <v>40.056733848133852</v>
      </c>
    </row>
    <row r="97" spans="1:12" x14ac:dyDescent="0.2">
      <c r="A97" s="187" t="s">
        <v>363</v>
      </c>
      <c r="B97" s="187">
        <v>96</v>
      </c>
      <c r="C97" s="187" t="s">
        <v>109</v>
      </c>
      <c r="D97" s="187" t="s">
        <v>368</v>
      </c>
      <c r="E97" s="187">
        <v>0.79</v>
      </c>
      <c r="F97" s="191">
        <v>2259</v>
      </c>
      <c r="G97" s="191">
        <v>30.302</v>
      </c>
      <c r="H97" s="191">
        <v>5074</v>
      </c>
      <c r="I97" s="191">
        <v>33.612000000000002</v>
      </c>
      <c r="J97" s="188">
        <v>10.195593670886076</v>
      </c>
      <c r="K97" s="188">
        <v>43.411644177215194</v>
      </c>
    </row>
    <row r="98" spans="1:12" x14ac:dyDescent="0.2">
      <c r="A98" s="187" t="s">
        <v>363</v>
      </c>
      <c r="B98" s="187">
        <v>97</v>
      </c>
      <c r="C98" s="187" t="s">
        <v>110</v>
      </c>
      <c r="D98" s="187" t="s">
        <v>368</v>
      </c>
      <c r="E98" s="187">
        <v>0.82399999999999995</v>
      </c>
      <c r="F98" s="191">
        <v>2350</v>
      </c>
      <c r="G98" s="191">
        <v>30.300999999999998</v>
      </c>
      <c r="H98" s="191">
        <v>5271</v>
      </c>
      <c r="I98" s="191">
        <v>33.729999999999997</v>
      </c>
      <c r="J98" s="188">
        <v>10.167007281553399</v>
      </c>
      <c r="K98" s="188">
        <v>43.256333495145633</v>
      </c>
    </row>
    <row r="99" spans="1:12" x14ac:dyDescent="0.2">
      <c r="A99" s="187" t="s">
        <v>363</v>
      </c>
      <c r="B99" s="187">
        <v>98</v>
      </c>
      <c r="C99" s="187" t="s">
        <v>395</v>
      </c>
      <c r="D99" s="187" t="s">
        <v>140</v>
      </c>
      <c r="E99" s="187">
        <v>0.73799999999999999</v>
      </c>
      <c r="J99" s="187"/>
      <c r="K99" s="187"/>
      <c r="L99" s="191" t="s">
        <v>396</v>
      </c>
    </row>
    <row r="100" spans="1:12" x14ac:dyDescent="0.2">
      <c r="A100" s="187" t="s">
        <v>363</v>
      </c>
      <c r="B100" s="187">
        <v>99</v>
      </c>
      <c r="C100" s="187" t="s">
        <v>397</v>
      </c>
      <c r="D100" s="187" t="s">
        <v>140</v>
      </c>
      <c r="E100" s="187">
        <v>0.78400000000000003</v>
      </c>
      <c r="L100" s="191" t="s">
        <v>396</v>
      </c>
    </row>
  </sheetData>
  <pageMargins left="0.75" right="0.75" top="1" bottom="1" header="0.5" footer="0.5"/>
  <headerFooter alignWithMargins="0">
    <oddHeader>&amp;A</oddHeader>
    <oddFoote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06CCC-953C-460C-B9A0-AAB016AF2BC8}">
  <dimension ref="A1:AG589"/>
  <sheetViews>
    <sheetView workbookViewId="0">
      <selection activeCell="H28" sqref="H28"/>
    </sheetView>
  </sheetViews>
  <sheetFormatPr defaultColWidth="9.140625" defaultRowHeight="12.75" x14ac:dyDescent="0.2"/>
  <cols>
    <col min="1" max="16384" width="9.140625" style="191"/>
  </cols>
  <sheetData>
    <row r="1" spans="1:33" x14ac:dyDescent="0.2">
      <c r="A1" s="187" t="s">
        <v>349</v>
      </c>
      <c r="B1" s="187" t="s">
        <v>386</v>
      </c>
      <c r="C1" s="187" t="s">
        <v>28</v>
      </c>
      <c r="D1" s="187" t="s">
        <v>350</v>
      </c>
      <c r="E1" s="187" t="s">
        <v>351</v>
      </c>
      <c r="F1" s="187" t="s">
        <v>398</v>
      </c>
      <c r="G1" s="187" t="s">
        <v>399</v>
      </c>
      <c r="H1" s="187" t="s">
        <v>352</v>
      </c>
      <c r="I1" s="187" t="s">
        <v>387</v>
      </c>
      <c r="J1" s="187" t="s">
        <v>354</v>
      </c>
      <c r="K1" s="187" t="s">
        <v>388</v>
      </c>
      <c r="L1" s="187" t="s">
        <v>400</v>
      </c>
      <c r="M1" s="187" t="s">
        <v>401</v>
      </c>
      <c r="N1" s="187" t="s">
        <v>402</v>
      </c>
      <c r="O1" s="187" t="s">
        <v>403</v>
      </c>
      <c r="P1" s="187" t="s">
        <v>404</v>
      </c>
      <c r="Q1" s="187" t="s">
        <v>405</v>
      </c>
      <c r="R1" s="187" t="s">
        <v>406</v>
      </c>
      <c r="S1" s="187" t="s">
        <v>407</v>
      </c>
      <c r="T1" s="187" t="s">
        <v>408</v>
      </c>
      <c r="U1" s="187" t="s">
        <v>409</v>
      </c>
      <c r="V1" s="187" t="s">
        <v>410</v>
      </c>
      <c r="W1" s="187" t="s">
        <v>411</v>
      </c>
      <c r="X1" s="187" t="s">
        <v>412</v>
      </c>
      <c r="Y1" s="187" t="s">
        <v>413</v>
      </c>
      <c r="Z1" s="187" t="s">
        <v>414</v>
      </c>
      <c r="AA1" s="187" t="s">
        <v>415</v>
      </c>
      <c r="AB1" s="187" t="s">
        <v>416</v>
      </c>
      <c r="AC1" s="187" t="s">
        <v>417</v>
      </c>
      <c r="AD1" s="187" t="s">
        <v>418</v>
      </c>
      <c r="AE1" s="187" t="s">
        <v>419</v>
      </c>
      <c r="AF1" s="187" t="s">
        <v>420</v>
      </c>
      <c r="AG1" s="187" t="s">
        <v>421</v>
      </c>
    </row>
    <row r="2" spans="1:33" x14ac:dyDescent="0.2">
      <c r="A2" s="187" t="s">
        <v>111</v>
      </c>
      <c r="B2" s="187">
        <v>1</v>
      </c>
      <c r="C2" s="187" t="s">
        <v>391</v>
      </c>
      <c r="D2" s="187" t="s">
        <v>367</v>
      </c>
      <c r="E2" s="187">
        <v>0.76</v>
      </c>
      <c r="G2" s="187">
        <v>1</v>
      </c>
      <c r="H2" s="187">
        <v>5822</v>
      </c>
      <c r="I2" s="187">
        <v>3.7999999999999999E-2</v>
      </c>
      <c r="L2" s="187">
        <v>25.1677085</v>
      </c>
      <c r="M2" s="187">
        <v>107.006</v>
      </c>
      <c r="O2" s="187" t="s">
        <v>422</v>
      </c>
      <c r="Q2" s="187">
        <v>106.236</v>
      </c>
      <c r="R2" s="187">
        <v>0</v>
      </c>
      <c r="T2" s="187">
        <v>0.72454940000000001</v>
      </c>
      <c r="V2" s="187">
        <v>3.6782999999999998E-3</v>
      </c>
      <c r="X2" s="187">
        <v>0.36648599999999998</v>
      </c>
      <c r="Y2" s="187" t="s">
        <v>423</v>
      </c>
      <c r="Z2" s="187" t="s">
        <v>424</v>
      </c>
      <c r="AA2" s="187" t="s">
        <v>425</v>
      </c>
      <c r="AE2" s="187" t="s">
        <v>426</v>
      </c>
      <c r="AF2" s="187">
        <v>0</v>
      </c>
      <c r="AG2" s="187">
        <v>4218</v>
      </c>
    </row>
    <row r="3" spans="1:33" x14ac:dyDescent="0.2">
      <c r="A3" s="187" t="s">
        <v>111</v>
      </c>
      <c r="B3" s="187">
        <v>1</v>
      </c>
      <c r="C3" s="187" t="s">
        <v>391</v>
      </c>
      <c r="D3" s="187" t="s">
        <v>367</v>
      </c>
      <c r="E3" s="187">
        <v>0.76</v>
      </c>
      <c r="G3" s="187">
        <v>2</v>
      </c>
      <c r="H3" s="187">
        <v>5817</v>
      </c>
      <c r="I3" s="187">
        <v>0</v>
      </c>
      <c r="L3" s="187">
        <v>25.1774156</v>
      </c>
      <c r="M3" s="187">
        <v>107.047</v>
      </c>
      <c r="O3" s="187" t="s">
        <v>422</v>
      </c>
      <c r="Q3" s="187">
        <v>106.277</v>
      </c>
      <c r="R3" s="187">
        <v>1</v>
      </c>
      <c r="T3" s="187">
        <v>0.72452170000000005</v>
      </c>
      <c r="V3" s="187">
        <v>3.6782E-3</v>
      </c>
      <c r="X3" s="187">
        <v>0.36647200000000002</v>
      </c>
      <c r="Y3" s="187" t="s">
        <v>427</v>
      </c>
      <c r="Z3" s="187" t="s">
        <v>428</v>
      </c>
      <c r="AA3" s="187" t="s">
        <v>429</v>
      </c>
      <c r="AE3" s="187" t="s">
        <v>426</v>
      </c>
      <c r="AF3" s="187">
        <v>0</v>
      </c>
      <c r="AG3" s="187">
        <v>4214</v>
      </c>
    </row>
    <row r="4" spans="1:33" x14ac:dyDescent="0.2">
      <c r="A4" s="187" t="s">
        <v>111</v>
      </c>
      <c r="B4" s="187">
        <v>1</v>
      </c>
      <c r="C4" s="187" t="s">
        <v>391</v>
      </c>
      <c r="D4" s="187" t="s">
        <v>367</v>
      </c>
      <c r="E4" s="187">
        <v>0.76</v>
      </c>
      <c r="F4" s="187" t="s">
        <v>430</v>
      </c>
      <c r="G4" s="187">
        <v>3</v>
      </c>
      <c r="H4" s="187">
        <v>2122</v>
      </c>
      <c r="I4" s="187">
        <v>-1.8620000000000001</v>
      </c>
      <c r="L4" s="187">
        <v>9.3299795000000003</v>
      </c>
      <c r="M4" s="187">
        <v>39.734999999999999</v>
      </c>
      <c r="O4" s="187" t="s">
        <v>422</v>
      </c>
      <c r="Q4" s="187">
        <v>39.450000000000003</v>
      </c>
      <c r="R4" s="187">
        <v>0</v>
      </c>
      <c r="T4" s="187">
        <v>0.72317299999999995</v>
      </c>
      <c r="V4" s="187">
        <v>3.6714E-3</v>
      </c>
      <c r="X4" s="187">
        <v>0.36579200000000001</v>
      </c>
      <c r="Y4" s="187" t="s">
        <v>431</v>
      </c>
      <c r="Z4" s="187" t="s">
        <v>432</v>
      </c>
      <c r="AA4" s="187" t="s">
        <v>433</v>
      </c>
      <c r="AE4" s="187" t="s">
        <v>426</v>
      </c>
      <c r="AF4" s="187">
        <v>0</v>
      </c>
      <c r="AG4" s="187">
        <v>1535</v>
      </c>
    </row>
    <row r="5" spans="1:33" x14ac:dyDescent="0.2">
      <c r="A5" s="187" t="s">
        <v>111</v>
      </c>
      <c r="B5" s="187">
        <v>1</v>
      </c>
      <c r="C5" s="187" t="s">
        <v>391</v>
      </c>
      <c r="D5" s="187" t="s">
        <v>367</v>
      </c>
      <c r="E5" s="187">
        <v>0.76</v>
      </c>
      <c r="F5" s="187" t="s">
        <v>434</v>
      </c>
      <c r="G5" s="187">
        <v>4</v>
      </c>
      <c r="J5" s="187">
        <v>4698</v>
      </c>
      <c r="K5" s="187">
        <v>-18.916</v>
      </c>
      <c r="L5" s="187">
        <v>86.0587211</v>
      </c>
      <c r="M5" s="187">
        <v>105.18600000000001</v>
      </c>
      <c r="O5" s="187" t="s">
        <v>422</v>
      </c>
      <c r="P5" s="187">
        <v>103.56100000000001</v>
      </c>
      <c r="R5" s="187">
        <v>0</v>
      </c>
      <c r="S5" s="187">
        <v>1.1501809000000001</v>
      </c>
      <c r="U5" s="187">
        <v>1.09687E-2</v>
      </c>
      <c r="W5" s="187">
        <v>1.0849709999999999</v>
      </c>
      <c r="AB5" s="187" t="s">
        <v>435</v>
      </c>
      <c r="AC5" s="187" t="s">
        <v>435</v>
      </c>
      <c r="AD5" s="187" t="s">
        <v>436</v>
      </c>
      <c r="AE5" s="187" t="s">
        <v>426</v>
      </c>
      <c r="AF5" s="187">
        <v>78</v>
      </c>
    </row>
    <row r="6" spans="1:33" x14ac:dyDescent="0.2">
      <c r="A6" s="187" t="s">
        <v>111</v>
      </c>
      <c r="B6" s="187">
        <v>1</v>
      </c>
      <c r="C6" s="187" t="s">
        <v>391</v>
      </c>
      <c r="D6" s="187" t="s">
        <v>367</v>
      </c>
      <c r="E6" s="187">
        <v>0.76</v>
      </c>
      <c r="G6" s="187">
        <v>5</v>
      </c>
      <c r="J6" s="187">
        <v>5446</v>
      </c>
      <c r="K6" s="187">
        <v>-39.799999999999997</v>
      </c>
      <c r="L6" s="187">
        <v>83.711125600000003</v>
      </c>
      <c r="M6" s="187">
        <v>101.646</v>
      </c>
      <c r="O6" s="187" t="s">
        <v>422</v>
      </c>
      <c r="P6" s="187">
        <v>100.114</v>
      </c>
      <c r="R6" s="187">
        <v>1</v>
      </c>
      <c r="S6" s="187">
        <v>1.1259501999999999</v>
      </c>
      <c r="U6" s="187">
        <v>1.07352E-2</v>
      </c>
      <c r="W6" s="187">
        <v>1.0621210000000001</v>
      </c>
      <c r="AB6" s="187" t="s">
        <v>437</v>
      </c>
      <c r="AC6" s="187" t="s">
        <v>438</v>
      </c>
      <c r="AD6" s="187" t="s">
        <v>437</v>
      </c>
      <c r="AE6" s="187" t="s">
        <v>426</v>
      </c>
      <c r="AF6" s="187">
        <v>78</v>
      </c>
    </row>
    <row r="7" spans="1:33" x14ac:dyDescent="0.2">
      <c r="A7" s="187" t="s">
        <v>111</v>
      </c>
      <c r="B7" s="187">
        <v>1</v>
      </c>
      <c r="C7" s="187" t="s">
        <v>391</v>
      </c>
      <c r="D7" s="187" t="s">
        <v>367</v>
      </c>
      <c r="E7" s="187">
        <v>0.76</v>
      </c>
      <c r="G7" s="187">
        <v>6</v>
      </c>
      <c r="J7" s="187">
        <v>5443</v>
      </c>
      <c r="K7" s="187">
        <v>-40.029000000000003</v>
      </c>
      <c r="L7" s="187">
        <v>83.808255399999993</v>
      </c>
      <c r="M7" s="187">
        <v>101.791</v>
      </c>
      <c r="O7" s="187" t="s">
        <v>422</v>
      </c>
      <c r="P7" s="187">
        <v>100.25700000000001</v>
      </c>
      <c r="R7" s="187">
        <v>0</v>
      </c>
      <c r="S7" s="187">
        <v>1.1256921</v>
      </c>
      <c r="U7" s="187">
        <v>1.07327E-2</v>
      </c>
      <c r="W7" s="187">
        <v>1.0618700000000001</v>
      </c>
      <c r="AB7" s="187" t="s">
        <v>439</v>
      </c>
      <c r="AC7" s="187" t="s">
        <v>440</v>
      </c>
      <c r="AD7" s="187" t="s">
        <v>441</v>
      </c>
      <c r="AE7" s="187" t="s">
        <v>426</v>
      </c>
      <c r="AF7" s="187">
        <v>78</v>
      </c>
    </row>
    <row r="8" spans="1:33" x14ac:dyDescent="0.2">
      <c r="A8" s="187" t="s">
        <v>111</v>
      </c>
      <c r="B8" s="187">
        <v>2</v>
      </c>
      <c r="C8" s="187" t="s">
        <v>392</v>
      </c>
      <c r="D8" s="187" t="s">
        <v>367</v>
      </c>
      <c r="E8" s="187">
        <v>0.77900000000000003</v>
      </c>
      <c r="G8" s="187">
        <v>1</v>
      </c>
      <c r="H8" s="187">
        <v>5793</v>
      </c>
      <c r="I8" s="187">
        <v>0.11799999999999999</v>
      </c>
      <c r="L8" s="187">
        <v>24.4269775</v>
      </c>
      <c r="M8" s="187">
        <v>106.455</v>
      </c>
      <c r="O8" s="187" t="s">
        <v>442</v>
      </c>
      <c r="Q8" s="187">
        <v>105.68899999999999</v>
      </c>
      <c r="R8" s="187">
        <v>0</v>
      </c>
      <c r="T8" s="187">
        <v>0.7246821</v>
      </c>
      <c r="V8" s="187">
        <v>3.6786000000000002E-3</v>
      </c>
      <c r="X8" s="187">
        <v>0.36651499999999998</v>
      </c>
      <c r="Y8" s="187" t="s">
        <v>443</v>
      </c>
      <c r="Z8" s="187" t="s">
        <v>444</v>
      </c>
      <c r="AA8" s="187" t="s">
        <v>445</v>
      </c>
      <c r="AE8" s="187" t="s">
        <v>446</v>
      </c>
      <c r="AF8" s="187">
        <v>0</v>
      </c>
      <c r="AG8" s="187">
        <v>4198</v>
      </c>
    </row>
    <row r="9" spans="1:33" x14ac:dyDescent="0.2">
      <c r="A9" s="187" t="s">
        <v>111</v>
      </c>
      <c r="B9" s="187">
        <v>2</v>
      </c>
      <c r="C9" s="187" t="s">
        <v>392</v>
      </c>
      <c r="D9" s="187" t="s">
        <v>367</v>
      </c>
      <c r="E9" s="187">
        <v>0.77900000000000003</v>
      </c>
      <c r="G9" s="187">
        <v>2</v>
      </c>
      <c r="H9" s="187">
        <v>5798</v>
      </c>
      <c r="I9" s="187">
        <v>0</v>
      </c>
      <c r="L9" s="187">
        <v>24.465666299999999</v>
      </c>
      <c r="M9" s="187">
        <v>106.623</v>
      </c>
      <c r="O9" s="187" t="s">
        <v>442</v>
      </c>
      <c r="Q9" s="187">
        <v>105.85599999999999</v>
      </c>
      <c r="R9" s="187">
        <v>1</v>
      </c>
      <c r="T9" s="187">
        <v>0.72459689999999999</v>
      </c>
      <c r="V9" s="187">
        <v>3.6782E-3</v>
      </c>
      <c r="X9" s="187">
        <v>0.36647200000000002</v>
      </c>
      <c r="Y9" s="187" t="s">
        <v>447</v>
      </c>
      <c r="Z9" s="187" t="s">
        <v>448</v>
      </c>
      <c r="AA9" s="187" t="s">
        <v>449</v>
      </c>
      <c r="AE9" s="187" t="s">
        <v>446</v>
      </c>
      <c r="AF9" s="187">
        <v>0</v>
      </c>
      <c r="AG9" s="187">
        <v>4202</v>
      </c>
    </row>
    <row r="10" spans="1:33" x14ac:dyDescent="0.2">
      <c r="A10" s="187" t="s">
        <v>111</v>
      </c>
      <c r="B10" s="187">
        <v>2</v>
      </c>
      <c r="C10" s="187" t="s">
        <v>392</v>
      </c>
      <c r="D10" s="187" t="s">
        <v>367</v>
      </c>
      <c r="E10" s="187">
        <v>0.77900000000000003</v>
      </c>
      <c r="F10" s="187" t="s">
        <v>430</v>
      </c>
      <c r="G10" s="187">
        <v>3</v>
      </c>
      <c r="H10" s="187">
        <v>2110</v>
      </c>
      <c r="I10" s="187">
        <v>-1.921</v>
      </c>
      <c r="L10" s="187">
        <v>9.2450290000000006</v>
      </c>
      <c r="M10" s="187">
        <v>40.356999999999999</v>
      </c>
      <c r="O10" s="187" t="s">
        <v>442</v>
      </c>
      <c r="Q10" s="187">
        <v>40.067</v>
      </c>
      <c r="R10" s="187">
        <v>0</v>
      </c>
      <c r="T10" s="187">
        <v>0.72320479999999998</v>
      </c>
      <c r="V10" s="187">
        <v>3.6711000000000001E-3</v>
      </c>
      <c r="X10" s="187">
        <v>0.36577100000000001</v>
      </c>
      <c r="Y10" s="187" t="s">
        <v>450</v>
      </c>
      <c r="Z10" s="187" t="s">
        <v>451</v>
      </c>
      <c r="AA10" s="187" t="s">
        <v>452</v>
      </c>
      <c r="AE10" s="187" t="s">
        <v>446</v>
      </c>
      <c r="AF10" s="187">
        <v>0</v>
      </c>
      <c r="AG10" s="187">
        <v>1527</v>
      </c>
    </row>
    <row r="11" spans="1:33" x14ac:dyDescent="0.2">
      <c r="A11" s="187" t="s">
        <v>111</v>
      </c>
      <c r="B11" s="187">
        <v>2</v>
      </c>
      <c r="C11" s="187" t="s">
        <v>392</v>
      </c>
      <c r="D11" s="187" t="s">
        <v>367</v>
      </c>
      <c r="E11" s="187">
        <v>0.77900000000000003</v>
      </c>
      <c r="F11" s="187" t="s">
        <v>434</v>
      </c>
      <c r="G11" s="187">
        <v>4</v>
      </c>
      <c r="J11" s="187">
        <v>4743</v>
      </c>
      <c r="K11" s="187">
        <v>-19.004000000000001</v>
      </c>
      <c r="L11" s="187">
        <v>85.435284300000006</v>
      </c>
      <c r="M11" s="187">
        <v>107.497</v>
      </c>
      <c r="O11" s="187" t="s">
        <v>442</v>
      </c>
      <c r="P11" s="187">
        <v>105.836</v>
      </c>
      <c r="R11" s="187">
        <v>0</v>
      </c>
      <c r="S11" s="187">
        <v>1.1506346999999999</v>
      </c>
      <c r="U11" s="187">
        <v>1.09677E-2</v>
      </c>
      <c r="W11" s="187">
        <v>1.0848739999999999</v>
      </c>
      <c r="AB11" s="187" t="s">
        <v>453</v>
      </c>
      <c r="AC11" s="187" t="s">
        <v>454</v>
      </c>
      <c r="AD11" s="187" t="s">
        <v>435</v>
      </c>
      <c r="AE11" s="187" t="s">
        <v>446</v>
      </c>
      <c r="AF11" s="187">
        <v>78</v>
      </c>
    </row>
    <row r="12" spans="1:33" x14ac:dyDescent="0.2">
      <c r="A12" s="187" t="s">
        <v>111</v>
      </c>
      <c r="B12" s="187">
        <v>2</v>
      </c>
      <c r="C12" s="187" t="s">
        <v>392</v>
      </c>
      <c r="D12" s="187" t="s">
        <v>367</v>
      </c>
      <c r="E12" s="187">
        <v>0.77900000000000003</v>
      </c>
      <c r="G12" s="187">
        <v>5</v>
      </c>
      <c r="J12" s="187">
        <v>5430</v>
      </c>
      <c r="K12" s="187">
        <v>-39.799999999999997</v>
      </c>
      <c r="L12" s="187">
        <v>81.584560199999999</v>
      </c>
      <c r="M12" s="187">
        <v>101.51600000000001</v>
      </c>
      <c r="O12" s="187" t="s">
        <v>442</v>
      </c>
      <c r="P12" s="187">
        <v>99.984999999999999</v>
      </c>
      <c r="R12" s="187">
        <v>1</v>
      </c>
      <c r="S12" s="187">
        <v>1.1264987</v>
      </c>
      <c r="U12" s="187">
        <v>1.07352E-2</v>
      </c>
      <c r="W12" s="187">
        <v>1.0621210000000001</v>
      </c>
      <c r="AB12" s="187" t="s">
        <v>455</v>
      </c>
      <c r="AC12" s="187" t="s">
        <v>456</v>
      </c>
      <c r="AD12" s="187" t="s">
        <v>455</v>
      </c>
      <c r="AE12" s="187" t="s">
        <v>446</v>
      </c>
      <c r="AF12" s="187">
        <v>78</v>
      </c>
    </row>
    <row r="13" spans="1:33" x14ac:dyDescent="0.2">
      <c r="A13" s="187" t="s">
        <v>111</v>
      </c>
      <c r="B13" s="187">
        <v>2</v>
      </c>
      <c r="C13" s="187" t="s">
        <v>392</v>
      </c>
      <c r="D13" s="187" t="s">
        <v>367</v>
      </c>
      <c r="E13" s="187">
        <v>0.77900000000000003</v>
      </c>
      <c r="G13" s="187">
        <v>6</v>
      </c>
      <c r="J13" s="187">
        <v>5419</v>
      </c>
      <c r="K13" s="187">
        <v>-40.029000000000003</v>
      </c>
      <c r="L13" s="187">
        <v>81.658274899999995</v>
      </c>
      <c r="M13" s="187">
        <v>101.629</v>
      </c>
      <c r="O13" s="187" t="s">
        <v>442</v>
      </c>
      <c r="P13" s="187">
        <v>100.09699999999999</v>
      </c>
      <c r="R13" s="187">
        <v>0</v>
      </c>
      <c r="S13" s="187">
        <v>1.1262403999999999</v>
      </c>
      <c r="U13" s="187">
        <v>1.07327E-2</v>
      </c>
      <c r="W13" s="187">
        <v>1.0618700000000001</v>
      </c>
      <c r="AB13" s="187" t="s">
        <v>457</v>
      </c>
      <c r="AC13" s="187" t="s">
        <v>458</v>
      </c>
      <c r="AD13" s="187" t="s">
        <v>459</v>
      </c>
      <c r="AE13" s="187" t="s">
        <v>446</v>
      </c>
      <c r="AF13" s="187">
        <v>78</v>
      </c>
    </row>
    <row r="14" spans="1:33" x14ac:dyDescent="0.2">
      <c r="A14" s="187" t="s">
        <v>111</v>
      </c>
      <c r="B14" s="187">
        <v>3</v>
      </c>
      <c r="C14" s="187" t="s">
        <v>94</v>
      </c>
      <c r="D14" s="187" t="s">
        <v>367</v>
      </c>
      <c r="E14" s="187">
        <v>0.41</v>
      </c>
      <c r="G14" s="187">
        <v>1</v>
      </c>
      <c r="H14" s="187">
        <v>5772</v>
      </c>
      <c r="I14" s="187">
        <v>0.104</v>
      </c>
      <c r="L14" s="187">
        <v>9.52</v>
      </c>
      <c r="M14" s="187">
        <v>105.979</v>
      </c>
      <c r="O14" s="187" t="s">
        <v>460</v>
      </c>
      <c r="Q14" s="187">
        <v>105.21599999999999</v>
      </c>
      <c r="R14" s="187">
        <v>0</v>
      </c>
      <c r="T14" s="187">
        <v>0.72470009999999996</v>
      </c>
      <c r="V14" s="187">
        <v>3.6786000000000002E-3</v>
      </c>
      <c r="X14" s="187">
        <v>0.36651</v>
      </c>
      <c r="Y14" s="187" t="s">
        <v>461</v>
      </c>
      <c r="Z14" s="187" t="s">
        <v>462</v>
      </c>
      <c r="AA14" s="187" t="s">
        <v>463</v>
      </c>
      <c r="AE14" s="187" t="s">
        <v>464</v>
      </c>
      <c r="AF14" s="187">
        <v>0</v>
      </c>
      <c r="AG14" s="187">
        <v>4182</v>
      </c>
    </row>
    <row r="15" spans="1:33" x14ac:dyDescent="0.2">
      <c r="A15" s="187" t="s">
        <v>111</v>
      </c>
      <c r="B15" s="187">
        <v>3</v>
      </c>
      <c r="C15" s="187" t="s">
        <v>94</v>
      </c>
      <c r="D15" s="187" t="s">
        <v>367</v>
      </c>
      <c r="E15" s="187">
        <v>0.41</v>
      </c>
      <c r="G15" s="187">
        <v>2</v>
      </c>
      <c r="H15" s="187">
        <v>5773</v>
      </c>
      <c r="I15" s="187">
        <v>0</v>
      </c>
      <c r="L15" s="187">
        <v>9.52</v>
      </c>
      <c r="M15" s="187">
        <v>106.145</v>
      </c>
      <c r="O15" s="187" t="s">
        <v>460</v>
      </c>
      <c r="Q15" s="187">
        <v>105.38200000000001</v>
      </c>
      <c r="R15" s="187">
        <v>1</v>
      </c>
      <c r="T15" s="187">
        <v>0.72462459999999995</v>
      </c>
      <c r="V15" s="187">
        <v>3.6782E-3</v>
      </c>
      <c r="X15" s="187">
        <v>0.36647200000000002</v>
      </c>
      <c r="Y15" s="187" t="s">
        <v>465</v>
      </c>
      <c r="Z15" s="187" t="s">
        <v>466</v>
      </c>
      <c r="AA15" s="187" t="s">
        <v>467</v>
      </c>
      <c r="AE15" s="187" t="s">
        <v>464</v>
      </c>
      <c r="AF15" s="187">
        <v>0</v>
      </c>
      <c r="AG15" s="187">
        <v>4183</v>
      </c>
    </row>
    <row r="16" spans="1:33" x14ac:dyDescent="0.2">
      <c r="A16" s="187" t="s">
        <v>111</v>
      </c>
      <c r="B16" s="187">
        <v>3</v>
      </c>
      <c r="C16" s="187" t="s">
        <v>94</v>
      </c>
      <c r="D16" s="187" t="s">
        <v>367</v>
      </c>
      <c r="E16" s="187">
        <v>0.41</v>
      </c>
      <c r="F16" s="187" t="s">
        <v>430</v>
      </c>
      <c r="G16" s="187">
        <v>3</v>
      </c>
      <c r="H16" s="187">
        <v>1090</v>
      </c>
      <c r="I16" s="187">
        <v>-1.988</v>
      </c>
      <c r="L16" s="187">
        <v>9.52</v>
      </c>
      <c r="M16" s="187">
        <v>21.100999999999999</v>
      </c>
      <c r="O16" s="187" t="s">
        <v>460</v>
      </c>
      <c r="Q16" s="187">
        <v>20.95</v>
      </c>
      <c r="R16" s="187">
        <v>0</v>
      </c>
      <c r="T16" s="187">
        <v>0.72318400000000005</v>
      </c>
      <c r="V16" s="187">
        <v>3.6708999999999999E-3</v>
      </c>
      <c r="X16" s="187">
        <v>0.36574600000000002</v>
      </c>
      <c r="Y16" s="187" t="s">
        <v>468</v>
      </c>
      <c r="Z16" s="187" t="s">
        <v>448</v>
      </c>
      <c r="AA16" s="187" t="s">
        <v>469</v>
      </c>
      <c r="AE16" s="187" t="s">
        <v>464</v>
      </c>
      <c r="AF16" s="187">
        <v>0</v>
      </c>
      <c r="AG16" s="187">
        <v>789</v>
      </c>
    </row>
    <row r="17" spans="1:33" x14ac:dyDescent="0.2">
      <c r="A17" s="187" t="s">
        <v>111</v>
      </c>
      <c r="B17" s="187">
        <v>3</v>
      </c>
      <c r="C17" s="187" t="s">
        <v>94</v>
      </c>
      <c r="D17" s="187" t="s">
        <v>367</v>
      </c>
      <c r="E17" s="187">
        <v>0.41</v>
      </c>
      <c r="F17" s="187" t="s">
        <v>434</v>
      </c>
      <c r="G17" s="187">
        <v>4</v>
      </c>
      <c r="J17" s="187">
        <v>2504</v>
      </c>
      <c r="K17" s="187">
        <v>-18.879000000000001</v>
      </c>
      <c r="L17" s="187">
        <v>40.81</v>
      </c>
      <c r="M17" s="187">
        <v>55.823999999999998</v>
      </c>
      <c r="O17" s="187" t="s">
        <v>460</v>
      </c>
      <c r="P17" s="187">
        <v>54.96</v>
      </c>
      <c r="R17" s="187">
        <v>0</v>
      </c>
      <c r="S17" s="187">
        <v>1.1510138999999999</v>
      </c>
      <c r="U17" s="187">
        <v>1.0969100000000001E-2</v>
      </c>
      <c r="W17" s="187">
        <v>1.0850109999999999</v>
      </c>
      <c r="AB17" s="187" t="s">
        <v>454</v>
      </c>
      <c r="AC17" s="187" t="s">
        <v>470</v>
      </c>
      <c r="AD17" s="187" t="s">
        <v>435</v>
      </c>
      <c r="AE17" s="187" t="s">
        <v>464</v>
      </c>
      <c r="AF17" s="187">
        <v>78</v>
      </c>
    </row>
    <row r="18" spans="1:33" x14ac:dyDescent="0.2">
      <c r="A18" s="187" t="s">
        <v>111</v>
      </c>
      <c r="B18" s="187">
        <v>3</v>
      </c>
      <c r="C18" s="187" t="s">
        <v>94</v>
      </c>
      <c r="D18" s="187" t="s">
        <v>367</v>
      </c>
      <c r="E18" s="187">
        <v>0.41</v>
      </c>
      <c r="G18" s="187">
        <v>5</v>
      </c>
      <c r="J18" s="187">
        <v>5420</v>
      </c>
      <c r="K18" s="187">
        <v>-39.799999999999997</v>
      </c>
      <c r="L18" s="187">
        <v>40.81</v>
      </c>
      <c r="M18" s="187">
        <v>101.173</v>
      </c>
      <c r="O18" s="187" t="s">
        <v>460</v>
      </c>
      <c r="P18" s="187">
        <v>99.647999999999996</v>
      </c>
      <c r="R18" s="187">
        <v>1</v>
      </c>
      <c r="S18" s="187">
        <v>1.1266627</v>
      </c>
      <c r="U18" s="187">
        <v>1.07352E-2</v>
      </c>
      <c r="W18" s="187">
        <v>1.0621210000000001</v>
      </c>
      <c r="AB18" s="187" t="s">
        <v>471</v>
      </c>
      <c r="AC18" s="187" t="s">
        <v>472</v>
      </c>
      <c r="AD18" s="187" t="s">
        <v>454</v>
      </c>
      <c r="AE18" s="187" t="s">
        <v>464</v>
      </c>
      <c r="AF18" s="187">
        <v>78</v>
      </c>
    </row>
    <row r="19" spans="1:33" x14ac:dyDescent="0.2">
      <c r="A19" s="187" t="s">
        <v>111</v>
      </c>
      <c r="B19" s="187">
        <v>3</v>
      </c>
      <c r="C19" s="187" t="s">
        <v>94</v>
      </c>
      <c r="D19" s="187" t="s">
        <v>367</v>
      </c>
      <c r="E19" s="187">
        <v>0.41</v>
      </c>
      <c r="G19" s="187">
        <v>6</v>
      </c>
      <c r="J19" s="187">
        <v>5402</v>
      </c>
      <c r="K19" s="187">
        <v>-40.052999999999997</v>
      </c>
      <c r="L19" s="187">
        <v>40.81</v>
      </c>
      <c r="M19" s="187">
        <v>101.223</v>
      </c>
      <c r="O19" s="187" t="s">
        <v>460</v>
      </c>
      <c r="P19" s="187">
        <v>99.697000000000003</v>
      </c>
      <c r="R19" s="187">
        <v>0</v>
      </c>
      <c r="S19" s="187">
        <v>1.1263776000000001</v>
      </c>
      <c r="U19" s="187">
        <v>1.07324E-2</v>
      </c>
      <c r="W19" s="187">
        <v>1.061844</v>
      </c>
      <c r="AB19" s="187" t="s">
        <v>473</v>
      </c>
      <c r="AC19" s="187" t="s">
        <v>439</v>
      </c>
      <c r="AD19" s="187" t="s">
        <v>457</v>
      </c>
      <c r="AE19" s="187" t="s">
        <v>464</v>
      </c>
      <c r="AF19" s="187">
        <v>78</v>
      </c>
    </row>
    <row r="20" spans="1:33" x14ac:dyDescent="0.2">
      <c r="A20" s="187" t="s">
        <v>111</v>
      </c>
      <c r="B20" s="187">
        <v>4</v>
      </c>
      <c r="C20" s="187" t="s">
        <v>95</v>
      </c>
      <c r="D20" s="187" t="s">
        <v>367</v>
      </c>
      <c r="E20" s="187">
        <v>1.0249999999999999</v>
      </c>
      <c r="G20" s="187">
        <v>1</v>
      </c>
      <c r="H20" s="187">
        <v>5753</v>
      </c>
      <c r="I20" s="187">
        <v>0.105</v>
      </c>
      <c r="L20" s="187">
        <v>9.52</v>
      </c>
      <c r="M20" s="187">
        <v>105.88200000000001</v>
      </c>
      <c r="O20" s="187" t="s">
        <v>474</v>
      </c>
      <c r="Q20" s="187">
        <v>105.12</v>
      </c>
      <c r="R20" s="187">
        <v>0</v>
      </c>
      <c r="T20" s="187">
        <v>0.72470100000000004</v>
      </c>
      <c r="V20" s="187">
        <v>3.6786000000000002E-3</v>
      </c>
      <c r="X20" s="187">
        <v>0.36651</v>
      </c>
      <c r="Y20" s="187" t="s">
        <v>465</v>
      </c>
      <c r="Z20" s="187" t="s">
        <v>466</v>
      </c>
      <c r="AA20" s="187" t="s">
        <v>475</v>
      </c>
      <c r="AE20" s="187" t="s">
        <v>476</v>
      </c>
      <c r="AF20" s="187">
        <v>0</v>
      </c>
      <c r="AG20" s="187">
        <v>4168</v>
      </c>
    </row>
    <row r="21" spans="1:33" x14ac:dyDescent="0.2">
      <c r="A21" s="187" t="s">
        <v>111</v>
      </c>
      <c r="B21" s="187">
        <v>4</v>
      </c>
      <c r="C21" s="187" t="s">
        <v>95</v>
      </c>
      <c r="D21" s="187" t="s">
        <v>367</v>
      </c>
      <c r="E21" s="187">
        <v>1.0249999999999999</v>
      </c>
      <c r="G21" s="187">
        <v>2</v>
      </c>
      <c r="H21" s="187">
        <v>5752</v>
      </c>
      <c r="I21" s="187">
        <v>0</v>
      </c>
      <c r="L21" s="187">
        <v>9.52</v>
      </c>
      <c r="M21" s="187">
        <v>105.85599999999999</v>
      </c>
      <c r="O21" s="187" t="s">
        <v>474</v>
      </c>
      <c r="Q21" s="187">
        <v>105.09399999999999</v>
      </c>
      <c r="R21" s="187">
        <v>1</v>
      </c>
      <c r="T21" s="187">
        <v>0.72462479999999996</v>
      </c>
      <c r="V21" s="187">
        <v>3.6782E-3</v>
      </c>
      <c r="X21" s="187">
        <v>0.36647200000000002</v>
      </c>
      <c r="Y21" s="187" t="s">
        <v>477</v>
      </c>
      <c r="Z21" s="187" t="s">
        <v>478</v>
      </c>
      <c r="AA21" s="187" t="s">
        <v>479</v>
      </c>
      <c r="AE21" s="187" t="s">
        <v>476</v>
      </c>
      <c r="AF21" s="187">
        <v>0</v>
      </c>
      <c r="AG21" s="187">
        <v>4169</v>
      </c>
    </row>
    <row r="22" spans="1:33" x14ac:dyDescent="0.2">
      <c r="A22" s="187" t="s">
        <v>111</v>
      </c>
      <c r="B22" s="187">
        <v>4</v>
      </c>
      <c r="C22" s="187" t="s">
        <v>95</v>
      </c>
      <c r="D22" s="187" t="s">
        <v>367</v>
      </c>
      <c r="E22" s="187">
        <v>1.0249999999999999</v>
      </c>
      <c r="F22" s="187" t="s">
        <v>430</v>
      </c>
      <c r="G22" s="187">
        <v>3</v>
      </c>
      <c r="H22" s="187">
        <v>2780</v>
      </c>
      <c r="I22" s="187">
        <v>-2.137</v>
      </c>
      <c r="L22" s="187">
        <v>9.52</v>
      </c>
      <c r="M22" s="187">
        <v>52.76</v>
      </c>
      <c r="O22" s="187" t="s">
        <v>474</v>
      </c>
      <c r="Q22" s="187">
        <v>52.381999999999998</v>
      </c>
      <c r="R22" s="187">
        <v>0</v>
      </c>
      <c r="T22" s="187">
        <v>0.72307619999999995</v>
      </c>
      <c r="V22" s="187">
        <v>3.6703E-3</v>
      </c>
      <c r="X22" s="187">
        <v>0.36569200000000002</v>
      </c>
      <c r="Y22" s="187" t="s">
        <v>480</v>
      </c>
      <c r="Z22" s="187" t="s">
        <v>424</v>
      </c>
      <c r="AA22" s="187" t="s">
        <v>481</v>
      </c>
      <c r="AE22" s="187" t="s">
        <v>476</v>
      </c>
      <c r="AF22" s="187">
        <v>0</v>
      </c>
      <c r="AG22" s="187">
        <v>2012</v>
      </c>
    </row>
    <row r="23" spans="1:33" x14ac:dyDescent="0.2">
      <c r="A23" s="187" t="s">
        <v>111</v>
      </c>
      <c r="B23" s="187">
        <v>4</v>
      </c>
      <c r="C23" s="187" t="s">
        <v>95</v>
      </c>
      <c r="D23" s="187" t="s">
        <v>367</v>
      </c>
      <c r="E23" s="187">
        <v>1.0249999999999999</v>
      </c>
      <c r="F23" s="187" t="s">
        <v>434</v>
      </c>
      <c r="G23" s="187">
        <v>4</v>
      </c>
      <c r="J23" s="187">
        <v>6194</v>
      </c>
      <c r="K23" s="187">
        <v>-19.036999999999999</v>
      </c>
      <c r="L23" s="187">
        <v>40.81</v>
      </c>
      <c r="M23" s="187">
        <v>141.74100000000001</v>
      </c>
      <c r="O23" s="187" t="s">
        <v>474</v>
      </c>
      <c r="P23" s="187">
        <v>139.55099999999999</v>
      </c>
      <c r="R23" s="187">
        <v>0</v>
      </c>
      <c r="S23" s="187">
        <v>1.1507014</v>
      </c>
      <c r="U23" s="187">
        <v>1.09674E-2</v>
      </c>
      <c r="W23" s="187">
        <v>1.0848390000000001</v>
      </c>
      <c r="AB23" s="187" t="s">
        <v>453</v>
      </c>
      <c r="AC23" s="187" t="s">
        <v>454</v>
      </c>
      <c r="AD23" s="187" t="s">
        <v>482</v>
      </c>
      <c r="AE23" s="187" t="s">
        <v>476</v>
      </c>
      <c r="AF23" s="187">
        <v>78</v>
      </c>
    </row>
    <row r="24" spans="1:33" x14ac:dyDescent="0.2">
      <c r="A24" s="187" t="s">
        <v>111</v>
      </c>
      <c r="B24" s="187">
        <v>4</v>
      </c>
      <c r="C24" s="187" t="s">
        <v>95</v>
      </c>
      <c r="D24" s="187" t="s">
        <v>367</v>
      </c>
      <c r="E24" s="187">
        <v>1.0249999999999999</v>
      </c>
      <c r="G24" s="187">
        <v>5</v>
      </c>
      <c r="J24" s="187">
        <v>5399</v>
      </c>
      <c r="K24" s="187">
        <v>-39.799999999999997</v>
      </c>
      <c r="L24" s="187">
        <v>40.81</v>
      </c>
      <c r="M24" s="187">
        <v>100.956</v>
      </c>
      <c r="O24" s="187" t="s">
        <v>474</v>
      </c>
      <c r="P24" s="187">
        <v>99.433000000000007</v>
      </c>
      <c r="R24" s="187">
        <v>1</v>
      </c>
      <c r="S24" s="187">
        <v>1.1266247</v>
      </c>
      <c r="U24" s="187">
        <v>1.07352E-2</v>
      </c>
      <c r="W24" s="187">
        <v>1.0621210000000001</v>
      </c>
      <c r="AB24" s="187" t="s">
        <v>483</v>
      </c>
      <c r="AC24" s="187" t="s">
        <v>484</v>
      </c>
      <c r="AD24" s="187" t="s">
        <v>483</v>
      </c>
      <c r="AE24" s="187" t="s">
        <v>476</v>
      </c>
      <c r="AF24" s="187">
        <v>78</v>
      </c>
    </row>
    <row r="25" spans="1:33" x14ac:dyDescent="0.2">
      <c r="A25" s="187" t="s">
        <v>111</v>
      </c>
      <c r="B25" s="187">
        <v>4</v>
      </c>
      <c r="C25" s="187" t="s">
        <v>95</v>
      </c>
      <c r="D25" s="187" t="s">
        <v>367</v>
      </c>
      <c r="E25" s="187">
        <v>1.0249999999999999</v>
      </c>
      <c r="G25" s="187">
        <v>6</v>
      </c>
      <c r="J25" s="187">
        <v>5391</v>
      </c>
      <c r="K25" s="187">
        <v>-40.033000000000001</v>
      </c>
      <c r="L25" s="187">
        <v>40.81</v>
      </c>
      <c r="M25" s="187">
        <v>101.099</v>
      </c>
      <c r="O25" s="187" t="s">
        <v>474</v>
      </c>
      <c r="P25" s="187">
        <v>99.575000000000003</v>
      </c>
      <c r="R25" s="187">
        <v>0</v>
      </c>
      <c r="S25" s="187">
        <v>1.1263616000000001</v>
      </c>
      <c r="U25" s="187">
        <v>1.07326E-2</v>
      </c>
      <c r="W25" s="187">
        <v>1.0618650000000001</v>
      </c>
      <c r="AB25" s="187" t="s">
        <v>485</v>
      </c>
      <c r="AC25" s="187" t="s">
        <v>459</v>
      </c>
      <c r="AD25" s="187" t="s">
        <v>486</v>
      </c>
      <c r="AE25" s="187" t="s">
        <v>476</v>
      </c>
      <c r="AF25" s="187">
        <v>78</v>
      </c>
    </row>
    <row r="26" spans="1:33" x14ac:dyDescent="0.2">
      <c r="A26" s="187" t="s">
        <v>111</v>
      </c>
      <c r="B26" s="187">
        <v>5</v>
      </c>
      <c r="C26" s="187" t="s">
        <v>96</v>
      </c>
      <c r="D26" s="187" t="s">
        <v>367</v>
      </c>
      <c r="E26" s="187">
        <v>3.01</v>
      </c>
      <c r="G26" s="187">
        <v>1</v>
      </c>
      <c r="H26" s="187">
        <v>5743</v>
      </c>
      <c r="I26" s="187">
        <v>0.13200000000000001</v>
      </c>
      <c r="L26" s="187">
        <v>9.52</v>
      </c>
      <c r="M26" s="187">
        <v>105.583</v>
      </c>
      <c r="O26" s="187" t="s">
        <v>487</v>
      </c>
      <c r="Q26" s="187">
        <v>104.824</v>
      </c>
      <c r="R26" s="187">
        <v>0</v>
      </c>
      <c r="T26" s="187">
        <v>0.72471189999999996</v>
      </c>
      <c r="V26" s="187">
        <v>3.6787E-3</v>
      </c>
      <c r="X26" s="187">
        <v>0.36652000000000001</v>
      </c>
      <c r="Y26" s="187" t="s">
        <v>423</v>
      </c>
      <c r="Z26" s="187" t="s">
        <v>448</v>
      </c>
      <c r="AA26" s="187" t="s">
        <v>488</v>
      </c>
      <c r="AE26" s="187" t="s">
        <v>489</v>
      </c>
      <c r="AF26" s="187">
        <v>0</v>
      </c>
      <c r="AG26" s="187">
        <v>4161</v>
      </c>
    </row>
    <row r="27" spans="1:33" x14ac:dyDescent="0.2">
      <c r="A27" s="187" t="s">
        <v>111</v>
      </c>
      <c r="B27" s="187">
        <v>5</v>
      </c>
      <c r="C27" s="187" t="s">
        <v>96</v>
      </c>
      <c r="D27" s="187" t="s">
        <v>367</v>
      </c>
      <c r="E27" s="187">
        <v>3.01</v>
      </c>
      <c r="G27" s="187">
        <v>2</v>
      </c>
      <c r="H27" s="187">
        <v>5750</v>
      </c>
      <c r="I27" s="187">
        <v>0</v>
      </c>
      <c r="L27" s="187">
        <v>9.52</v>
      </c>
      <c r="M27" s="187">
        <v>105.754</v>
      </c>
      <c r="O27" s="187" t="s">
        <v>487</v>
      </c>
      <c r="Q27" s="187">
        <v>104.99299999999999</v>
      </c>
      <c r="R27" s="187">
        <v>1</v>
      </c>
      <c r="T27" s="187">
        <v>0.72461589999999998</v>
      </c>
      <c r="V27" s="187">
        <v>3.6782E-3</v>
      </c>
      <c r="X27" s="187">
        <v>0.36647200000000002</v>
      </c>
      <c r="Y27" s="187" t="s">
        <v>490</v>
      </c>
      <c r="Z27" s="187" t="s">
        <v>491</v>
      </c>
      <c r="AA27" s="187" t="s">
        <v>492</v>
      </c>
      <c r="AE27" s="187" t="s">
        <v>489</v>
      </c>
      <c r="AF27" s="187">
        <v>0</v>
      </c>
      <c r="AG27" s="187">
        <v>4166</v>
      </c>
    </row>
    <row r="28" spans="1:33" x14ac:dyDescent="0.2">
      <c r="A28" s="187" t="s">
        <v>111</v>
      </c>
      <c r="B28" s="187">
        <v>5</v>
      </c>
      <c r="C28" s="187" t="s">
        <v>96</v>
      </c>
      <c r="D28" s="187" t="s">
        <v>367</v>
      </c>
      <c r="E28" s="187">
        <v>3.01</v>
      </c>
      <c r="F28" s="187" t="s">
        <v>430</v>
      </c>
      <c r="G28" s="187">
        <v>3</v>
      </c>
      <c r="H28" s="187">
        <v>8677</v>
      </c>
      <c r="I28" s="187">
        <v>-2.117</v>
      </c>
      <c r="L28" s="187">
        <v>9.52</v>
      </c>
      <c r="M28" s="187">
        <v>158.01</v>
      </c>
      <c r="O28" s="187" t="s">
        <v>487</v>
      </c>
      <c r="Q28" s="187">
        <v>156.876</v>
      </c>
      <c r="R28" s="187">
        <v>0</v>
      </c>
      <c r="T28" s="187">
        <v>0.72308220000000001</v>
      </c>
      <c r="V28" s="187">
        <v>3.6703999999999999E-3</v>
      </c>
      <c r="X28" s="187">
        <v>0.365699</v>
      </c>
      <c r="Y28" s="187" t="s">
        <v>423</v>
      </c>
      <c r="Z28" s="187" t="s">
        <v>493</v>
      </c>
      <c r="AA28" s="187" t="s">
        <v>494</v>
      </c>
      <c r="AE28" s="187" t="s">
        <v>489</v>
      </c>
      <c r="AF28" s="187">
        <v>0</v>
      </c>
      <c r="AG28" s="187">
        <v>6277</v>
      </c>
    </row>
    <row r="29" spans="1:33" x14ac:dyDescent="0.2">
      <c r="A29" s="187" t="s">
        <v>111</v>
      </c>
      <c r="B29" s="187">
        <v>5</v>
      </c>
      <c r="C29" s="187" t="s">
        <v>96</v>
      </c>
      <c r="D29" s="187" t="s">
        <v>367</v>
      </c>
      <c r="E29" s="187">
        <v>3.01</v>
      </c>
      <c r="F29" s="187" t="s">
        <v>434</v>
      </c>
      <c r="G29" s="187">
        <v>4</v>
      </c>
      <c r="J29" s="187">
        <v>16184</v>
      </c>
      <c r="K29" s="187">
        <v>-18.998000000000001</v>
      </c>
      <c r="L29" s="187">
        <v>40.81</v>
      </c>
      <c r="M29" s="187">
        <v>423.745</v>
      </c>
      <c r="O29" s="187" t="s">
        <v>487</v>
      </c>
      <c r="P29" s="187">
        <v>417.21</v>
      </c>
      <c r="R29" s="187">
        <v>0</v>
      </c>
      <c r="S29" s="187">
        <v>1.1502858</v>
      </c>
      <c r="U29" s="187">
        <v>1.09678E-2</v>
      </c>
      <c r="W29" s="187">
        <v>1.0848819999999999</v>
      </c>
      <c r="AB29" s="187" t="s">
        <v>454</v>
      </c>
      <c r="AC29" s="187" t="s">
        <v>470</v>
      </c>
      <c r="AD29" s="187" t="s">
        <v>453</v>
      </c>
      <c r="AE29" s="187" t="s">
        <v>489</v>
      </c>
      <c r="AF29" s="187">
        <v>78</v>
      </c>
    </row>
    <row r="30" spans="1:33" x14ac:dyDescent="0.2">
      <c r="A30" s="187" t="s">
        <v>111</v>
      </c>
      <c r="B30" s="187">
        <v>5</v>
      </c>
      <c r="C30" s="187" t="s">
        <v>96</v>
      </c>
      <c r="D30" s="187" t="s">
        <v>367</v>
      </c>
      <c r="E30" s="187">
        <v>3.01</v>
      </c>
      <c r="G30" s="187">
        <v>5</v>
      </c>
      <c r="J30" s="187">
        <v>5384</v>
      </c>
      <c r="K30" s="187">
        <v>-39.799999999999997</v>
      </c>
      <c r="L30" s="187">
        <v>40.81</v>
      </c>
      <c r="M30" s="187">
        <v>100.77</v>
      </c>
      <c r="O30" s="187" t="s">
        <v>487</v>
      </c>
      <c r="P30" s="187">
        <v>99.25</v>
      </c>
      <c r="R30" s="187">
        <v>1</v>
      </c>
      <c r="S30" s="187">
        <v>1.1264173</v>
      </c>
      <c r="U30" s="187">
        <v>1.07352E-2</v>
      </c>
      <c r="W30" s="187">
        <v>1.0621210000000001</v>
      </c>
      <c r="AB30" s="187" t="s">
        <v>495</v>
      </c>
      <c r="AC30" s="187" t="s">
        <v>496</v>
      </c>
      <c r="AD30" s="187" t="s">
        <v>497</v>
      </c>
      <c r="AE30" s="187" t="s">
        <v>489</v>
      </c>
      <c r="AF30" s="187">
        <v>78</v>
      </c>
    </row>
    <row r="31" spans="1:33" x14ac:dyDescent="0.2">
      <c r="A31" s="187" t="s">
        <v>111</v>
      </c>
      <c r="B31" s="187">
        <v>5</v>
      </c>
      <c r="C31" s="187" t="s">
        <v>96</v>
      </c>
      <c r="D31" s="187" t="s">
        <v>367</v>
      </c>
      <c r="E31" s="187">
        <v>3.01</v>
      </c>
      <c r="G31" s="187">
        <v>6</v>
      </c>
      <c r="J31" s="187">
        <v>5372</v>
      </c>
      <c r="K31" s="187">
        <v>-39.973999999999997</v>
      </c>
      <c r="L31" s="187">
        <v>40.81</v>
      </c>
      <c r="M31" s="187">
        <v>100.864</v>
      </c>
      <c r="O31" s="187" t="s">
        <v>487</v>
      </c>
      <c r="P31" s="187">
        <v>99.343999999999994</v>
      </c>
      <c r="R31" s="187">
        <v>0</v>
      </c>
      <c r="S31" s="187">
        <v>1.1262204</v>
      </c>
      <c r="U31" s="187">
        <v>1.0733299999999999E-2</v>
      </c>
      <c r="W31" s="187">
        <v>1.061931</v>
      </c>
      <c r="AB31" s="187" t="s">
        <v>498</v>
      </c>
      <c r="AC31" s="187" t="s">
        <v>499</v>
      </c>
      <c r="AD31" s="187" t="s">
        <v>500</v>
      </c>
      <c r="AE31" s="187" t="s">
        <v>489</v>
      </c>
      <c r="AF31" s="187">
        <v>78</v>
      </c>
    </row>
    <row r="32" spans="1:33" x14ac:dyDescent="0.2">
      <c r="A32" s="187" t="s">
        <v>111</v>
      </c>
      <c r="B32" s="187">
        <v>6</v>
      </c>
      <c r="C32" s="187" t="s">
        <v>103</v>
      </c>
      <c r="D32" s="187" t="s">
        <v>368</v>
      </c>
      <c r="E32" s="187">
        <v>0.79300000000000004</v>
      </c>
      <c r="G32" s="187">
        <v>1</v>
      </c>
      <c r="H32" s="187">
        <v>5730</v>
      </c>
      <c r="I32" s="187">
        <v>0.12</v>
      </c>
      <c r="L32" s="187">
        <v>24.1608701</v>
      </c>
      <c r="M32" s="187">
        <v>105.19199999999999</v>
      </c>
      <c r="O32" s="187" t="s">
        <v>501</v>
      </c>
      <c r="Q32" s="187">
        <v>104.435</v>
      </c>
      <c r="R32" s="187">
        <v>0</v>
      </c>
      <c r="T32" s="187">
        <v>0.72470559999999995</v>
      </c>
      <c r="V32" s="187">
        <v>3.6786000000000002E-3</v>
      </c>
      <c r="X32" s="187">
        <v>0.36651600000000001</v>
      </c>
      <c r="Y32" s="187" t="s">
        <v>502</v>
      </c>
      <c r="Z32" s="187" t="s">
        <v>503</v>
      </c>
      <c r="AA32" s="187" t="s">
        <v>504</v>
      </c>
      <c r="AE32" s="187" t="s">
        <v>505</v>
      </c>
      <c r="AF32" s="187">
        <v>0</v>
      </c>
      <c r="AG32" s="187">
        <v>4152</v>
      </c>
    </row>
    <row r="33" spans="1:33" x14ac:dyDescent="0.2">
      <c r="A33" s="187" t="s">
        <v>111</v>
      </c>
      <c r="B33" s="187">
        <v>6</v>
      </c>
      <c r="C33" s="187" t="s">
        <v>103</v>
      </c>
      <c r="D33" s="187" t="s">
        <v>368</v>
      </c>
      <c r="E33" s="187">
        <v>0.79300000000000004</v>
      </c>
      <c r="G33" s="187">
        <v>2</v>
      </c>
      <c r="H33" s="187">
        <v>5738</v>
      </c>
      <c r="I33" s="187">
        <v>0</v>
      </c>
      <c r="L33" s="187">
        <v>24.2213773</v>
      </c>
      <c r="M33" s="187">
        <v>105.461</v>
      </c>
      <c r="O33" s="187" t="s">
        <v>501</v>
      </c>
      <c r="Q33" s="187">
        <v>104.702</v>
      </c>
      <c r="R33" s="187">
        <v>1</v>
      </c>
      <c r="T33" s="187">
        <v>0.72461889999999995</v>
      </c>
      <c r="V33" s="187">
        <v>3.6782E-3</v>
      </c>
      <c r="X33" s="187">
        <v>0.36647200000000002</v>
      </c>
      <c r="Y33" s="187" t="s">
        <v>450</v>
      </c>
      <c r="Z33" s="187" t="s">
        <v>506</v>
      </c>
      <c r="AA33" s="187" t="s">
        <v>507</v>
      </c>
      <c r="AE33" s="187" t="s">
        <v>505</v>
      </c>
      <c r="AF33" s="187">
        <v>0</v>
      </c>
      <c r="AG33" s="187">
        <v>4157</v>
      </c>
    </row>
    <row r="34" spans="1:33" x14ac:dyDescent="0.2">
      <c r="A34" s="187" t="s">
        <v>111</v>
      </c>
      <c r="B34" s="187">
        <v>6</v>
      </c>
      <c r="C34" s="187" t="s">
        <v>103</v>
      </c>
      <c r="D34" s="187" t="s">
        <v>368</v>
      </c>
      <c r="E34" s="187">
        <v>0.79300000000000004</v>
      </c>
      <c r="F34" s="187" t="s">
        <v>430</v>
      </c>
      <c r="G34" s="187">
        <v>3</v>
      </c>
      <c r="H34" s="187">
        <v>2317</v>
      </c>
      <c r="I34" s="187">
        <v>30.311</v>
      </c>
      <c r="L34" s="187">
        <v>10.2829885</v>
      </c>
      <c r="M34" s="187">
        <v>44.225000000000001</v>
      </c>
      <c r="O34" s="187" t="s">
        <v>501</v>
      </c>
      <c r="Q34" s="187">
        <v>43.896999999999998</v>
      </c>
      <c r="R34" s="187">
        <v>0</v>
      </c>
      <c r="T34" s="187">
        <v>0.74658290000000005</v>
      </c>
      <c r="V34" s="187">
        <v>3.7897E-3</v>
      </c>
      <c r="X34" s="187">
        <v>0.37753799999999998</v>
      </c>
      <c r="Y34" s="187" t="s">
        <v>508</v>
      </c>
      <c r="Z34" s="187" t="s">
        <v>506</v>
      </c>
      <c r="AA34" s="187" t="s">
        <v>509</v>
      </c>
      <c r="AE34" s="187" t="s">
        <v>505</v>
      </c>
      <c r="AF34" s="187">
        <v>0</v>
      </c>
      <c r="AG34" s="187">
        <v>1731</v>
      </c>
    </row>
    <row r="35" spans="1:33" x14ac:dyDescent="0.2">
      <c r="A35" s="187" t="s">
        <v>111</v>
      </c>
      <c r="B35" s="187">
        <v>6</v>
      </c>
      <c r="C35" s="187" t="s">
        <v>103</v>
      </c>
      <c r="D35" s="187" t="s">
        <v>368</v>
      </c>
      <c r="E35" s="187">
        <v>0.79300000000000004</v>
      </c>
      <c r="F35" s="187" t="s">
        <v>434</v>
      </c>
      <c r="G35" s="187">
        <v>4</v>
      </c>
      <c r="J35" s="187">
        <v>5208</v>
      </c>
      <c r="K35" s="187">
        <v>33.692</v>
      </c>
      <c r="L35" s="187">
        <v>91.614738399999993</v>
      </c>
      <c r="M35" s="187">
        <v>118.154</v>
      </c>
      <c r="O35" s="187" t="s">
        <v>501</v>
      </c>
      <c r="P35" s="187">
        <v>116.262</v>
      </c>
      <c r="R35" s="187">
        <v>0</v>
      </c>
      <c r="S35" s="187">
        <v>1.2082157</v>
      </c>
      <c r="U35" s="187">
        <v>1.15569E-2</v>
      </c>
      <c r="W35" s="187">
        <v>1.142485</v>
      </c>
      <c r="AB35" s="187" t="s">
        <v>472</v>
      </c>
      <c r="AC35" s="187" t="s">
        <v>455</v>
      </c>
      <c r="AD35" s="187" t="s">
        <v>437</v>
      </c>
      <c r="AE35" s="187" t="s">
        <v>505</v>
      </c>
      <c r="AF35" s="187">
        <v>78</v>
      </c>
    </row>
    <row r="36" spans="1:33" x14ac:dyDescent="0.2">
      <c r="A36" s="187" t="s">
        <v>111</v>
      </c>
      <c r="B36" s="187">
        <v>6</v>
      </c>
      <c r="C36" s="187" t="s">
        <v>103</v>
      </c>
      <c r="D36" s="187" t="s">
        <v>368</v>
      </c>
      <c r="E36" s="187">
        <v>0.79300000000000004</v>
      </c>
      <c r="G36" s="187">
        <v>5</v>
      </c>
      <c r="J36" s="187">
        <v>5384</v>
      </c>
      <c r="K36" s="187">
        <v>-39.799999999999997</v>
      </c>
      <c r="L36" s="187">
        <v>80.663719200000003</v>
      </c>
      <c r="M36" s="187">
        <v>100.624</v>
      </c>
      <c r="O36" s="187" t="s">
        <v>501</v>
      </c>
      <c r="P36" s="187">
        <v>99.106999999999999</v>
      </c>
      <c r="R36" s="187">
        <v>1</v>
      </c>
      <c r="S36" s="187">
        <v>1.1265352</v>
      </c>
      <c r="U36" s="187">
        <v>1.07352E-2</v>
      </c>
      <c r="W36" s="187">
        <v>1.0621210000000001</v>
      </c>
      <c r="AB36" s="187" t="s">
        <v>483</v>
      </c>
      <c r="AC36" s="187" t="s">
        <v>473</v>
      </c>
      <c r="AD36" s="187" t="s">
        <v>484</v>
      </c>
      <c r="AE36" s="187" t="s">
        <v>505</v>
      </c>
      <c r="AF36" s="187">
        <v>78</v>
      </c>
    </row>
    <row r="37" spans="1:33" x14ac:dyDescent="0.2">
      <c r="A37" s="187" t="s">
        <v>111</v>
      </c>
      <c r="B37" s="187">
        <v>6</v>
      </c>
      <c r="C37" s="187" t="s">
        <v>103</v>
      </c>
      <c r="D37" s="187" t="s">
        <v>368</v>
      </c>
      <c r="E37" s="187">
        <v>0.79300000000000004</v>
      </c>
      <c r="G37" s="187">
        <v>6</v>
      </c>
      <c r="J37" s="187">
        <v>5370</v>
      </c>
      <c r="K37" s="187">
        <v>-40.006</v>
      </c>
      <c r="L37" s="187">
        <v>80.757057799999998</v>
      </c>
      <c r="M37" s="187">
        <v>100.768</v>
      </c>
      <c r="O37" s="187" t="s">
        <v>501</v>
      </c>
      <c r="P37" s="187">
        <v>99.248999999999995</v>
      </c>
      <c r="R37" s="187">
        <v>0</v>
      </c>
      <c r="S37" s="187">
        <v>1.1263022</v>
      </c>
      <c r="U37" s="187">
        <v>1.07329E-2</v>
      </c>
      <c r="W37" s="187">
        <v>1.061896</v>
      </c>
      <c r="AB37" s="187" t="s">
        <v>440</v>
      </c>
      <c r="AC37" s="187" t="s">
        <v>510</v>
      </c>
      <c r="AD37" s="187" t="s">
        <v>511</v>
      </c>
      <c r="AE37" s="187" t="s">
        <v>505</v>
      </c>
      <c r="AF37" s="187">
        <v>78</v>
      </c>
    </row>
    <row r="38" spans="1:33" x14ac:dyDescent="0.2">
      <c r="A38" s="187" t="s">
        <v>111</v>
      </c>
      <c r="B38" s="187">
        <v>7</v>
      </c>
      <c r="C38" s="187" t="s">
        <v>104</v>
      </c>
      <c r="D38" s="187" t="s">
        <v>368</v>
      </c>
      <c r="E38" s="187">
        <v>0.80400000000000005</v>
      </c>
      <c r="G38" s="187">
        <v>1</v>
      </c>
      <c r="H38" s="187">
        <v>5725</v>
      </c>
      <c r="I38" s="187">
        <v>9.4E-2</v>
      </c>
      <c r="L38" s="187">
        <v>23.84741</v>
      </c>
      <c r="M38" s="187">
        <v>105.26900000000001</v>
      </c>
      <c r="O38" s="187" t="s">
        <v>512</v>
      </c>
      <c r="Q38" s="187">
        <v>104.511</v>
      </c>
      <c r="R38" s="187">
        <v>0</v>
      </c>
      <c r="T38" s="187">
        <v>0.72469879999999998</v>
      </c>
      <c r="V38" s="187">
        <v>3.6784999999999999E-3</v>
      </c>
      <c r="X38" s="187">
        <v>0.366506</v>
      </c>
      <c r="Y38" s="187" t="s">
        <v>431</v>
      </c>
      <c r="Z38" s="187" t="s">
        <v>462</v>
      </c>
      <c r="AA38" s="187" t="s">
        <v>513</v>
      </c>
      <c r="AE38" s="187" t="s">
        <v>514</v>
      </c>
      <c r="AF38" s="187">
        <v>0</v>
      </c>
      <c r="AG38" s="187">
        <v>4148</v>
      </c>
    </row>
    <row r="39" spans="1:33" x14ac:dyDescent="0.2">
      <c r="A39" s="187" t="s">
        <v>111</v>
      </c>
      <c r="B39" s="187">
        <v>7</v>
      </c>
      <c r="C39" s="187" t="s">
        <v>104</v>
      </c>
      <c r="D39" s="187" t="s">
        <v>368</v>
      </c>
      <c r="E39" s="187">
        <v>0.80400000000000005</v>
      </c>
      <c r="G39" s="187">
        <v>2</v>
      </c>
      <c r="H39" s="187">
        <v>5727</v>
      </c>
      <c r="I39" s="187">
        <v>0</v>
      </c>
      <c r="L39" s="187">
        <v>23.869152799999998</v>
      </c>
      <c r="M39" s="187">
        <v>105.367</v>
      </c>
      <c r="O39" s="187" t="s">
        <v>512</v>
      </c>
      <c r="Q39" s="187">
        <v>104.60899999999999</v>
      </c>
      <c r="R39" s="187">
        <v>1</v>
      </c>
      <c r="T39" s="187">
        <v>0.72463049999999996</v>
      </c>
      <c r="V39" s="187">
        <v>3.6782E-3</v>
      </c>
      <c r="X39" s="187">
        <v>0.36647200000000002</v>
      </c>
      <c r="Y39" s="187" t="s">
        <v>515</v>
      </c>
      <c r="Z39" s="187" t="s">
        <v>466</v>
      </c>
      <c r="AA39" s="187" t="s">
        <v>516</v>
      </c>
      <c r="AE39" s="187" t="s">
        <v>514</v>
      </c>
      <c r="AF39" s="187">
        <v>0</v>
      </c>
      <c r="AG39" s="187">
        <v>4150</v>
      </c>
    </row>
    <row r="40" spans="1:33" x14ac:dyDescent="0.2">
      <c r="A40" s="187" t="s">
        <v>111</v>
      </c>
      <c r="B40" s="187">
        <v>7</v>
      </c>
      <c r="C40" s="187" t="s">
        <v>104</v>
      </c>
      <c r="D40" s="187" t="s">
        <v>368</v>
      </c>
      <c r="E40" s="187">
        <v>0.80400000000000005</v>
      </c>
      <c r="F40" s="187" t="s">
        <v>430</v>
      </c>
      <c r="G40" s="187">
        <v>3</v>
      </c>
      <c r="H40" s="187">
        <v>2341</v>
      </c>
      <c r="I40" s="187">
        <v>30.420999999999999</v>
      </c>
      <c r="L40" s="187">
        <v>10.2906133</v>
      </c>
      <c r="M40" s="187">
        <v>44.878</v>
      </c>
      <c r="O40" s="187" t="s">
        <v>512</v>
      </c>
      <c r="Q40" s="187">
        <v>44.545000000000002</v>
      </c>
      <c r="R40" s="187">
        <v>0</v>
      </c>
      <c r="T40" s="187">
        <v>0.74667459999999997</v>
      </c>
      <c r="V40" s="187">
        <v>3.7900999999999998E-3</v>
      </c>
      <c r="X40" s="187">
        <v>0.37757800000000002</v>
      </c>
      <c r="Y40" s="187" t="s">
        <v>480</v>
      </c>
      <c r="Z40" s="187" t="s">
        <v>493</v>
      </c>
      <c r="AA40" s="187" t="s">
        <v>517</v>
      </c>
      <c r="AE40" s="187" t="s">
        <v>514</v>
      </c>
      <c r="AF40" s="187">
        <v>0</v>
      </c>
      <c r="AG40" s="187">
        <v>1750</v>
      </c>
    </row>
    <row r="41" spans="1:33" x14ac:dyDescent="0.2">
      <c r="A41" s="187" t="s">
        <v>111</v>
      </c>
      <c r="B41" s="187">
        <v>7</v>
      </c>
      <c r="C41" s="187" t="s">
        <v>104</v>
      </c>
      <c r="D41" s="187" t="s">
        <v>368</v>
      </c>
      <c r="E41" s="187">
        <v>0.80400000000000005</v>
      </c>
      <c r="F41" s="187" t="s">
        <v>434</v>
      </c>
      <c r="G41" s="187">
        <v>4</v>
      </c>
      <c r="J41" s="187">
        <v>5238</v>
      </c>
      <c r="K41" s="187">
        <v>33.764000000000003</v>
      </c>
      <c r="L41" s="187">
        <v>91.197318800000005</v>
      </c>
      <c r="M41" s="187">
        <v>119.575</v>
      </c>
      <c r="O41" s="187" t="s">
        <v>512</v>
      </c>
      <c r="P41" s="187">
        <v>117.661</v>
      </c>
      <c r="R41" s="187">
        <v>0</v>
      </c>
      <c r="S41" s="187">
        <v>1.2082786000000001</v>
      </c>
      <c r="U41" s="187">
        <v>1.1557700000000001E-2</v>
      </c>
      <c r="W41" s="187">
        <v>1.142563</v>
      </c>
      <c r="AB41" s="187" t="s">
        <v>470</v>
      </c>
      <c r="AC41" s="187" t="s">
        <v>518</v>
      </c>
      <c r="AD41" s="187" t="s">
        <v>454</v>
      </c>
      <c r="AE41" s="187" t="s">
        <v>514</v>
      </c>
      <c r="AF41" s="187">
        <v>78</v>
      </c>
    </row>
    <row r="42" spans="1:33" x14ac:dyDescent="0.2">
      <c r="A42" s="187" t="s">
        <v>111</v>
      </c>
      <c r="B42" s="187">
        <v>7</v>
      </c>
      <c r="C42" s="187" t="s">
        <v>104</v>
      </c>
      <c r="D42" s="187" t="s">
        <v>368</v>
      </c>
      <c r="E42" s="187">
        <v>0.80400000000000005</v>
      </c>
      <c r="G42" s="187">
        <v>5</v>
      </c>
      <c r="J42" s="187">
        <v>5370</v>
      </c>
      <c r="K42" s="187">
        <v>-39.799999999999997</v>
      </c>
      <c r="L42" s="187">
        <v>79.489634100000004</v>
      </c>
      <c r="M42" s="187">
        <v>100.515</v>
      </c>
      <c r="O42" s="187" t="s">
        <v>512</v>
      </c>
      <c r="P42" s="187">
        <v>98.998999999999995</v>
      </c>
      <c r="R42" s="187">
        <v>1</v>
      </c>
      <c r="S42" s="187">
        <v>1.1265669</v>
      </c>
      <c r="U42" s="187">
        <v>1.07352E-2</v>
      </c>
      <c r="W42" s="187">
        <v>1.0621210000000001</v>
      </c>
      <c r="AB42" s="187" t="s">
        <v>456</v>
      </c>
      <c r="AC42" s="187" t="s">
        <v>484</v>
      </c>
      <c r="AD42" s="187" t="s">
        <v>483</v>
      </c>
      <c r="AE42" s="187" t="s">
        <v>514</v>
      </c>
      <c r="AF42" s="187">
        <v>78</v>
      </c>
    </row>
    <row r="43" spans="1:33" x14ac:dyDescent="0.2">
      <c r="A43" s="187" t="s">
        <v>111</v>
      </c>
      <c r="B43" s="187">
        <v>7</v>
      </c>
      <c r="C43" s="187" t="s">
        <v>104</v>
      </c>
      <c r="D43" s="187" t="s">
        <v>368</v>
      </c>
      <c r="E43" s="187">
        <v>0.80400000000000005</v>
      </c>
      <c r="G43" s="187">
        <v>6</v>
      </c>
      <c r="J43" s="187">
        <v>5367</v>
      </c>
      <c r="K43" s="187">
        <v>-40.020000000000003</v>
      </c>
      <c r="L43" s="187">
        <v>79.534395000000004</v>
      </c>
      <c r="M43" s="187">
        <v>100.584</v>
      </c>
      <c r="O43" s="187" t="s">
        <v>512</v>
      </c>
      <c r="P43" s="187">
        <v>99.067999999999998</v>
      </c>
      <c r="R43" s="187">
        <v>0</v>
      </c>
      <c r="S43" s="187">
        <v>1.1263182</v>
      </c>
      <c r="U43" s="187">
        <v>1.0732800000000001E-2</v>
      </c>
      <c r="W43" s="187">
        <v>1.0618799999999999</v>
      </c>
      <c r="AB43" s="187" t="s">
        <v>485</v>
      </c>
      <c r="AC43" s="187" t="s">
        <v>459</v>
      </c>
      <c r="AD43" s="187" t="s">
        <v>486</v>
      </c>
      <c r="AE43" s="187" t="s">
        <v>514</v>
      </c>
      <c r="AF43" s="187">
        <v>78</v>
      </c>
    </row>
    <row r="44" spans="1:33" x14ac:dyDescent="0.2">
      <c r="A44" s="187" t="s">
        <v>111</v>
      </c>
      <c r="B44" s="187">
        <v>8</v>
      </c>
      <c r="C44" s="187" t="s">
        <v>112</v>
      </c>
      <c r="D44" s="187" t="s">
        <v>140</v>
      </c>
      <c r="E44" s="187">
        <v>0.76600000000000001</v>
      </c>
      <c r="G44" s="187">
        <v>1</v>
      </c>
      <c r="H44" s="187">
        <v>5715</v>
      </c>
      <c r="I44" s="187">
        <v>0.10299999999999999</v>
      </c>
      <c r="L44" s="187">
        <v>24.967008499999999</v>
      </c>
      <c r="M44" s="187">
        <v>104.996</v>
      </c>
      <c r="O44" s="187" t="s">
        <v>519</v>
      </c>
      <c r="Q44" s="187">
        <v>104.241</v>
      </c>
      <c r="R44" s="187">
        <v>0</v>
      </c>
      <c r="T44" s="187">
        <v>0.72470140000000005</v>
      </c>
      <c r="V44" s="187">
        <v>3.6786000000000002E-3</v>
      </c>
      <c r="X44" s="187">
        <v>0.36651</v>
      </c>
      <c r="Y44" s="187" t="s">
        <v>427</v>
      </c>
      <c r="Z44" s="187" t="s">
        <v>448</v>
      </c>
      <c r="AA44" s="187" t="s">
        <v>520</v>
      </c>
      <c r="AE44" s="187" t="s">
        <v>521</v>
      </c>
      <c r="AF44" s="187">
        <v>0</v>
      </c>
      <c r="AG44" s="187">
        <v>4141</v>
      </c>
    </row>
    <row r="45" spans="1:33" x14ac:dyDescent="0.2">
      <c r="A45" s="187" t="s">
        <v>111</v>
      </c>
      <c r="B45" s="187">
        <v>8</v>
      </c>
      <c r="C45" s="187" t="s">
        <v>112</v>
      </c>
      <c r="D45" s="187" t="s">
        <v>140</v>
      </c>
      <c r="E45" s="187">
        <v>0.76600000000000001</v>
      </c>
      <c r="G45" s="187">
        <v>2</v>
      </c>
      <c r="H45" s="187">
        <v>5716</v>
      </c>
      <c r="I45" s="187">
        <v>0</v>
      </c>
      <c r="L45" s="187">
        <v>24.9998185</v>
      </c>
      <c r="M45" s="187">
        <v>105.137</v>
      </c>
      <c r="O45" s="187" t="s">
        <v>519</v>
      </c>
      <c r="Q45" s="187">
        <v>104.381</v>
      </c>
      <c r="R45" s="187">
        <v>1</v>
      </c>
      <c r="T45" s="187">
        <v>0.72462700000000002</v>
      </c>
      <c r="V45" s="187">
        <v>3.6782E-3</v>
      </c>
      <c r="X45" s="187">
        <v>0.36647200000000002</v>
      </c>
      <c r="Y45" s="187" t="s">
        <v>522</v>
      </c>
      <c r="Z45" s="187" t="s">
        <v>432</v>
      </c>
      <c r="AA45" s="187" t="s">
        <v>523</v>
      </c>
      <c r="AE45" s="187" t="s">
        <v>521</v>
      </c>
      <c r="AF45" s="187">
        <v>0</v>
      </c>
      <c r="AG45" s="187">
        <v>4141</v>
      </c>
    </row>
    <row r="46" spans="1:33" x14ac:dyDescent="0.2">
      <c r="A46" s="187" t="s">
        <v>111</v>
      </c>
      <c r="B46" s="187">
        <v>8</v>
      </c>
      <c r="C46" s="187" t="s">
        <v>112</v>
      </c>
      <c r="D46" s="187" t="s">
        <v>140</v>
      </c>
      <c r="E46" s="187">
        <v>0.76600000000000001</v>
      </c>
      <c r="F46" s="187" t="s">
        <v>430</v>
      </c>
      <c r="G46" s="187">
        <v>3</v>
      </c>
      <c r="H46" s="187">
        <v>2849</v>
      </c>
      <c r="I46" s="187">
        <v>9.3309999999999995</v>
      </c>
      <c r="L46" s="187">
        <v>13.016609799999999</v>
      </c>
      <c r="M46" s="187">
        <v>54.183999999999997</v>
      </c>
      <c r="O46" s="187" t="s">
        <v>519</v>
      </c>
      <c r="Q46" s="187">
        <v>53.79</v>
      </c>
      <c r="R46" s="187">
        <v>0</v>
      </c>
      <c r="T46" s="187">
        <v>0.7313885</v>
      </c>
      <c r="V46" s="187">
        <v>3.7125000000000001E-3</v>
      </c>
      <c r="X46" s="187">
        <v>0.36987900000000001</v>
      </c>
      <c r="Y46" s="187" t="s">
        <v>490</v>
      </c>
      <c r="Z46" s="187" t="s">
        <v>491</v>
      </c>
      <c r="AA46" s="187" t="s">
        <v>524</v>
      </c>
      <c r="AE46" s="187" t="s">
        <v>521</v>
      </c>
      <c r="AF46" s="187">
        <v>0</v>
      </c>
      <c r="AG46" s="187">
        <v>2086</v>
      </c>
    </row>
    <row r="47" spans="1:33" x14ac:dyDescent="0.2">
      <c r="A47" s="187" t="s">
        <v>111</v>
      </c>
      <c r="B47" s="187">
        <v>8</v>
      </c>
      <c r="C47" s="187" t="s">
        <v>112</v>
      </c>
      <c r="D47" s="187" t="s">
        <v>140</v>
      </c>
      <c r="E47" s="187">
        <v>0.76600000000000001</v>
      </c>
      <c r="F47" s="187" t="s">
        <v>434</v>
      </c>
      <c r="G47" s="187">
        <v>4</v>
      </c>
      <c r="J47" s="187">
        <v>5664</v>
      </c>
      <c r="K47" s="187">
        <v>-8.5370000000000008</v>
      </c>
      <c r="L47" s="187">
        <v>101.5809429</v>
      </c>
      <c r="M47" s="187">
        <v>129.34</v>
      </c>
      <c r="O47" s="187" t="s">
        <v>519</v>
      </c>
      <c r="P47" s="187">
        <v>127.328</v>
      </c>
      <c r="R47" s="187">
        <v>0</v>
      </c>
      <c r="S47" s="187">
        <v>1.1621022000000001</v>
      </c>
      <c r="U47" s="187">
        <v>1.1084699999999999E-2</v>
      </c>
      <c r="W47" s="187">
        <v>1.0963229999999999</v>
      </c>
      <c r="AB47" s="187" t="s">
        <v>470</v>
      </c>
      <c r="AC47" s="187" t="s">
        <v>471</v>
      </c>
      <c r="AD47" s="187" t="s">
        <v>454</v>
      </c>
      <c r="AE47" s="187" t="s">
        <v>521</v>
      </c>
      <c r="AF47" s="187">
        <v>78</v>
      </c>
    </row>
    <row r="48" spans="1:33" x14ac:dyDescent="0.2">
      <c r="A48" s="187" t="s">
        <v>111</v>
      </c>
      <c r="B48" s="187">
        <v>8</v>
      </c>
      <c r="C48" s="187" t="s">
        <v>112</v>
      </c>
      <c r="D48" s="187" t="s">
        <v>140</v>
      </c>
      <c r="E48" s="187">
        <v>0.76600000000000001</v>
      </c>
      <c r="G48" s="187">
        <v>5</v>
      </c>
      <c r="J48" s="187">
        <v>5366</v>
      </c>
      <c r="K48" s="187">
        <v>-39.799999999999997</v>
      </c>
      <c r="L48" s="187">
        <v>83.356116499999999</v>
      </c>
      <c r="M48" s="187">
        <v>100.401</v>
      </c>
      <c r="O48" s="187" t="s">
        <v>519</v>
      </c>
      <c r="P48" s="187">
        <v>98.887</v>
      </c>
      <c r="R48" s="187">
        <v>1</v>
      </c>
      <c r="S48" s="187">
        <v>1.1265780000000001</v>
      </c>
      <c r="U48" s="187">
        <v>1.07352E-2</v>
      </c>
      <c r="W48" s="187">
        <v>1.0621210000000001</v>
      </c>
      <c r="AB48" s="187" t="s">
        <v>483</v>
      </c>
      <c r="AC48" s="187" t="s">
        <v>484</v>
      </c>
      <c r="AD48" s="187" t="s">
        <v>525</v>
      </c>
      <c r="AE48" s="187" t="s">
        <v>521</v>
      </c>
      <c r="AF48" s="187">
        <v>78</v>
      </c>
    </row>
    <row r="49" spans="1:33" x14ac:dyDescent="0.2">
      <c r="A49" s="187" t="s">
        <v>111</v>
      </c>
      <c r="B49" s="187">
        <v>8</v>
      </c>
      <c r="C49" s="187" t="s">
        <v>112</v>
      </c>
      <c r="D49" s="187" t="s">
        <v>140</v>
      </c>
      <c r="E49" s="187">
        <v>0.76600000000000001</v>
      </c>
      <c r="G49" s="187">
        <v>6</v>
      </c>
      <c r="J49" s="187">
        <v>5358</v>
      </c>
      <c r="K49" s="187">
        <v>-40.006</v>
      </c>
      <c r="L49" s="187">
        <v>83.384019499999994</v>
      </c>
      <c r="M49" s="187">
        <v>100.44199999999999</v>
      </c>
      <c r="O49" s="187" t="s">
        <v>519</v>
      </c>
      <c r="P49" s="187">
        <v>98.927999999999997</v>
      </c>
      <c r="R49" s="187">
        <v>0</v>
      </c>
      <c r="S49" s="187">
        <v>1.1263466</v>
      </c>
      <c r="U49" s="187">
        <v>1.07329E-2</v>
      </c>
      <c r="W49" s="187">
        <v>1.061896</v>
      </c>
      <c r="AB49" s="187" t="s">
        <v>485</v>
      </c>
      <c r="AC49" s="187" t="s">
        <v>441</v>
      </c>
      <c r="AD49" s="187" t="s">
        <v>510</v>
      </c>
      <c r="AE49" s="187" t="s">
        <v>521</v>
      </c>
      <c r="AF49" s="187">
        <v>78</v>
      </c>
    </row>
    <row r="50" spans="1:33" x14ac:dyDescent="0.2">
      <c r="A50" s="187" t="s">
        <v>111</v>
      </c>
      <c r="B50" s="187">
        <v>9</v>
      </c>
      <c r="C50" s="187" t="s">
        <v>113</v>
      </c>
      <c r="D50" s="187" t="s">
        <v>140</v>
      </c>
      <c r="E50" s="187">
        <v>0.78700000000000003</v>
      </c>
      <c r="G50" s="187">
        <v>1</v>
      </c>
      <c r="H50" s="187">
        <v>5714</v>
      </c>
      <c r="I50" s="187">
        <v>9.9000000000000005E-2</v>
      </c>
      <c r="L50" s="187">
        <v>24.317436399999998</v>
      </c>
      <c r="M50" s="187">
        <v>105.07</v>
      </c>
      <c r="O50" s="187" t="s">
        <v>526</v>
      </c>
      <c r="Q50" s="187">
        <v>104.31399999999999</v>
      </c>
      <c r="R50" s="187">
        <v>0</v>
      </c>
      <c r="T50" s="187">
        <v>0.72470060000000003</v>
      </c>
      <c r="V50" s="187">
        <v>3.6786000000000002E-3</v>
      </c>
      <c r="X50" s="187">
        <v>0.366508</v>
      </c>
      <c r="Y50" s="187" t="s">
        <v>427</v>
      </c>
      <c r="Z50" s="187" t="s">
        <v>493</v>
      </c>
      <c r="AA50" s="187" t="s">
        <v>527</v>
      </c>
      <c r="AE50" s="187" t="s">
        <v>528</v>
      </c>
      <c r="AF50" s="187">
        <v>0</v>
      </c>
      <c r="AG50" s="187">
        <v>4141</v>
      </c>
    </row>
    <row r="51" spans="1:33" x14ac:dyDescent="0.2">
      <c r="A51" s="187" t="s">
        <v>111</v>
      </c>
      <c r="B51" s="187">
        <v>9</v>
      </c>
      <c r="C51" s="187" t="s">
        <v>113</v>
      </c>
      <c r="D51" s="187" t="s">
        <v>140</v>
      </c>
      <c r="E51" s="187">
        <v>0.78700000000000003</v>
      </c>
      <c r="G51" s="187">
        <v>2</v>
      </c>
      <c r="H51" s="187">
        <v>5718</v>
      </c>
      <c r="I51" s="187">
        <v>0</v>
      </c>
      <c r="L51" s="187">
        <v>24.3504513</v>
      </c>
      <c r="M51" s="187">
        <v>105.215</v>
      </c>
      <c r="O51" s="187" t="s">
        <v>526</v>
      </c>
      <c r="Q51" s="187">
        <v>104.458</v>
      </c>
      <c r="R51" s="187">
        <v>1</v>
      </c>
      <c r="T51" s="187">
        <v>0.72462870000000001</v>
      </c>
      <c r="V51" s="187">
        <v>3.6782E-3</v>
      </c>
      <c r="X51" s="187">
        <v>0.36647200000000002</v>
      </c>
      <c r="Y51" s="187" t="s">
        <v>522</v>
      </c>
      <c r="Z51" s="187" t="s">
        <v>432</v>
      </c>
      <c r="AA51" s="187" t="s">
        <v>529</v>
      </c>
      <c r="AE51" s="187" t="s">
        <v>528</v>
      </c>
      <c r="AF51" s="187">
        <v>0</v>
      </c>
      <c r="AG51" s="187">
        <v>4144</v>
      </c>
    </row>
    <row r="52" spans="1:33" x14ac:dyDescent="0.2">
      <c r="A52" s="187" t="s">
        <v>111</v>
      </c>
      <c r="B52" s="187">
        <v>9</v>
      </c>
      <c r="C52" s="187" t="s">
        <v>113</v>
      </c>
      <c r="D52" s="187" t="s">
        <v>140</v>
      </c>
      <c r="E52" s="187">
        <v>0.78700000000000003</v>
      </c>
      <c r="F52" s="187" t="s">
        <v>430</v>
      </c>
      <c r="G52" s="187">
        <v>3</v>
      </c>
      <c r="H52" s="187">
        <v>2932</v>
      </c>
      <c r="I52" s="187">
        <v>9.3740000000000006</v>
      </c>
      <c r="L52" s="187">
        <v>13.0502067</v>
      </c>
      <c r="M52" s="187">
        <v>55.831000000000003</v>
      </c>
      <c r="O52" s="187" t="s">
        <v>526</v>
      </c>
      <c r="Q52" s="187">
        <v>55.426000000000002</v>
      </c>
      <c r="R52" s="187">
        <v>0</v>
      </c>
      <c r="T52" s="187">
        <v>0.73142110000000005</v>
      </c>
      <c r="V52" s="187">
        <v>3.7127000000000002E-3</v>
      </c>
      <c r="X52" s="187">
        <v>0.36989499999999997</v>
      </c>
      <c r="Y52" s="187" t="s">
        <v>490</v>
      </c>
      <c r="Z52" s="187" t="s">
        <v>491</v>
      </c>
      <c r="AA52" s="187" t="s">
        <v>530</v>
      </c>
      <c r="AE52" s="187" t="s">
        <v>528</v>
      </c>
      <c r="AF52" s="187">
        <v>0</v>
      </c>
      <c r="AG52" s="187">
        <v>2146</v>
      </c>
    </row>
    <row r="53" spans="1:33" x14ac:dyDescent="0.2">
      <c r="A53" s="187" t="s">
        <v>111</v>
      </c>
      <c r="B53" s="187">
        <v>9</v>
      </c>
      <c r="C53" s="187" t="s">
        <v>113</v>
      </c>
      <c r="D53" s="187" t="s">
        <v>140</v>
      </c>
      <c r="E53" s="187">
        <v>0.78700000000000003</v>
      </c>
      <c r="F53" s="187" t="s">
        <v>434</v>
      </c>
      <c r="G53" s="187">
        <v>4</v>
      </c>
      <c r="J53" s="187">
        <v>5822</v>
      </c>
      <c r="K53" s="187">
        <v>-8.5419999999999998</v>
      </c>
      <c r="L53" s="187">
        <v>101.10978059999999</v>
      </c>
      <c r="M53" s="187">
        <v>133.316</v>
      </c>
      <c r="O53" s="187" t="s">
        <v>526</v>
      </c>
      <c r="P53" s="187">
        <v>131.24199999999999</v>
      </c>
      <c r="R53" s="187">
        <v>0</v>
      </c>
      <c r="S53" s="187">
        <v>1.1620834</v>
      </c>
      <c r="U53" s="187">
        <v>1.1084699999999999E-2</v>
      </c>
      <c r="W53" s="187">
        <v>1.0963179999999999</v>
      </c>
      <c r="AB53" s="187" t="s">
        <v>470</v>
      </c>
      <c r="AC53" s="187" t="s">
        <v>471</v>
      </c>
      <c r="AD53" s="187" t="s">
        <v>454</v>
      </c>
      <c r="AE53" s="187" t="s">
        <v>528</v>
      </c>
      <c r="AF53" s="187">
        <v>78</v>
      </c>
    </row>
    <row r="54" spans="1:33" x14ac:dyDescent="0.2">
      <c r="A54" s="187" t="s">
        <v>111</v>
      </c>
      <c r="B54" s="187">
        <v>9</v>
      </c>
      <c r="C54" s="187" t="s">
        <v>113</v>
      </c>
      <c r="D54" s="187" t="s">
        <v>140</v>
      </c>
      <c r="E54" s="187">
        <v>0.78700000000000003</v>
      </c>
      <c r="G54" s="187">
        <v>5</v>
      </c>
      <c r="J54" s="187">
        <v>5359</v>
      </c>
      <c r="K54" s="187">
        <v>-39.799999999999997</v>
      </c>
      <c r="L54" s="187">
        <v>81.074978700000003</v>
      </c>
      <c r="M54" s="187">
        <v>100.31399999999999</v>
      </c>
      <c r="O54" s="187" t="s">
        <v>526</v>
      </c>
      <c r="P54" s="187">
        <v>98.801000000000002</v>
      </c>
      <c r="R54" s="187">
        <v>1</v>
      </c>
      <c r="S54" s="187">
        <v>1.1265632999999999</v>
      </c>
      <c r="U54" s="187">
        <v>1.07352E-2</v>
      </c>
      <c r="W54" s="187">
        <v>1.0621210000000001</v>
      </c>
      <c r="AB54" s="187" t="s">
        <v>483</v>
      </c>
      <c r="AC54" s="187" t="s">
        <v>484</v>
      </c>
      <c r="AD54" s="187" t="s">
        <v>525</v>
      </c>
      <c r="AE54" s="187" t="s">
        <v>528</v>
      </c>
      <c r="AF54" s="187">
        <v>78</v>
      </c>
    </row>
    <row r="55" spans="1:33" x14ac:dyDescent="0.2">
      <c r="A55" s="187" t="s">
        <v>111</v>
      </c>
      <c r="B55" s="187">
        <v>9</v>
      </c>
      <c r="C55" s="187" t="s">
        <v>113</v>
      </c>
      <c r="D55" s="187" t="s">
        <v>140</v>
      </c>
      <c r="E55" s="187">
        <v>0.78700000000000003</v>
      </c>
      <c r="G55" s="187">
        <v>6</v>
      </c>
      <c r="J55" s="187">
        <v>5354</v>
      </c>
      <c r="K55" s="187">
        <v>-40.009</v>
      </c>
      <c r="L55" s="187">
        <v>81.069430100000005</v>
      </c>
      <c r="M55" s="187">
        <v>100.30500000000001</v>
      </c>
      <c r="O55" s="187" t="s">
        <v>526</v>
      </c>
      <c r="P55" s="187">
        <v>98.793000000000006</v>
      </c>
      <c r="R55" s="187">
        <v>0</v>
      </c>
      <c r="S55" s="187">
        <v>1.1263281999999999</v>
      </c>
      <c r="U55" s="187">
        <v>1.07329E-2</v>
      </c>
      <c r="W55" s="187">
        <v>1.0618920000000001</v>
      </c>
      <c r="AB55" s="187" t="s">
        <v>485</v>
      </c>
      <c r="AC55" s="187" t="s">
        <v>459</v>
      </c>
      <c r="AD55" s="187" t="s">
        <v>486</v>
      </c>
      <c r="AE55" s="187" t="s">
        <v>528</v>
      </c>
      <c r="AF55" s="187">
        <v>78</v>
      </c>
    </row>
    <row r="56" spans="1:33" x14ac:dyDescent="0.2">
      <c r="A56" s="187" t="s">
        <v>111</v>
      </c>
      <c r="B56" s="187">
        <v>10</v>
      </c>
      <c r="C56" s="187" t="s">
        <v>141</v>
      </c>
      <c r="D56" s="187" t="s">
        <v>142</v>
      </c>
      <c r="E56" s="187">
        <v>0.83699999999999997</v>
      </c>
      <c r="G56" s="187">
        <v>1</v>
      </c>
      <c r="H56" s="187">
        <v>5708</v>
      </c>
      <c r="I56" s="187">
        <v>0.104</v>
      </c>
      <c r="L56" s="187">
        <v>22.8220171</v>
      </c>
      <c r="M56" s="187">
        <v>104.869</v>
      </c>
      <c r="O56" s="187" t="s">
        <v>38</v>
      </c>
      <c r="Q56" s="187">
        <v>104.114</v>
      </c>
      <c r="R56" s="187">
        <v>0</v>
      </c>
      <c r="T56" s="187">
        <v>0.72468880000000002</v>
      </c>
      <c r="V56" s="187">
        <v>3.6786000000000002E-3</v>
      </c>
      <c r="X56" s="187">
        <v>0.36651</v>
      </c>
      <c r="Y56" s="187" t="s">
        <v>477</v>
      </c>
      <c r="Z56" s="187" t="s">
        <v>491</v>
      </c>
      <c r="AA56" s="187" t="s">
        <v>531</v>
      </c>
      <c r="AE56" s="187" t="s">
        <v>532</v>
      </c>
      <c r="AF56" s="187">
        <v>0</v>
      </c>
      <c r="AG56" s="187">
        <v>4136</v>
      </c>
    </row>
    <row r="57" spans="1:33" x14ac:dyDescent="0.2">
      <c r="A57" s="187" t="s">
        <v>111</v>
      </c>
      <c r="B57" s="187">
        <v>10</v>
      </c>
      <c r="C57" s="187" t="s">
        <v>141</v>
      </c>
      <c r="D57" s="187" t="s">
        <v>142</v>
      </c>
      <c r="E57" s="187">
        <v>0.83699999999999997</v>
      </c>
      <c r="G57" s="187">
        <v>2</v>
      </c>
      <c r="H57" s="187">
        <v>5704</v>
      </c>
      <c r="I57" s="187">
        <v>0</v>
      </c>
      <c r="L57" s="187">
        <v>22.858993399999999</v>
      </c>
      <c r="M57" s="187">
        <v>105.042</v>
      </c>
      <c r="O57" s="187" t="s">
        <v>38</v>
      </c>
      <c r="Q57" s="187">
        <v>104.28700000000001</v>
      </c>
      <c r="R57" s="187">
        <v>1</v>
      </c>
      <c r="T57" s="187">
        <v>0.72461370000000003</v>
      </c>
      <c r="V57" s="187">
        <v>3.6782E-3</v>
      </c>
      <c r="X57" s="187">
        <v>0.36647200000000002</v>
      </c>
      <c r="Y57" s="187" t="s">
        <v>533</v>
      </c>
      <c r="Z57" s="187" t="s">
        <v>428</v>
      </c>
      <c r="AA57" s="187" t="s">
        <v>534</v>
      </c>
      <c r="AE57" s="187" t="s">
        <v>532</v>
      </c>
      <c r="AF57" s="187">
        <v>0</v>
      </c>
      <c r="AG57" s="187">
        <v>4133</v>
      </c>
    </row>
    <row r="58" spans="1:33" x14ac:dyDescent="0.2">
      <c r="A58" s="187" t="s">
        <v>111</v>
      </c>
      <c r="B58" s="187">
        <v>10</v>
      </c>
      <c r="C58" s="187" t="s">
        <v>141</v>
      </c>
      <c r="D58" s="187" t="s">
        <v>142</v>
      </c>
      <c r="E58" s="187">
        <v>0.83699999999999997</v>
      </c>
      <c r="F58" s="187" t="s">
        <v>430</v>
      </c>
      <c r="G58" s="187">
        <v>3</v>
      </c>
      <c r="H58" s="187">
        <v>2870</v>
      </c>
      <c r="I58" s="187">
        <v>12.845000000000001</v>
      </c>
      <c r="L58" s="187">
        <v>11.990307899999999</v>
      </c>
      <c r="M58" s="187">
        <v>54.542000000000002</v>
      </c>
      <c r="O58" s="187" t="s">
        <v>38</v>
      </c>
      <c r="Q58" s="187">
        <v>54.143999999999998</v>
      </c>
      <c r="R58" s="187">
        <v>0</v>
      </c>
      <c r="T58" s="187">
        <v>0.73392170000000001</v>
      </c>
      <c r="V58" s="187">
        <v>3.7253999999999998E-3</v>
      </c>
      <c r="X58" s="187">
        <v>0.37116199999999999</v>
      </c>
      <c r="Y58" s="187" t="s">
        <v>477</v>
      </c>
      <c r="Z58" s="187" t="s">
        <v>424</v>
      </c>
      <c r="AA58" s="187" t="s">
        <v>535</v>
      </c>
      <c r="AE58" s="187" t="s">
        <v>532</v>
      </c>
      <c r="AF58" s="187">
        <v>0</v>
      </c>
      <c r="AG58" s="187">
        <v>2108</v>
      </c>
    </row>
    <row r="59" spans="1:33" x14ac:dyDescent="0.2">
      <c r="A59" s="187" t="s">
        <v>111</v>
      </c>
      <c r="B59" s="187">
        <v>10</v>
      </c>
      <c r="C59" s="187" t="s">
        <v>141</v>
      </c>
      <c r="D59" s="187" t="s">
        <v>142</v>
      </c>
      <c r="E59" s="187">
        <v>0.83699999999999997</v>
      </c>
      <c r="F59" s="187" t="s">
        <v>434</v>
      </c>
      <c r="G59" s="187">
        <v>4</v>
      </c>
      <c r="J59" s="187">
        <v>6624</v>
      </c>
      <c r="K59" s="187">
        <v>-21.308</v>
      </c>
      <c r="L59" s="187">
        <v>104.62405889999999</v>
      </c>
      <c r="M59" s="187">
        <v>152.55099999999999</v>
      </c>
      <c r="O59" s="187" t="s">
        <v>38</v>
      </c>
      <c r="P59" s="187">
        <v>150.19900000000001</v>
      </c>
      <c r="R59" s="187">
        <v>0</v>
      </c>
      <c r="S59" s="187">
        <v>1.1481102999999999</v>
      </c>
      <c r="U59" s="187">
        <v>1.0942E-2</v>
      </c>
      <c r="W59" s="187">
        <v>1.082354</v>
      </c>
      <c r="AB59" s="187" t="s">
        <v>470</v>
      </c>
      <c r="AC59" s="187" t="s">
        <v>471</v>
      </c>
      <c r="AD59" s="187" t="s">
        <v>454</v>
      </c>
      <c r="AE59" s="187" t="s">
        <v>532</v>
      </c>
      <c r="AF59" s="187">
        <v>78</v>
      </c>
    </row>
    <row r="60" spans="1:33" x14ac:dyDescent="0.2">
      <c r="A60" s="187" t="s">
        <v>111</v>
      </c>
      <c r="B60" s="187">
        <v>10</v>
      </c>
      <c r="C60" s="187" t="s">
        <v>141</v>
      </c>
      <c r="D60" s="187" t="s">
        <v>142</v>
      </c>
      <c r="E60" s="187">
        <v>0.83699999999999997</v>
      </c>
      <c r="G60" s="187">
        <v>5</v>
      </c>
      <c r="J60" s="187">
        <v>5354</v>
      </c>
      <c r="K60" s="187">
        <v>-39.799999999999997</v>
      </c>
      <c r="L60" s="187">
        <v>76.115845699999994</v>
      </c>
      <c r="M60" s="187">
        <v>100.126</v>
      </c>
      <c r="O60" s="187" t="s">
        <v>38</v>
      </c>
      <c r="P60" s="187">
        <v>98.616</v>
      </c>
      <c r="R60" s="187">
        <v>1</v>
      </c>
      <c r="S60" s="187">
        <v>1.1265499000000001</v>
      </c>
      <c r="U60" s="187">
        <v>1.07352E-2</v>
      </c>
      <c r="W60" s="187">
        <v>1.0621210000000001</v>
      </c>
      <c r="AB60" s="187" t="s">
        <v>525</v>
      </c>
      <c r="AC60" s="187" t="s">
        <v>536</v>
      </c>
      <c r="AD60" s="187" t="s">
        <v>473</v>
      </c>
      <c r="AE60" s="187" t="s">
        <v>532</v>
      </c>
      <c r="AF60" s="187">
        <v>78</v>
      </c>
    </row>
    <row r="61" spans="1:33" x14ac:dyDescent="0.2">
      <c r="A61" s="187" t="s">
        <v>111</v>
      </c>
      <c r="B61" s="187">
        <v>10</v>
      </c>
      <c r="C61" s="187" t="s">
        <v>141</v>
      </c>
      <c r="D61" s="187" t="s">
        <v>142</v>
      </c>
      <c r="E61" s="187">
        <v>0.83699999999999997</v>
      </c>
      <c r="G61" s="187">
        <v>6</v>
      </c>
      <c r="J61" s="187">
        <v>5342</v>
      </c>
      <c r="K61" s="187">
        <v>-40.01</v>
      </c>
      <c r="L61" s="187">
        <v>76.168613199999996</v>
      </c>
      <c r="M61" s="187">
        <v>100.212</v>
      </c>
      <c r="O61" s="187" t="s">
        <v>38</v>
      </c>
      <c r="P61" s="187">
        <v>98.700999999999993</v>
      </c>
      <c r="R61" s="187">
        <v>0</v>
      </c>
      <c r="S61" s="187">
        <v>1.1263132</v>
      </c>
      <c r="U61" s="187">
        <v>1.07329E-2</v>
      </c>
      <c r="W61" s="187">
        <v>1.0618909999999999</v>
      </c>
      <c r="AB61" s="187" t="s">
        <v>440</v>
      </c>
      <c r="AC61" s="187" t="s">
        <v>510</v>
      </c>
      <c r="AD61" s="187" t="s">
        <v>511</v>
      </c>
      <c r="AE61" s="187" t="s">
        <v>532</v>
      </c>
      <c r="AF61" s="187">
        <v>78</v>
      </c>
    </row>
    <row r="62" spans="1:33" x14ac:dyDescent="0.2">
      <c r="A62" s="187" t="s">
        <v>111</v>
      </c>
      <c r="B62" s="187">
        <v>11</v>
      </c>
      <c r="C62" s="187" t="s">
        <v>143</v>
      </c>
      <c r="D62" s="187" t="s">
        <v>144</v>
      </c>
      <c r="E62" s="187">
        <v>0.81100000000000005</v>
      </c>
      <c r="G62" s="187">
        <v>1</v>
      </c>
      <c r="H62" s="187">
        <v>5684</v>
      </c>
      <c r="I62" s="187">
        <v>0.08</v>
      </c>
      <c r="L62" s="187">
        <v>23.477694499999998</v>
      </c>
      <c r="M62" s="187">
        <v>104.523</v>
      </c>
      <c r="Q62" s="187">
        <v>103.771</v>
      </c>
      <c r="R62" s="187">
        <v>0</v>
      </c>
      <c r="T62" s="187">
        <v>0.72468809999999995</v>
      </c>
      <c r="V62" s="187">
        <v>3.6784999999999999E-3</v>
      </c>
      <c r="X62" s="187">
        <v>0.36650100000000002</v>
      </c>
      <c r="Y62" s="187" t="s">
        <v>537</v>
      </c>
      <c r="Z62" s="187" t="s">
        <v>432</v>
      </c>
      <c r="AA62" s="187" t="s">
        <v>538</v>
      </c>
      <c r="AE62" s="187" t="s">
        <v>539</v>
      </c>
      <c r="AF62" s="187">
        <v>0</v>
      </c>
      <c r="AG62" s="187">
        <v>4119</v>
      </c>
    </row>
    <row r="63" spans="1:33" x14ac:dyDescent="0.2">
      <c r="A63" s="187" t="s">
        <v>111</v>
      </c>
      <c r="B63" s="187">
        <v>11</v>
      </c>
      <c r="C63" s="187" t="s">
        <v>143</v>
      </c>
      <c r="D63" s="187" t="s">
        <v>144</v>
      </c>
      <c r="E63" s="187">
        <v>0.81100000000000005</v>
      </c>
      <c r="G63" s="187">
        <v>2</v>
      </c>
      <c r="H63" s="187">
        <v>5708</v>
      </c>
      <c r="I63" s="187">
        <v>0</v>
      </c>
      <c r="L63" s="187">
        <v>23.5956233</v>
      </c>
      <c r="M63" s="187">
        <v>105.06</v>
      </c>
      <c r="Q63" s="187">
        <v>104.304</v>
      </c>
      <c r="R63" s="187">
        <v>1</v>
      </c>
      <c r="T63" s="187">
        <v>0.7246302</v>
      </c>
      <c r="V63" s="187">
        <v>3.6782E-3</v>
      </c>
      <c r="X63" s="187">
        <v>0.36647200000000002</v>
      </c>
      <c r="Y63" s="187" t="s">
        <v>540</v>
      </c>
      <c r="Z63" s="187" t="s">
        <v>541</v>
      </c>
      <c r="AA63" s="187" t="s">
        <v>542</v>
      </c>
      <c r="AE63" s="187" t="s">
        <v>539</v>
      </c>
      <c r="AF63" s="187">
        <v>0</v>
      </c>
      <c r="AG63" s="187">
        <v>4136</v>
      </c>
    </row>
    <row r="64" spans="1:33" x14ac:dyDescent="0.2">
      <c r="A64" s="187" t="s">
        <v>111</v>
      </c>
      <c r="B64" s="187">
        <v>11</v>
      </c>
      <c r="C64" s="187" t="s">
        <v>143</v>
      </c>
      <c r="D64" s="187" t="s">
        <v>144</v>
      </c>
      <c r="E64" s="187">
        <v>0.81100000000000005</v>
      </c>
      <c r="F64" s="187" t="s">
        <v>430</v>
      </c>
      <c r="G64" s="187">
        <v>3</v>
      </c>
      <c r="H64" s="187">
        <v>3220</v>
      </c>
      <c r="I64" s="187">
        <v>12.941000000000001</v>
      </c>
      <c r="L64" s="187">
        <v>14.1049139</v>
      </c>
      <c r="M64" s="187">
        <v>62.264000000000003</v>
      </c>
      <c r="Q64" s="187">
        <v>61.81</v>
      </c>
      <c r="R64" s="187">
        <v>0</v>
      </c>
      <c r="T64" s="187">
        <v>0.73400770000000004</v>
      </c>
      <c r="V64" s="187">
        <v>3.7258E-3</v>
      </c>
      <c r="X64" s="187">
        <v>0.371197</v>
      </c>
      <c r="Y64" s="187" t="s">
        <v>543</v>
      </c>
      <c r="Z64" s="187" t="s">
        <v>544</v>
      </c>
      <c r="AA64" s="187" t="s">
        <v>545</v>
      </c>
      <c r="AE64" s="187" t="s">
        <v>539</v>
      </c>
      <c r="AF64" s="187">
        <v>0</v>
      </c>
      <c r="AG64" s="187">
        <v>2365</v>
      </c>
    </row>
    <row r="65" spans="1:33" x14ac:dyDescent="0.2">
      <c r="A65" s="187" t="s">
        <v>111</v>
      </c>
      <c r="B65" s="187">
        <v>11</v>
      </c>
      <c r="C65" s="187" t="s">
        <v>143</v>
      </c>
      <c r="D65" s="187" t="s">
        <v>144</v>
      </c>
      <c r="E65" s="187">
        <v>0.81100000000000005</v>
      </c>
      <c r="F65" s="187" t="s">
        <v>434</v>
      </c>
      <c r="G65" s="187">
        <v>4</v>
      </c>
      <c r="J65" s="187">
        <v>5668</v>
      </c>
      <c r="K65" s="187">
        <v>-21.11</v>
      </c>
      <c r="L65" s="187">
        <v>96.643897300000006</v>
      </c>
      <c r="M65" s="187">
        <v>130.61099999999999</v>
      </c>
      <c r="P65" s="187">
        <v>128.596</v>
      </c>
      <c r="R65" s="187">
        <v>0</v>
      </c>
      <c r="S65" s="187">
        <v>1.1483806000000001</v>
      </c>
      <c r="U65" s="187">
        <v>1.0944199999999999E-2</v>
      </c>
      <c r="W65" s="187">
        <v>1.0825709999999999</v>
      </c>
      <c r="AB65" s="187" t="s">
        <v>470</v>
      </c>
      <c r="AC65" s="187" t="s">
        <v>518</v>
      </c>
      <c r="AD65" s="187" t="s">
        <v>454</v>
      </c>
      <c r="AE65" s="187" t="s">
        <v>539</v>
      </c>
      <c r="AF65" s="187">
        <v>78</v>
      </c>
    </row>
    <row r="66" spans="1:33" x14ac:dyDescent="0.2">
      <c r="A66" s="187" t="s">
        <v>111</v>
      </c>
      <c r="B66" s="187">
        <v>11</v>
      </c>
      <c r="C66" s="187" t="s">
        <v>143</v>
      </c>
      <c r="D66" s="187" t="s">
        <v>144</v>
      </c>
      <c r="E66" s="187">
        <v>0.81100000000000005</v>
      </c>
      <c r="G66" s="187">
        <v>5</v>
      </c>
      <c r="J66" s="187">
        <v>5352</v>
      </c>
      <c r="K66" s="187">
        <v>-39.799999999999997</v>
      </c>
      <c r="L66" s="187">
        <v>78.538998199999995</v>
      </c>
      <c r="M66" s="187">
        <v>100.1</v>
      </c>
      <c r="P66" s="187">
        <v>98.59</v>
      </c>
      <c r="R66" s="187">
        <v>1</v>
      </c>
      <c r="S66" s="187">
        <v>1.1265706</v>
      </c>
      <c r="U66" s="187">
        <v>1.07352E-2</v>
      </c>
      <c r="W66" s="187">
        <v>1.0621210000000001</v>
      </c>
      <c r="AB66" s="187" t="s">
        <v>483</v>
      </c>
      <c r="AC66" s="187" t="s">
        <v>473</v>
      </c>
      <c r="AD66" s="187" t="s">
        <v>525</v>
      </c>
      <c r="AE66" s="187" t="s">
        <v>539</v>
      </c>
      <c r="AF66" s="187">
        <v>78</v>
      </c>
    </row>
    <row r="67" spans="1:33" x14ac:dyDescent="0.2">
      <c r="A67" s="187" t="s">
        <v>111</v>
      </c>
      <c r="B67" s="187">
        <v>11</v>
      </c>
      <c r="C67" s="187" t="s">
        <v>143</v>
      </c>
      <c r="D67" s="187" t="s">
        <v>144</v>
      </c>
      <c r="E67" s="187">
        <v>0.81100000000000005</v>
      </c>
      <c r="G67" s="187">
        <v>6</v>
      </c>
      <c r="J67" s="187">
        <v>5347</v>
      </c>
      <c r="K67" s="187">
        <v>-40.006</v>
      </c>
      <c r="L67" s="187">
        <v>78.578008199999999</v>
      </c>
      <c r="M67" s="187">
        <v>100.161</v>
      </c>
      <c r="P67" s="187">
        <v>98.650999999999996</v>
      </c>
      <c r="R67" s="187">
        <v>0</v>
      </c>
      <c r="S67" s="187">
        <v>1.1263399000000001</v>
      </c>
      <c r="U67" s="187">
        <v>1.07329E-2</v>
      </c>
      <c r="W67" s="187">
        <v>1.061896</v>
      </c>
      <c r="AB67" s="187" t="s">
        <v>485</v>
      </c>
      <c r="AC67" s="187" t="s">
        <v>459</v>
      </c>
      <c r="AD67" s="187" t="s">
        <v>510</v>
      </c>
      <c r="AE67" s="187" t="s">
        <v>539</v>
      </c>
      <c r="AF67" s="187">
        <v>78</v>
      </c>
    </row>
    <row r="68" spans="1:33" x14ac:dyDescent="0.2">
      <c r="A68" s="187" t="s">
        <v>111</v>
      </c>
      <c r="B68" s="187">
        <v>12</v>
      </c>
      <c r="C68" s="187" t="s">
        <v>143</v>
      </c>
      <c r="D68" s="187" t="s">
        <v>145</v>
      </c>
      <c r="E68" s="187">
        <v>0.84699999999999998</v>
      </c>
      <c r="G68" s="187">
        <v>1</v>
      </c>
      <c r="H68" s="187">
        <v>5694</v>
      </c>
      <c r="I68" s="187">
        <v>0.106</v>
      </c>
      <c r="L68" s="187">
        <v>22.515888400000001</v>
      </c>
      <c r="M68" s="187">
        <v>104.69499999999999</v>
      </c>
      <c r="Q68" s="187">
        <v>103.941</v>
      </c>
      <c r="R68" s="187">
        <v>0</v>
      </c>
      <c r="T68" s="187">
        <v>0.72469729999999999</v>
      </c>
      <c r="V68" s="187">
        <v>3.6786000000000002E-3</v>
      </c>
      <c r="X68" s="187">
        <v>0.36651099999999998</v>
      </c>
      <c r="Y68" s="187" t="s">
        <v>546</v>
      </c>
      <c r="Z68" s="187" t="s">
        <v>547</v>
      </c>
      <c r="AA68" s="187" t="s">
        <v>548</v>
      </c>
      <c r="AE68" s="187" t="s">
        <v>549</v>
      </c>
      <c r="AF68" s="187">
        <v>0</v>
      </c>
      <c r="AG68" s="187">
        <v>4125</v>
      </c>
    </row>
    <row r="69" spans="1:33" x14ac:dyDescent="0.2">
      <c r="A69" s="187" t="s">
        <v>111</v>
      </c>
      <c r="B69" s="187">
        <v>12</v>
      </c>
      <c r="C69" s="187" t="s">
        <v>143</v>
      </c>
      <c r="D69" s="187" t="s">
        <v>145</v>
      </c>
      <c r="E69" s="187">
        <v>0.84699999999999998</v>
      </c>
      <c r="G69" s="187">
        <v>2</v>
      </c>
      <c r="H69" s="187">
        <v>5701</v>
      </c>
      <c r="I69" s="187">
        <v>0</v>
      </c>
      <c r="L69" s="187">
        <v>22.557247700000001</v>
      </c>
      <c r="M69" s="187">
        <v>104.89100000000001</v>
      </c>
      <c r="Q69" s="187">
        <v>104.136</v>
      </c>
      <c r="R69" s="187">
        <v>1</v>
      </c>
      <c r="T69" s="187">
        <v>0.72462070000000001</v>
      </c>
      <c r="V69" s="187">
        <v>3.6782E-3</v>
      </c>
      <c r="X69" s="187">
        <v>0.36647200000000002</v>
      </c>
      <c r="Y69" s="187" t="s">
        <v>550</v>
      </c>
      <c r="Z69" s="187" t="s">
        <v>551</v>
      </c>
      <c r="AA69" s="187" t="s">
        <v>552</v>
      </c>
      <c r="AE69" s="187" t="s">
        <v>549</v>
      </c>
      <c r="AF69" s="187">
        <v>0</v>
      </c>
      <c r="AG69" s="187">
        <v>4131</v>
      </c>
    </row>
    <row r="70" spans="1:33" x14ac:dyDescent="0.2">
      <c r="A70" s="187" t="s">
        <v>111</v>
      </c>
      <c r="B70" s="187">
        <v>12</v>
      </c>
      <c r="C70" s="187" t="s">
        <v>143</v>
      </c>
      <c r="D70" s="187" t="s">
        <v>145</v>
      </c>
      <c r="E70" s="187">
        <v>0.84699999999999998</v>
      </c>
      <c r="F70" s="187" t="s">
        <v>430</v>
      </c>
      <c r="G70" s="187">
        <v>3</v>
      </c>
      <c r="H70" s="187">
        <v>3388</v>
      </c>
      <c r="I70" s="187">
        <v>12.958</v>
      </c>
      <c r="L70" s="187">
        <v>13.953225399999999</v>
      </c>
      <c r="M70" s="187">
        <v>64.355000000000004</v>
      </c>
      <c r="Q70" s="187">
        <v>63.886000000000003</v>
      </c>
      <c r="R70" s="187">
        <v>0</v>
      </c>
      <c r="T70" s="187">
        <v>0.73401000000000005</v>
      </c>
      <c r="V70" s="187">
        <v>3.7258999999999999E-3</v>
      </c>
      <c r="X70" s="187">
        <v>0.37120300000000001</v>
      </c>
      <c r="Y70" s="187" t="s">
        <v>553</v>
      </c>
      <c r="Z70" s="187" t="s">
        <v>544</v>
      </c>
      <c r="AA70" s="187" t="s">
        <v>554</v>
      </c>
      <c r="AE70" s="187" t="s">
        <v>549</v>
      </c>
      <c r="AF70" s="187">
        <v>0</v>
      </c>
      <c r="AG70" s="187">
        <v>2488</v>
      </c>
    </row>
    <row r="71" spans="1:33" x14ac:dyDescent="0.2">
      <c r="A71" s="187" t="s">
        <v>111</v>
      </c>
      <c r="B71" s="187">
        <v>12</v>
      </c>
      <c r="C71" s="187" t="s">
        <v>143</v>
      </c>
      <c r="D71" s="187" t="s">
        <v>145</v>
      </c>
      <c r="E71" s="187">
        <v>0.84699999999999998</v>
      </c>
      <c r="F71" s="187" t="s">
        <v>434</v>
      </c>
      <c r="G71" s="187">
        <v>4</v>
      </c>
      <c r="J71" s="187">
        <v>6009</v>
      </c>
      <c r="K71" s="187">
        <v>-21.154</v>
      </c>
      <c r="L71" s="187">
        <v>96.015942699999997</v>
      </c>
      <c r="M71" s="187">
        <v>137.35499999999999</v>
      </c>
      <c r="P71" s="187">
        <v>135.23599999999999</v>
      </c>
      <c r="R71" s="187">
        <v>0</v>
      </c>
      <c r="S71" s="187">
        <v>1.1482789</v>
      </c>
      <c r="U71" s="187">
        <v>1.0943700000000001E-2</v>
      </c>
      <c r="W71" s="187">
        <v>1.082522</v>
      </c>
      <c r="AB71" s="187" t="s">
        <v>470</v>
      </c>
      <c r="AC71" s="187" t="s">
        <v>471</v>
      </c>
      <c r="AD71" s="187" t="s">
        <v>454</v>
      </c>
      <c r="AE71" s="187" t="s">
        <v>549</v>
      </c>
      <c r="AF71" s="187">
        <v>78</v>
      </c>
    </row>
    <row r="72" spans="1:33" x14ac:dyDescent="0.2">
      <c r="A72" s="187" t="s">
        <v>111</v>
      </c>
      <c r="B72" s="187">
        <v>12</v>
      </c>
      <c r="C72" s="187" t="s">
        <v>143</v>
      </c>
      <c r="D72" s="187" t="s">
        <v>145</v>
      </c>
      <c r="E72" s="187">
        <v>0.84699999999999998</v>
      </c>
      <c r="G72" s="187">
        <v>5</v>
      </c>
      <c r="J72" s="187">
        <v>5354</v>
      </c>
      <c r="K72" s="187">
        <v>-39.799999999999997</v>
      </c>
      <c r="L72" s="187">
        <v>75.183361199999993</v>
      </c>
      <c r="M72" s="187">
        <v>100.071</v>
      </c>
      <c r="P72" s="187">
        <v>98.561999999999998</v>
      </c>
      <c r="R72" s="187">
        <v>1</v>
      </c>
      <c r="S72" s="187">
        <v>1.1265381999999999</v>
      </c>
      <c r="U72" s="187">
        <v>1.07352E-2</v>
      </c>
      <c r="W72" s="187">
        <v>1.0621210000000001</v>
      </c>
      <c r="AB72" s="187" t="s">
        <v>483</v>
      </c>
      <c r="AC72" s="187" t="s">
        <v>473</v>
      </c>
      <c r="AD72" s="187" t="s">
        <v>484</v>
      </c>
      <c r="AE72" s="187" t="s">
        <v>549</v>
      </c>
      <c r="AF72" s="187">
        <v>78</v>
      </c>
    </row>
    <row r="73" spans="1:33" x14ac:dyDescent="0.2">
      <c r="A73" s="187" t="s">
        <v>111</v>
      </c>
      <c r="B73" s="187">
        <v>12</v>
      </c>
      <c r="C73" s="187" t="s">
        <v>143</v>
      </c>
      <c r="D73" s="187" t="s">
        <v>145</v>
      </c>
      <c r="E73" s="187">
        <v>0.84699999999999998</v>
      </c>
      <c r="G73" s="187">
        <v>6</v>
      </c>
      <c r="J73" s="187">
        <v>5343</v>
      </c>
      <c r="K73" s="187">
        <v>-40.000999999999998</v>
      </c>
      <c r="L73" s="187">
        <v>75.252974699999996</v>
      </c>
      <c r="M73" s="187">
        <v>100.185</v>
      </c>
      <c r="P73" s="187">
        <v>98.674000000000007</v>
      </c>
      <c r="R73" s="187">
        <v>0</v>
      </c>
      <c r="S73" s="187">
        <v>1.1263117</v>
      </c>
      <c r="U73" s="187">
        <v>1.0732999999999999E-2</v>
      </c>
      <c r="W73" s="187">
        <v>1.0619000000000001</v>
      </c>
      <c r="AB73" s="187" t="s">
        <v>485</v>
      </c>
      <c r="AC73" s="187" t="s">
        <v>459</v>
      </c>
      <c r="AD73" s="187" t="s">
        <v>510</v>
      </c>
      <c r="AE73" s="187" t="s">
        <v>549</v>
      </c>
      <c r="AF73" s="187">
        <v>78</v>
      </c>
    </row>
    <row r="74" spans="1:33" x14ac:dyDescent="0.2">
      <c r="A74" s="187" t="s">
        <v>111</v>
      </c>
      <c r="B74" s="187">
        <v>13</v>
      </c>
      <c r="C74" s="187" t="s">
        <v>146</v>
      </c>
      <c r="D74" s="187" t="s">
        <v>147</v>
      </c>
      <c r="E74" s="187">
        <v>0.81200000000000006</v>
      </c>
      <c r="G74" s="187">
        <v>1</v>
      </c>
      <c r="H74" s="187">
        <v>5690</v>
      </c>
      <c r="I74" s="187">
        <v>0.111</v>
      </c>
      <c r="L74" s="187">
        <v>23.450632500000001</v>
      </c>
      <c r="M74" s="187">
        <v>104.532</v>
      </c>
      <c r="Q74" s="187">
        <v>103.78</v>
      </c>
      <c r="R74" s="187">
        <v>0</v>
      </c>
      <c r="T74" s="187">
        <v>0.72469050000000002</v>
      </c>
      <c r="V74" s="187">
        <v>3.6786000000000002E-3</v>
      </c>
      <c r="X74" s="187">
        <v>0.36651299999999998</v>
      </c>
      <c r="Y74" s="187" t="s">
        <v>543</v>
      </c>
      <c r="Z74" s="187" t="s">
        <v>547</v>
      </c>
      <c r="AA74" s="187" t="s">
        <v>555</v>
      </c>
      <c r="AE74" s="187" t="s">
        <v>556</v>
      </c>
      <c r="AF74" s="187">
        <v>0</v>
      </c>
      <c r="AG74" s="187">
        <v>4123</v>
      </c>
    </row>
    <row r="75" spans="1:33" x14ac:dyDescent="0.2">
      <c r="A75" s="187" t="s">
        <v>111</v>
      </c>
      <c r="B75" s="187">
        <v>13</v>
      </c>
      <c r="C75" s="187" t="s">
        <v>146</v>
      </c>
      <c r="D75" s="187" t="s">
        <v>147</v>
      </c>
      <c r="E75" s="187">
        <v>0.81200000000000006</v>
      </c>
      <c r="G75" s="187">
        <v>2</v>
      </c>
      <c r="H75" s="187">
        <v>5694</v>
      </c>
      <c r="I75" s="187">
        <v>0</v>
      </c>
      <c r="L75" s="187">
        <v>23.500205999999999</v>
      </c>
      <c r="M75" s="187">
        <v>104.75700000000001</v>
      </c>
      <c r="Q75" s="187">
        <v>104.004</v>
      </c>
      <c r="R75" s="187">
        <v>1</v>
      </c>
      <c r="T75" s="187">
        <v>0.72460970000000002</v>
      </c>
      <c r="V75" s="187">
        <v>3.6782E-3</v>
      </c>
      <c r="X75" s="187">
        <v>0.36647200000000002</v>
      </c>
      <c r="Y75" s="187" t="s">
        <v>540</v>
      </c>
      <c r="Z75" s="187" t="s">
        <v>541</v>
      </c>
      <c r="AA75" s="187" t="s">
        <v>557</v>
      </c>
      <c r="AE75" s="187" t="s">
        <v>556</v>
      </c>
      <c r="AF75" s="187">
        <v>0</v>
      </c>
      <c r="AG75" s="187">
        <v>4126</v>
      </c>
    </row>
    <row r="76" spans="1:33" x14ac:dyDescent="0.2">
      <c r="A76" s="187" t="s">
        <v>111</v>
      </c>
      <c r="B76" s="187">
        <v>13</v>
      </c>
      <c r="C76" s="187" t="s">
        <v>146</v>
      </c>
      <c r="D76" s="187" t="s">
        <v>147</v>
      </c>
      <c r="E76" s="187">
        <v>0.81200000000000006</v>
      </c>
      <c r="F76" s="187" t="s">
        <v>430</v>
      </c>
      <c r="G76" s="187">
        <v>3</v>
      </c>
      <c r="H76" s="187">
        <v>2544</v>
      </c>
      <c r="I76" s="187">
        <v>13.564</v>
      </c>
      <c r="L76" s="187">
        <v>10.948597700000001</v>
      </c>
      <c r="M76" s="187">
        <v>48.255000000000003</v>
      </c>
      <c r="Q76" s="187">
        <v>47.902999999999999</v>
      </c>
      <c r="R76" s="187">
        <v>0</v>
      </c>
      <c r="T76" s="187">
        <v>0.73443829999999999</v>
      </c>
      <c r="V76" s="187">
        <v>3.7280999999999998E-3</v>
      </c>
      <c r="X76" s="187">
        <v>0.37142399999999998</v>
      </c>
      <c r="Y76" s="187" t="s">
        <v>546</v>
      </c>
      <c r="Z76" s="187" t="s">
        <v>558</v>
      </c>
      <c r="AA76" s="187" t="s">
        <v>559</v>
      </c>
      <c r="AE76" s="187" t="s">
        <v>556</v>
      </c>
      <c r="AF76" s="187">
        <v>0</v>
      </c>
      <c r="AG76" s="187">
        <v>1870</v>
      </c>
    </row>
    <row r="77" spans="1:33" x14ac:dyDescent="0.2">
      <c r="A77" s="187" t="s">
        <v>111</v>
      </c>
      <c r="B77" s="187">
        <v>13</v>
      </c>
      <c r="C77" s="187" t="s">
        <v>146</v>
      </c>
      <c r="D77" s="187" t="s">
        <v>147</v>
      </c>
      <c r="E77" s="187">
        <v>0.81200000000000006</v>
      </c>
      <c r="F77" s="187" t="s">
        <v>434</v>
      </c>
      <c r="G77" s="187">
        <v>4</v>
      </c>
      <c r="J77" s="187">
        <v>6694</v>
      </c>
      <c r="K77" s="187">
        <v>-24.135999999999999</v>
      </c>
      <c r="L77" s="187">
        <v>108.5840773</v>
      </c>
      <c r="M77" s="187">
        <v>154.08500000000001</v>
      </c>
      <c r="P77" s="187">
        <v>151.714</v>
      </c>
      <c r="R77" s="187">
        <v>0</v>
      </c>
      <c r="S77" s="187">
        <v>1.1450121</v>
      </c>
      <c r="U77" s="187">
        <v>1.0910400000000001E-2</v>
      </c>
      <c r="W77" s="187">
        <v>1.0792600000000001</v>
      </c>
      <c r="AB77" s="187" t="s">
        <v>470</v>
      </c>
      <c r="AC77" s="187" t="s">
        <v>471</v>
      </c>
      <c r="AD77" s="187" t="s">
        <v>470</v>
      </c>
      <c r="AE77" s="187" t="s">
        <v>556</v>
      </c>
      <c r="AF77" s="187">
        <v>78</v>
      </c>
    </row>
    <row r="78" spans="1:33" x14ac:dyDescent="0.2">
      <c r="A78" s="187" t="s">
        <v>111</v>
      </c>
      <c r="B78" s="187">
        <v>13</v>
      </c>
      <c r="C78" s="187" t="s">
        <v>146</v>
      </c>
      <c r="D78" s="187" t="s">
        <v>147</v>
      </c>
      <c r="E78" s="187">
        <v>0.81200000000000006</v>
      </c>
      <c r="G78" s="187">
        <v>5</v>
      </c>
      <c r="J78" s="187">
        <v>5354</v>
      </c>
      <c r="K78" s="187">
        <v>-39.799999999999997</v>
      </c>
      <c r="L78" s="187">
        <v>78.483562399999997</v>
      </c>
      <c r="M78" s="187">
        <v>100.164</v>
      </c>
      <c r="P78" s="187">
        <v>98.653999999999996</v>
      </c>
      <c r="R78" s="187">
        <v>1</v>
      </c>
      <c r="S78" s="187">
        <v>1.1265448</v>
      </c>
      <c r="U78" s="187">
        <v>1.07352E-2</v>
      </c>
      <c r="W78" s="187">
        <v>1.0621210000000001</v>
      </c>
      <c r="AB78" s="187" t="s">
        <v>484</v>
      </c>
      <c r="AC78" s="187" t="s">
        <v>536</v>
      </c>
      <c r="AD78" s="187" t="s">
        <v>473</v>
      </c>
      <c r="AE78" s="187" t="s">
        <v>556</v>
      </c>
      <c r="AF78" s="187">
        <v>78</v>
      </c>
    </row>
    <row r="79" spans="1:33" x14ac:dyDescent="0.2">
      <c r="A79" s="187" t="s">
        <v>111</v>
      </c>
      <c r="B79" s="187">
        <v>13</v>
      </c>
      <c r="C79" s="187" t="s">
        <v>146</v>
      </c>
      <c r="D79" s="187" t="s">
        <v>147</v>
      </c>
      <c r="E79" s="187">
        <v>0.81200000000000006</v>
      </c>
      <c r="G79" s="187">
        <v>6</v>
      </c>
      <c r="J79" s="187">
        <v>5344</v>
      </c>
      <c r="K79" s="187">
        <v>-39.994</v>
      </c>
      <c r="L79" s="187">
        <v>78.476951299999996</v>
      </c>
      <c r="M79" s="187">
        <v>100.154</v>
      </c>
      <c r="P79" s="187">
        <v>98.644000000000005</v>
      </c>
      <c r="R79" s="187">
        <v>0</v>
      </c>
      <c r="S79" s="187">
        <v>1.1263257</v>
      </c>
      <c r="U79" s="187">
        <v>1.0733100000000001E-2</v>
      </c>
      <c r="W79" s="187">
        <v>1.061909</v>
      </c>
      <c r="AB79" s="187" t="s">
        <v>440</v>
      </c>
      <c r="AC79" s="187" t="s">
        <v>510</v>
      </c>
      <c r="AD79" s="187" t="s">
        <v>560</v>
      </c>
      <c r="AE79" s="187" t="s">
        <v>556</v>
      </c>
      <c r="AF79" s="187">
        <v>78</v>
      </c>
    </row>
    <row r="80" spans="1:33" x14ac:dyDescent="0.2">
      <c r="A80" s="187" t="s">
        <v>111</v>
      </c>
      <c r="B80" s="187">
        <v>14</v>
      </c>
      <c r="C80" s="187" t="s">
        <v>148</v>
      </c>
      <c r="D80" s="187" t="s">
        <v>149</v>
      </c>
      <c r="E80" s="187">
        <v>0.82899999999999996</v>
      </c>
      <c r="G80" s="187">
        <v>1</v>
      </c>
      <c r="H80" s="187">
        <v>5690</v>
      </c>
      <c r="I80" s="187">
        <v>9.5000000000000001E-2</v>
      </c>
      <c r="L80" s="187">
        <v>22.965849200000001</v>
      </c>
      <c r="M80" s="187">
        <v>104.514</v>
      </c>
      <c r="Q80" s="187">
        <v>103.762</v>
      </c>
      <c r="R80" s="187">
        <v>0</v>
      </c>
      <c r="T80" s="187">
        <v>0.72470559999999995</v>
      </c>
      <c r="V80" s="187">
        <v>3.6786000000000002E-3</v>
      </c>
      <c r="X80" s="187">
        <v>0.36650700000000003</v>
      </c>
      <c r="Y80" s="187" t="s">
        <v>522</v>
      </c>
      <c r="Z80" s="187" t="s">
        <v>424</v>
      </c>
      <c r="AA80" s="187" t="s">
        <v>561</v>
      </c>
      <c r="AE80" s="187" t="s">
        <v>562</v>
      </c>
      <c r="AF80" s="187">
        <v>0</v>
      </c>
      <c r="AG80" s="187">
        <v>4123</v>
      </c>
    </row>
    <row r="81" spans="1:33" x14ac:dyDescent="0.2">
      <c r="A81" s="187" t="s">
        <v>111</v>
      </c>
      <c r="B81" s="187">
        <v>14</v>
      </c>
      <c r="C81" s="187" t="s">
        <v>148</v>
      </c>
      <c r="D81" s="187" t="s">
        <v>149</v>
      </c>
      <c r="E81" s="187">
        <v>0.82899999999999996</v>
      </c>
      <c r="G81" s="187">
        <v>2</v>
      </c>
      <c r="H81" s="187">
        <v>5700</v>
      </c>
      <c r="I81" s="187">
        <v>0</v>
      </c>
      <c r="L81" s="187">
        <v>23.012427200000001</v>
      </c>
      <c r="M81" s="187">
        <v>104.73</v>
      </c>
      <c r="Q81" s="187">
        <v>103.977</v>
      </c>
      <c r="R81" s="187">
        <v>1</v>
      </c>
      <c r="T81" s="187">
        <v>0.72463650000000002</v>
      </c>
      <c r="V81" s="187">
        <v>3.6782E-3</v>
      </c>
      <c r="X81" s="187">
        <v>0.36647200000000002</v>
      </c>
      <c r="Y81" s="187" t="s">
        <v>546</v>
      </c>
      <c r="Z81" s="187" t="s">
        <v>547</v>
      </c>
      <c r="AA81" s="187" t="s">
        <v>563</v>
      </c>
      <c r="AE81" s="187" t="s">
        <v>562</v>
      </c>
      <c r="AF81" s="187">
        <v>0</v>
      </c>
      <c r="AG81" s="187">
        <v>4131</v>
      </c>
    </row>
    <row r="82" spans="1:33" x14ac:dyDescent="0.2">
      <c r="A82" s="187" t="s">
        <v>111</v>
      </c>
      <c r="B82" s="187">
        <v>14</v>
      </c>
      <c r="C82" s="187" t="s">
        <v>148</v>
      </c>
      <c r="D82" s="187" t="s">
        <v>149</v>
      </c>
      <c r="E82" s="187">
        <v>0.82899999999999996</v>
      </c>
      <c r="F82" s="187" t="s">
        <v>430</v>
      </c>
      <c r="G82" s="187">
        <v>3</v>
      </c>
      <c r="H82" s="187">
        <v>3144</v>
      </c>
      <c r="I82" s="187">
        <v>13.941000000000001</v>
      </c>
      <c r="L82" s="187">
        <v>13.2609846</v>
      </c>
      <c r="M82" s="187">
        <v>59.808</v>
      </c>
      <c r="Q82" s="187">
        <v>59.372</v>
      </c>
      <c r="R82" s="187">
        <v>0</v>
      </c>
      <c r="T82" s="187">
        <v>0.73473849999999996</v>
      </c>
      <c r="V82" s="187">
        <v>3.7295000000000002E-3</v>
      </c>
      <c r="X82" s="187">
        <v>0.371562</v>
      </c>
      <c r="Y82" s="187" t="s">
        <v>564</v>
      </c>
      <c r="Z82" s="187" t="s">
        <v>478</v>
      </c>
      <c r="AA82" s="187" t="s">
        <v>433</v>
      </c>
      <c r="AE82" s="187" t="s">
        <v>562</v>
      </c>
      <c r="AF82" s="187">
        <v>0</v>
      </c>
      <c r="AG82" s="187">
        <v>2312</v>
      </c>
    </row>
    <row r="83" spans="1:33" x14ac:dyDescent="0.2">
      <c r="A83" s="187" t="s">
        <v>111</v>
      </c>
      <c r="B83" s="187">
        <v>14</v>
      </c>
      <c r="C83" s="187" t="s">
        <v>148</v>
      </c>
      <c r="D83" s="187" t="s">
        <v>149</v>
      </c>
      <c r="E83" s="187">
        <v>0.82899999999999996</v>
      </c>
      <c r="F83" s="187" t="s">
        <v>434</v>
      </c>
      <c r="G83" s="187">
        <v>4</v>
      </c>
      <c r="J83" s="187">
        <v>5999</v>
      </c>
      <c r="K83" s="187">
        <v>-22.335000000000001</v>
      </c>
      <c r="L83" s="187">
        <v>98.148283300000003</v>
      </c>
      <c r="M83" s="187">
        <v>137.447</v>
      </c>
      <c r="P83" s="187">
        <v>135.328</v>
      </c>
      <c r="R83" s="187">
        <v>0</v>
      </c>
      <c r="S83" s="187">
        <v>1.1470290999999999</v>
      </c>
      <c r="U83" s="187">
        <v>1.0930499999999999E-2</v>
      </c>
      <c r="W83" s="187">
        <v>1.0812299999999999</v>
      </c>
      <c r="AB83" s="187" t="s">
        <v>470</v>
      </c>
      <c r="AC83" s="187" t="s">
        <v>471</v>
      </c>
      <c r="AD83" s="187" t="s">
        <v>470</v>
      </c>
      <c r="AE83" s="187" t="s">
        <v>562</v>
      </c>
      <c r="AF83" s="187">
        <v>78</v>
      </c>
    </row>
    <row r="84" spans="1:33" x14ac:dyDescent="0.2">
      <c r="A84" s="187" t="s">
        <v>111</v>
      </c>
      <c r="B84" s="187">
        <v>14</v>
      </c>
      <c r="C84" s="187" t="s">
        <v>148</v>
      </c>
      <c r="D84" s="187" t="s">
        <v>149</v>
      </c>
      <c r="E84" s="187">
        <v>0.82899999999999996</v>
      </c>
      <c r="G84" s="187">
        <v>5</v>
      </c>
      <c r="J84" s="187">
        <v>5353</v>
      </c>
      <c r="K84" s="187">
        <v>-39.799999999999997</v>
      </c>
      <c r="L84" s="187">
        <v>76.769676799999999</v>
      </c>
      <c r="M84" s="187">
        <v>99.997</v>
      </c>
      <c r="P84" s="187">
        <v>98.489000000000004</v>
      </c>
      <c r="R84" s="187">
        <v>1</v>
      </c>
      <c r="S84" s="187">
        <v>1.1265708000000001</v>
      </c>
      <c r="U84" s="187">
        <v>1.07352E-2</v>
      </c>
      <c r="W84" s="187">
        <v>1.0621210000000001</v>
      </c>
      <c r="AB84" s="187" t="s">
        <v>483</v>
      </c>
      <c r="AC84" s="187" t="s">
        <v>473</v>
      </c>
      <c r="AD84" s="187" t="s">
        <v>484</v>
      </c>
      <c r="AE84" s="187" t="s">
        <v>562</v>
      </c>
      <c r="AF84" s="187">
        <v>78</v>
      </c>
    </row>
    <row r="85" spans="1:33" x14ac:dyDescent="0.2">
      <c r="A85" s="187" t="s">
        <v>111</v>
      </c>
      <c r="B85" s="187">
        <v>14</v>
      </c>
      <c r="C85" s="187" t="s">
        <v>148</v>
      </c>
      <c r="D85" s="187" t="s">
        <v>149</v>
      </c>
      <c r="E85" s="187">
        <v>0.82899999999999996</v>
      </c>
      <c r="G85" s="187">
        <v>6</v>
      </c>
      <c r="J85" s="187">
        <v>5340</v>
      </c>
      <c r="K85" s="187">
        <v>-40.006999999999998</v>
      </c>
      <c r="L85" s="187">
        <v>76.875339299999993</v>
      </c>
      <c r="M85" s="187">
        <v>100.166</v>
      </c>
      <c r="P85" s="187">
        <v>98.656000000000006</v>
      </c>
      <c r="R85" s="187">
        <v>0</v>
      </c>
      <c r="S85" s="187">
        <v>1.1263383</v>
      </c>
      <c r="U85" s="187">
        <v>1.07329E-2</v>
      </c>
      <c r="W85" s="187">
        <v>1.061895</v>
      </c>
      <c r="AB85" s="187" t="s">
        <v>485</v>
      </c>
      <c r="AC85" s="187" t="s">
        <v>459</v>
      </c>
      <c r="AD85" s="187" t="s">
        <v>486</v>
      </c>
      <c r="AE85" s="187" t="s">
        <v>562</v>
      </c>
      <c r="AF85" s="187">
        <v>78</v>
      </c>
    </row>
    <row r="86" spans="1:33" x14ac:dyDescent="0.2">
      <c r="A86" s="187" t="s">
        <v>111</v>
      </c>
      <c r="B86" s="187">
        <v>15</v>
      </c>
      <c r="C86" s="187" t="s">
        <v>150</v>
      </c>
      <c r="D86" s="187" t="s">
        <v>151</v>
      </c>
      <c r="E86" s="187">
        <v>0.82599999999999996</v>
      </c>
      <c r="G86" s="187">
        <v>1</v>
      </c>
      <c r="H86" s="187">
        <v>5692</v>
      </c>
      <c r="I86" s="187">
        <v>0.104</v>
      </c>
      <c r="L86" s="187">
        <v>22.996818300000001</v>
      </c>
      <c r="M86" s="187">
        <v>104.271</v>
      </c>
      <c r="Q86" s="187">
        <v>103.52</v>
      </c>
      <c r="R86" s="187">
        <v>0</v>
      </c>
      <c r="T86" s="187">
        <v>0.72469850000000002</v>
      </c>
      <c r="V86" s="187">
        <v>3.6786000000000002E-3</v>
      </c>
      <c r="X86" s="187">
        <v>0.36651</v>
      </c>
      <c r="Y86" s="187" t="s">
        <v>564</v>
      </c>
      <c r="Z86" s="187" t="s">
        <v>432</v>
      </c>
      <c r="AA86" s="187" t="s">
        <v>565</v>
      </c>
      <c r="AE86" s="187" t="s">
        <v>566</v>
      </c>
      <c r="AF86" s="187">
        <v>0</v>
      </c>
      <c r="AG86" s="187">
        <v>4125</v>
      </c>
    </row>
    <row r="87" spans="1:33" x14ac:dyDescent="0.2">
      <c r="A87" s="187" t="s">
        <v>111</v>
      </c>
      <c r="B87" s="187">
        <v>15</v>
      </c>
      <c r="C87" s="187" t="s">
        <v>150</v>
      </c>
      <c r="D87" s="187" t="s">
        <v>151</v>
      </c>
      <c r="E87" s="187">
        <v>0.82599999999999996</v>
      </c>
      <c r="G87" s="187">
        <v>2</v>
      </c>
      <c r="H87" s="187">
        <v>5688</v>
      </c>
      <c r="I87" s="187">
        <v>0</v>
      </c>
      <c r="L87" s="187">
        <v>23.0677412</v>
      </c>
      <c r="M87" s="187">
        <v>104.599</v>
      </c>
      <c r="Q87" s="187">
        <v>103.84699999999999</v>
      </c>
      <c r="R87" s="187">
        <v>1</v>
      </c>
      <c r="T87" s="187">
        <v>0.72462309999999996</v>
      </c>
      <c r="V87" s="187">
        <v>3.6782E-3</v>
      </c>
      <c r="X87" s="187">
        <v>0.36647200000000002</v>
      </c>
      <c r="Y87" s="187" t="s">
        <v>543</v>
      </c>
      <c r="Z87" s="187" t="s">
        <v>567</v>
      </c>
      <c r="AA87" s="187" t="s">
        <v>568</v>
      </c>
      <c r="AE87" s="187" t="s">
        <v>566</v>
      </c>
      <c r="AF87" s="187">
        <v>0</v>
      </c>
      <c r="AG87" s="187">
        <v>4121</v>
      </c>
    </row>
    <row r="88" spans="1:33" x14ac:dyDescent="0.2">
      <c r="A88" s="187" t="s">
        <v>111</v>
      </c>
      <c r="B88" s="187">
        <v>15</v>
      </c>
      <c r="C88" s="187" t="s">
        <v>150</v>
      </c>
      <c r="D88" s="187" t="s">
        <v>151</v>
      </c>
      <c r="E88" s="187">
        <v>0.82599999999999996</v>
      </c>
      <c r="F88" s="187" t="s">
        <v>430</v>
      </c>
      <c r="G88" s="187">
        <v>3</v>
      </c>
      <c r="H88" s="187">
        <v>3420</v>
      </c>
      <c r="I88" s="187">
        <v>13.597</v>
      </c>
      <c r="L88" s="187">
        <v>14.460545400000001</v>
      </c>
      <c r="M88" s="187">
        <v>65.05</v>
      </c>
      <c r="Q88" s="187">
        <v>64.575999999999993</v>
      </c>
      <c r="R88" s="187">
        <v>0</v>
      </c>
      <c r="T88" s="187">
        <v>0.73447600000000002</v>
      </c>
      <c r="V88" s="187">
        <v>3.7282000000000001E-3</v>
      </c>
      <c r="X88" s="187">
        <v>0.37143700000000002</v>
      </c>
      <c r="Y88" s="187" t="s">
        <v>537</v>
      </c>
      <c r="Z88" s="187" t="s">
        <v>428</v>
      </c>
      <c r="AA88" s="187" t="s">
        <v>569</v>
      </c>
      <c r="AE88" s="187" t="s">
        <v>566</v>
      </c>
      <c r="AF88" s="187">
        <v>0</v>
      </c>
      <c r="AG88" s="187">
        <v>2514</v>
      </c>
    </row>
    <row r="89" spans="1:33" x14ac:dyDescent="0.2">
      <c r="A89" s="187" t="s">
        <v>111</v>
      </c>
      <c r="B89" s="187">
        <v>15</v>
      </c>
      <c r="C89" s="187" t="s">
        <v>150</v>
      </c>
      <c r="D89" s="187" t="s">
        <v>151</v>
      </c>
      <c r="E89" s="187">
        <v>0.82599999999999996</v>
      </c>
      <c r="F89" s="187" t="s">
        <v>434</v>
      </c>
      <c r="G89" s="187">
        <v>4</v>
      </c>
      <c r="J89" s="187">
        <v>5854</v>
      </c>
      <c r="K89" s="187">
        <v>-21.710999999999999</v>
      </c>
      <c r="L89" s="187">
        <v>96.651580499999994</v>
      </c>
      <c r="M89" s="187">
        <v>133.91200000000001</v>
      </c>
      <c r="P89" s="187">
        <v>131.84700000000001</v>
      </c>
      <c r="R89" s="187">
        <v>0</v>
      </c>
      <c r="S89" s="187">
        <v>1.1476744000000001</v>
      </c>
      <c r="U89" s="187">
        <v>1.0937499999999999E-2</v>
      </c>
      <c r="W89" s="187">
        <v>1.0819129999999999</v>
      </c>
      <c r="AB89" s="187" t="s">
        <v>470</v>
      </c>
      <c r="AC89" s="187" t="s">
        <v>471</v>
      </c>
      <c r="AD89" s="187" t="s">
        <v>454</v>
      </c>
      <c r="AE89" s="187" t="s">
        <v>566</v>
      </c>
      <c r="AF89" s="187">
        <v>78</v>
      </c>
    </row>
    <row r="90" spans="1:33" x14ac:dyDescent="0.2">
      <c r="A90" s="187" t="s">
        <v>111</v>
      </c>
      <c r="B90" s="187">
        <v>15</v>
      </c>
      <c r="C90" s="187" t="s">
        <v>150</v>
      </c>
      <c r="D90" s="187" t="s">
        <v>151</v>
      </c>
      <c r="E90" s="187">
        <v>0.82599999999999996</v>
      </c>
      <c r="G90" s="187">
        <v>5</v>
      </c>
      <c r="J90" s="187">
        <v>5346</v>
      </c>
      <c r="K90" s="187">
        <v>-39.799999999999997</v>
      </c>
      <c r="L90" s="187">
        <v>77.067366199999995</v>
      </c>
      <c r="M90" s="187">
        <v>100.027</v>
      </c>
      <c r="P90" s="187">
        <v>98.519000000000005</v>
      </c>
      <c r="R90" s="187">
        <v>1</v>
      </c>
      <c r="S90" s="187">
        <v>1.1265290999999999</v>
      </c>
      <c r="U90" s="187">
        <v>1.07352E-2</v>
      </c>
      <c r="W90" s="187">
        <v>1.0621210000000001</v>
      </c>
      <c r="AB90" s="187" t="s">
        <v>483</v>
      </c>
      <c r="AC90" s="187" t="s">
        <v>473</v>
      </c>
      <c r="AD90" s="187" t="s">
        <v>484</v>
      </c>
      <c r="AE90" s="187" t="s">
        <v>566</v>
      </c>
      <c r="AF90" s="187">
        <v>78</v>
      </c>
    </row>
    <row r="91" spans="1:33" x14ac:dyDescent="0.2">
      <c r="A91" s="187" t="s">
        <v>111</v>
      </c>
      <c r="B91" s="187">
        <v>15</v>
      </c>
      <c r="C91" s="187" t="s">
        <v>150</v>
      </c>
      <c r="D91" s="187" t="s">
        <v>151</v>
      </c>
      <c r="E91" s="187">
        <v>0.82599999999999996</v>
      </c>
      <c r="G91" s="187">
        <v>6</v>
      </c>
      <c r="J91" s="187">
        <v>5343</v>
      </c>
      <c r="K91" s="187">
        <v>-40.003999999999998</v>
      </c>
      <c r="L91" s="187">
        <v>77.1171662</v>
      </c>
      <c r="M91" s="187">
        <v>100.107</v>
      </c>
      <c r="P91" s="187">
        <v>98.596999999999994</v>
      </c>
      <c r="R91" s="187">
        <v>0</v>
      </c>
      <c r="S91" s="187">
        <v>1.1262977000000001</v>
      </c>
      <c r="U91" s="187">
        <v>1.07329E-2</v>
      </c>
      <c r="W91" s="187">
        <v>1.0618970000000001</v>
      </c>
      <c r="AB91" s="187" t="s">
        <v>485</v>
      </c>
      <c r="AC91" s="187" t="s">
        <v>441</v>
      </c>
      <c r="AD91" s="187" t="s">
        <v>486</v>
      </c>
      <c r="AE91" s="187" t="s">
        <v>566</v>
      </c>
      <c r="AF91" s="187">
        <v>78</v>
      </c>
    </row>
    <row r="92" spans="1:33" x14ac:dyDescent="0.2">
      <c r="A92" s="187" t="s">
        <v>111</v>
      </c>
      <c r="B92" s="187">
        <v>16</v>
      </c>
      <c r="C92" s="187" t="s">
        <v>152</v>
      </c>
      <c r="D92" s="187" t="s">
        <v>153</v>
      </c>
      <c r="E92" s="187">
        <v>0.83499999999999996</v>
      </c>
      <c r="G92" s="187">
        <v>1</v>
      </c>
      <c r="H92" s="187">
        <v>5685</v>
      </c>
      <c r="I92" s="187">
        <v>0.11700000000000001</v>
      </c>
      <c r="L92" s="187">
        <v>22.7878024</v>
      </c>
      <c r="M92" s="187">
        <v>104.453</v>
      </c>
      <c r="Q92" s="187">
        <v>103.70099999999999</v>
      </c>
      <c r="R92" s="187">
        <v>0</v>
      </c>
      <c r="T92" s="187">
        <v>0.72469589999999995</v>
      </c>
      <c r="V92" s="187">
        <v>3.6786000000000002E-3</v>
      </c>
      <c r="X92" s="187">
        <v>0.36651499999999998</v>
      </c>
      <c r="Y92" s="187" t="s">
        <v>533</v>
      </c>
      <c r="Z92" s="187" t="s">
        <v>478</v>
      </c>
      <c r="AA92" s="187" t="s">
        <v>570</v>
      </c>
      <c r="AE92" s="187" t="s">
        <v>571</v>
      </c>
      <c r="AF92" s="187">
        <v>0</v>
      </c>
      <c r="AG92" s="187">
        <v>4119</v>
      </c>
    </row>
    <row r="93" spans="1:33" x14ac:dyDescent="0.2">
      <c r="A93" s="187" t="s">
        <v>111</v>
      </c>
      <c r="B93" s="187">
        <v>16</v>
      </c>
      <c r="C93" s="187" t="s">
        <v>152</v>
      </c>
      <c r="D93" s="187" t="s">
        <v>153</v>
      </c>
      <c r="E93" s="187">
        <v>0.83499999999999996</v>
      </c>
      <c r="G93" s="187">
        <v>2</v>
      </c>
      <c r="H93" s="187">
        <v>5688</v>
      </c>
      <c r="I93" s="187">
        <v>0</v>
      </c>
      <c r="L93" s="187">
        <v>22.8121817</v>
      </c>
      <c r="M93" s="187">
        <v>104.56699999999999</v>
      </c>
      <c r="Q93" s="187">
        <v>103.815</v>
      </c>
      <c r="R93" s="187">
        <v>1</v>
      </c>
      <c r="T93" s="187">
        <v>0.72461089999999995</v>
      </c>
      <c r="V93" s="187">
        <v>3.6782E-3</v>
      </c>
      <c r="X93" s="187">
        <v>0.36647200000000002</v>
      </c>
      <c r="Y93" s="187" t="s">
        <v>572</v>
      </c>
      <c r="Z93" s="187" t="s">
        <v>558</v>
      </c>
      <c r="AA93" s="187" t="s">
        <v>573</v>
      </c>
      <c r="AE93" s="187" t="s">
        <v>571</v>
      </c>
      <c r="AF93" s="187">
        <v>0</v>
      </c>
      <c r="AG93" s="187">
        <v>4121</v>
      </c>
    </row>
    <row r="94" spans="1:33" x14ac:dyDescent="0.2">
      <c r="A94" s="187" t="s">
        <v>111</v>
      </c>
      <c r="B94" s="187">
        <v>16</v>
      </c>
      <c r="C94" s="187" t="s">
        <v>152</v>
      </c>
      <c r="D94" s="187" t="s">
        <v>153</v>
      </c>
      <c r="E94" s="187">
        <v>0.83499999999999996</v>
      </c>
      <c r="F94" s="187" t="s">
        <v>430</v>
      </c>
      <c r="G94" s="187">
        <v>3</v>
      </c>
      <c r="H94" s="187">
        <v>3191</v>
      </c>
      <c r="I94" s="187">
        <v>14.042</v>
      </c>
      <c r="L94" s="187">
        <v>13.365887600000001</v>
      </c>
      <c r="M94" s="187">
        <v>60.728999999999999</v>
      </c>
      <c r="Q94" s="187">
        <v>60.286000000000001</v>
      </c>
      <c r="R94" s="187">
        <v>0</v>
      </c>
      <c r="T94" s="187">
        <v>0.73478619999999994</v>
      </c>
      <c r="V94" s="187">
        <v>3.7299E-3</v>
      </c>
      <c r="X94" s="187">
        <v>0.37159900000000001</v>
      </c>
      <c r="Y94" s="187" t="s">
        <v>533</v>
      </c>
      <c r="Z94" s="187" t="s">
        <v>547</v>
      </c>
      <c r="AA94" s="187" t="s">
        <v>574</v>
      </c>
      <c r="AE94" s="187" t="s">
        <v>571</v>
      </c>
      <c r="AF94" s="187">
        <v>0</v>
      </c>
      <c r="AG94" s="187">
        <v>2347</v>
      </c>
    </row>
    <row r="95" spans="1:33" x14ac:dyDescent="0.2">
      <c r="A95" s="187" t="s">
        <v>111</v>
      </c>
      <c r="B95" s="187">
        <v>16</v>
      </c>
      <c r="C95" s="187" t="s">
        <v>152</v>
      </c>
      <c r="D95" s="187" t="s">
        <v>153</v>
      </c>
      <c r="E95" s="187">
        <v>0.83499999999999996</v>
      </c>
      <c r="F95" s="187" t="s">
        <v>434</v>
      </c>
      <c r="G95" s="187">
        <v>4</v>
      </c>
      <c r="J95" s="187">
        <v>6167</v>
      </c>
      <c r="K95" s="187">
        <v>-22.445</v>
      </c>
      <c r="L95" s="187">
        <v>99.659227799999996</v>
      </c>
      <c r="M95" s="187">
        <v>141.816</v>
      </c>
      <c r="P95" s="187">
        <v>139.63</v>
      </c>
      <c r="R95" s="187">
        <v>0</v>
      </c>
      <c r="S95" s="187">
        <v>1.1468849000000001</v>
      </c>
      <c r="U95" s="187">
        <v>1.0929299999999999E-2</v>
      </c>
      <c r="W95" s="187">
        <v>1.08111</v>
      </c>
      <c r="AB95" s="187" t="s">
        <v>470</v>
      </c>
      <c r="AC95" s="187" t="s">
        <v>471</v>
      </c>
      <c r="AD95" s="187" t="s">
        <v>470</v>
      </c>
      <c r="AE95" s="187" t="s">
        <v>571</v>
      </c>
      <c r="AF95" s="187">
        <v>78</v>
      </c>
    </row>
    <row r="96" spans="1:33" x14ac:dyDescent="0.2">
      <c r="A96" s="187" t="s">
        <v>111</v>
      </c>
      <c r="B96" s="187">
        <v>16</v>
      </c>
      <c r="C96" s="187" t="s">
        <v>152</v>
      </c>
      <c r="D96" s="187" t="s">
        <v>153</v>
      </c>
      <c r="E96" s="187">
        <v>0.83499999999999996</v>
      </c>
      <c r="G96" s="187">
        <v>5</v>
      </c>
      <c r="J96" s="187">
        <v>5349</v>
      </c>
      <c r="K96" s="187">
        <v>-39.799999999999997</v>
      </c>
      <c r="L96" s="187">
        <v>76.188816700000004</v>
      </c>
      <c r="M96" s="187">
        <v>99.95</v>
      </c>
      <c r="P96" s="187">
        <v>98.442999999999998</v>
      </c>
      <c r="R96" s="187">
        <v>1</v>
      </c>
      <c r="S96" s="187">
        <v>1.1265529000000001</v>
      </c>
      <c r="U96" s="187">
        <v>1.07352E-2</v>
      </c>
      <c r="W96" s="187">
        <v>1.0621210000000001</v>
      </c>
      <c r="AB96" s="187" t="s">
        <v>525</v>
      </c>
      <c r="AC96" s="187" t="s">
        <v>473</v>
      </c>
      <c r="AD96" s="187" t="s">
        <v>473</v>
      </c>
      <c r="AE96" s="187" t="s">
        <v>571</v>
      </c>
      <c r="AF96" s="187">
        <v>78</v>
      </c>
    </row>
    <row r="97" spans="1:33" x14ac:dyDescent="0.2">
      <c r="A97" s="187" t="s">
        <v>111</v>
      </c>
      <c r="B97" s="187">
        <v>16</v>
      </c>
      <c r="C97" s="187" t="s">
        <v>152</v>
      </c>
      <c r="D97" s="187" t="s">
        <v>153</v>
      </c>
      <c r="E97" s="187">
        <v>0.83499999999999996</v>
      </c>
      <c r="G97" s="187">
        <v>6</v>
      </c>
      <c r="J97" s="187">
        <v>5341</v>
      </c>
      <c r="K97" s="187">
        <v>-40.011000000000003</v>
      </c>
      <c r="L97" s="187">
        <v>76.240728799999999</v>
      </c>
      <c r="M97" s="187">
        <v>100.03400000000001</v>
      </c>
      <c r="P97" s="187">
        <v>98.525999999999996</v>
      </c>
      <c r="R97" s="187">
        <v>0</v>
      </c>
      <c r="S97" s="187">
        <v>1.1263162</v>
      </c>
      <c r="U97" s="187">
        <v>1.07329E-2</v>
      </c>
      <c r="W97" s="187">
        <v>1.06189</v>
      </c>
      <c r="AB97" s="187" t="s">
        <v>485</v>
      </c>
      <c r="AC97" s="187" t="s">
        <v>459</v>
      </c>
      <c r="AD97" s="187" t="s">
        <v>486</v>
      </c>
      <c r="AE97" s="187" t="s">
        <v>571</v>
      </c>
      <c r="AF97" s="187">
        <v>78</v>
      </c>
    </row>
    <row r="98" spans="1:33" x14ac:dyDescent="0.2">
      <c r="A98" s="187" t="s">
        <v>111</v>
      </c>
      <c r="B98" s="187">
        <v>17</v>
      </c>
      <c r="C98" s="187" t="s">
        <v>154</v>
      </c>
      <c r="D98" s="187" t="s">
        <v>155</v>
      </c>
      <c r="E98" s="187">
        <v>0.84399999999999997</v>
      </c>
      <c r="G98" s="187">
        <v>1</v>
      </c>
      <c r="H98" s="187">
        <v>5680</v>
      </c>
      <c r="I98" s="187">
        <v>0.11899999999999999</v>
      </c>
      <c r="L98" s="187">
        <v>22.5664856</v>
      </c>
      <c r="M98" s="187">
        <v>104.55500000000001</v>
      </c>
      <c r="Q98" s="187">
        <v>103.803</v>
      </c>
      <c r="R98" s="187">
        <v>0</v>
      </c>
      <c r="T98" s="187">
        <v>0.7247093</v>
      </c>
      <c r="V98" s="187">
        <v>3.6786000000000002E-3</v>
      </c>
      <c r="X98" s="187">
        <v>0.36651499999999998</v>
      </c>
      <c r="Y98" s="187" t="s">
        <v>537</v>
      </c>
      <c r="Z98" s="187" t="s">
        <v>432</v>
      </c>
      <c r="AA98" s="187" t="s">
        <v>575</v>
      </c>
      <c r="AE98" s="187" t="s">
        <v>576</v>
      </c>
      <c r="AF98" s="187">
        <v>0</v>
      </c>
      <c r="AG98" s="187">
        <v>4116</v>
      </c>
    </row>
    <row r="99" spans="1:33" x14ac:dyDescent="0.2">
      <c r="A99" s="187" t="s">
        <v>111</v>
      </c>
      <c r="B99" s="187">
        <v>17</v>
      </c>
      <c r="C99" s="187" t="s">
        <v>154</v>
      </c>
      <c r="D99" s="187" t="s">
        <v>155</v>
      </c>
      <c r="E99" s="187">
        <v>0.84399999999999997</v>
      </c>
      <c r="G99" s="187">
        <v>2</v>
      </c>
      <c r="H99" s="187">
        <v>5692</v>
      </c>
      <c r="I99" s="187">
        <v>0</v>
      </c>
      <c r="L99" s="187">
        <v>22.5700462</v>
      </c>
      <c r="M99" s="187">
        <v>104.572</v>
      </c>
      <c r="Q99" s="187">
        <v>103.82</v>
      </c>
      <c r="R99" s="187">
        <v>1</v>
      </c>
      <c r="T99" s="187">
        <v>0.72462320000000002</v>
      </c>
      <c r="V99" s="187">
        <v>3.6782E-3</v>
      </c>
      <c r="X99" s="187">
        <v>0.36647200000000002</v>
      </c>
      <c r="Y99" s="187" t="s">
        <v>553</v>
      </c>
      <c r="Z99" s="187" t="s">
        <v>567</v>
      </c>
      <c r="AA99" s="187" t="s">
        <v>577</v>
      </c>
      <c r="AE99" s="187" t="s">
        <v>576</v>
      </c>
      <c r="AF99" s="187">
        <v>0</v>
      </c>
      <c r="AG99" s="187">
        <v>4125</v>
      </c>
    </row>
    <row r="100" spans="1:33" x14ac:dyDescent="0.2">
      <c r="A100" s="187" t="s">
        <v>111</v>
      </c>
      <c r="B100" s="187">
        <v>17</v>
      </c>
      <c r="C100" s="187" t="s">
        <v>154</v>
      </c>
      <c r="D100" s="187" t="s">
        <v>155</v>
      </c>
      <c r="E100" s="187">
        <v>0.84399999999999997</v>
      </c>
      <c r="F100" s="187" t="s">
        <v>430</v>
      </c>
      <c r="G100" s="187">
        <v>3</v>
      </c>
      <c r="H100" s="187">
        <v>3564</v>
      </c>
      <c r="I100" s="187">
        <v>12.827999999999999</v>
      </c>
      <c r="L100" s="187">
        <v>14.7405449</v>
      </c>
      <c r="M100" s="187">
        <v>67.792000000000002</v>
      </c>
      <c r="Q100" s="187">
        <v>67.298000000000002</v>
      </c>
      <c r="R100" s="187">
        <v>0</v>
      </c>
      <c r="T100" s="187">
        <v>0.73391899999999999</v>
      </c>
      <c r="V100" s="187">
        <v>3.7253999999999998E-3</v>
      </c>
      <c r="X100" s="187">
        <v>0.37115599999999999</v>
      </c>
      <c r="Y100" s="187" t="s">
        <v>533</v>
      </c>
      <c r="Z100" s="187" t="s">
        <v>547</v>
      </c>
      <c r="AA100" s="187" t="s">
        <v>578</v>
      </c>
      <c r="AE100" s="187" t="s">
        <v>576</v>
      </c>
      <c r="AF100" s="187">
        <v>0</v>
      </c>
      <c r="AG100" s="187">
        <v>2617</v>
      </c>
    </row>
    <row r="101" spans="1:33" x14ac:dyDescent="0.2">
      <c r="A101" s="187" t="s">
        <v>111</v>
      </c>
      <c r="B101" s="187">
        <v>17</v>
      </c>
      <c r="C101" s="187" t="s">
        <v>154</v>
      </c>
      <c r="D101" s="187" t="s">
        <v>155</v>
      </c>
      <c r="E101" s="187">
        <v>0.84399999999999997</v>
      </c>
      <c r="F101" s="187" t="s">
        <v>434</v>
      </c>
      <c r="G101" s="187">
        <v>4</v>
      </c>
      <c r="J101" s="187">
        <v>6002</v>
      </c>
      <c r="K101" s="187">
        <v>-20.957999999999998</v>
      </c>
      <c r="L101" s="187">
        <v>96.527518700000002</v>
      </c>
      <c r="M101" s="187">
        <v>137.69</v>
      </c>
      <c r="P101" s="187">
        <v>135.566</v>
      </c>
      <c r="R101" s="187">
        <v>0</v>
      </c>
      <c r="S101" s="187">
        <v>1.148498</v>
      </c>
      <c r="U101" s="187">
        <v>1.09459E-2</v>
      </c>
      <c r="W101" s="187">
        <v>1.0827370000000001</v>
      </c>
      <c r="AB101" s="187" t="s">
        <v>470</v>
      </c>
      <c r="AC101" s="187" t="s">
        <v>471</v>
      </c>
      <c r="AD101" s="187" t="s">
        <v>454</v>
      </c>
      <c r="AE101" s="187" t="s">
        <v>576</v>
      </c>
      <c r="AF101" s="187">
        <v>78</v>
      </c>
    </row>
    <row r="102" spans="1:33" x14ac:dyDescent="0.2">
      <c r="A102" s="187" t="s">
        <v>111</v>
      </c>
      <c r="B102" s="187">
        <v>17</v>
      </c>
      <c r="C102" s="187" t="s">
        <v>154</v>
      </c>
      <c r="D102" s="187" t="s">
        <v>155</v>
      </c>
      <c r="E102" s="187">
        <v>0.84399999999999997</v>
      </c>
      <c r="G102" s="187">
        <v>5</v>
      </c>
      <c r="J102" s="187">
        <v>5346</v>
      </c>
      <c r="K102" s="187">
        <v>-39.799999999999997</v>
      </c>
      <c r="L102" s="187">
        <v>75.363623599999997</v>
      </c>
      <c r="M102" s="187">
        <v>99.929000000000002</v>
      </c>
      <c r="P102" s="187">
        <v>98.421999999999997</v>
      </c>
      <c r="R102" s="187">
        <v>1</v>
      </c>
      <c r="S102" s="187">
        <v>1.1265383</v>
      </c>
      <c r="U102" s="187">
        <v>1.07352E-2</v>
      </c>
      <c r="W102" s="187">
        <v>1.0621210000000001</v>
      </c>
      <c r="AB102" s="187" t="s">
        <v>483</v>
      </c>
      <c r="AC102" s="187" t="s">
        <v>473</v>
      </c>
      <c r="AD102" s="187" t="s">
        <v>484</v>
      </c>
      <c r="AE102" s="187" t="s">
        <v>576</v>
      </c>
      <c r="AF102" s="187">
        <v>78</v>
      </c>
    </row>
    <row r="103" spans="1:33" x14ac:dyDescent="0.2">
      <c r="A103" s="187" t="s">
        <v>111</v>
      </c>
      <c r="B103" s="187">
        <v>17</v>
      </c>
      <c r="C103" s="187" t="s">
        <v>154</v>
      </c>
      <c r="D103" s="187" t="s">
        <v>155</v>
      </c>
      <c r="E103" s="187">
        <v>0.84399999999999997</v>
      </c>
      <c r="G103" s="187">
        <v>6</v>
      </c>
      <c r="J103" s="187">
        <v>5337</v>
      </c>
      <c r="K103" s="187">
        <v>-40.000999999999998</v>
      </c>
      <c r="L103" s="187">
        <v>75.435395900000003</v>
      </c>
      <c r="M103" s="187">
        <v>100.04600000000001</v>
      </c>
      <c r="P103" s="187">
        <v>98.537999999999997</v>
      </c>
      <c r="R103" s="187">
        <v>0</v>
      </c>
      <c r="S103" s="187">
        <v>1.1263122999999999</v>
      </c>
      <c r="U103" s="187">
        <v>1.0732999999999999E-2</v>
      </c>
      <c r="W103" s="187">
        <v>1.061901</v>
      </c>
      <c r="AB103" s="187" t="s">
        <v>485</v>
      </c>
      <c r="AC103" s="187" t="s">
        <v>459</v>
      </c>
      <c r="AD103" s="187" t="s">
        <v>486</v>
      </c>
      <c r="AE103" s="187" t="s">
        <v>576</v>
      </c>
      <c r="AF103" s="187">
        <v>78</v>
      </c>
    </row>
    <row r="104" spans="1:33" x14ac:dyDescent="0.2">
      <c r="A104" s="187" t="s">
        <v>111</v>
      </c>
      <c r="B104" s="187">
        <v>18</v>
      </c>
      <c r="C104" s="187" t="s">
        <v>156</v>
      </c>
      <c r="D104" s="187" t="s">
        <v>157</v>
      </c>
      <c r="E104" s="187">
        <v>0.82299999999999995</v>
      </c>
      <c r="G104" s="187">
        <v>1</v>
      </c>
      <c r="H104" s="187">
        <v>5679</v>
      </c>
      <c r="I104" s="187">
        <v>0.13200000000000001</v>
      </c>
      <c r="L104" s="187">
        <v>23.093496399999999</v>
      </c>
      <c r="M104" s="187">
        <v>104.33</v>
      </c>
      <c r="Q104" s="187">
        <v>103.57899999999999</v>
      </c>
      <c r="R104" s="187">
        <v>0</v>
      </c>
      <c r="T104" s="187">
        <v>0.72469090000000003</v>
      </c>
      <c r="V104" s="187">
        <v>3.6787E-3</v>
      </c>
      <c r="X104" s="187">
        <v>0.36652000000000001</v>
      </c>
      <c r="Y104" s="187" t="s">
        <v>537</v>
      </c>
      <c r="Z104" s="187" t="s">
        <v>432</v>
      </c>
      <c r="AA104" s="187" t="s">
        <v>579</v>
      </c>
      <c r="AE104" s="187" t="s">
        <v>580</v>
      </c>
      <c r="AF104" s="187">
        <v>0</v>
      </c>
      <c r="AG104" s="187">
        <v>4115</v>
      </c>
    </row>
    <row r="105" spans="1:33" x14ac:dyDescent="0.2">
      <c r="A105" s="187" t="s">
        <v>111</v>
      </c>
      <c r="B105" s="187">
        <v>18</v>
      </c>
      <c r="C105" s="187" t="s">
        <v>156</v>
      </c>
      <c r="D105" s="187" t="s">
        <v>157</v>
      </c>
      <c r="E105" s="187">
        <v>0.82299999999999995</v>
      </c>
      <c r="G105" s="187">
        <v>2</v>
      </c>
      <c r="H105" s="187">
        <v>5692</v>
      </c>
      <c r="I105" s="187">
        <v>0</v>
      </c>
      <c r="L105" s="187">
        <v>23.144274599999999</v>
      </c>
      <c r="M105" s="187">
        <v>104.56399999999999</v>
      </c>
      <c r="Q105" s="187">
        <v>103.812</v>
      </c>
      <c r="R105" s="187">
        <v>1</v>
      </c>
      <c r="T105" s="187">
        <v>0.72459530000000005</v>
      </c>
      <c r="V105" s="187">
        <v>3.6782E-3</v>
      </c>
      <c r="X105" s="187">
        <v>0.36647200000000002</v>
      </c>
      <c r="Y105" s="187" t="s">
        <v>553</v>
      </c>
      <c r="Z105" s="187" t="s">
        <v>567</v>
      </c>
      <c r="AA105" s="187" t="s">
        <v>581</v>
      </c>
      <c r="AE105" s="187" t="s">
        <v>580</v>
      </c>
      <c r="AF105" s="187">
        <v>0</v>
      </c>
      <c r="AG105" s="187">
        <v>4123</v>
      </c>
    </row>
    <row r="106" spans="1:33" x14ac:dyDescent="0.2">
      <c r="A106" s="187" t="s">
        <v>111</v>
      </c>
      <c r="B106" s="187">
        <v>18</v>
      </c>
      <c r="C106" s="187" t="s">
        <v>156</v>
      </c>
      <c r="D106" s="187" t="s">
        <v>157</v>
      </c>
      <c r="E106" s="187">
        <v>0.82299999999999995</v>
      </c>
      <c r="F106" s="187" t="s">
        <v>430</v>
      </c>
      <c r="G106" s="187">
        <v>3</v>
      </c>
      <c r="H106" s="187">
        <v>3418</v>
      </c>
      <c r="I106" s="187">
        <v>12.914999999999999</v>
      </c>
      <c r="L106" s="187">
        <v>14.5013331</v>
      </c>
      <c r="M106" s="187">
        <v>64.995999999999995</v>
      </c>
      <c r="Q106" s="187">
        <v>64.522999999999996</v>
      </c>
      <c r="R106" s="187">
        <v>0</v>
      </c>
      <c r="T106" s="187">
        <v>0.73395310000000002</v>
      </c>
      <c r="V106" s="187">
        <v>3.7257000000000002E-3</v>
      </c>
      <c r="X106" s="187">
        <v>0.37118699999999999</v>
      </c>
      <c r="Y106" s="187" t="s">
        <v>533</v>
      </c>
      <c r="Z106" s="187" t="s">
        <v>428</v>
      </c>
      <c r="AA106" s="187" t="s">
        <v>582</v>
      </c>
      <c r="AE106" s="187" t="s">
        <v>580</v>
      </c>
      <c r="AF106" s="187">
        <v>0</v>
      </c>
      <c r="AG106" s="187">
        <v>2511</v>
      </c>
    </row>
    <row r="107" spans="1:33" x14ac:dyDescent="0.2">
      <c r="A107" s="187" t="s">
        <v>111</v>
      </c>
      <c r="B107" s="187">
        <v>18</v>
      </c>
      <c r="C107" s="187" t="s">
        <v>156</v>
      </c>
      <c r="D107" s="187" t="s">
        <v>157</v>
      </c>
      <c r="E107" s="187">
        <v>0.82299999999999995</v>
      </c>
      <c r="F107" s="187" t="s">
        <v>434</v>
      </c>
      <c r="G107" s="187">
        <v>4</v>
      </c>
      <c r="J107" s="187">
        <v>5833</v>
      </c>
      <c r="K107" s="187">
        <v>-21.38</v>
      </c>
      <c r="L107" s="187">
        <v>96.703095200000007</v>
      </c>
      <c r="M107" s="187">
        <v>133.346</v>
      </c>
      <c r="P107" s="187">
        <v>131.29</v>
      </c>
      <c r="R107" s="187">
        <v>0</v>
      </c>
      <c r="S107" s="187">
        <v>1.1480322999999999</v>
      </c>
      <c r="U107" s="187">
        <v>1.09412E-2</v>
      </c>
      <c r="W107" s="187">
        <v>1.0822750000000001</v>
      </c>
      <c r="AB107" s="187" t="s">
        <v>470</v>
      </c>
      <c r="AC107" s="187" t="s">
        <v>471</v>
      </c>
      <c r="AD107" s="187" t="s">
        <v>470</v>
      </c>
      <c r="AE107" s="187" t="s">
        <v>580</v>
      </c>
      <c r="AF107" s="187">
        <v>78</v>
      </c>
    </row>
    <row r="108" spans="1:33" x14ac:dyDescent="0.2">
      <c r="A108" s="187" t="s">
        <v>111</v>
      </c>
      <c r="B108" s="187">
        <v>18</v>
      </c>
      <c r="C108" s="187" t="s">
        <v>156</v>
      </c>
      <c r="D108" s="187" t="s">
        <v>157</v>
      </c>
      <c r="E108" s="187">
        <v>0.82299999999999995</v>
      </c>
      <c r="G108" s="187">
        <v>5</v>
      </c>
      <c r="J108" s="187">
        <v>5353</v>
      </c>
      <c r="K108" s="187">
        <v>-39.799999999999997</v>
      </c>
      <c r="L108" s="187">
        <v>77.312285799999998</v>
      </c>
      <c r="M108" s="187">
        <v>99.97</v>
      </c>
      <c r="P108" s="187">
        <v>98.462000000000003</v>
      </c>
      <c r="R108" s="187">
        <v>1</v>
      </c>
      <c r="S108" s="187">
        <v>1.12653</v>
      </c>
      <c r="U108" s="187">
        <v>1.07352E-2</v>
      </c>
      <c r="W108" s="187">
        <v>1.0621210000000001</v>
      </c>
      <c r="AB108" s="187" t="s">
        <v>483</v>
      </c>
      <c r="AC108" s="187" t="s">
        <v>484</v>
      </c>
      <c r="AD108" s="187" t="s">
        <v>525</v>
      </c>
      <c r="AE108" s="187" t="s">
        <v>580</v>
      </c>
      <c r="AF108" s="187">
        <v>78</v>
      </c>
    </row>
    <row r="109" spans="1:33" x14ac:dyDescent="0.2">
      <c r="A109" s="187" t="s">
        <v>111</v>
      </c>
      <c r="B109" s="187">
        <v>18</v>
      </c>
      <c r="C109" s="187" t="s">
        <v>156</v>
      </c>
      <c r="D109" s="187" t="s">
        <v>157</v>
      </c>
      <c r="E109" s="187">
        <v>0.82299999999999995</v>
      </c>
      <c r="G109" s="187">
        <v>6</v>
      </c>
      <c r="J109" s="187">
        <v>5338</v>
      </c>
      <c r="K109" s="187">
        <v>-40.009</v>
      </c>
      <c r="L109" s="187">
        <v>77.406903799999995</v>
      </c>
      <c r="M109" s="187">
        <v>100.12</v>
      </c>
      <c r="P109" s="187">
        <v>98.611000000000004</v>
      </c>
      <c r="R109" s="187">
        <v>0</v>
      </c>
      <c r="S109" s="187">
        <v>1.1262943999999999</v>
      </c>
      <c r="U109" s="187">
        <v>1.07329E-2</v>
      </c>
      <c r="W109" s="187">
        <v>1.061893</v>
      </c>
      <c r="AB109" s="187" t="s">
        <v>485</v>
      </c>
      <c r="AC109" s="187" t="s">
        <v>441</v>
      </c>
      <c r="AD109" s="187" t="s">
        <v>510</v>
      </c>
      <c r="AE109" s="187" t="s">
        <v>580</v>
      </c>
      <c r="AF109" s="187">
        <v>78</v>
      </c>
    </row>
    <row r="110" spans="1:33" x14ac:dyDescent="0.2">
      <c r="A110" s="187" t="s">
        <v>111</v>
      </c>
      <c r="B110" s="187">
        <v>19</v>
      </c>
      <c r="C110" s="187" t="s">
        <v>158</v>
      </c>
      <c r="D110" s="187" t="s">
        <v>159</v>
      </c>
      <c r="E110" s="187">
        <v>0.84</v>
      </c>
      <c r="G110" s="187">
        <v>1</v>
      </c>
      <c r="H110" s="187">
        <v>5691</v>
      </c>
      <c r="I110" s="187">
        <v>0.10199999999999999</v>
      </c>
      <c r="L110" s="187">
        <v>22.693324700000002</v>
      </c>
      <c r="M110" s="187">
        <v>104.64700000000001</v>
      </c>
      <c r="Q110" s="187">
        <v>103.89400000000001</v>
      </c>
      <c r="R110" s="187">
        <v>0</v>
      </c>
      <c r="T110" s="187">
        <v>0.72468849999999996</v>
      </c>
      <c r="V110" s="187">
        <v>3.6786000000000002E-3</v>
      </c>
      <c r="X110" s="187">
        <v>0.36650899999999997</v>
      </c>
      <c r="Y110" s="187" t="s">
        <v>533</v>
      </c>
      <c r="Z110" s="187" t="s">
        <v>478</v>
      </c>
      <c r="AA110" s="187" t="s">
        <v>583</v>
      </c>
      <c r="AE110" s="187" t="s">
        <v>584</v>
      </c>
      <c r="AF110" s="187">
        <v>0</v>
      </c>
      <c r="AG110" s="187">
        <v>4123</v>
      </c>
    </row>
    <row r="111" spans="1:33" x14ac:dyDescent="0.2">
      <c r="A111" s="187" t="s">
        <v>111</v>
      </c>
      <c r="B111" s="187">
        <v>19</v>
      </c>
      <c r="C111" s="187" t="s">
        <v>158</v>
      </c>
      <c r="D111" s="187" t="s">
        <v>159</v>
      </c>
      <c r="E111" s="187">
        <v>0.84</v>
      </c>
      <c r="G111" s="187">
        <v>2</v>
      </c>
      <c r="H111" s="187">
        <v>5689</v>
      </c>
      <c r="I111" s="187">
        <v>0</v>
      </c>
      <c r="L111" s="187">
        <v>22.6928886</v>
      </c>
      <c r="M111" s="187">
        <v>104.64400000000001</v>
      </c>
      <c r="Q111" s="187">
        <v>103.892</v>
      </c>
      <c r="R111" s="187">
        <v>1</v>
      </c>
      <c r="T111" s="187">
        <v>0.72461439999999999</v>
      </c>
      <c r="V111" s="187">
        <v>3.6782E-3</v>
      </c>
      <c r="X111" s="187">
        <v>0.36647200000000002</v>
      </c>
      <c r="Y111" s="187" t="s">
        <v>572</v>
      </c>
      <c r="Z111" s="187" t="s">
        <v>558</v>
      </c>
      <c r="AA111" s="187" t="s">
        <v>585</v>
      </c>
      <c r="AE111" s="187" t="s">
        <v>584</v>
      </c>
      <c r="AF111" s="187">
        <v>0</v>
      </c>
      <c r="AG111" s="187">
        <v>4122</v>
      </c>
    </row>
    <row r="112" spans="1:33" x14ac:dyDescent="0.2">
      <c r="A112" s="187" t="s">
        <v>111</v>
      </c>
      <c r="B112" s="187">
        <v>19</v>
      </c>
      <c r="C112" s="187" t="s">
        <v>158</v>
      </c>
      <c r="D112" s="187" t="s">
        <v>159</v>
      </c>
      <c r="E112" s="187">
        <v>0.84</v>
      </c>
      <c r="F112" s="187" t="s">
        <v>430</v>
      </c>
      <c r="G112" s="187">
        <v>3</v>
      </c>
      <c r="H112" s="187">
        <v>3297</v>
      </c>
      <c r="I112" s="187">
        <v>13.739000000000001</v>
      </c>
      <c r="L112" s="187">
        <v>13.7104953</v>
      </c>
      <c r="M112" s="187">
        <v>62.692</v>
      </c>
      <c r="Q112" s="187">
        <v>62.234999999999999</v>
      </c>
      <c r="R112" s="187">
        <v>0</v>
      </c>
      <c r="T112" s="187">
        <v>0.73456960000000004</v>
      </c>
      <c r="V112" s="187">
        <v>3.7287000000000002E-3</v>
      </c>
      <c r="X112" s="187">
        <v>0.37148799999999998</v>
      </c>
      <c r="Y112" s="187" t="s">
        <v>586</v>
      </c>
      <c r="Z112" s="187" t="s">
        <v>547</v>
      </c>
      <c r="AA112" s="187" t="s">
        <v>587</v>
      </c>
      <c r="AE112" s="187" t="s">
        <v>584</v>
      </c>
      <c r="AF112" s="187">
        <v>0</v>
      </c>
      <c r="AG112" s="187">
        <v>2423</v>
      </c>
    </row>
    <row r="113" spans="1:33" x14ac:dyDescent="0.2">
      <c r="A113" s="187" t="s">
        <v>111</v>
      </c>
      <c r="B113" s="187">
        <v>19</v>
      </c>
      <c r="C113" s="187" t="s">
        <v>158</v>
      </c>
      <c r="D113" s="187" t="s">
        <v>159</v>
      </c>
      <c r="E113" s="187">
        <v>0.84</v>
      </c>
      <c r="F113" s="187" t="s">
        <v>434</v>
      </c>
      <c r="G113" s="187">
        <v>4</v>
      </c>
      <c r="J113" s="187">
        <v>6059</v>
      </c>
      <c r="K113" s="187">
        <v>-21.936</v>
      </c>
      <c r="L113" s="187">
        <v>97.411973799999998</v>
      </c>
      <c r="M113" s="187">
        <v>138.52600000000001</v>
      </c>
      <c r="P113" s="187">
        <v>136.38999999999999</v>
      </c>
      <c r="R113" s="187">
        <v>0</v>
      </c>
      <c r="S113" s="187">
        <v>1.147419</v>
      </c>
      <c r="U113" s="187">
        <v>1.0934899999999999E-2</v>
      </c>
      <c r="W113" s="187">
        <v>1.0816669999999999</v>
      </c>
      <c r="AB113" s="187" t="s">
        <v>470</v>
      </c>
      <c r="AC113" s="187" t="s">
        <v>471</v>
      </c>
      <c r="AD113" s="187" t="s">
        <v>470</v>
      </c>
      <c r="AE113" s="187" t="s">
        <v>584</v>
      </c>
      <c r="AF113" s="187">
        <v>78</v>
      </c>
    </row>
    <row r="114" spans="1:33" x14ac:dyDescent="0.2">
      <c r="A114" s="187" t="s">
        <v>111</v>
      </c>
      <c r="B114" s="187">
        <v>19</v>
      </c>
      <c r="C114" s="187" t="s">
        <v>158</v>
      </c>
      <c r="D114" s="187" t="s">
        <v>159</v>
      </c>
      <c r="E114" s="187">
        <v>0.84</v>
      </c>
      <c r="G114" s="187">
        <v>5</v>
      </c>
      <c r="J114" s="187">
        <v>5343</v>
      </c>
      <c r="K114" s="187">
        <v>-39.799999999999997</v>
      </c>
      <c r="L114" s="187">
        <v>75.714254499999996</v>
      </c>
      <c r="M114" s="187">
        <v>99.915999999999997</v>
      </c>
      <c r="P114" s="187">
        <v>98.409000000000006</v>
      </c>
      <c r="R114" s="187">
        <v>1</v>
      </c>
      <c r="S114" s="187">
        <v>1.1265273</v>
      </c>
      <c r="U114" s="187">
        <v>1.07352E-2</v>
      </c>
      <c r="W114" s="187">
        <v>1.0621210000000001</v>
      </c>
      <c r="AB114" s="187" t="s">
        <v>525</v>
      </c>
      <c r="AC114" s="187" t="s">
        <v>473</v>
      </c>
      <c r="AD114" s="187" t="s">
        <v>484</v>
      </c>
      <c r="AE114" s="187" t="s">
        <v>584</v>
      </c>
      <c r="AF114" s="187">
        <v>78</v>
      </c>
    </row>
    <row r="115" spans="1:33" x14ac:dyDescent="0.2">
      <c r="A115" s="187" t="s">
        <v>111</v>
      </c>
      <c r="B115" s="187">
        <v>19</v>
      </c>
      <c r="C115" s="187" t="s">
        <v>158</v>
      </c>
      <c r="D115" s="187" t="s">
        <v>159</v>
      </c>
      <c r="E115" s="187">
        <v>0.84</v>
      </c>
      <c r="G115" s="187">
        <v>6</v>
      </c>
      <c r="J115" s="187">
        <v>5335</v>
      </c>
      <c r="K115" s="187">
        <v>-40.018999999999998</v>
      </c>
      <c r="L115" s="187">
        <v>75.768316999999996</v>
      </c>
      <c r="M115" s="187">
        <v>100.003</v>
      </c>
      <c r="P115" s="187">
        <v>98.495999999999995</v>
      </c>
      <c r="R115" s="187">
        <v>0</v>
      </c>
      <c r="S115" s="187">
        <v>1.1262810000000001</v>
      </c>
      <c r="U115" s="187">
        <v>1.0732800000000001E-2</v>
      </c>
      <c r="W115" s="187">
        <v>1.0618810000000001</v>
      </c>
      <c r="AB115" s="187" t="s">
        <v>485</v>
      </c>
      <c r="AC115" s="187" t="s">
        <v>459</v>
      </c>
      <c r="AD115" s="187" t="s">
        <v>486</v>
      </c>
      <c r="AE115" s="187" t="s">
        <v>584</v>
      </c>
      <c r="AF115" s="187">
        <v>78</v>
      </c>
    </row>
    <row r="116" spans="1:33" x14ac:dyDescent="0.2">
      <c r="A116" s="187" t="s">
        <v>111</v>
      </c>
      <c r="B116" s="187">
        <v>20</v>
      </c>
      <c r="C116" s="187" t="s">
        <v>160</v>
      </c>
      <c r="D116" s="187" t="s">
        <v>161</v>
      </c>
      <c r="E116" s="187">
        <v>0.85</v>
      </c>
      <c r="G116" s="187">
        <v>1</v>
      </c>
      <c r="H116" s="187">
        <v>5682</v>
      </c>
      <c r="I116" s="187">
        <v>9.9000000000000005E-2</v>
      </c>
      <c r="L116" s="187">
        <v>22.395012600000001</v>
      </c>
      <c r="M116" s="187">
        <v>104.497</v>
      </c>
      <c r="Q116" s="187">
        <v>103.745</v>
      </c>
      <c r="R116" s="187">
        <v>0</v>
      </c>
      <c r="T116" s="187">
        <v>0.72468370000000004</v>
      </c>
      <c r="V116" s="187">
        <v>3.6786000000000002E-3</v>
      </c>
      <c r="X116" s="187">
        <v>0.366508</v>
      </c>
      <c r="Y116" s="187" t="s">
        <v>533</v>
      </c>
      <c r="Z116" s="187" t="s">
        <v>432</v>
      </c>
      <c r="AA116" s="187" t="s">
        <v>588</v>
      </c>
      <c r="AE116" s="187" t="s">
        <v>589</v>
      </c>
      <c r="AF116" s="187">
        <v>0</v>
      </c>
      <c r="AG116" s="187">
        <v>4117</v>
      </c>
    </row>
    <row r="117" spans="1:33" x14ac:dyDescent="0.2">
      <c r="A117" s="187" t="s">
        <v>111</v>
      </c>
      <c r="B117" s="187">
        <v>20</v>
      </c>
      <c r="C117" s="187" t="s">
        <v>160</v>
      </c>
      <c r="D117" s="187" t="s">
        <v>161</v>
      </c>
      <c r="E117" s="187">
        <v>0.85</v>
      </c>
      <c r="G117" s="187">
        <v>2</v>
      </c>
      <c r="H117" s="187">
        <v>5692</v>
      </c>
      <c r="I117" s="187">
        <v>0</v>
      </c>
      <c r="L117" s="187">
        <v>22.4003047</v>
      </c>
      <c r="M117" s="187">
        <v>104.52200000000001</v>
      </c>
      <c r="Q117" s="187">
        <v>103.77</v>
      </c>
      <c r="R117" s="187">
        <v>1</v>
      </c>
      <c r="T117" s="187">
        <v>0.72461220000000004</v>
      </c>
      <c r="V117" s="187">
        <v>3.6782E-3</v>
      </c>
      <c r="X117" s="187">
        <v>0.36647200000000002</v>
      </c>
      <c r="Y117" s="187" t="s">
        <v>572</v>
      </c>
      <c r="Z117" s="187" t="s">
        <v>558</v>
      </c>
      <c r="AA117" s="187" t="s">
        <v>590</v>
      </c>
      <c r="AE117" s="187" t="s">
        <v>589</v>
      </c>
      <c r="AF117" s="187">
        <v>0</v>
      </c>
      <c r="AG117" s="187">
        <v>4125</v>
      </c>
    </row>
    <row r="118" spans="1:33" x14ac:dyDescent="0.2">
      <c r="A118" s="187" t="s">
        <v>111</v>
      </c>
      <c r="B118" s="187">
        <v>20</v>
      </c>
      <c r="C118" s="187" t="s">
        <v>160</v>
      </c>
      <c r="D118" s="187" t="s">
        <v>161</v>
      </c>
      <c r="E118" s="187">
        <v>0.85</v>
      </c>
      <c r="F118" s="187" t="s">
        <v>430</v>
      </c>
      <c r="G118" s="187">
        <v>3</v>
      </c>
      <c r="H118" s="187">
        <v>3450</v>
      </c>
      <c r="I118" s="187">
        <v>13.502000000000001</v>
      </c>
      <c r="L118" s="187">
        <v>14.163641999999999</v>
      </c>
      <c r="M118" s="187">
        <v>65.572999999999993</v>
      </c>
      <c r="Q118" s="187">
        <v>65.094999999999999</v>
      </c>
      <c r="R118" s="187">
        <v>0</v>
      </c>
      <c r="T118" s="187">
        <v>0.73439600000000005</v>
      </c>
      <c r="V118" s="187">
        <v>3.7279000000000001E-3</v>
      </c>
      <c r="X118" s="187">
        <v>0.37140200000000001</v>
      </c>
      <c r="Y118" s="187" t="s">
        <v>586</v>
      </c>
      <c r="Z118" s="187" t="s">
        <v>547</v>
      </c>
      <c r="AA118" s="187" t="s">
        <v>591</v>
      </c>
      <c r="AE118" s="187" t="s">
        <v>589</v>
      </c>
      <c r="AF118" s="187">
        <v>0</v>
      </c>
      <c r="AG118" s="187">
        <v>2535</v>
      </c>
    </row>
    <row r="119" spans="1:33" x14ac:dyDescent="0.2">
      <c r="A119" s="187" t="s">
        <v>111</v>
      </c>
      <c r="B119" s="187">
        <v>20</v>
      </c>
      <c r="C119" s="187" t="s">
        <v>160</v>
      </c>
      <c r="D119" s="187" t="s">
        <v>161</v>
      </c>
      <c r="E119" s="187">
        <v>0.85</v>
      </c>
      <c r="F119" s="187" t="s">
        <v>434</v>
      </c>
      <c r="G119" s="187">
        <v>4</v>
      </c>
      <c r="J119" s="187">
        <v>6137</v>
      </c>
      <c r="K119" s="187">
        <v>-21.635000000000002</v>
      </c>
      <c r="L119" s="187">
        <v>97.225779900000006</v>
      </c>
      <c r="M119" s="187">
        <v>140.44999999999999</v>
      </c>
      <c r="P119" s="187">
        <v>138.28399999999999</v>
      </c>
      <c r="R119" s="187">
        <v>0</v>
      </c>
      <c r="S119" s="187">
        <v>1.1477820000000001</v>
      </c>
      <c r="U119" s="187">
        <v>1.09383E-2</v>
      </c>
      <c r="W119" s="187">
        <v>1.0819970000000001</v>
      </c>
      <c r="AB119" s="187" t="s">
        <v>470</v>
      </c>
      <c r="AC119" s="187" t="s">
        <v>471</v>
      </c>
      <c r="AD119" s="187" t="s">
        <v>470</v>
      </c>
      <c r="AE119" s="187" t="s">
        <v>589</v>
      </c>
      <c r="AF119" s="187">
        <v>78</v>
      </c>
    </row>
    <row r="120" spans="1:33" x14ac:dyDescent="0.2">
      <c r="A120" s="187" t="s">
        <v>111</v>
      </c>
      <c r="B120" s="187">
        <v>20</v>
      </c>
      <c r="C120" s="187" t="s">
        <v>160</v>
      </c>
      <c r="D120" s="187" t="s">
        <v>161</v>
      </c>
      <c r="E120" s="187">
        <v>0.85</v>
      </c>
      <c r="G120" s="187">
        <v>5</v>
      </c>
      <c r="J120" s="187">
        <v>5354</v>
      </c>
      <c r="K120" s="187">
        <v>-39.799999999999997</v>
      </c>
      <c r="L120" s="187">
        <v>74.942161299999995</v>
      </c>
      <c r="M120" s="187">
        <v>100.111</v>
      </c>
      <c r="P120" s="187">
        <v>98.600999999999999</v>
      </c>
      <c r="R120" s="187">
        <v>1</v>
      </c>
      <c r="S120" s="187">
        <v>1.1265624999999999</v>
      </c>
      <c r="U120" s="187">
        <v>1.07352E-2</v>
      </c>
      <c r="W120" s="187">
        <v>1.0621210000000001</v>
      </c>
      <c r="AB120" s="187" t="s">
        <v>525</v>
      </c>
      <c r="AC120" s="187" t="s">
        <v>473</v>
      </c>
      <c r="AD120" s="187" t="s">
        <v>484</v>
      </c>
      <c r="AE120" s="187" t="s">
        <v>589</v>
      </c>
      <c r="AF120" s="187">
        <v>78</v>
      </c>
    </row>
    <row r="121" spans="1:33" x14ac:dyDescent="0.2">
      <c r="A121" s="187" t="s">
        <v>111</v>
      </c>
      <c r="B121" s="187">
        <v>20</v>
      </c>
      <c r="C121" s="187" t="s">
        <v>160</v>
      </c>
      <c r="D121" s="187" t="s">
        <v>161</v>
      </c>
      <c r="E121" s="187">
        <v>0.85</v>
      </c>
      <c r="G121" s="187">
        <v>6</v>
      </c>
      <c r="J121" s="187">
        <v>5342</v>
      </c>
      <c r="K121" s="187">
        <v>-40.021000000000001</v>
      </c>
      <c r="L121" s="187">
        <v>74.9677358</v>
      </c>
      <c r="M121" s="187">
        <v>100.15300000000001</v>
      </c>
      <c r="P121" s="187">
        <v>98.643000000000001</v>
      </c>
      <c r="R121" s="187">
        <v>0</v>
      </c>
      <c r="S121" s="187">
        <v>1.1263133000000001</v>
      </c>
      <c r="U121" s="187">
        <v>1.0732800000000001E-2</v>
      </c>
      <c r="W121" s="187">
        <v>1.061879</v>
      </c>
      <c r="AB121" s="187" t="s">
        <v>485</v>
      </c>
      <c r="AC121" s="187" t="s">
        <v>459</v>
      </c>
      <c r="AD121" s="187" t="s">
        <v>486</v>
      </c>
      <c r="AE121" s="187" t="s">
        <v>589</v>
      </c>
      <c r="AF121" s="187">
        <v>78</v>
      </c>
    </row>
    <row r="122" spans="1:33" x14ac:dyDescent="0.2">
      <c r="A122" s="187" t="s">
        <v>111</v>
      </c>
      <c r="B122" s="187">
        <v>21</v>
      </c>
      <c r="C122" s="187" t="s">
        <v>162</v>
      </c>
      <c r="D122" s="187" t="s">
        <v>163</v>
      </c>
      <c r="E122" s="187">
        <v>0.82599999999999996</v>
      </c>
      <c r="G122" s="187">
        <v>1</v>
      </c>
      <c r="H122" s="187">
        <v>5694</v>
      </c>
      <c r="I122" s="187">
        <v>0.1</v>
      </c>
      <c r="L122" s="187">
        <v>23.056170600000002</v>
      </c>
      <c r="M122" s="187">
        <v>104.54600000000001</v>
      </c>
      <c r="Q122" s="187">
        <v>103.79300000000001</v>
      </c>
      <c r="R122" s="187">
        <v>0</v>
      </c>
      <c r="T122" s="187">
        <v>0.72469039999999996</v>
      </c>
      <c r="V122" s="187">
        <v>3.6786000000000002E-3</v>
      </c>
      <c r="X122" s="187">
        <v>0.36650899999999997</v>
      </c>
      <c r="Y122" s="187" t="s">
        <v>586</v>
      </c>
      <c r="Z122" s="187" t="s">
        <v>478</v>
      </c>
      <c r="AA122" s="187" t="s">
        <v>592</v>
      </c>
      <c r="AE122" s="187" t="s">
        <v>593</v>
      </c>
      <c r="AF122" s="187">
        <v>0</v>
      </c>
      <c r="AG122" s="187">
        <v>4126</v>
      </c>
    </row>
    <row r="123" spans="1:33" x14ac:dyDescent="0.2">
      <c r="A123" s="187" t="s">
        <v>111</v>
      </c>
      <c r="B123" s="187">
        <v>21</v>
      </c>
      <c r="C123" s="187" t="s">
        <v>162</v>
      </c>
      <c r="D123" s="187" t="s">
        <v>163</v>
      </c>
      <c r="E123" s="187">
        <v>0.82599999999999996</v>
      </c>
      <c r="G123" s="187">
        <v>2</v>
      </c>
      <c r="H123" s="187">
        <v>5690</v>
      </c>
      <c r="I123" s="187">
        <v>0</v>
      </c>
      <c r="L123" s="187">
        <v>23.069705899999999</v>
      </c>
      <c r="M123" s="187">
        <v>104.608</v>
      </c>
      <c r="Q123" s="187">
        <v>103.85599999999999</v>
      </c>
      <c r="R123" s="187">
        <v>1</v>
      </c>
      <c r="T123" s="187">
        <v>0.72461770000000003</v>
      </c>
      <c r="V123" s="187">
        <v>3.6782E-3</v>
      </c>
      <c r="X123" s="187">
        <v>0.36647200000000002</v>
      </c>
      <c r="Y123" s="187" t="s">
        <v>594</v>
      </c>
      <c r="Z123" s="187" t="s">
        <v>558</v>
      </c>
      <c r="AA123" s="187" t="s">
        <v>595</v>
      </c>
      <c r="AE123" s="187" t="s">
        <v>593</v>
      </c>
      <c r="AF123" s="187">
        <v>0</v>
      </c>
      <c r="AG123" s="187">
        <v>4123</v>
      </c>
    </row>
    <row r="124" spans="1:33" x14ac:dyDescent="0.2">
      <c r="A124" s="187" t="s">
        <v>111</v>
      </c>
      <c r="B124" s="187">
        <v>21</v>
      </c>
      <c r="C124" s="187" t="s">
        <v>162</v>
      </c>
      <c r="D124" s="187" t="s">
        <v>163</v>
      </c>
      <c r="E124" s="187">
        <v>0.82599999999999996</v>
      </c>
      <c r="F124" s="187" t="s">
        <v>430</v>
      </c>
      <c r="G124" s="187">
        <v>3</v>
      </c>
      <c r="H124" s="187">
        <v>3394</v>
      </c>
      <c r="I124" s="187">
        <v>13.257999999999999</v>
      </c>
      <c r="L124" s="187">
        <v>14.3851417</v>
      </c>
      <c r="M124" s="187">
        <v>64.706999999999994</v>
      </c>
      <c r="Q124" s="187">
        <v>64.234999999999999</v>
      </c>
      <c r="R124" s="187">
        <v>0</v>
      </c>
      <c r="T124" s="187">
        <v>0.73422460000000001</v>
      </c>
      <c r="V124" s="187">
        <v>3.7269999999999998E-3</v>
      </c>
      <c r="X124" s="187">
        <v>0.371313</v>
      </c>
      <c r="Y124" s="187" t="s">
        <v>546</v>
      </c>
      <c r="Z124" s="187" t="s">
        <v>547</v>
      </c>
      <c r="AA124" s="187" t="s">
        <v>596</v>
      </c>
      <c r="AE124" s="187" t="s">
        <v>593</v>
      </c>
      <c r="AF124" s="187">
        <v>0</v>
      </c>
      <c r="AG124" s="187">
        <v>2494</v>
      </c>
    </row>
    <row r="125" spans="1:33" x14ac:dyDescent="0.2">
      <c r="A125" s="187" t="s">
        <v>111</v>
      </c>
      <c r="B125" s="187">
        <v>21</v>
      </c>
      <c r="C125" s="187" t="s">
        <v>162</v>
      </c>
      <c r="D125" s="187" t="s">
        <v>163</v>
      </c>
      <c r="E125" s="187">
        <v>0.82599999999999996</v>
      </c>
      <c r="F125" s="187" t="s">
        <v>434</v>
      </c>
      <c r="G125" s="187">
        <v>4</v>
      </c>
      <c r="J125" s="187">
        <v>5934</v>
      </c>
      <c r="K125" s="187">
        <v>-22.277999999999999</v>
      </c>
      <c r="L125" s="187">
        <v>97.606180800000004</v>
      </c>
      <c r="M125" s="187">
        <v>135.72399999999999</v>
      </c>
      <c r="P125" s="187">
        <v>133.63200000000001</v>
      </c>
      <c r="R125" s="187">
        <v>0</v>
      </c>
      <c r="S125" s="187">
        <v>1.1470529</v>
      </c>
      <c r="U125" s="187">
        <v>1.0931099999999999E-2</v>
      </c>
      <c r="W125" s="187">
        <v>1.0812930000000001</v>
      </c>
      <c r="AB125" s="187" t="s">
        <v>470</v>
      </c>
      <c r="AC125" s="187" t="s">
        <v>471</v>
      </c>
      <c r="AD125" s="187" t="s">
        <v>470</v>
      </c>
      <c r="AE125" s="187" t="s">
        <v>593</v>
      </c>
      <c r="AF125" s="187">
        <v>78</v>
      </c>
    </row>
    <row r="126" spans="1:33" x14ac:dyDescent="0.2">
      <c r="A126" s="187" t="s">
        <v>111</v>
      </c>
      <c r="B126" s="187">
        <v>21</v>
      </c>
      <c r="C126" s="187" t="s">
        <v>162</v>
      </c>
      <c r="D126" s="187" t="s">
        <v>163</v>
      </c>
      <c r="E126" s="187">
        <v>0.82599999999999996</v>
      </c>
      <c r="G126" s="187">
        <v>5</v>
      </c>
      <c r="J126" s="187">
        <v>5347</v>
      </c>
      <c r="K126" s="187">
        <v>-39.799999999999997</v>
      </c>
      <c r="L126" s="187">
        <v>77.0820832</v>
      </c>
      <c r="M126" s="187">
        <v>100.051</v>
      </c>
      <c r="P126" s="187">
        <v>98.542000000000002</v>
      </c>
      <c r="R126" s="187">
        <v>1</v>
      </c>
      <c r="S126" s="187">
        <v>1.1265251000000001</v>
      </c>
      <c r="U126" s="187">
        <v>1.07352E-2</v>
      </c>
      <c r="W126" s="187">
        <v>1.0621210000000001</v>
      </c>
      <c r="AB126" s="187" t="s">
        <v>483</v>
      </c>
      <c r="AC126" s="187" t="s">
        <v>473</v>
      </c>
      <c r="AD126" s="187" t="s">
        <v>484</v>
      </c>
      <c r="AE126" s="187" t="s">
        <v>593</v>
      </c>
      <c r="AF126" s="187">
        <v>78</v>
      </c>
    </row>
    <row r="127" spans="1:33" x14ac:dyDescent="0.2">
      <c r="A127" s="187" t="s">
        <v>111</v>
      </c>
      <c r="B127" s="187">
        <v>21</v>
      </c>
      <c r="C127" s="187" t="s">
        <v>162</v>
      </c>
      <c r="D127" s="187" t="s">
        <v>163</v>
      </c>
      <c r="E127" s="187">
        <v>0.82599999999999996</v>
      </c>
      <c r="G127" s="187">
        <v>6</v>
      </c>
      <c r="J127" s="187">
        <v>5339</v>
      </c>
      <c r="K127" s="187">
        <v>-40.009</v>
      </c>
      <c r="L127" s="187">
        <v>77.099158299999999</v>
      </c>
      <c r="M127" s="187">
        <v>100.078</v>
      </c>
      <c r="P127" s="187">
        <v>98.569000000000003</v>
      </c>
      <c r="R127" s="187">
        <v>0</v>
      </c>
      <c r="S127" s="187">
        <v>1.1262890000000001</v>
      </c>
      <c r="U127" s="187">
        <v>1.07329E-2</v>
      </c>
      <c r="W127" s="187">
        <v>1.0618920000000001</v>
      </c>
      <c r="AB127" s="187" t="s">
        <v>485</v>
      </c>
      <c r="AC127" s="187" t="s">
        <v>459</v>
      </c>
      <c r="AD127" s="187" t="s">
        <v>486</v>
      </c>
      <c r="AE127" s="187" t="s">
        <v>593</v>
      </c>
      <c r="AF127" s="187">
        <v>78</v>
      </c>
    </row>
    <row r="128" spans="1:33" x14ac:dyDescent="0.2">
      <c r="A128" s="187" t="s">
        <v>111</v>
      </c>
      <c r="B128" s="187">
        <v>22</v>
      </c>
      <c r="C128" s="187" t="s">
        <v>164</v>
      </c>
      <c r="D128" s="187" t="s">
        <v>165</v>
      </c>
      <c r="E128" s="187">
        <v>0.84899999999999998</v>
      </c>
      <c r="G128" s="187">
        <v>1</v>
      </c>
      <c r="H128" s="187">
        <v>5684</v>
      </c>
      <c r="I128" s="187">
        <v>9.7000000000000003E-2</v>
      </c>
      <c r="L128" s="187">
        <v>22.416823300000001</v>
      </c>
      <c r="M128" s="187">
        <v>104.47499999999999</v>
      </c>
      <c r="Q128" s="187">
        <v>103.724</v>
      </c>
      <c r="R128" s="187">
        <v>0</v>
      </c>
      <c r="T128" s="187">
        <v>0.72469220000000001</v>
      </c>
      <c r="V128" s="187">
        <v>3.6786000000000002E-3</v>
      </c>
      <c r="X128" s="187">
        <v>0.366508</v>
      </c>
      <c r="Y128" s="187" t="s">
        <v>586</v>
      </c>
      <c r="Z128" s="187" t="s">
        <v>478</v>
      </c>
      <c r="AA128" s="187" t="s">
        <v>597</v>
      </c>
      <c r="AE128" s="187" t="s">
        <v>598</v>
      </c>
      <c r="AF128" s="187">
        <v>0</v>
      </c>
      <c r="AG128" s="187">
        <v>4119</v>
      </c>
    </row>
    <row r="129" spans="1:33" x14ac:dyDescent="0.2">
      <c r="A129" s="187" t="s">
        <v>111</v>
      </c>
      <c r="B129" s="187">
        <v>22</v>
      </c>
      <c r="C129" s="187" t="s">
        <v>164</v>
      </c>
      <c r="D129" s="187" t="s">
        <v>165</v>
      </c>
      <c r="E129" s="187">
        <v>0.84899999999999998</v>
      </c>
      <c r="G129" s="187">
        <v>2</v>
      </c>
      <c r="H129" s="187">
        <v>5683</v>
      </c>
      <c r="I129" s="187">
        <v>0</v>
      </c>
      <c r="L129" s="187">
        <v>22.459335899999999</v>
      </c>
      <c r="M129" s="187">
        <v>104.678</v>
      </c>
      <c r="Q129" s="187">
        <v>103.925</v>
      </c>
      <c r="R129" s="187">
        <v>1</v>
      </c>
      <c r="T129" s="187">
        <v>0.72462179999999998</v>
      </c>
      <c r="V129" s="187">
        <v>3.6782E-3</v>
      </c>
      <c r="X129" s="187">
        <v>0.36647200000000002</v>
      </c>
      <c r="Y129" s="187" t="s">
        <v>594</v>
      </c>
      <c r="Z129" s="187" t="s">
        <v>544</v>
      </c>
      <c r="AA129" s="187" t="s">
        <v>599</v>
      </c>
      <c r="AE129" s="187" t="s">
        <v>598</v>
      </c>
      <c r="AF129" s="187">
        <v>0</v>
      </c>
      <c r="AG129" s="187">
        <v>4118</v>
      </c>
    </row>
    <row r="130" spans="1:33" x14ac:dyDescent="0.2">
      <c r="A130" s="187" t="s">
        <v>111</v>
      </c>
      <c r="B130" s="187">
        <v>22</v>
      </c>
      <c r="C130" s="187" t="s">
        <v>164</v>
      </c>
      <c r="D130" s="187" t="s">
        <v>165</v>
      </c>
      <c r="E130" s="187">
        <v>0.84899999999999998</v>
      </c>
      <c r="F130" s="187" t="s">
        <v>430</v>
      </c>
      <c r="G130" s="187">
        <v>3</v>
      </c>
      <c r="H130" s="187">
        <v>3231</v>
      </c>
      <c r="I130" s="187">
        <v>14.006</v>
      </c>
      <c r="L130" s="187">
        <v>13.320127599999999</v>
      </c>
      <c r="M130" s="187">
        <v>61.545999999999999</v>
      </c>
      <c r="Q130" s="187">
        <v>61.097000000000001</v>
      </c>
      <c r="R130" s="187">
        <v>0</v>
      </c>
      <c r="T130" s="187">
        <v>0.7347709</v>
      </c>
      <c r="V130" s="187">
        <v>3.7296999999999999E-3</v>
      </c>
      <c r="X130" s="187">
        <v>0.37158600000000003</v>
      </c>
      <c r="Y130" s="187" t="s">
        <v>546</v>
      </c>
      <c r="Z130" s="187" t="s">
        <v>567</v>
      </c>
      <c r="AA130" s="187" t="s">
        <v>600</v>
      </c>
      <c r="AE130" s="187" t="s">
        <v>598</v>
      </c>
      <c r="AF130" s="187">
        <v>0</v>
      </c>
      <c r="AG130" s="187">
        <v>2376</v>
      </c>
    </row>
    <row r="131" spans="1:33" x14ac:dyDescent="0.2">
      <c r="A131" s="187" t="s">
        <v>111</v>
      </c>
      <c r="B131" s="187">
        <v>22</v>
      </c>
      <c r="C131" s="187" t="s">
        <v>164</v>
      </c>
      <c r="D131" s="187" t="s">
        <v>165</v>
      </c>
      <c r="E131" s="187">
        <v>0.84899999999999998</v>
      </c>
      <c r="F131" s="187" t="s">
        <v>434</v>
      </c>
      <c r="G131" s="187">
        <v>4</v>
      </c>
      <c r="J131" s="187">
        <v>6282</v>
      </c>
      <c r="K131" s="187">
        <v>-22.603999999999999</v>
      </c>
      <c r="L131" s="187">
        <v>99.313130700000002</v>
      </c>
      <c r="M131" s="187">
        <v>144.46799999999999</v>
      </c>
      <c r="P131" s="187">
        <v>142.24199999999999</v>
      </c>
      <c r="R131" s="187">
        <v>0</v>
      </c>
      <c r="S131" s="187">
        <v>1.1466882</v>
      </c>
      <c r="U131" s="187">
        <v>1.09275E-2</v>
      </c>
      <c r="W131" s="187">
        <v>1.0809359999999999</v>
      </c>
      <c r="AB131" s="187" t="s">
        <v>470</v>
      </c>
      <c r="AC131" s="187" t="s">
        <v>471</v>
      </c>
      <c r="AD131" s="187" t="s">
        <v>470</v>
      </c>
      <c r="AE131" s="187" t="s">
        <v>598</v>
      </c>
      <c r="AF131" s="187">
        <v>78</v>
      </c>
    </row>
    <row r="132" spans="1:33" x14ac:dyDescent="0.2">
      <c r="A132" s="187" t="s">
        <v>111</v>
      </c>
      <c r="B132" s="187">
        <v>22</v>
      </c>
      <c r="C132" s="187" t="s">
        <v>164</v>
      </c>
      <c r="D132" s="187" t="s">
        <v>165</v>
      </c>
      <c r="E132" s="187">
        <v>0.84899999999999998</v>
      </c>
      <c r="G132" s="187">
        <v>5</v>
      </c>
      <c r="J132" s="187">
        <v>5344</v>
      </c>
      <c r="K132" s="187">
        <v>-39.799999999999997</v>
      </c>
      <c r="L132" s="187">
        <v>74.968124000000003</v>
      </c>
      <c r="M132" s="187">
        <v>100.008</v>
      </c>
      <c r="P132" s="187">
        <v>98.5</v>
      </c>
      <c r="R132" s="187">
        <v>1</v>
      </c>
      <c r="S132" s="187">
        <v>1.1265331999999999</v>
      </c>
      <c r="U132" s="187">
        <v>1.07352E-2</v>
      </c>
      <c r="W132" s="187">
        <v>1.0621210000000001</v>
      </c>
      <c r="AB132" s="187" t="s">
        <v>525</v>
      </c>
      <c r="AC132" s="187" t="s">
        <v>473</v>
      </c>
      <c r="AD132" s="187" t="s">
        <v>473</v>
      </c>
      <c r="AE132" s="187" t="s">
        <v>598</v>
      </c>
      <c r="AF132" s="187">
        <v>78</v>
      </c>
    </row>
    <row r="133" spans="1:33" x14ac:dyDescent="0.2">
      <c r="A133" s="187" t="s">
        <v>111</v>
      </c>
      <c r="B133" s="187">
        <v>22</v>
      </c>
      <c r="C133" s="187" t="s">
        <v>164</v>
      </c>
      <c r="D133" s="187" t="s">
        <v>165</v>
      </c>
      <c r="E133" s="187">
        <v>0.84899999999999998</v>
      </c>
      <c r="G133" s="187">
        <v>6</v>
      </c>
      <c r="J133" s="187">
        <v>5340</v>
      </c>
      <c r="K133" s="187">
        <v>-40.012</v>
      </c>
      <c r="L133" s="187">
        <v>74.978323399999994</v>
      </c>
      <c r="M133" s="187">
        <v>100.02500000000001</v>
      </c>
      <c r="P133" s="187">
        <v>98.516999999999996</v>
      </c>
      <c r="R133" s="187">
        <v>0</v>
      </c>
      <c r="S133" s="187">
        <v>1.1262956</v>
      </c>
      <c r="U133" s="187">
        <v>1.07329E-2</v>
      </c>
      <c r="W133" s="187">
        <v>1.0618890000000001</v>
      </c>
      <c r="AB133" s="187" t="s">
        <v>440</v>
      </c>
      <c r="AC133" s="187" t="s">
        <v>459</v>
      </c>
      <c r="AD133" s="187" t="s">
        <v>486</v>
      </c>
      <c r="AE133" s="187" t="s">
        <v>598</v>
      </c>
      <c r="AF133" s="187">
        <v>78</v>
      </c>
    </row>
    <row r="134" spans="1:33" x14ac:dyDescent="0.2">
      <c r="A134" s="187" t="s">
        <v>111</v>
      </c>
      <c r="B134" s="187">
        <v>23</v>
      </c>
      <c r="C134" s="187" t="s">
        <v>166</v>
      </c>
      <c r="D134" s="187" t="s">
        <v>167</v>
      </c>
      <c r="E134" s="187">
        <v>0.83499999999999996</v>
      </c>
      <c r="G134" s="187">
        <v>1</v>
      </c>
      <c r="H134" s="187">
        <v>5683</v>
      </c>
      <c r="I134" s="187">
        <v>8.5000000000000006E-2</v>
      </c>
      <c r="L134" s="187">
        <v>22.7731827</v>
      </c>
      <c r="M134" s="187">
        <v>104.384</v>
      </c>
      <c r="Q134" s="187">
        <v>103.633</v>
      </c>
      <c r="R134" s="187">
        <v>0</v>
      </c>
      <c r="T134" s="187">
        <v>0.72468279999999996</v>
      </c>
      <c r="V134" s="187">
        <v>3.6784999999999999E-3</v>
      </c>
      <c r="X134" s="187">
        <v>0.36650300000000002</v>
      </c>
      <c r="Y134" s="187" t="s">
        <v>546</v>
      </c>
      <c r="Z134" s="187" t="s">
        <v>478</v>
      </c>
      <c r="AA134" s="187" t="s">
        <v>601</v>
      </c>
      <c r="AE134" s="187" t="s">
        <v>602</v>
      </c>
      <c r="AF134" s="187">
        <v>0</v>
      </c>
      <c r="AG134" s="187">
        <v>4118</v>
      </c>
    </row>
    <row r="135" spans="1:33" x14ac:dyDescent="0.2">
      <c r="A135" s="187" t="s">
        <v>111</v>
      </c>
      <c r="B135" s="187">
        <v>23</v>
      </c>
      <c r="C135" s="187" t="s">
        <v>166</v>
      </c>
      <c r="D135" s="187" t="s">
        <v>167</v>
      </c>
      <c r="E135" s="187">
        <v>0.83499999999999996</v>
      </c>
      <c r="G135" s="187">
        <v>2</v>
      </c>
      <c r="H135" s="187">
        <v>5680</v>
      </c>
      <c r="I135" s="187">
        <v>0</v>
      </c>
      <c r="L135" s="187">
        <v>22.7973815</v>
      </c>
      <c r="M135" s="187">
        <v>104.497</v>
      </c>
      <c r="Q135" s="187">
        <v>103.746</v>
      </c>
      <c r="R135" s="187">
        <v>1</v>
      </c>
      <c r="T135" s="187">
        <v>0.72462110000000002</v>
      </c>
      <c r="V135" s="187">
        <v>3.6782E-3</v>
      </c>
      <c r="X135" s="187">
        <v>0.36647200000000002</v>
      </c>
      <c r="Y135" s="187" t="s">
        <v>540</v>
      </c>
      <c r="Z135" s="187" t="s">
        <v>544</v>
      </c>
      <c r="AA135" s="187" t="s">
        <v>603</v>
      </c>
      <c r="AE135" s="187" t="s">
        <v>602</v>
      </c>
      <c r="AF135" s="187">
        <v>0</v>
      </c>
      <c r="AG135" s="187">
        <v>4115</v>
      </c>
    </row>
    <row r="136" spans="1:33" x14ac:dyDescent="0.2">
      <c r="A136" s="187" t="s">
        <v>111</v>
      </c>
      <c r="B136" s="187">
        <v>23</v>
      </c>
      <c r="C136" s="187" t="s">
        <v>166</v>
      </c>
      <c r="D136" s="187" t="s">
        <v>167</v>
      </c>
      <c r="E136" s="187">
        <v>0.83499999999999996</v>
      </c>
      <c r="F136" s="187" t="s">
        <v>430</v>
      </c>
      <c r="G136" s="187">
        <v>3</v>
      </c>
      <c r="H136" s="187">
        <v>3377</v>
      </c>
      <c r="I136" s="187">
        <v>13.760999999999999</v>
      </c>
      <c r="L136" s="187">
        <v>14.130984700000001</v>
      </c>
      <c r="M136" s="187">
        <v>64.25</v>
      </c>
      <c r="Q136" s="187">
        <v>63.781999999999996</v>
      </c>
      <c r="R136" s="187">
        <v>0</v>
      </c>
      <c r="T136" s="187">
        <v>0.73459280000000005</v>
      </c>
      <c r="V136" s="187">
        <v>3.7288E-3</v>
      </c>
      <c r="X136" s="187">
        <v>0.37149599999999999</v>
      </c>
      <c r="Y136" s="187" t="s">
        <v>543</v>
      </c>
      <c r="Z136" s="187" t="s">
        <v>567</v>
      </c>
      <c r="AA136" s="187" t="s">
        <v>604</v>
      </c>
      <c r="AE136" s="187" t="s">
        <v>602</v>
      </c>
      <c r="AF136" s="187">
        <v>0</v>
      </c>
      <c r="AG136" s="187">
        <v>2483</v>
      </c>
    </row>
    <row r="137" spans="1:33" x14ac:dyDescent="0.2">
      <c r="A137" s="187" t="s">
        <v>111</v>
      </c>
      <c r="B137" s="187">
        <v>23</v>
      </c>
      <c r="C137" s="187" t="s">
        <v>166</v>
      </c>
      <c r="D137" s="187" t="s">
        <v>167</v>
      </c>
      <c r="E137" s="187">
        <v>0.83499999999999996</v>
      </c>
      <c r="F137" s="187" t="s">
        <v>434</v>
      </c>
      <c r="G137" s="187">
        <v>4</v>
      </c>
      <c r="J137" s="187">
        <v>6084</v>
      </c>
      <c r="K137" s="187">
        <v>-21.939</v>
      </c>
      <c r="L137" s="187">
        <v>98.388207499999993</v>
      </c>
      <c r="M137" s="187">
        <v>139.297</v>
      </c>
      <c r="P137" s="187">
        <v>137.15</v>
      </c>
      <c r="R137" s="187">
        <v>0</v>
      </c>
      <c r="S137" s="187">
        <v>1.1474164</v>
      </c>
      <c r="U137" s="187">
        <v>1.0934899999999999E-2</v>
      </c>
      <c r="W137" s="187">
        <v>1.081664</v>
      </c>
      <c r="AB137" s="187" t="s">
        <v>470</v>
      </c>
      <c r="AC137" s="187" t="s">
        <v>518</v>
      </c>
      <c r="AD137" s="187" t="s">
        <v>470</v>
      </c>
      <c r="AE137" s="187" t="s">
        <v>602</v>
      </c>
      <c r="AF137" s="187">
        <v>78</v>
      </c>
    </row>
    <row r="138" spans="1:33" x14ac:dyDescent="0.2">
      <c r="A138" s="187" t="s">
        <v>111</v>
      </c>
      <c r="B138" s="187">
        <v>23</v>
      </c>
      <c r="C138" s="187" t="s">
        <v>166</v>
      </c>
      <c r="D138" s="187" t="s">
        <v>167</v>
      </c>
      <c r="E138" s="187">
        <v>0.83499999999999996</v>
      </c>
      <c r="G138" s="187">
        <v>5</v>
      </c>
      <c r="J138" s="187">
        <v>5346</v>
      </c>
      <c r="K138" s="187">
        <v>-39.799999999999997</v>
      </c>
      <c r="L138" s="187">
        <v>76.193561299999999</v>
      </c>
      <c r="M138" s="187">
        <v>99.957999999999998</v>
      </c>
      <c r="P138" s="187">
        <v>98.45</v>
      </c>
      <c r="R138" s="187">
        <v>1</v>
      </c>
      <c r="S138" s="187">
        <v>1.1265240999999999</v>
      </c>
      <c r="U138" s="187">
        <v>1.07352E-2</v>
      </c>
      <c r="W138" s="187">
        <v>1.0621210000000001</v>
      </c>
      <c r="AB138" s="187" t="s">
        <v>525</v>
      </c>
      <c r="AC138" s="187" t="s">
        <v>473</v>
      </c>
      <c r="AD138" s="187" t="s">
        <v>484</v>
      </c>
      <c r="AE138" s="187" t="s">
        <v>602</v>
      </c>
      <c r="AF138" s="187">
        <v>78</v>
      </c>
    </row>
    <row r="139" spans="1:33" x14ac:dyDescent="0.2">
      <c r="A139" s="187" t="s">
        <v>111</v>
      </c>
      <c r="B139" s="187">
        <v>23</v>
      </c>
      <c r="C139" s="187" t="s">
        <v>166</v>
      </c>
      <c r="D139" s="187" t="s">
        <v>167</v>
      </c>
      <c r="E139" s="187">
        <v>0.83499999999999996</v>
      </c>
      <c r="G139" s="187">
        <v>6</v>
      </c>
      <c r="J139" s="187">
        <v>5336</v>
      </c>
      <c r="K139" s="187">
        <v>-40.03</v>
      </c>
      <c r="L139" s="187">
        <v>76.154286999999997</v>
      </c>
      <c r="M139" s="187">
        <v>99.894000000000005</v>
      </c>
      <c r="P139" s="187">
        <v>98.388000000000005</v>
      </c>
      <c r="R139" s="187">
        <v>0</v>
      </c>
      <c r="S139" s="187">
        <v>1.1262656</v>
      </c>
      <c r="U139" s="187">
        <v>1.07327E-2</v>
      </c>
      <c r="W139" s="187">
        <v>1.061869</v>
      </c>
      <c r="AB139" s="187" t="s">
        <v>485</v>
      </c>
      <c r="AC139" s="187" t="s">
        <v>459</v>
      </c>
      <c r="AD139" s="187" t="s">
        <v>486</v>
      </c>
      <c r="AE139" s="187" t="s">
        <v>602</v>
      </c>
      <c r="AF139" s="187">
        <v>78</v>
      </c>
    </row>
    <row r="140" spans="1:33" x14ac:dyDescent="0.2">
      <c r="A140" s="187" t="s">
        <v>111</v>
      </c>
      <c r="B140" s="187">
        <v>24</v>
      </c>
      <c r="C140" s="187" t="s">
        <v>168</v>
      </c>
      <c r="D140" s="187" t="s">
        <v>169</v>
      </c>
      <c r="E140" s="187">
        <v>0.81</v>
      </c>
      <c r="G140" s="187">
        <v>1</v>
      </c>
      <c r="H140" s="187">
        <v>5681</v>
      </c>
      <c r="I140" s="187">
        <v>0.14199999999999999</v>
      </c>
      <c r="L140" s="187">
        <v>23.479634799999999</v>
      </c>
      <c r="M140" s="187">
        <v>104.4</v>
      </c>
      <c r="Q140" s="187">
        <v>103.649</v>
      </c>
      <c r="R140" s="187">
        <v>0</v>
      </c>
      <c r="T140" s="187">
        <v>0.72470089999999998</v>
      </c>
      <c r="V140" s="187">
        <v>3.6787E-3</v>
      </c>
      <c r="X140" s="187">
        <v>0.36652400000000002</v>
      </c>
      <c r="Y140" s="187" t="s">
        <v>546</v>
      </c>
      <c r="Z140" s="187" t="s">
        <v>428</v>
      </c>
      <c r="AA140" s="187" t="s">
        <v>605</v>
      </c>
      <c r="AE140" s="187" t="s">
        <v>606</v>
      </c>
      <c r="AF140" s="187">
        <v>0</v>
      </c>
      <c r="AG140" s="187">
        <v>4116</v>
      </c>
    </row>
    <row r="141" spans="1:33" x14ac:dyDescent="0.2">
      <c r="A141" s="187" t="s">
        <v>111</v>
      </c>
      <c r="B141" s="187">
        <v>24</v>
      </c>
      <c r="C141" s="187" t="s">
        <v>168</v>
      </c>
      <c r="D141" s="187" t="s">
        <v>169</v>
      </c>
      <c r="E141" s="187">
        <v>0.81</v>
      </c>
      <c r="G141" s="187">
        <v>2</v>
      </c>
      <c r="H141" s="187">
        <v>5683</v>
      </c>
      <c r="I141" s="187">
        <v>0</v>
      </c>
      <c r="L141" s="187">
        <v>23.5091933</v>
      </c>
      <c r="M141" s="187">
        <v>104.535</v>
      </c>
      <c r="Q141" s="187">
        <v>103.783</v>
      </c>
      <c r="R141" s="187">
        <v>1</v>
      </c>
      <c r="T141" s="187">
        <v>0.72459770000000001</v>
      </c>
      <c r="V141" s="187">
        <v>3.6782E-3</v>
      </c>
      <c r="X141" s="187">
        <v>0.36647200000000002</v>
      </c>
      <c r="Y141" s="187" t="s">
        <v>540</v>
      </c>
      <c r="Z141" s="187" t="s">
        <v>544</v>
      </c>
      <c r="AA141" s="187" t="s">
        <v>607</v>
      </c>
      <c r="AE141" s="187" t="s">
        <v>606</v>
      </c>
      <c r="AF141" s="187">
        <v>0</v>
      </c>
      <c r="AG141" s="187">
        <v>4118</v>
      </c>
    </row>
    <row r="142" spans="1:33" x14ac:dyDescent="0.2">
      <c r="A142" s="187" t="s">
        <v>111</v>
      </c>
      <c r="B142" s="187">
        <v>24</v>
      </c>
      <c r="C142" s="187" t="s">
        <v>168</v>
      </c>
      <c r="D142" s="187" t="s">
        <v>169</v>
      </c>
      <c r="E142" s="187">
        <v>0.81</v>
      </c>
      <c r="F142" s="187" t="s">
        <v>430</v>
      </c>
      <c r="G142" s="187">
        <v>3</v>
      </c>
      <c r="H142" s="187">
        <v>3273</v>
      </c>
      <c r="I142" s="187">
        <v>13.519</v>
      </c>
      <c r="L142" s="187">
        <v>14.1821406</v>
      </c>
      <c r="M142" s="187">
        <v>62.530999999999999</v>
      </c>
      <c r="Q142" s="187">
        <v>62.075000000000003</v>
      </c>
      <c r="R142" s="187">
        <v>0</v>
      </c>
      <c r="T142" s="187">
        <v>0.73439370000000004</v>
      </c>
      <c r="V142" s="187">
        <v>3.7279000000000001E-3</v>
      </c>
      <c r="X142" s="187">
        <v>0.37140800000000002</v>
      </c>
      <c r="Y142" s="187" t="s">
        <v>543</v>
      </c>
      <c r="Z142" s="187" t="s">
        <v>567</v>
      </c>
      <c r="AA142" s="187" t="s">
        <v>608</v>
      </c>
      <c r="AE142" s="187" t="s">
        <v>606</v>
      </c>
      <c r="AF142" s="187">
        <v>0</v>
      </c>
      <c r="AG142" s="187">
        <v>2405</v>
      </c>
    </row>
    <row r="143" spans="1:33" x14ac:dyDescent="0.2">
      <c r="A143" s="187" t="s">
        <v>111</v>
      </c>
      <c r="B143" s="187">
        <v>24</v>
      </c>
      <c r="C143" s="187" t="s">
        <v>168</v>
      </c>
      <c r="D143" s="187" t="s">
        <v>169</v>
      </c>
      <c r="E143" s="187">
        <v>0.81</v>
      </c>
      <c r="F143" s="187" t="s">
        <v>434</v>
      </c>
      <c r="G143" s="187">
        <v>4</v>
      </c>
      <c r="J143" s="187">
        <v>5679</v>
      </c>
      <c r="K143" s="187">
        <v>-21.733000000000001</v>
      </c>
      <c r="L143" s="187">
        <v>96.448324999999997</v>
      </c>
      <c r="M143" s="187">
        <v>130.03800000000001</v>
      </c>
      <c r="P143" s="187">
        <v>128.03299999999999</v>
      </c>
      <c r="R143" s="187">
        <v>0</v>
      </c>
      <c r="S143" s="187">
        <v>1.1476497999999999</v>
      </c>
      <c r="U143" s="187">
        <v>1.0937199999999999E-2</v>
      </c>
      <c r="W143" s="187">
        <v>1.0818890000000001</v>
      </c>
      <c r="AB143" s="187" t="s">
        <v>470</v>
      </c>
      <c r="AC143" s="187" t="s">
        <v>518</v>
      </c>
      <c r="AD143" s="187" t="s">
        <v>470</v>
      </c>
      <c r="AE143" s="187" t="s">
        <v>606</v>
      </c>
      <c r="AF143" s="187">
        <v>78</v>
      </c>
    </row>
    <row r="144" spans="1:33" x14ac:dyDescent="0.2">
      <c r="A144" s="187" t="s">
        <v>111</v>
      </c>
      <c r="B144" s="187">
        <v>24</v>
      </c>
      <c r="C144" s="187" t="s">
        <v>168</v>
      </c>
      <c r="D144" s="187" t="s">
        <v>169</v>
      </c>
      <c r="E144" s="187">
        <v>0.81</v>
      </c>
      <c r="G144" s="187">
        <v>5</v>
      </c>
      <c r="J144" s="187">
        <v>5343</v>
      </c>
      <c r="K144" s="187">
        <v>-39.799999999999997</v>
      </c>
      <c r="L144" s="187">
        <v>78.512340499999993</v>
      </c>
      <c r="M144" s="187">
        <v>99.906000000000006</v>
      </c>
      <c r="P144" s="187">
        <v>98.4</v>
      </c>
      <c r="R144" s="187">
        <v>1</v>
      </c>
      <c r="S144" s="187">
        <v>1.1265191000000001</v>
      </c>
      <c r="U144" s="187">
        <v>1.07352E-2</v>
      </c>
      <c r="W144" s="187">
        <v>1.0621210000000001</v>
      </c>
      <c r="AB144" s="187" t="s">
        <v>483</v>
      </c>
      <c r="AC144" s="187" t="s">
        <v>484</v>
      </c>
      <c r="AD144" s="187" t="s">
        <v>525</v>
      </c>
      <c r="AE144" s="187" t="s">
        <v>606</v>
      </c>
      <c r="AF144" s="187">
        <v>78</v>
      </c>
    </row>
    <row r="145" spans="1:33" x14ac:dyDescent="0.2">
      <c r="A145" s="187" t="s">
        <v>111</v>
      </c>
      <c r="B145" s="187">
        <v>24</v>
      </c>
      <c r="C145" s="187" t="s">
        <v>168</v>
      </c>
      <c r="D145" s="187" t="s">
        <v>169</v>
      </c>
      <c r="E145" s="187">
        <v>0.81</v>
      </c>
      <c r="G145" s="187">
        <v>6</v>
      </c>
      <c r="J145" s="187">
        <v>5334</v>
      </c>
      <c r="K145" s="187">
        <v>-40.012999999999998</v>
      </c>
      <c r="L145" s="187">
        <v>78.561298699999995</v>
      </c>
      <c r="M145" s="187">
        <v>99.983000000000004</v>
      </c>
      <c r="P145" s="187">
        <v>98.474999999999994</v>
      </c>
      <c r="R145" s="187">
        <v>0</v>
      </c>
      <c r="S145" s="187">
        <v>1.1262794</v>
      </c>
      <c r="U145" s="187">
        <v>1.0732800000000001E-2</v>
      </c>
      <c r="W145" s="187">
        <v>1.061887</v>
      </c>
      <c r="AB145" s="187" t="s">
        <v>485</v>
      </c>
      <c r="AC145" s="187" t="s">
        <v>441</v>
      </c>
      <c r="AD145" s="187" t="s">
        <v>510</v>
      </c>
      <c r="AE145" s="187" t="s">
        <v>606</v>
      </c>
      <c r="AF145" s="187">
        <v>78</v>
      </c>
    </row>
    <row r="146" spans="1:33" x14ac:dyDescent="0.2">
      <c r="A146" s="187" t="s">
        <v>111</v>
      </c>
      <c r="B146" s="187">
        <v>25</v>
      </c>
      <c r="C146" s="187" t="s">
        <v>170</v>
      </c>
      <c r="D146" s="187" t="s">
        <v>171</v>
      </c>
      <c r="E146" s="187">
        <v>0.83499999999999996</v>
      </c>
      <c r="G146" s="187">
        <v>1</v>
      </c>
      <c r="H146" s="187">
        <v>5684</v>
      </c>
      <c r="I146" s="187">
        <v>0.122</v>
      </c>
      <c r="L146" s="187">
        <v>22.770256199999999</v>
      </c>
      <c r="M146" s="187">
        <v>104.37</v>
      </c>
      <c r="Q146" s="187">
        <v>103.62</v>
      </c>
      <c r="R146" s="187">
        <v>0</v>
      </c>
      <c r="T146" s="187">
        <v>0.72469059999999996</v>
      </c>
      <c r="V146" s="187">
        <v>3.6786000000000002E-3</v>
      </c>
      <c r="X146" s="187">
        <v>0.36651699999999998</v>
      </c>
      <c r="Y146" s="187" t="s">
        <v>543</v>
      </c>
      <c r="Z146" s="187" t="s">
        <v>428</v>
      </c>
      <c r="AA146" s="187" t="s">
        <v>609</v>
      </c>
      <c r="AE146" s="187" t="s">
        <v>610</v>
      </c>
      <c r="AF146" s="187">
        <v>0</v>
      </c>
      <c r="AG146" s="187">
        <v>4119</v>
      </c>
    </row>
    <row r="147" spans="1:33" x14ac:dyDescent="0.2">
      <c r="A147" s="187" t="s">
        <v>111</v>
      </c>
      <c r="B147" s="187">
        <v>25</v>
      </c>
      <c r="C147" s="187" t="s">
        <v>170</v>
      </c>
      <c r="D147" s="187" t="s">
        <v>171</v>
      </c>
      <c r="E147" s="187">
        <v>0.83499999999999996</v>
      </c>
      <c r="G147" s="187">
        <v>2</v>
      </c>
      <c r="H147" s="187">
        <v>5684</v>
      </c>
      <c r="I147" s="187">
        <v>0</v>
      </c>
      <c r="L147" s="187">
        <v>22.794194099999999</v>
      </c>
      <c r="M147" s="187">
        <v>104.483</v>
      </c>
      <c r="Q147" s="187">
        <v>103.73099999999999</v>
      </c>
      <c r="R147" s="187">
        <v>1</v>
      </c>
      <c r="T147" s="187">
        <v>0.72460199999999997</v>
      </c>
      <c r="V147" s="187">
        <v>3.6782E-3</v>
      </c>
      <c r="X147" s="187">
        <v>0.36647200000000002</v>
      </c>
      <c r="Y147" s="187" t="s">
        <v>550</v>
      </c>
      <c r="Z147" s="187" t="s">
        <v>544</v>
      </c>
      <c r="AA147" s="187" t="s">
        <v>611</v>
      </c>
      <c r="AE147" s="187" t="s">
        <v>610</v>
      </c>
      <c r="AF147" s="187">
        <v>0</v>
      </c>
      <c r="AG147" s="187">
        <v>4119</v>
      </c>
    </row>
    <row r="148" spans="1:33" x14ac:dyDescent="0.2">
      <c r="A148" s="187" t="s">
        <v>111</v>
      </c>
      <c r="B148" s="187">
        <v>25</v>
      </c>
      <c r="C148" s="187" t="s">
        <v>170</v>
      </c>
      <c r="D148" s="187" t="s">
        <v>171</v>
      </c>
      <c r="E148" s="187">
        <v>0.83499999999999996</v>
      </c>
      <c r="F148" s="187" t="s">
        <v>430</v>
      </c>
      <c r="G148" s="187">
        <v>3</v>
      </c>
      <c r="H148" s="187">
        <v>3247</v>
      </c>
      <c r="I148" s="187">
        <v>13.89</v>
      </c>
      <c r="L148" s="187">
        <v>13.595892299999999</v>
      </c>
      <c r="M148" s="187">
        <v>61.786999999999999</v>
      </c>
      <c r="Q148" s="187">
        <v>61.335999999999999</v>
      </c>
      <c r="R148" s="187">
        <v>0</v>
      </c>
      <c r="T148" s="187">
        <v>0.73466699999999996</v>
      </c>
      <c r="V148" s="187">
        <v>3.7293000000000001E-3</v>
      </c>
      <c r="X148" s="187">
        <v>0.37154399999999999</v>
      </c>
      <c r="Y148" s="187" t="s">
        <v>543</v>
      </c>
      <c r="Z148" s="187" t="s">
        <v>567</v>
      </c>
      <c r="AA148" s="187" t="s">
        <v>612</v>
      </c>
      <c r="AE148" s="187" t="s">
        <v>610</v>
      </c>
      <c r="AF148" s="187">
        <v>0</v>
      </c>
      <c r="AG148" s="187">
        <v>2387</v>
      </c>
    </row>
    <row r="149" spans="1:33" x14ac:dyDescent="0.2">
      <c r="A149" s="187" t="s">
        <v>111</v>
      </c>
      <c r="B149" s="187">
        <v>25</v>
      </c>
      <c r="C149" s="187" t="s">
        <v>170</v>
      </c>
      <c r="D149" s="187" t="s">
        <v>171</v>
      </c>
      <c r="E149" s="187">
        <v>0.83499999999999996</v>
      </c>
      <c r="F149" s="187" t="s">
        <v>434</v>
      </c>
      <c r="G149" s="187">
        <v>4</v>
      </c>
      <c r="J149" s="187">
        <v>6125</v>
      </c>
      <c r="K149" s="187">
        <v>-22.303000000000001</v>
      </c>
      <c r="L149" s="187">
        <v>99.000075899999999</v>
      </c>
      <c r="M149" s="187">
        <v>140.505</v>
      </c>
      <c r="P149" s="187">
        <v>138.339</v>
      </c>
      <c r="R149" s="187">
        <v>0</v>
      </c>
      <c r="S149" s="187">
        <v>1.1469913</v>
      </c>
      <c r="U149" s="187">
        <v>1.09309E-2</v>
      </c>
      <c r="W149" s="187">
        <v>1.0812660000000001</v>
      </c>
      <c r="AB149" s="187" t="s">
        <v>470</v>
      </c>
      <c r="AC149" s="187" t="s">
        <v>471</v>
      </c>
      <c r="AD149" s="187" t="s">
        <v>470</v>
      </c>
      <c r="AE149" s="187" t="s">
        <v>610</v>
      </c>
      <c r="AF149" s="187">
        <v>78</v>
      </c>
    </row>
    <row r="150" spans="1:33" x14ac:dyDescent="0.2">
      <c r="A150" s="187" t="s">
        <v>111</v>
      </c>
      <c r="B150" s="187">
        <v>25</v>
      </c>
      <c r="C150" s="187" t="s">
        <v>170</v>
      </c>
      <c r="D150" s="187" t="s">
        <v>171</v>
      </c>
      <c r="E150" s="187">
        <v>0.83499999999999996</v>
      </c>
      <c r="G150" s="187">
        <v>5</v>
      </c>
      <c r="J150" s="187">
        <v>5344</v>
      </c>
      <c r="K150" s="187">
        <v>-39.799999999999997</v>
      </c>
      <c r="L150" s="187">
        <v>76.178472400000004</v>
      </c>
      <c r="M150" s="187">
        <v>99.933000000000007</v>
      </c>
      <c r="P150" s="187">
        <v>98.426000000000002</v>
      </c>
      <c r="R150" s="187">
        <v>1</v>
      </c>
      <c r="S150" s="187">
        <v>1.1264968</v>
      </c>
      <c r="U150" s="187">
        <v>1.07352E-2</v>
      </c>
      <c r="W150" s="187">
        <v>1.0621210000000001</v>
      </c>
      <c r="AB150" s="187" t="s">
        <v>525</v>
      </c>
      <c r="AC150" s="187" t="s">
        <v>473</v>
      </c>
      <c r="AD150" s="187" t="s">
        <v>473</v>
      </c>
      <c r="AE150" s="187" t="s">
        <v>610</v>
      </c>
      <c r="AF150" s="187">
        <v>78</v>
      </c>
    </row>
    <row r="151" spans="1:33" x14ac:dyDescent="0.2">
      <c r="A151" s="187" t="s">
        <v>111</v>
      </c>
      <c r="B151" s="187">
        <v>25</v>
      </c>
      <c r="C151" s="187" t="s">
        <v>170</v>
      </c>
      <c r="D151" s="187" t="s">
        <v>171</v>
      </c>
      <c r="E151" s="187">
        <v>0.83499999999999996</v>
      </c>
      <c r="G151" s="187">
        <v>6</v>
      </c>
      <c r="J151" s="187">
        <v>5334</v>
      </c>
      <c r="K151" s="187">
        <v>-39.997999999999998</v>
      </c>
      <c r="L151" s="187">
        <v>76.183667700000001</v>
      </c>
      <c r="M151" s="187">
        <v>99.941999999999993</v>
      </c>
      <c r="P151" s="187">
        <v>98.435000000000002</v>
      </c>
      <c r="R151" s="187">
        <v>0</v>
      </c>
      <c r="S151" s="187">
        <v>1.1262722999999999</v>
      </c>
      <c r="U151" s="187">
        <v>1.0732999999999999E-2</v>
      </c>
      <c r="W151" s="187">
        <v>1.061904</v>
      </c>
      <c r="AB151" s="187" t="s">
        <v>485</v>
      </c>
      <c r="AC151" s="187" t="s">
        <v>441</v>
      </c>
      <c r="AD151" s="187" t="s">
        <v>486</v>
      </c>
      <c r="AE151" s="187" t="s">
        <v>610</v>
      </c>
      <c r="AF151" s="187">
        <v>78</v>
      </c>
    </row>
    <row r="152" spans="1:33" x14ac:dyDescent="0.2">
      <c r="A152" s="187" t="s">
        <v>111</v>
      </c>
      <c r="B152" s="187">
        <v>26</v>
      </c>
      <c r="C152" s="187" t="s">
        <v>172</v>
      </c>
      <c r="D152" s="187" t="s">
        <v>173</v>
      </c>
      <c r="E152" s="187">
        <v>0.82799999999999996</v>
      </c>
      <c r="G152" s="187">
        <v>1</v>
      </c>
      <c r="H152" s="187">
        <v>5674</v>
      </c>
      <c r="I152" s="187">
        <v>0.11700000000000001</v>
      </c>
      <c r="L152" s="187">
        <v>22.926967600000001</v>
      </c>
      <c r="M152" s="187">
        <v>104.20399999999999</v>
      </c>
      <c r="Q152" s="187">
        <v>103.455</v>
      </c>
      <c r="R152" s="187">
        <v>0</v>
      </c>
      <c r="T152" s="187">
        <v>0.72469229999999996</v>
      </c>
      <c r="V152" s="187">
        <v>3.6786000000000002E-3</v>
      </c>
      <c r="X152" s="187">
        <v>0.36651499999999998</v>
      </c>
      <c r="Y152" s="187" t="s">
        <v>546</v>
      </c>
      <c r="Z152" s="187" t="s">
        <v>428</v>
      </c>
      <c r="AA152" s="187" t="s">
        <v>449</v>
      </c>
      <c r="AE152" s="187" t="s">
        <v>613</v>
      </c>
      <c r="AF152" s="187">
        <v>0</v>
      </c>
      <c r="AG152" s="187">
        <v>4111</v>
      </c>
    </row>
    <row r="153" spans="1:33" x14ac:dyDescent="0.2">
      <c r="A153" s="187" t="s">
        <v>111</v>
      </c>
      <c r="B153" s="187">
        <v>26</v>
      </c>
      <c r="C153" s="187" t="s">
        <v>172</v>
      </c>
      <c r="D153" s="187" t="s">
        <v>173</v>
      </c>
      <c r="E153" s="187">
        <v>0.82799999999999996</v>
      </c>
      <c r="G153" s="187">
        <v>2</v>
      </c>
      <c r="H153" s="187">
        <v>5681</v>
      </c>
      <c r="I153" s="187">
        <v>0</v>
      </c>
      <c r="L153" s="187">
        <v>22.9999441</v>
      </c>
      <c r="M153" s="187">
        <v>104.54300000000001</v>
      </c>
      <c r="Q153" s="187">
        <v>103.791</v>
      </c>
      <c r="R153" s="187">
        <v>1</v>
      </c>
      <c r="T153" s="187">
        <v>0.72460729999999995</v>
      </c>
      <c r="V153" s="187">
        <v>3.6782E-3</v>
      </c>
      <c r="X153" s="187">
        <v>0.36647200000000002</v>
      </c>
      <c r="Y153" s="187" t="s">
        <v>550</v>
      </c>
      <c r="Z153" s="187" t="s">
        <v>544</v>
      </c>
      <c r="AA153" s="187" t="s">
        <v>614</v>
      </c>
      <c r="AE153" s="187" t="s">
        <v>613</v>
      </c>
      <c r="AF153" s="187">
        <v>0</v>
      </c>
      <c r="AG153" s="187">
        <v>4117</v>
      </c>
    </row>
    <row r="154" spans="1:33" x14ac:dyDescent="0.2">
      <c r="A154" s="187" t="s">
        <v>111</v>
      </c>
      <c r="B154" s="187">
        <v>26</v>
      </c>
      <c r="C154" s="187" t="s">
        <v>172</v>
      </c>
      <c r="D154" s="187" t="s">
        <v>173</v>
      </c>
      <c r="E154" s="187">
        <v>0.82799999999999996</v>
      </c>
      <c r="F154" s="187" t="s">
        <v>430</v>
      </c>
      <c r="G154" s="187">
        <v>3</v>
      </c>
      <c r="H154" s="187">
        <v>3249</v>
      </c>
      <c r="I154" s="187">
        <v>13.551</v>
      </c>
      <c r="L154" s="187">
        <v>13.728645999999999</v>
      </c>
      <c r="M154" s="187">
        <v>61.868000000000002</v>
      </c>
      <c r="Q154" s="187">
        <v>61.417000000000002</v>
      </c>
      <c r="R154" s="187">
        <v>0</v>
      </c>
      <c r="T154" s="187">
        <v>0.73442660000000004</v>
      </c>
      <c r="V154" s="187">
        <v>3.728E-3</v>
      </c>
      <c r="X154" s="187">
        <v>0.37141999999999997</v>
      </c>
      <c r="Y154" s="187" t="s">
        <v>543</v>
      </c>
      <c r="Z154" s="187" t="s">
        <v>567</v>
      </c>
      <c r="AA154" s="187" t="s">
        <v>615</v>
      </c>
      <c r="AE154" s="187" t="s">
        <v>613</v>
      </c>
      <c r="AF154" s="187">
        <v>0</v>
      </c>
      <c r="AG154" s="187">
        <v>2388</v>
      </c>
    </row>
    <row r="155" spans="1:33" x14ac:dyDescent="0.2">
      <c r="A155" s="187" t="s">
        <v>111</v>
      </c>
      <c r="B155" s="187">
        <v>26</v>
      </c>
      <c r="C155" s="187" t="s">
        <v>172</v>
      </c>
      <c r="D155" s="187" t="s">
        <v>173</v>
      </c>
      <c r="E155" s="187">
        <v>0.82799999999999996</v>
      </c>
      <c r="F155" s="187" t="s">
        <v>434</v>
      </c>
      <c r="G155" s="187">
        <v>4</v>
      </c>
      <c r="J155" s="187">
        <v>6091</v>
      </c>
      <c r="K155" s="187">
        <v>-22.106000000000002</v>
      </c>
      <c r="L155" s="187">
        <v>99.392504500000001</v>
      </c>
      <c r="M155" s="187">
        <v>139.63399999999999</v>
      </c>
      <c r="P155" s="187">
        <v>137.482</v>
      </c>
      <c r="R155" s="187">
        <v>0</v>
      </c>
      <c r="S155" s="187">
        <v>1.1471943</v>
      </c>
      <c r="U155" s="187">
        <v>1.0933E-2</v>
      </c>
      <c r="W155" s="187">
        <v>1.0814809999999999</v>
      </c>
      <c r="AB155" s="187" t="s">
        <v>470</v>
      </c>
      <c r="AC155" s="187" t="s">
        <v>518</v>
      </c>
      <c r="AD155" s="187" t="s">
        <v>470</v>
      </c>
      <c r="AE155" s="187" t="s">
        <v>613</v>
      </c>
      <c r="AF155" s="187">
        <v>78</v>
      </c>
    </row>
    <row r="156" spans="1:33" x14ac:dyDescent="0.2">
      <c r="A156" s="187" t="s">
        <v>111</v>
      </c>
      <c r="B156" s="187">
        <v>26</v>
      </c>
      <c r="C156" s="187" t="s">
        <v>172</v>
      </c>
      <c r="D156" s="187" t="s">
        <v>173</v>
      </c>
      <c r="E156" s="187">
        <v>0.82799999999999996</v>
      </c>
      <c r="G156" s="187">
        <v>5</v>
      </c>
      <c r="J156" s="187">
        <v>5346</v>
      </c>
      <c r="K156" s="187">
        <v>-39.799999999999997</v>
      </c>
      <c r="L156" s="187">
        <v>76.837176999999997</v>
      </c>
      <c r="M156" s="187">
        <v>99.956999999999994</v>
      </c>
      <c r="P156" s="187">
        <v>98.45</v>
      </c>
      <c r="R156" s="187">
        <v>1</v>
      </c>
      <c r="S156" s="187">
        <v>1.1264894000000001</v>
      </c>
      <c r="U156" s="187">
        <v>1.07352E-2</v>
      </c>
      <c r="W156" s="187">
        <v>1.0621210000000001</v>
      </c>
      <c r="AB156" s="187" t="s">
        <v>525</v>
      </c>
      <c r="AC156" s="187" t="s">
        <v>473</v>
      </c>
      <c r="AD156" s="187" t="s">
        <v>484</v>
      </c>
      <c r="AE156" s="187" t="s">
        <v>613</v>
      </c>
      <c r="AF156" s="187">
        <v>78</v>
      </c>
    </row>
    <row r="157" spans="1:33" x14ac:dyDescent="0.2">
      <c r="A157" s="187" t="s">
        <v>111</v>
      </c>
      <c r="B157" s="187">
        <v>26</v>
      </c>
      <c r="C157" s="187" t="s">
        <v>172</v>
      </c>
      <c r="D157" s="187" t="s">
        <v>173</v>
      </c>
      <c r="E157" s="187">
        <v>0.82799999999999996</v>
      </c>
      <c r="G157" s="187">
        <v>6</v>
      </c>
      <c r="J157" s="187">
        <v>5335</v>
      </c>
      <c r="K157" s="187">
        <v>-40.015999999999998</v>
      </c>
      <c r="L157" s="187">
        <v>76.842422900000003</v>
      </c>
      <c r="M157" s="187">
        <v>99.965000000000003</v>
      </c>
      <c r="P157" s="187">
        <v>98.457999999999998</v>
      </c>
      <c r="R157" s="187">
        <v>0</v>
      </c>
      <c r="S157" s="187">
        <v>1.1262449999999999</v>
      </c>
      <c r="U157" s="187">
        <v>1.0732800000000001E-2</v>
      </c>
      <c r="W157" s="187">
        <v>1.0618840000000001</v>
      </c>
      <c r="AB157" s="187" t="s">
        <v>485</v>
      </c>
      <c r="AC157" s="187" t="s">
        <v>459</v>
      </c>
      <c r="AD157" s="187" t="s">
        <v>511</v>
      </c>
      <c r="AE157" s="187" t="s">
        <v>613</v>
      </c>
      <c r="AF157" s="187">
        <v>78</v>
      </c>
    </row>
    <row r="158" spans="1:33" x14ac:dyDescent="0.2">
      <c r="A158" s="187" t="s">
        <v>111</v>
      </c>
      <c r="B158" s="187">
        <v>27</v>
      </c>
      <c r="C158" s="187" t="s">
        <v>174</v>
      </c>
      <c r="D158" s="187" t="s">
        <v>175</v>
      </c>
      <c r="E158" s="187">
        <v>0.82299999999999995</v>
      </c>
      <c r="G158" s="187">
        <v>1</v>
      </c>
      <c r="H158" s="187">
        <v>5681</v>
      </c>
      <c r="I158" s="187">
        <v>0.12</v>
      </c>
      <c r="L158" s="187">
        <v>23.121968299999999</v>
      </c>
      <c r="M158" s="187">
        <v>104.461</v>
      </c>
      <c r="Q158" s="187">
        <v>103.71</v>
      </c>
      <c r="R158" s="187">
        <v>0</v>
      </c>
      <c r="T158" s="187">
        <v>0.72469470000000002</v>
      </c>
      <c r="V158" s="187">
        <v>3.6786000000000002E-3</v>
      </c>
      <c r="X158" s="187">
        <v>0.36651600000000001</v>
      </c>
      <c r="Y158" s="187" t="s">
        <v>546</v>
      </c>
      <c r="Z158" s="187" t="s">
        <v>428</v>
      </c>
      <c r="AA158" s="187" t="s">
        <v>616</v>
      </c>
      <c r="AE158" s="187" t="s">
        <v>617</v>
      </c>
      <c r="AF158" s="187">
        <v>0</v>
      </c>
      <c r="AG158" s="187">
        <v>4116</v>
      </c>
    </row>
    <row r="159" spans="1:33" x14ac:dyDescent="0.2">
      <c r="A159" s="187" t="s">
        <v>111</v>
      </c>
      <c r="B159" s="187">
        <v>27</v>
      </c>
      <c r="C159" s="187" t="s">
        <v>174</v>
      </c>
      <c r="D159" s="187" t="s">
        <v>175</v>
      </c>
      <c r="E159" s="187">
        <v>0.82299999999999995</v>
      </c>
      <c r="G159" s="187">
        <v>2</v>
      </c>
      <c r="H159" s="187">
        <v>5679</v>
      </c>
      <c r="I159" s="187">
        <v>0</v>
      </c>
      <c r="L159" s="187">
        <v>23.1330545</v>
      </c>
      <c r="M159" s="187">
        <v>104.51300000000001</v>
      </c>
      <c r="Q159" s="187">
        <v>103.761</v>
      </c>
      <c r="R159" s="187">
        <v>1</v>
      </c>
      <c r="T159" s="187">
        <v>0.72460809999999998</v>
      </c>
      <c r="V159" s="187">
        <v>3.6782E-3</v>
      </c>
      <c r="X159" s="187">
        <v>0.36647200000000002</v>
      </c>
      <c r="Y159" s="187" t="s">
        <v>540</v>
      </c>
      <c r="Z159" s="187" t="s">
        <v>544</v>
      </c>
      <c r="AA159" s="187" t="s">
        <v>618</v>
      </c>
      <c r="AE159" s="187" t="s">
        <v>617</v>
      </c>
      <c r="AF159" s="187">
        <v>0</v>
      </c>
      <c r="AG159" s="187">
        <v>4115</v>
      </c>
    </row>
    <row r="160" spans="1:33" x14ac:dyDescent="0.2">
      <c r="A160" s="187" t="s">
        <v>111</v>
      </c>
      <c r="B160" s="187">
        <v>27</v>
      </c>
      <c r="C160" s="187" t="s">
        <v>174</v>
      </c>
      <c r="D160" s="187" t="s">
        <v>175</v>
      </c>
      <c r="E160" s="187">
        <v>0.82299999999999995</v>
      </c>
      <c r="F160" s="187" t="s">
        <v>430</v>
      </c>
      <c r="G160" s="187">
        <v>3</v>
      </c>
      <c r="H160" s="187">
        <v>3282</v>
      </c>
      <c r="I160" s="187">
        <v>13.856</v>
      </c>
      <c r="L160" s="187">
        <v>13.9727359</v>
      </c>
      <c r="M160" s="187">
        <v>62.597000000000001</v>
      </c>
      <c r="Q160" s="187">
        <v>62.14</v>
      </c>
      <c r="R160" s="187">
        <v>0</v>
      </c>
      <c r="T160" s="187">
        <v>0.73464819999999997</v>
      </c>
      <c r="V160" s="187">
        <v>3.7291999999999998E-3</v>
      </c>
      <c r="X160" s="187">
        <v>0.371531</v>
      </c>
      <c r="Y160" s="187" t="s">
        <v>543</v>
      </c>
      <c r="Z160" s="187" t="s">
        <v>567</v>
      </c>
      <c r="AA160" s="187" t="s">
        <v>619</v>
      </c>
      <c r="AE160" s="187" t="s">
        <v>617</v>
      </c>
      <c r="AF160" s="187">
        <v>0</v>
      </c>
      <c r="AG160" s="187">
        <v>2412</v>
      </c>
    </row>
    <row r="161" spans="1:33" x14ac:dyDescent="0.2">
      <c r="A161" s="187" t="s">
        <v>111</v>
      </c>
      <c r="B161" s="187">
        <v>27</v>
      </c>
      <c r="C161" s="187" t="s">
        <v>174</v>
      </c>
      <c r="D161" s="187" t="s">
        <v>175</v>
      </c>
      <c r="E161" s="187">
        <v>0.82299999999999995</v>
      </c>
      <c r="F161" s="187" t="s">
        <v>434</v>
      </c>
      <c r="G161" s="187">
        <v>4</v>
      </c>
      <c r="J161" s="187">
        <v>5999</v>
      </c>
      <c r="K161" s="187">
        <v>-22.042999999999999</v>
      </c>
      <c r="L161" s="187">
        <v>99.008672799999999</v>
      </c>
      <c r="M161" s="187">
        <v>137.72499999999999</v>
      </c>
      <c r="P161" s="187">
        <v>135.602</v>
      </c>
      <c r="R161" s="187">
        <v>0</v>
      </c>
      <c r="S161" s="187">
        <v>1.1472694000000001</v>
      </c>
      <c r="U161" s="187">
        <v>1.09338E-2</v>
      </c>
      <c r="W161" s="187">
        <v>1.08155</v>
      </c>
      <c r="AB161" s="187" t="s">
        <v>470</v>
      </c>
      <c r="AC161" s="187" t="s">
        <v>471</v>
      </c>
      <c r="AD161" s="187" t="s">
        <v>471</v>
      </c>
      <c r="AE161" s="187" t="s">
        <v>617</v>
      </c>
      <c r="AF161" s="187">
        <v>78</v>
      </c>
    </row>
    <row r="162" spans="1:33" x14ac:dyDescent="0.2">
      <c r="A162" s="187" t="s">
        <v>111</v>
      </c>
      <c r="B162" s="187">
        <v>27</v>
      </c>
      <c r="C162" s="187" t="s">
        <v>174</v>
      </c>
      <c r="D162" s="187" t="s">
        <v>175</v>
      </c>
      <c r="E162" s="187">
        <v>0.82299999999999995</v>
      </c>
      <c r="G162" s="187">
        <v>5</v>
      </c>
      <c r="J162" s="187">
        <v>5340</v>
      </c>
      <c r="K162" s="187">
        <v>-39.799999999999997</v>
      </c>
      <c r="L162" s="187">
        <v>77.192129300000005</v>
      </c>
      <c r="M162" s="187">
        <v>99.778999999999996</v>
      </c>
      <c r="P162" s="187">
        <v>98.274000000000001</v>
      </c>
      <c r="R162" s="187">
        <v>1</v>
      </c>
      <c r="S162" s="187">
        <v>1.1264875999999999</v>
      </c>
      <c r="U162" s="187">
        <v>1.07352E-2</v>
      </c>
      <c r="W162" s="187">
        <v>1.0621210000000001</v>
      </c>
      <c r="AB162" s="187" t="s">
        <v>525</v>
      </c>
      <c r="AC162" s="187" t="s">
        <v>473</v>
      </c>
      <c r="AD162" s="187" t="s">
        <v>473</v>
      </c>
      <c r="AE162" s="187" t="s">
        <v>617</v>
      </c>
      <c r="AF162" s="187">
        <v>78</v>
      </c>
    </row>
    <row r="163" spans="1:33" x14ac:dyDescent="0.2">
      <c r="A163" s="187" t="s">
        <v>111</v>
      </c>
      <c r="B163" s="187">
        <v>27</v>
      </c>
      <c r="C163" s="187" t="s">
        <v>174</v>
      </c>
      <c r="D163" s="187" t="s">
        <v>175</v>
      </c>
      <c r="E163" s="187">
        <v>0.82299999999999995</v>
      </c>
      <c r="G163" s="187">
        <v>6</v>
      </c>
      <c r="J163" s="187">
        <v>5334</v>
      </c>
      <c r="K163" s="187">
        <v>-40.012999999999998</v>
      </c>
      <c r="L163" s="187">
        <v>77.311250599999994</v>
      </c>
      <c r="M163" s="187">
        <v>99.968000000000004</v>
      </c>
      <c r="P163" s="187">
        <v>98.460999999999999</v>
      </c>
      <c r="R163" s="187">
        <v>0</v>
      </c>
      <c r="S163" s="187">
        <v>1.1262486</v>
      </c>
      <c r="U163" s="187">
        <v>1.0732800000000001E-2</v>
      </c>
      <c r="W163" s="187">
        <v>1.0618879999999999</v>
      </c>
      <c r="AB163" s="187" t="s">
        <v>485</v>
      </c>
      <c r="AC163" s="187" t="s">
        <v>441</v>
      </c>
      <c r="AD163" s="187" t="s">
        <v>486</v>
      </c>
      <c r="AE163" s="187" t="s">
        <v>617</v>
      </c>
      <c r="AF163" s="187">
        <v>78</v>
      </c>
    </row>
    <row r="164" spans="1:33" x14ac:dyDescent="0.2">
      <c r="A164" s="187" t="s">
        <v>111</v>
      </c>
      <c r="B164" s="187">
        <v>28</v>
      </c>
      <c r="C164" s="187" t="s">
        <v>176</v>
      </c>
      <c r="D164" s="187" t="s">
        <v>177</v>
      </c>
      <c r="E164" s="187">
        <v>0.84099999999999997</v>
      </c>
      <c r="G164" s="187">
        <v>1</v>
      </c>
      <c r="H164" s="187">
        <v>5678</v>
      </c>
      <c r="I164" s="187">
        <v>0.11899999999999999</v>
      </c>
      <c r="L164" s="187">
        <v>22.613978800000002</v>
      </c>
      <c r="M164" s="187">
        <v>104.4</v>
      </c>
      <c r="Q164" s="187">
        <v>103.648</v>
      </c>
      <c r="R164" s="187">
        <v>0</v>
      </c>
      <c r="T164" s="187">
        <v>0.72468639999999995</v>
      </c>
      <c r="V164" s="187">
        <v>3.6786000000000002E-3</v>
      </c>
      <c r="X164" s="187">
        <v>0.36651499999999998</v>
      </c>
      <c r="Y164" s="187" t="s">
        <v>543</v>
      </c>
      <c r="Z164" s="187" t="s">
        <v>428</v>
      </c>
      <c r="AA164" s="187" t="s">
        <v>620</v>
      </c>
      <c r="AE164" s="187" t="s">
        <v>621</v>
      </c>
      <c r="AF164" s="187">
        <v>0</v>
      </c>
      <c r="AG164" s="187">
        <v>4114</v>
      </c>
    </row>
    <row r="165" spans="1:33" x14ac:dyDescent="0.2">
      <c r="A165" s="187" t="s">
        <v>111</v>
      </c>
      <c r="B165" s="187">
        <v>28</v>
      </c>
      <c r="C165" s="187" t="s">
        <v>176</v>
      </c>
      <c r="D165" s="187" t="s">
        <v>177</v>
      </c>
      <c r="E165" s="187">
        <v>0.84099999999999997</v>
      </c>
      <c r="G165" s="187">
        <v>2</v>
      </c>
      <c r="H165" s="187">
        <v>5689</v>
      </c>
      <c r="I165" s="187">
        <v>0</v>
      </c>
      <c r="L165" s="187">
        <v>22.6397321</v>
      </c>
      <c r="M165" s="187">
        <v>104.521</v>
      </c>
      <c r="Q165" s="187">
        <v>103.76900000000001</v>
      </c>
      <c r="R165" s="187">
        <v>1</v>
      </c>
      <c r="T165" s="187">
        <v>0.72460040000000003</v>
      </c>
      <c r="V165" s="187">
        <v>3.6782E-3</v>
      </c>
      <c r="X165" s="187">
        <v>0.36647200000000002</v>
      </c>
      <c r="Y165" s="187" t="s">
        <v>550</v>
      </c>
      <c r="Z165" s="187" t="s">
        <v>544</v>
      </c>
      <c r="AA165" s="187" t="s">
        <v>622</v>
      </c>
      <c r="AE165" s="187" t="s">
        <v>621</v>
      </c>
      <c r="AF165" s="187">
        <v>0</v>
      </c>
      <c r="AG165" s="187">
        <v>4122</v>
      </c>
    </row>
    <row r="166" spans="1:33" x14ac:dyDescent="0.2">
      <c r="A166" s="187" t="s">
        <v>111</v>
      </c>
      <c r="B166" s="187">
        <v>28</v>
      </c>
      <c r="C166" s="187" t="s">
        <v>176</v>
      </c>
      <c r="D166" s="187" t="s">
        <v>177</v>
      </c>
      <c r="E166" s="187">
        <v>0.84099999999999997</v>
      </c>
      <c r="F166" s="187" t="s">
        <v>430</v>
      </c>
      <c r="G166" s="187">
        <v>3</v>
      </c>
      <c r="H166" s="187">
        <v>3469</v>
      </c>
      <c r="I166" s="187">
        <v>13.516999999999999</v>
      </c>
      <c r="L166" s="187">
        <v>14.4279347</v>
      </c>
      <c r="M166" s="187">
        <v>66.096000000000004</v>
      </c>
      <c r="Q166" s="187">
        <v>65.614000000000004</v>
      </c>
      <c r="R166" s="187">
        <v>0</v>
      </c>
      <c r="T166" s="187">
        <v>0.73439460000000001</v>
      </c>
      <c r="V166" s="187">
        <v>3.7279000000000001E-3</v>
      </c>
      <c r="X166" s="187">
        <v>0.37140699999999999</v>
      </c>
      <c r="Y166" s="187" t="s">
        <v>553</v>
      </c>
      <c r="Z166" s="187" t="s">
        <v>558</v>
      </c>
      <c r="AA166" s="187" t="s">
        <v>623</v>
      </c>
      <c r="AE166" s="187" t="s">
        <v>621</v>
      </c>
      <c r="AF166" s="187">
        <v>0</v>
      </c>
      <c r="AG166" s="187">
        <v>2550</v>
      </c>
    </row>
    <row r="167" spans="1:33" x14ac:dyDescent="0.2">
      <c r="A167" s="187" t="s">
        <v>111</v>
      </c>
      <c r="B167" s="187">
        <v>28</v>
      </c>
      <c r="C167" s="187" t="s">
        <v>176</v>
      </c>
      <c r="D167" s="187" t="s">
        <v>177</v>
      </c>
      <c r="E167" s="187">
        <v>0.84099999999999997</v>
      </c>
      <c r="F167" s="187" t="s">
        <v>434</v>
      </c>
      <c r="G167" s="187">
        <v>4</v>
      </c>
      <c r="J167" s="187">
        <v>6067</v>
      </c>
      <c r="K167" s="187">
        <v>-21.655000000000001</v>
      </c>
      <c r="L167" s="187">
        <v>97.805596300000005</v>
      </c>
      <c r="M167" s="187">
        <v>139.53399999999999</v>
      </c>
      <c r="P167" s="187">
        <v>137.38200000000001</v>
      </c>
      <c r="R167" s="187">
        <v>0</v>
      </c>
      <c r="S167" s="187">
        <v>1.1476755000000001</v>
      </c>
      <c r="U167" s="187">
        <v>1.0938099999999999E-2</v>
      </c>
      <c r="W167" s="187">
        <v>1.081974</v>
      </c>
      <c r="AB167" s="187" t="s">
        <v>470</v>
      </c>
      <c r="AC167" s="187" t="s">
        <v>518</v>
      </c>
      <c r="AD167" s="187" t="s">
        <v>470</v>
      </c>
      <c r="AE167" s="187" t="s">
        <v>621</v>
      </c>
      <c r="AF167" s="187">
        <v>78</v>
      </c>
    </row>
    <row r="168" spans="1:33" x14ac:dyDescent="0.2">
      <c r="A168" s="187" t="s">
        <v>111</v>
      </c>
      <c r="B168" s="187">
        <v>28</v>
      </c>
      <c r="C168" s="187" t="s">
        <v>176</v>
      </c>
      <c r="D168" s="187" t="s">
        <v>177</v>
      </c>
      <c r="E168" s="187">
        <v>0.84099999999999997</v>
      </c>
      <c r="G168" s="187">
        <v>5</v>
      </c>
      <c r="J168" s="187">
        <v>5345</v>
      </c>
      <c r="K168" s="187">
        <v>-39.799999999999997</v>
      </c>
      <c r="L168" s="187">
        <v>75.623600400000001</v>
      </c>
      <c r="M168" s="187">
        <v>99.915000000000006</v>
      </c>
      <c r="P168" s="187">
        <v>98.408000000000001</v>
      </c>
      <c r="R168" s="187">
        <v>1</v>
      </c>
      <c r="S168" s="187">
        <v>1.1264763</v>
      </c>
      <c r="U168" s="187">
        <v>1.07352E-2</v>
      </c>
      <c r="W168" s="187">
        <v>1.0621210000000001</v>
      </c>
      <c r="AB168" s="187" t="s">
        <v>525</v>
      </c>
      <c r="AC168" s="187" t="s">
        <v>473</v>
      </c>
      <c r="AD168" s="187" t="s">
        <v>473</v>
      </c>
      <c r="AE168" s="187" t="s">
        <v>621</v>
      </c>
      <c r="AF168" s="187">
        <v>78</v>
      </c>
    </row>
    <row r="169" spans="1:33" x14ac:dyDescent="0.2">
      <c r="A169" s="187" t="s">
        <v>111</v>
      </c>
      <c r="B169" s="187">
        <v>28</v>
      </c>
      <c r="C169" s="187" t="s">
        <v>176</v>
      </c>
      <c r="D169" s="187" t="s">
        <v>177</v>
      </c>
      <c r="E169" s="187">
        <v>0.84099999999999997</v>
      </c>
      <c r="G169" s="187">
        <v>6</v>
      </c>
      <c r="J169" s="187">
        <v>5336</v>
      </c>
      <c r="K169" s="187">
        <v>-40.005000000000003</v>
      </c>
      <c r="L169" s="187">
        <v>75.672932200000005</v>
      </c>
      <c r="M169" s="187">
        <v>99.995000000000005</v>
      </c>
      <c r="P169" s="187">
        <v>98.486999999999995</v>
      </c>
      <c r="R169" s="187">
        <v>0</v>
      </c>
      <c r="S169" s="187">
        <v>1.1262448</v>
      </c>
      <c r="U169" s="187">
        <v>1.07329E-2</v>
      </c>
      <c r="W169" s="187">
        <v>1.0618970000000001</v>
      </c>
      <c r="AB169" s="187" t="s">
        <v>485</v>
      </c>
      <c r="AC169" s="187" t="s">
        <v>459</v>
      </c>
      <c r="AD169" s="187" t="s">
        <v>511</v>
      </c>
      <c r="AE169" s="187" t="s">
        <v>621</v>
      </c>
      <c r="AF169" s="187">
        <v>78</v>
      </c>
    </row>
    <row r="170" spans="1:33" x14ac:dyDescent="0.2">
      <c r="A170" s="187" t="s">
        <v>111</v>
      </c>
      <c r="B170" s="187">
        <v>29</v>
      </c>
      <c r="C170" s="187" t="s">
        <v>178</v>
      </c>
      <c r="D170" s="187" t="s">
        <v>179</v>
      </c>
      <c r="E170" s="187">
        <v>0.84299999999999997</v>
      </c>
      <c r="G170" s="187">
        <v>1</v>
      </c>
      <c r="H170" s="187">
        <v>5675</v>
      </c>
      <c r="I170" s="187">
        <v>0.1</v>
      </c>
      <c r="L170" s="187">
        <v>22.577260899999999</v>
      </c>
      <c r="M170" s="187">
        <v>104.48</v>
      </c>
      <c r="Q170" s="187">
        <v>103.72799999999999</v>
      </c>
      <c r="R170" s="187">
        <v>0</v>
      </c>
      <c r="T170" s="187">
        <v>0.72468149999999998</v>
      </c>
      <c r="V170" s="187">
        <v>3.6786000000000002E-3</v>
      </c>
      <c r="X170" s="187">
        <v>0.366508</v>
      </c>
      <c r="Y170" s="187" t="s">
        <v>543</v>
      </c>
      <c r="Z170" s="187" t="s">
        <v>428</v>
      </c>
      <c r="AA170" s="187" t="s">
        <v>624</v>
      </c>
      <c r="AE170" s="187" t="s">
        <v>625</v>
      </c>
      <c r="AF170" s="187">
        <v>0</v>
      </c>
      <c r="AG170" s="187">
        <v>4112</v>
      </c>
    </row>
    <row r="171" spans="1:33" x14ac:dyDescent="0.2">
      <c r="A171" s="187" t="s">
        <v>111</v>
      </c>
      <c r="B171" s="187">
        <v>29</v>
      </c>
      <c r="C171" s="187" t="s">
        <v>178</v>
      </c>
      <c r="D171" s="187" t="s">
        <v>179</v>
      </c>
      <c r="E171" s="187">
        <v>0.84299999999999997</v>
      </c>
      <c r="G171" s="187">
        <v>2</v>
      </c>
      <c r="H171" s="187">
        <v>5687</v>
      </c>
      <c r="I171" s="187">
        <v>0</v>
      </c>
      <c r="L171" s="187">
        <v>22.5949566</v>
      </c>
      <c r="M171" s="187">
        <v>104.563</v>
      </c>
      <c r="Q171" s="187">
        <v>103.81100000000001</v>
      </c>
      <c r="R171" s="187">
        <v>1</v>
      </c>
      <c r="T171" s="187">
        <v>0.72460930000000001</v>
      </c>
      <c r="V171" s="187">
        <v>3.6782E-3</v>
      </c>
      <c r="X171" s="187">
        <v>0.36647200000000002</v>
      </c>
      <c r="Y171" s="187" t="s">
        <v>550</v>
      </c>
      <c r="Z171" s="187" t="s">
        <v>544</v>
      </c>
      <c r="AA171" s="187" t="s">
        <v>626</v>
      </c>
      <c r="AE171" s="187" t="s">
        <v>625</v>
      </c>
      <c r="AF171" s="187">
        <v>0</v>
      </c>
      <c r="AG171" s="187">
        <v>4120</v>
      </c>
    </row>
    <row r="172" spans="1:33" x14ac:dyDescent="0.2">
      <c r="A172" s="187" t="s">
        <v>111</v>
      </c>
      <c r="B172" s="187">
        <v>29</v>
      </c>
      <c r="C172" s="187" t="s">
        <v>178</v>
      </c>
      <c r="D172" s="187" t="s">
        <v>179</v>
      </c>
      <c r="E172" s="187">
        <v>0.84299999999999997</v>
      </c>
      <c r="F172" s="187" t="s">
        <v>430</v>
      </c>
      <c r="G172" s="187">
        <v>3</v>
      </c>
      <c r="H172" s="187">
        <v>3388</v>
      </c>
      <c r="I172" s="187">
        <v>13.539</v>
      </c>
      <c r="L172" s="187">
        <v>14.072658499999999</v>
      </c>
      <c r="M172" s="187">
        <v>64.602999999999994</v>
      </c>
      <c r="Q172" s="187">
        <v>64.132000000000005</v>
      </c>
      <c r="R172" s="187">
        <v>0</v>
      </c>
      <c r="T172" s="187">
        <v>0.73441979999999996</v>
      </c>
      <c r="V172" s="187">
        <v>3.728E-3</v>
      </c>
      <c r="X172" s="187">
        <v>0.371415</v>
      </c>
      <c r="Y172" s="187" t="s">
        <v>553</v>
      </c>
      <c r="Z172" s="187" t="s">
        <v>567</v>
      </c>
      <c r="AA172" s="187" t="s">
        <v>627</v>
      </c>
      <c r="AE172" s="187" t="s">
        <v>625</v>
      </c>
      <c r="AF172" s="187">
        <v>0</v>
      </c>
      <c r="AG172" s="187">
        <v>2490</v>
      </c>
    </row>
    <row r="173" spans="1:33" x14ac:dyDescent="0.2">
      <c r="A173" s="187" t="s">
        <v>111</v>
      </c>
      <c r="B173" s="187">
        <v>29</v>
      </c>
      <c r="C173" s="187" t="s">
        <v>178</v>
      </c>
      <c r="D173" s="187" t="s">
        <v>179</v>
      </c>
      <c r="E173" s="187">
        <v>0.84299999999999997</v>
      </c>
      <c r="F173" s="187" t="s">
        <v>434</v>
      </c>
      <c r="G173" s="187">
        <v>4</v>
      </c>
      <c r="J173" s="187">
        <v>6024</v>
      </c>
      <c r="K173" s="187">
        <v>-21.82</v>
      </c>
      <c r="L173" s="187">
        <v>96.913780799999998</v>
      </c>
      <c r="M173" s="187">
        <v>138.226</v>
      </c>
      <c r="P173" s="187">
        <v>136.095</v>
      </c>
      <c r="R173" s="187">
        <v>0</v>
      </c>
      <c r="S173" s="187">
        <v>1.1475204999999999</v>
      </c>
      <c r="U173" s="187">
        <v>1.09362E-2</v>
      </c>
      <c r="W173" s="187">
        <v>1.0817939999999999</v>
      </c>
      <c r="AB173" s="187" t="s">
        <v>470</v>
      </c>
      <c r="AC173" s="187" t="s">
        <v>518</v>
      </c>
      <c r="AD173" s="187" t="s">
        <v>470</v>
      </c>
      <c r="AE173" s="187" t="s">
        <v>625</v>
      </c>
      <c r="AF173" s="187">
        <v>78</v>
      </c>
    </row>
    <row r="174" spans="1:33" x14ac:dyDescent="0.2">
      <c r="A174" s="187" t="s">
        <v>111</v>
      </c>
      <c r="B174" s="187">
        <v>29</v>
      </c>
      <c r="C174" s="187" t="s">
        <v>178</v>
      </c>
      <c r="D174" s="187" t="s">
        <v>179</v>
      </c>
      <c r="E174" s="187">
        <v>0.84299999999999997</v>
      </c>
      <c r="G174" s="187">
        <v>5</v>
      </c>
      <c r="J174" s="187">
        <v>5343</v>
      </c>
      <c r="K174" s="187">
        <v>-39.799999999999997</v>
      </c>
      <c r="L174" s="187">
        <v>75.421759499999993</v>
      </c>
      <c r="M174" s="187">
        <v>99.878</v>
      </c>
      <c r="P174" s="187">
        <v>98.372</v>
      </c>
      <c r="R174" s="187">
        <v>1</v>
      </c>
      <c r="S174" s="187">
        <v>1.1265014</v>
      </c>
      <c r="U174" s="187">
        <v>1.07352E-2</v>
      </c>
      <c r="W174" s="187">
        <v>1.0621210000000001</v>
      </c>
      <c r="AB174" s="187" t="s">
        <v>525</v>
      </c>
      <c r="AC174" s="187" t="s">
        <v>473</v>
      </c>
      <c r="AD174" s="187" t="s">
        <v>473</v>
      </c>
      <c r="AE174" s="187" t="s">
        <v>625</v>
      </c>
      <c r="AF174" s="187">
        <v>78</v>
      </c>
    </row>
    <row r="175" spans="1:33" x14ac:dyDescent="0.2">
      <c r="A175" s="187" t="s">
        <v>111</v>
      </c>
      <c r="B175" s="187">
        <v>29</v>
      </c>
      <c r="C175" s="187" t="s">
        <v>178</v>
      </c>
      <c r="D175" s="187" t="s">
        <v>179</v>
      </c>
      <c r="E175" s="187">
        <v>0.84299999999999997</v>
      </c>
      <c r="G175" s="187">
        <v>6</v>
      </c>
      <c r="J175" s="187">
        <v>5333</v>
      </c>
      <c r="K175" s="187">
        <v>-40.023000000000003</v>
      </c>
      <c r="L175" s="187">
        <v>75.466841000000002</v>
      </c>
      <c r="M175" s="187">
        <v>99.951999999999998</v>
      </c>
      <c r="P175" s="187">
        <v>98.444999999999993</v>
      </c>
      <c r="R175" s="187">
        <v>0</v>
      </c>
      <c r="S175" s="187">
        <v>1.1262515</v>
      </c>
      <c r="U175" s="187">
        <v>1.07327E-2</v>
      </c>
      <c r="W175" s="187">
        <v>1.061877</v>
      </c>
      <c r="AB175" s="187" t="s">
        <v>485</v>
      </c>
      <c r="AC175" s="187" t="s">
        <v>459</v>
      </c>
      <c r="AD175" s="187" t="s">
        <v>486</v>
      </c>
      <c r="AE175" s="187" t="s">
        <v>625</v>
      </c>
      <c r="AF175" s="187">
        <v>78</v>
      </c>
    </row>
    <row r="176" spans="1:33" x14ac:dyDescent="0.2">
      <c r="A176" s="187" t="s">
        <v>111</v>
      </c>
      <c r="B176" s="187">
        <v>30</v>
      </c>
      <c r="C176" s="187" t="s">
        <v>180</v>
      </c>
      <c r="D176" s="187" t="s">
        <v>181</v>
      </c>
      <c r="E176" s="187">
        <v>0.83399999999999996</v>
      </c>
      <c r="G176" s="187">
        <v>1</v>
      </c>
      <c r="H176" s="187">
        <v>5681</v>
      </c>
      <c r="I176" s="187">
        <v>0.11600000000000001</v>
      </c>
      <c r="L176" s="187">
        <v>22.8193445</v>
      </c>
      <c r="M176" s="187">
        <v>104.47199999999999</v>
      </c>
      <c r="Q176" s="187">
        <v>103.721</v>
      </c>
      <c r="R176" s="187">
        <v>0</v>
      </c>
      <c r="T176" s="187">
        <v>0.72468719999999998</v>
      </c>
      <c r="V176" s="187">
        <v>3.6786000000000002E-3</v>
      </c>
      <c r="X176" s="187">
        <v>0.36651400000000001</v>
      </c>
      <c r="Y176" s="187" t="s">
        <v>543</v>
      </c>
      <c r="Z176" s="187" t="s">
        <v>428</v>
      </c>
      <c r="AA176" s="187" t="s">
        <v>628</v>
      </c>
      <c r="AE176" s="187" t="s">
        <v>629</v>
      </c>
      <c r="AF176" s="187">
        <v>0</v>
      </c>
      <c r="AG176" s="187">
        <v>4116</v>
      </c>
    </row>
    <row r="177" spans="1:33" x14ac:dyDescent="0.2">
      <c r="A177" s="187" t="s">
        <v>111</v>
      </c>
      <c r="B177" s="187">
        <v>30</v>
      </c>
      <c r="C177" s="187" t="s">
        <v>180</v>
      </c>
      <c r="D177" s="187" t="s">
        <v>181</v>
      </c>
      <c r="E177" s="187">
        <v>0.83399999999999996</v>
      </c>
      <c r="G177" s="187">
        <v>2</v>
      </c>
      <c r="H177" s="187">
        <v>5683</v>
      </c>
      <c r="I177" s="187">
        <v>0</v>
      </c>
      <c r="L177" s="187">
        <v>22.841605300000001</v>
      </c>
      <c r="M177" s="187">
        <v>104.57599999999999</v>
      </c>
      <c r="Q177" s="187">
        <v>103.824</v>
      </c>
      <c r="R177" s="187">
        <v>1</v>
      </c>
      <c r="T177" s="187">
        <v>0.72460349999999996</v>
      </c>
      <c r="V177" s="187">
        <v>3.6782E-3</v>
      </c>
      <c r="X177" s="187">
        <v>0.36647200000000002</v>
      </c>
      <c r="Y177" s="187" t="s">
        <v>550</v>
      </c>
      <c r="Z177" s="187" t="s">
        <v>541</v>
      </c>
      <c r="AA177" s="187" t="s">
        <v>630</v>
      </c>
      <c r="AE177" s="187" t="s">
        <v>629</v>
      </c>
      <c r="AF177" s="187">
        <v>0</v>
      </c>
      <c r="AG177" s="187">
        <v>4118</v>
      </c>
    </row>
    <row r="178" spans="1:33" x14ac:dyDescent="0.2">
      <c r="A178" s="187" t="s">
        <v>111</v>
      </c>
      <c r="B178" s="187">
        <v>30</v>
      </c>
      <c r="C178" s="187" t="s">
        <v>180</v>
      </c>
      <c r="D178" s="187" t="s">
        <v>181</v>
      </c>
      <c r="E178" s="187">
        <v>0.83399999999999996</v>
      </c>
      <c r="F178" s="187" t="s">
        <v>430</v>
      </c>
      <c r="G178" s="187">
        <v>3</v>
      </c>
      <c r="H178" s="187">
        <v>3361</v>
      </c>
      <c r="I178" s="187">
        <v>13.651</v>
      </c>
      <c r="L178" s="187">
        <v>14.084194999999999</v>
      </c>
      <c r="M178" s="187">
        <v>63.957000000000001</v>
      </c>
      <c r="Q178" s="187">
        <v>63.491</v>
      </c>
      <c r="R178" s="187">
        <v>0</v>
      </c>
      <c r="T178" s="187">
        <v>0.73449469999999994</v>
      </c>
      <c r="V178" s="187">
        <v>3.7284000000000002E-3</v>
      </c>
      <c r="X178" s="187">
        <v>0.37145600000000001</v>
      </c>
      <c r="Y178" s="187" t="s">
        <v>553</v>
      </c>
      <c r="Z178" s="187" t="s">
        <v>558</v>
      </c>
      <c r="AA178" s="187" t="s">
        <v>631</v>
      </c>
      <c r="AE178" s="187" t="s">
        <v>629</v>
      </c>
      <c r="AF178" s="187">
        <v>0</v>
      </c>
      <c r="AG178" s="187">
        <v>2470</v>
      </c>
    </row>
    <row r="179" spans="1:33" x14ac:dyDescent="0.2">
      <c r="A179" s="187" t="s">
        <v>111</v>
      </c>
      <c r="B179" s="187">
        <v>30</v>
      </c>
      <c r="C179" s="187" t="s">
        <v>180</v>
      </c>
      <c r="D179" s="187" t="s">
        <v>181</v>
      </c>
      <c r="E179" s="187">
        <v>0.83399999999999996</v>
      </c>
      <c r="F179" s="187" t="s">
        <v>434</v>
      </c>
      <c r="G179" s="187">
        <v>4</v>
      </c>
      <c r="J179" s="187">
        <v>6134</v>
      </c>
      <c r="K179" s="187">
        <v>-22.152000000000001</v>
      </c>
      <c r="L179" s="187">
        <v>99.248877300000004</v>
      </c>
      <c r="M179" s="187">
        <v>140.76300000000001</v>
      </c>
      <c r="P179" s="187">
        <v>138.59299999999999</v>
      </c>
      <c r="R179" s="187">
        <v>0</v>
      </c>
      <c r="S179" s="187">
        <v>1.1471509</v>
      </c>
      <c r="U179" s="187">
        <v>1.09325E-2</v>
      </c>
      <c r="W179" s="187">
        <v>1.0814299999999999</v>
      </c>
      <c r="AB179" s="187" t="s">
        <v>471</v>
      </c>
      <c r="AC179" s="187" t="s">
        <v>518</v>
      </c>
      <c r="AD179" s="187" t="s">
        <v>470</v>
      </c>
      <c r="AE179" s="187" t="s">
        <v>629</v>
      </c>
      <c r="AF179" s="187">
        <v>78</v>
      </c>
    </row>
    <row r="180" spans="1:33" x14ac:dyDescent="0.2">
      <c r="A180" s="187" t="s">
        <v>111</v>
      </c>
      <c r="B180" s="187">
        <v>30</v>
      </c>
      <c r="C180" s="187" t="s">
        <v>180</v>
      </c>
      <c r="D180" s="187" t="s">
        <v>181</v>
      </c>
      <c r="E180" s="187">
        <v>0.83399999999999996</v>
      </c>
      <c r="G180" s="187">
        <v>5</v>
      </c>
      <c r="J180" s="187">
        <v>5333</v>
      </c>
      <c r="K180" s="187">
        <v>-39.799999999999997</v>
      </c>
      <c r="L180" s="187">
        <v>76.178260899999998</v>
      </c>
      <c r="M180" s="187">
        <v>99.786000000000001</v>
      </c>
      <c r="P180" s="187">
        <v>98.281000000000006</v>
      </c>
      <c r="R180" s="187">
        <v>1</v>
      </c>
      <c r="S180" s="187">
        <v>1.1264961</v>
      </c>
      <c r="U180" s="187">
        <v>1.07352E-2</v>
      </c>
      <c r="W180" s="187">
        <v>1.0621210000000001</v>
      </c>
      <c r="AB180" s="187" t="s">
        <v>525</v>
      </c>
      <c r="AC180" s="187" t="s">
        <v>536</v>
      </c>
      <c r="AD180" s="187" t="s">
        <v>473</v>
      </c>
      <c r="AE180" s="187" t="s">
        <v>629</v>
      </c>
      <c r="AF180" s="187">
        <v>78</v>
      </c>
    </row>
    <row r="181" spans="1:33" x14ac:dyDescent="0.2">
      <c r="A181" s="187" t="s">
        <v>111</v>
      </c>
      <c r="B181" s="187">
        <v>30</v>
      </c>
      <c r="C181" s="187" t="s">
        <v>180</v>
      </c>
      <c r="D181" s="187" t="s">
        <v>181</v>
      </c>
      <c r="E181" s="187">
        <v>0.83399999999999996</v>
      </c>
      <c r="G181" s="187">
        <v>6</v>
      </c>
      <c r="J181" s="187">
        <v>5329</v>
      </c>
      <c r="K181" s="187">
        <v>-40.014000000000003</v>
      </c>
      <c r="L181" s="187">
        <v>76.326942599999995</v>
      </c>
      <c r="M181" s="187">
        <v>100.02500000000001</v>
      </c>
      <c r="P181" s="187">
        <v>98.516999999999996</v>
      </c>
      <c r="R181" s="187">
        <v>0</v>
      </c>
      <c r="S181" s="187">
        <v>1.1262553</v>
      </c>
      <c r="U181" s="187">
        <v>1.0732800000000001E-2</v>
      </c>
      <c r="W181" s="187">
        <v>1.061887</v>
      </c>
      <c r="AB181" s="187" t="s">
        <v>485</v>
      </c>
      <c r="AC181" s="187" t="s">
        <v>459</v>
      </c>
      <c r="AD181" s="187" t="s">
        <v>486</v>
      </c>
      <c r="AE181" s="187" t="s">
        <v>629</v>
      </c>
      <c r="AF181" s="187">
        <v>78</v>
      </c>
    </row>
    <row r="182" spans="1:33" x14ac:dyDescent="0.2">
      <c r="A182" s="187" t="s">
        <v>111</v>
      </c>
      <c r="B182" s="187">
        <v>31</v>
      </c>
      <c r="C182" s="187" t="s">
        <v>182</v>
      </c>
      <c r="D182" s="187" t="s">
        <v>183</v>
      </c>
      <c r="E182" s="187">
        <v>0.84899999999999998</v>
      </c>
      <c r="G182" s="187">
        <v>1</v>
      </c>
      <c r="H182" s="187">
        <v>5672</v>
      </c>
      <c r="I182" s="187">
        <v>8.1000000000000003E-2</v>
      </c>
      <c r="L182" s="187">
        <v>22.358799399999999</v>
      </c>
      <c r="M182" s="187">
        <v>104.199</v>
      </c>
      <c r="Q182" s="187">
        <v>103.45</v>
      </c>
      <c r="R182" s="187">
        <v>0</v>
      </c>
      <c r="T182" s="187">
        <v>0.72468109999999997</v>
      </c>
      <c r="V182" s="187">
        <v>3.6784999999999999E-3</v>
      </c>
      <c r="X182" s="187">
        <v>0.36650100000000002</v>
      </c>
      <c r="Y182" s="187" t="s">
        <v>553</v>
      </c>
      <c r="Z182" s="187" t="s">
        <v>547</v>
      </c>
      <c r="AA182" s="187" t="s">
        <v>632</v>
      </c>
      <c r="AE182" s="187" t="s">
        <v>633</v>
      </c>
      <c r="AF182" s="187">
        <v>0</v>
      </c>
      <c r="AG182" s="187">
        <v>4110</v>
      </c>
    </row>
    <row r="183" spans="1:33" x14ac:dyDescent="0.2">
      <c r="A183" s="187" t="s">
        <v>111</v>
      </c>
      <c r="B183" s="187">
        <v>31</v>
      </c>
      <c r="C183" s="187" t="s">
        <v>182</v>
      </c>
      <c r="D183" s="187" t="s">
        <v>183</v>
      </c>
      <c r="E183" s="187">
        <v>0.84899999999999998</v>
      </c>
      <c r="G183" s="187">
        <v>2</v>
      </c>
      <c r="H183" s="187">
        <v>5677</v>
      </c>
      <c r="I183" s="187">
        <v>0</v>
      </c>
      <c r="L183" s="187">
        <v>22.3836139</v>
      </c>
      <c r="M183" s="187">
        <v>104.31699999999999</v>
      </c>
      <c r="Q183" s="187">
        <v>103.56699999999999</v>
      </c>
      <c r="R183" s="187">
        <v>1</v>
      </c>
      <c r="T183" s="187">
        <v>0.72462269999999995</v>
      </c>
      <c r="V183" s="187">
        <v>3.6782E-3</v>
      </c>
      <c r="X183" s="187">
        <v>0.36647200000000002</v>
      </c>
      <c r="Y183" s="187" t="s">
        <v>634</v>
      </c>
      <c r="Z183" s="187" t="s">
        <v>541</v>
      </c>
      <c r="AA183" s="187" t="s">
        <v>635</v>
      </c>
      <c r="AE183" s="187" t="s">
        <v>633</v>
      </c>
      <c r="AF183" s="187">
        <v>0</v>
      </c>
      <c r="AG183" s="187">
        <v>4114</v>
      </c>
    </row>
    <row r="184" spans="1:33" x14ac:dyDescent="0.2">
      <c r="A184" s="187" t="s">
        <v>111</v>
      </c>
      <c r="B184" s="187">
        <v>31</v>
      </c>
      <c r="C184" s="187" t="s">
        <v>182</v>
      </c>
      <c r="D184" s="187" t="s">
        <v>183</v>
      </c>
      <c r="E184" s="187">
        <v>0.84899999999999998</v>
      </c>
      <c r="F184" s="187" t="s">
        <v>430</v>
      </c>
      <c r="G184" s="187">
        <v>3</v>
      </c>
      <c r="H184" s="187">
        <v>3219</v>
      </c>
      <c r="I184" s="187">
        <v>13.941000000000001</v>
      </c>
      <c r="L184" s="187">
        <v>13.2921604</v>
      </c>
      <c r="M184" s="187">
        <v>61.414999999999999</v>
      </c>
      <c r="Q184" s="187">
        <v>60.966999999999999</v>
      </c>
      <c r="R184" s="187">
        <v>0</v>
      </c>
      <c r="T184" s="187">
        <v>0.73472459999999995</v>
      </c>
      <c r="V184" s="187">
        <v>3.7295000000000002E-3</v>
      </c>
      <c r="X184" s="187">
        <v>0.371562</v>
      </c>
      <c r="Y184" s="187" t="s">
        <v>572</v>
      </c>
      <c r="Z184" s="187" t="s">
        <v>558</v>
      </c>
      <c r="AA184" s="187" t="s">
        <v>636</v>
      </c>
      <c r="AE184" s="187" t="s">
        <v>633</v>
      </c>
      <c r="AF184" s="187">
        <v>0</v>
      </c>
      <c r="AG184" s="187">
        <v>2367</v>
      </c>
    </row>
    <row r="185" spans="1:33" x14ac:dyDescent="0.2">
      <c r="A185" s="187" t="s">
        <v>111</v>
      </c>
      <c r="B185" s="187">
        <v>31</v>
      </c>
      <c r="C185" s="187" t="s">
        <v>182</v>
      </c>
      <c r="D185" s="187" t="s">
        <v>183</v>
      </c>
      <c r="E185" s="187">
        <v>0.84899999999999998</v>
      </c>
      <c r="F185" s="187" t="s">
        <v>434</v>
      </c>
      <c r="G185" s="187">
        <v>4</v>
      </c>
      <c r="J185" s="187">
        <v>6193</v>
      </c>
      <c r="K185" s="187">
        <v>-22.402999999999999</v>
      </c>
      <c r="L185" s="187">
        <v>98.250069400000001</v>
      </c>
      <c r="M185" s="187">
        <v>142.292</v>
      </c>
      <c r="P185" s="187">
        <v>140.09899999999999</v>
      </c>
      <c r="R185" s="187">
        <v>0</v>
      </c>
      <c r="S185" s="187">
        <v>1.1469011</v>
      </c>
      <c r="U185" s="187">
        <v>1.0929700000000001E-2</v>
      </c>
      <c r="W185" s="187">
        <v>1.081156</v>
      </c>
      <c r="AB185" s="187" t="s">
        <v>471</v>
      </c>
      <c r="AC185" s="187" t="s">
        <v>518</v>
      </c>
      <c r="AD185" s="187" t="s">
        <v>470</v>
      </c>
      <c r="AE185" s="187" t="s">
        <v>633</v>
      </c>
      <c r="AF185" s="187">
        <v>78</v>
      </c>
    </row>
    <row r="186" spans="1:33" x14ac:dyDescent="0.2">
      <c r="A186" s="187" t="s">
        <v>111</v>
      </c>
      <c r="B186" s="187">
        <v>31</v>
      </c>
      <c r="C186" s="187" t="s">
        <v>182</v>
      </c>
      <c r="D186" s="187" t="s">
        <v>183</v>
      </c>
      <c r="E186" s="187">
        <v>0.84899999999999998</v>
      </c>
      <c r="G186" s="187">
        <v>5</v>
      </c>
      <c r="J186" s="187">
        <v>5348</v>
      </c>
      <c r="K186" s="187">
        <v>-39.799999999999997</v>
      </c>
      <c r="L186" s="187">
        <v>74.870127800000006</v>
      </c>
      <c r="M186" s="187">
        <v>99.847999999999999</v>
      </c>
      <c r="P186" s="187">
        <v>98.341999999999999</v>
      </c>
      <c r="R186" s="187">
        <v>1</v>
      </c>
      <c r="S186" s="187">
        <v>1.1265197</v>
      </c>
      <c r="U186" s="187">
        <v>1.07352E-2</v>
      </c>
      <c r="W186" s="187">
        <v>1.0621210000000001</v>
      </c>
      <c r="AB186" s="187" t="s">
        <v>525</v>
      </c>
      <c r="AC186" s="187" t="s">
        <v>536</v>
      </c>
      <c r="AD186" s="187" t="s">
        <v>473</v>
      </c>
      <c r="AE186" s="187" t="s">
        <v>633</v>
      </c>
      <c r="AF186" s="187">
        <v>78</v>
      </c>
    </row>
    <row r="187" spans="1:33" x14ac:dyDescent="0.2">
      <c r="A187" s="187" t="s">
        <v>111</v>
      </c>
      <c r="B187" s="187">
        <v>31</v>
      </c>
      <c r="C187" s="187" t="s">
        <v>182</v>
      </c>
      <c r="D187" s="187" t="s">
        <v>183</v>
      </c>
      <c r="E187" s="187">
        <v>0.84899999999999998</v>
      </c>
      <c r="G187" s="187">
        <v>6</v>
      </c>
      <c r="J187" s="187">
        <v>5328</v>
      </c>
      <c r="K187" s="187">
        <v>-39.984000000000002</v>
      </c>
      <c r="L187" s="187">
        <v>74.925903000000005</v>
      </c>
      <c r="M187" s="187">
        <v>99.938999999999993</v>
      </c>
      <c r="P187" s="187">
        <v>98.432000000000002</v>
      </c>
      <c r="R187" s="187">
        <v>0</v>
      </c>
      <c r="S187" s="187">
        <v>1.1263135</v>
      </c>
      <c r="U187" s="187">
        <v>1.07332E-2</v>
      </c>
      <c r="W187" s="187">
        <v>1.06192</v>
      </c>
      <c r="AB187" s="187" t="s">
        <v>485</v>
      </c>
      <c r="AC187" s="187" t="s">
        <v>441</v>
      </c>
      <c r="AD187" s="187" t="s">
        <v>486</v>
      </c>
      <c r="AE187" s="187" t="s">
        <v>633</v>
      </c>
      <c r="AF187" s="187">
        <v>78</v>
      </c>
    </row>
    <row r="188" spans="1:33" x14ac:dyDescent="0.2">
      <c r="A188" s="187" t="s">
        <v>111</v>
      </c>
      <c r="B188" s="187">
        <v>32</v>
      </c>
      <c r="C188" s="187" t="s">
        <v>184</v>
      </c>
      <c r="D188" s="187" t="s">
        <v>185</v>
      </c>
      <c r="E188" s="187">
        <v>0.84799999999999998</v>
      </c>
      <c r="G188" s="187">
        <v>1</v>
      </c>
      <c r="H188" s="187">
        <v>5680</v>
      </c>
      <c r="I188" s="187">
        <v>0.112</v>
      </c>
      <c r="L188" s="187">
        <v>22.4255964</v>
      </c>
      <c r="M188" s="187">
        <v>104.39100000000001</v>
      </c>
      <c r="Q188" s="187">
        <v>103.64</v>
      </c>
      <c r="R188" s="187">
        <v>0</v>
      </c>
      <c r="T188" s="187">
        <v>0.72468520000000003</v>
      </c>
      <c r="V188" s="187">
        <v>3.6786000000000002E-3</v>
      </c>
      <c r="X188" s="187">
        <v>0.36651299999999998</v>
      </c>
      <c r="Y188" s="187" t="s">
        <v>553</v>
      </c>
      <c r="Z188" s="187" t="s">
        <v>547</v>
      </c>
      <c r="AA188" s="187" t="s">
        <v>637</v>
      </c>
      <c r="AE188" s="187" t="s">
        <v>638</v>
      </c>
      <c r="AF188" s="187">
        <v>0</v>
      </c>
      <c r="AG188" s="187">
        <v>4116</v>
      </c>
    </row>
    <row r="189" spans="1:33" x14ac:dyDescent="0.2">
      <c r="A189" s="187" t="s">
        <v>111</v>
      </c>
      <c r="B189" s="187">
        <v>32</v>
      </c>
      <c r="C189" s="187" t="s">
        <v>184</v>
      </c>
      <c r="D189" s="187" t="s">
        <v>185</v>
      </c>
      <c r="E189" s="187">
        <v>0.84799999999999998</v>
      </c>
      <c r="G189" s="187">
        <v>2</v>
      </c>
      <c r="H189" s="187">
        <v>5677</v>
      </c>
      <c r="I189" s="187">
        <v>0</v>
      </c>
      <c r="L189" s="187">
        <v>22.444168099999999</v>
      </c>
      <c r="M189" s="187">
        <v>104.48</v>
      </c>
      <c r="Q189" s="187">
        <v>103.72799999999999</v>
      </c>
      <c r="R189" s="187">
        <v>1</v>
      </c>
      <c r="T189" s="187">
        <v>0.72460380000000002</v>
      </c>
      <c r="V189" s="187">
        <v>3.6782E-3</v>
      </c>
      <c r="X189" s="187">
        <v>0.36647200000000002</v>
      </c>
      <c r="Y189" s="187" t="s">
        <v>634</v>
      </c>
      <c r="Z189" s="187" t="s">
        <v>541</v>
      </c>
      <c r="AA189" s="187" t="s">
        <v>639</v>
      </c>
      <c r="AE189" s="187" t="s">
        <v>638</v>
      </c>
      <c r="AF189" s="187">
        <v>0</v>
      </c>
      <c r="AG189" s="187">
        <v>4113</v>
      </c>
    </row>
    <row r="190" spans="1:33" x14ac:dyDescent="0.2">
      <c r="A190" s="187" t="s">
        <v>111</v>
      </c>
      <c r="B190" s="187">
        <v>32</v>
      </c>
      <c r="C190" s="187" t="s">
        <v>184</v>
      </c>
      <c r="D190" s="187" t="s">
        <v>185</v>
      </c>
      <c r="E190" s="187">
        <v>0.84799999999999998</v>
      </c>
      <c r="F190" s="187" t="s">
        <v>430</v>
      </c>
      <c r="G190" s="187">
        <v>3</v>
      </c>
      <c r="H190" s="187">
        <v>3491</v>
      </c>
      <c r="I190" s="187">
        <v>13.673999999999999</v>
      </c>
      <c r="L190" s="187">
        <v>14.4047853</v>
      </c>
      <c r="M190" s="187">
        <v>66.545000000000002</v>
      </c>
      <c r="Q190" s="187">
        <v>66.06</v>
      </c>
      <c r="R190" s="187">
        <v>0</v>
      </c>
      <c r="T190" s="187">
        <v>0.73451219999999995</v>
      </c>
      <c r="V190" s="187">
        <v>3.7285E-3</v>
      </c>
      <c r="X190" s="187">
        <v>0.37146499999999999</v>
      </c>
      <c r="Y190" s="187" t="s">
        <v>572</v>
      </c>
      <c r="Z190" s="187" t="s">
        <v>558</v>
      </c>
      <c r="AA190" s="187" t="s">
        <v>640</v>
      </c>
      <c r="AE190" s="187" t="s">
        <v>638</v>
      </c>
      <c r="AF190" s="187">
        <v>0</v>
      </c>
      <c r="AG190" s="187">
        <v>2566</v>
      </c>
    </row>
    <row r="191" spans="1:33" x14ac:dyDescent="0.2">
      <c r="A191" s="187" t="s">
        <v>111</v>
      </c>
      <c r="B191" s="187">
        <v>32</v>
      </c>
      <c r="C191" s="187" t="s">
        <v>184</v>
      </c>
      <c r="D191" s="187" t="s">
        <v>185</v>
      </c>
      <c r="E191" s="187">
        <v>0.84799999999999998</v>
      </c>
      <c r="F191" s="187" t="s">
        <v>434</v>
      </c>
      <c r="G191" s="187">
        <v>4</v>
      </c>
      <c r="J191" s="187">
        <v>5971</v>
      </c>
      <c r="K191" s="187">
        <v>-21.539000000000001</v>
      </c>
      <c r="L191" s="187">
        <v>95.818504099999998</v>
      </c>
      <c r="M191" s="187">
        <v>137.18899999999999</v>
      </c>
      <c r="P191" s="187">
        <v>135.07300000000001</v>
      </c>
      <c r="R191" s="187">
        <v>0</v>
      </c>
      <c r="S191" s="187">
        <v>1.1478538</v>
      </c>
      <c r="U191" s="187">
        <v>1.09394E-2</v>
      </c>
      <c r="W191" s="187">
        <v>1.082101</v>
      </c>
      <c r="AB191" s="187" t="s">
        <v>471</v>
      </c>
      <c r="AC191" s="187" t="s">
        <v>518</v>
      </c>
      <c r="AD191" s="187" t="s">
        <v>471</v>
      </c>
      <c r="AE191" s="187" t="s">
        <v>638</v>
      </c>
      <c r="AF191" s="187">
        <v>78</v>
      </c>
    </row>
    <row r="192" spans="1:33" x14ac:dyDescent="0.2">
      <c r="A192" s="187" t="s">
        <v>111</v>
      </c>
      <c r="B192" s="187">
        <v>32</v>
      </c>
      <c r="C192" s="187" t="s">
        <v>184</v>
      </c>
      <c r="D192" s="187" t="s">
        <v>185</v>
      </c>
      <c r="E192" s="187">
        <v>0.84799999999999998</v>
      </c>
      <c r="G192" s="187">
        <v>5</v>
      </c>
      <c r="J192" s="187">
        <v>5337</v>
      </c>
      <c r="K192" s="187">
        <v>-39.799999999999997</v>
      </c>
      <c r="L192" s="187">
        <v>74.998061199999995</v>
      </c>
      <c r="M192" s="187">
        <v>99.912999999999997</v>
      </c>
      <c r="P192" s="187">
        <v>98.406000000000006</v>
      </c>
      <c r="R192" s="187">
        <v>1</v>
      </c>
      <c r="S192" s="187">
        <v>1.1265274000000001</v>
      </c>
      <c r="U192" s="187">
        <v>1.07352E-2</v>
      </c>
      <c r="W192" s="187">
        <v>1.0621210000000001</v>
      </c>
      <c r="AB192" s="187" t="s">
        <v>525</v>
      </c>
      <c r="AC192" s="187" t="s">
        <v>473</v>
      </c>
      <c r="AD192" s="187" t="s">
        <v>473</v>
      </c>
      <c r="AE192" s="187" t="s">
        <v>638</v>
      </c>
      <c r="AF192" s="187">
        <v>78</v>
      </c>
    </row>
    <row r="193" spans="1:33" x14ac:dyDescent="0.2">
      <c r="A193" s="187" t="s">
        <v>111</v>
      </c>
      <c r="B193" s="187">
        <v>32</v>
      </c>
      <c r="C193" s="187" t="s">
        <v>184</v>
      </c>
      <c r="D193" s="187" t="s">
        <v>185</v>
      </c>
      <c r="E193" s="187">
        <v>0.84799999999999998</v>
      </c>
      <c r="G193" s="187">
        <v>6</v>
      </c>
      <c r="J193" s="187">
        <v>5331</v>
      </c>
      <c r="K193" s="187">
        <v>-39.999000000000002</v>
      </c>
      <c r="L193" s="187">
        <v>75.0424668</v>
      </c>
      <c r="M193" s="187">
        <v>99.984999999999999</v>
      </c>
      <c r="P193" s="187">
        <v>98.477999999999994</v>
      </c>
      <c r="R193" s="187">
        <v>0</v>
      </c>
      <c r="S193" s="187">
        <v>1.1263029</v>
      </c>
      <c r="U193" s="187">
        <v>1.0732999999999999E-2</v>
      </c>
      <c r="W193" s="187">
        <v>1.061903</v>
      </c>
      <c r="AB193" s="187" t="s">
        <v>485</v>
      </c>
      <c r="AC193" s="187" t="s">
        <v>459</v>
      </c>
      <c r="AD193" s="187" t="s">
        <v>486</v>
      </c>
      <c r="AE193" s="187" t="s">
        <v>638</v>
      </c>
      <c r="AF193" s="187">
        <v>78</v>
      </c>
    </row>
    <row r="194" spans="1:33" x14ac:dyDescent="0.2">
      <c r="A194" s="187" t="s">
        <v>111</v>
      </c>
      <c r="B194" s="187">
        <v>33</v>
      </c>
      <c r="C194" s="187" t="s">
        <v>184</v>
      </c>
      <c r="D194" s="187" t="s">
        <v>186</v>
      </c>
      <c r="E194" s="187">
        <v>0.82799999999999996</v>
      </c>
      <c r="G194" s="187">
        <v>1</v>
      </c>
      <c r="H194" s="187">
        <v>5675</v>
      </c>
      <c r="I194" s="187">
        <v>8.3000000000000004E-2</v>
      </c>
      <c r="L194" s="187">
        <v>22.961565400000001</v>
      </c>
      <c r="M194" s="187">
        <v>104.36499999999999</v>
      </c>
      <c r="Q194" s="187">
        <v>103.614</v>
      </c>
      <c r="R194" s="187">
        <v>0</v>
      </c>
      <c r="T194" s="187">
        <v>0.72468929999999998</v>
      </c>
      <c r="V194" s="187">
        <v>3.6784999999999999E-3</v>
      </c>
      <c r="X194" s="187">
        <v>0.36650199999999999</v>
      </c>
      <c r="Y194" s="187" t="s">
        <v>553</v>
      </c>
      <c r="Z194" s="187" t="s">
        <v>547</v>
      </c>
      <c r="AA194" s="187" t="s">
        <v>641</v>
      </c>
      <c r="AE194" s="187" t="s">
        <v>642</v>
      </c>
      <c r="AF194" s="187">
        <v>0</v>
      </c>
      <c r="AG194" s="187">
        <v>4112</v>
      </c>
    </row>
    <row r="195" spans="1:33" x14ac:dyDescent="0.2">
      <c r="A195" s="187" t="s">
        <v>111</v>
      </c>
      <c r="B195" s="187">
        <v>33</v>
      </c>
      <c r="C195" s="187" t="s">
        <v>184</v>
      </c>
      <c r="D195" s="187" t="s">
        <v>186</v>
      </c>
      <c r="E195" s="187">
        <v>0.82799999999999996</v>
      </c>
      <c r="G195" s="187">
        <v>2</v>
      </c>
      <c r="H195" s="187">
        <v>5678</v>
      </c>
      <c r="I195" s="187">
        <v>0</v>
      </c>
      <c r="L195" s="187">
        <v>22.9905598</v>
      </c>
      <c r="M195" s="187">
        <v>104.5</v>
      </c>
      <c r="Q195" s="187">
        <v>103.748</v>
      </c>
      <c r="R195" s="187">
        <v>1</v>
      </c>
      <c r="T195" s="187">
        <v>0.72462919999999997</v>
      </c>
      <c r="V195" s="187">
        <v>3.6782E-3</v>
      </c>
      <c r="X195" s="187">
        <v>0.36647200000000002</v>
      </c>
      <c r="Y195" s="187" t="s">
        <v>634</v>
      </c>
      <c r="Z195" s="187" t="s">
        <v>541</v>
      </c>
      <c r="AA195" s="187" t="s">
        <v>643</v>
      </c>
      <c r="AE195" s="187" t="s">
        <v>642</v>
      </c>
      <c r="AF195" s="187">
        <v>0</v>
      </c>
      <c r="AG195" s="187">
        <v>4114</v>
      </c>
    </row>
    <row r="196" spans="1:33" x14ac:dyDescent="0.2">
      <c r="A196" s="187" t="s">
        <v>111</v>
      </c>
      <c r="B196" s="187">
        <v>33</v>
      </c>
      <c r="C196" s="187" t="s">
        <v>184</v>
      </c>
      <c r="D196" s="187" t="s">
        <v>186</v>
      </c>
      <c r="E196" s="187">
        <v>0.82799999999999996</v>
      </c>
      <c r="F196" s="187" t="s">
        <v>430</v>
      </c>
      <c r="G196" s="187">
        <v>3</v>
      </c>
      <c r="H196" s="187">
        <v>3409</v>
      </c>
      <c r="I196" s="187">
        <v>13.621</v>
      </c>
      <c r="L196" s="187">
        <v>14.4212588</v>
      </c>
      <c r="M196" s="187">
        <v>65.031000000000006</v>
      </c>
      <c r="Q196" s="187">
        <v>64.555999999999997</v>
      </c>
      <c r="R196" s="187">
        <v>0</v>
      </c>
      <c r="T196" s="187">
        <v>0.73449940000000002</v>
      </c>
      <c r="V196" s="187">
        <v>3.7282999999999999E-3</v>
      </c>
      <c r="X196" s="187">
        <v>0.37144500000000003</v>
      </c>
      <c r="Y196" s="187" t="s">
        <v>572</v>
      </c>
      <c r="Z196" s="187" t="s">
        <v>558</v>
      </c>
      <c r="AA196" s="187" t="s">
        <v>644</v>
      </c>
      <c r="AE196" s="187" t="s">
        <v>642</v>
      </c>
      <c r="AF196" s="187">
        <v>0</v>
      </c>
      <c r="AG196" s="187">
        <v>2506</v>
      </c>
    </row>
    <row r="197" spans="1:33" x14ac:dyDescent="0.2">
      <c r="A197" s="187" t="s">
        <v>111</v>
      </c>
      <c r="B197" s="187">
        <v>33</v>
      </c>
      <c r="C197" s="187" t="s">
        <v>184</v>
      </c>
      <c r="D197" s="187" t="s">
        <v>186</v>
      </c>
      <c r="E197" s="187">
        <v>0.82799999999999996</v>
      </c>
      <c r="F197" s="187" t="s">
        <v>434</v>
      </c>
      <c r="G197" s="187">
        <v>4</v>
      </c>
      <c r="J197" s="187">
        <v>5840</v>
      </c>
      <c r="K197" s="187">
        <v>-21.542999999999999</v>
      </c>
      <c r="L197" s="187">
        <v>96.334413900000001</v>
      </c>
      <c r="M197" s="187">
        <v>133.75299999999999</v>
      </c>
      <c r="P197" s="187">
        <v>131.69</v>
      </c>
      <c r="R197" s="187">
        <v>0</v>
      </c>
      <c r="S197" s="187">
        <v>1.1478728</v>
      </c>
      <c r="U197" s="187">
        <v>1.0939300000000001E-2</v>
      </c>
      <c r="W197" s="187">
        <v>1.0820970000000001</v>
      </c>
      <c r="AB197" s="187" t="s">
        <v>471</v>
      </c>
      <c r="AC197" s="187" t="s">
        <v>518</v>
      </c>
      <c r="AD197" s="187" t="s">
        <v>471</v>
      </c>
      <c r="AE197" s="187" t="s">
        <v>642</v>
      </c>
      <c r="AF197" s="187">
        <v>78</v>
      </c>
    </row>
    <row r="198" spans="1:33" x14ac:dyDescent="0.2">
      <c r="A198" s="187" t="s">
        <v>111</v>
      </c>
      <c r="B198" s="187">
        <v>33</v>
      </c>
      <c r="C198" s="187" t="s">
        <v>184</v>
      </c>
      <c r="D198" s="187" t="s">
        <v>186</v>
      </c>
      <c r="E198" s="187">
        <v>0.82799999999999996</v>
      </c>
      <c r="G198" s="187">
        <v>5</v>
      </c>
      <c r="J198" s="187">
        <v>5344</v>
      </c>
      <c r="K198" s="187">
        <v>-39.799999999999997</v>
      </c>
      <c r="L198" s="187">
        <v>76.832414999999997</v>
      </c>
      <c r="M198" s="187">
        <v>99.948999999999998</v>
      </c>
      <c r="P198" s="187">
        <v>98.441999999999993</v>
      </c>
      <c r="R198" s="187">
        <v>1</v>
      </c>
      <c r="S198" s="187">
        <v>1.1265453000000001</v>
      </c>
      <c r="U198" s="187">
        <v>1.07352E-2</v>
      </c>
      <c r="W198" s="187">
        <v>1.0621210000000001</v>
      </c>
      <c r="AB198" s="187" t="s">
        <v>525</v>
      </c>
      <c r="AC198" s="187" t="s">
        <v>473</v>
      </c>
      <c r="AD198" s="187" t="s">
        <v>473</v>
      </c>
      <c r="AE198" s="187" t="s">
        <v>642</v>
      </c>
      <c r="AF198" s="187">
        <v>78</v>
      </c>
    </row>
    <row r="199" spans="1:33" x14ac:dyDescent="0.2">
      <c r="A199" s="187" t="s">
        <v>111</v>
      </c>
      <c r="B199" s="187">
        <v>33</v>
      </c>
      <c r="C199" s="187" t="s">
        <v>184</v>
      </c>
      <c r="D199" s="187" t="s">
        <v>186</v>
      </c>
      <c r="E199" s="187">
        <v>0.82799999999999996</v>
      </c>
      <c r="G199" s="187">
        <v>6</v>
      </c>
      <c r="J199" s="187">
        <v>5340</v>
      </c>
      <c r="K199" s="187">
        <v>-40.009</v>
      </c>
      <c r="L199" s="187">
        <v>76.866494900000006</v>
      </c>
      <c r="M199" s="187">
        <v>100.004</v>
      </c>
      <c r="P199" s="187">
        <v>98.495999999999995</v>
      </c>
      <c r="R199" s="187">
        <v>0</v>
      </c>
      <c r="S199" s="187">
        <v>1.1263099000000001</v>
      </c>
      <c r="U199" s="187">
        <v>1.07329E-2</v>
      </c>
      <c r="W199" s="187">
        <v>1.0618909999999999</v>
      </c>
      <c r="AB199" s="187" t="s">
        <v>485</v>
      </c>
      <c r="AC199" s="187" t="s">
        <v>441</v>
      </c>
      <c r="AD199" s="187" t="s">
        <v>486</v>
      </c>
      <c r="AE199" s="187" t="s">
        <v>642</v>
      </c>
      <c r="AF199" s="187">
        <v>78</v>
      </c>
    </row>
    <row r="200" spans="1:33" x14ac:dyDescent="0.2">
      <c r="A200" s="187" t="s">
        <v>111</v>
      </c>
      <c r="B200" s="187">
        <v>34</v>
      </c>
      <c r="C200" s="187" t="s">
        <v>97</v>
      </c>
      <c r="D200" s="187" t="s">
        <v>367</v>
      </c>
      <c r="E200" s="187">
        <v>0.80300000000000005</v>
      </c>
      <c r="G200" s="187">
        <v>1</v>
      </c>
      <c r="H200" s="187">
        <v>5680</v>
      </c>
      <c r="I200" s="187">
        <v>8.5999999999999993E-2</v>
      </c>
      <c r="L200" s="187">
        <v>23.678195200000001</v>
      </c>
      <c r="M200" s="187">
        <v>104.373</v>
      </c>
      <c r="Q200" s="187">
        <v>103.622</v>
      </c>
      <c r="R200" s="187">
        <v>0</v>
      </c>
      <c r="T200" s="187">
        <v>0.7247034</v>
      </c>
      <c r="V200" s="187">
        <v>3.6784999999999999E-3</v>
      </c>
      <c r="X200" s="187">
        <v>0.36650300000000002</v>
      </c>
      <c r="Y200" s="187" t="s">
        <v>553</v>
      </c>
      <c r="Z200" s="187" t="s">
        <v>547</v>
      </c>
      <c r="AA200" s="187" t="s">
        <v>645</v>
      </c>
      <c r="AE200" s="187" t="s">
        <v>646</v>
      </c>
      <c r="AF200" s="187">
        <v>0</v>
      </c>
      <c r="AG200" s="187">
        <v>4115</v>
      </c>
    </row>
    <row r="201" spans="1:33" x14ac:dyDescent="0.2">
      <c r="A201" s="187" t="s">
        <v>111</v>
      </c>
      <c r="B201" s="187">
        <v>34</v>
      </c>
      <c r="C201" s="187" t="s">
        <v>97</v>
      </c>
      <c r="D201" s="187" t="s">
        <v>367</v>
      </c>
      <c r="E201" s="187">
        <v>0.80300000000000005</v>
      </c>
      <c r="G201" s="187">
        <v>2</v>
      </c>
      <c r="H201" s="187">
        <v>5678</v>
      </c>
      <c r="I201" s="187">
        <v>0</v>
      </c>
      <c r="L201" s="187">
        <v>23.694516700000001</v>
      </c>
      <c r="M201" s="187">
        <v>104.446</v>
      </c>
      <c r="Q201" s="187">
        <v>103.69499999999999</v>
      </c>
      <c r="R201" s="187">
        <v>1</v>
      </c>
      <c r="T201" s="187">
        <v>0.72464119999999999</v>
      </c>
      <c r="V201" s="187">
        <v>3.6782E-3</v>
      </c>
      <c r="X201" s="187">
        <v>0.36647200000000002</v>
      </c>
      <c r="Y201" s="187" t="s">
        <v>634</v>
      </c>
      <c r="Z201" s="187" t="s">
        <v>541</v>
      </c>
      <c r="AA201" s="187" t="s">
        <v>647</v>
      </c>
      <c r="AE201" s="187" t="s">
        <v>646</v>
      </c>
      <c r="AF201" s="187">
        <v>0</v>
      </c>
      <c r="AG201" s="187">
        <v>4114</v>
      </c>
    </row>
    <row r="202" spans="1:33" x14ac:dyDescent="0.2">
      <c r="A202" s="187" t="s">
        <v>111</v>
      </c>
      <c r="B202" s="187">
        <v>34</v>
      </c>
      <c r="C202" s="187" t="s">
        <v>97</v>
      </c>
      <c r="D202" s="187" t="s">
        <v>367</v>
      </c>
      <c r="E202" s="187">
        <v>0.80300000000000005</v>
      </c>
      <c r="F202" s="187" t="s">
        <v>430</v>
      </c>
      <c r="G202" s="187">
        <v>3</v>
      </c>
      <c r="H202" s="187">
        <v>2155</v>
      </c>
      <c r="I202" s="187">
        <v>-2.0110000000000001</v>
      </c>
      <c r="L202" s="187">
        <v>9.4828758000000004</v>
      </c>
      <c r="M202" s="187">
        <v>41.274000000000001</v>
      </c>
      <c r="Q202" s="187">
        <v>40.978000000000002</v>
      </c>
      <c r="R202" s="187">
        <v>0</v>
      </c>
      <c r="T202" s="187">
        <v>0.72318420000000005</v>
      </c>
      <c r="V202" s="187">
        <v>3.6708000000000001E-3</v>
      </c>
      <c r="X202" s="187">
        <v>0.36573800000000001</v>
      </c>
      <c r="Y202" s="187" t="s">
        <v>572</v>
      </c>
      <c r="Z202" s="187" t="s">
        <v>558</v>
      </c>
      <c r="AA202" s="187" t="s">
        <v>648</v>
      </c>
      <c r="AE202" s="187" t="s">
        <v>646</v>
      </c>
      <c r="AF202" s="187">
        <v>0</v>
      </c>
      <c r="AG202" s="187">
        <v>1560</v>
      </c>
    </row>
    <row r="203" spans="1:33" x14ac:dyDescent="0.2">
      <c r="A203" s="187" t="s">
        <v>111</v>
      </c>
      <c r="B203" s="187">
        <v>34</v>
      </c>
      <c r="C203" s="187" t="s">
        <v>97</v>
      </c>
      <c r="D203" s="187" t="s">
        <v>367</v>
      </c>
      <c r="E203" s="187">
        <v>0.80300000000000005</v>
      </c>
      <c r="F203" s="187" t="s">
        <v>434</v>
      </c>
      <c r="G203" s="187">
        <v>4</v>
      </c>
      <c r="J203" s="187">
        <v>4839</v>
      </c>
      <c r="K203" s="187">
        <v>-19.045999999999999</v>
      </c>
      <c r="L203" s="187">
        <v>85.363754</v>
      </c>
      <c r="M203" s="187">
        <v>109.687</v>
      </c>
      <c r="P203" s="187">
        <v>107.992</v>
      </c>
      <c r="R203" s="187">
        <v>0</v>
      </c>
      <c r="S203" s="187">
        <v>1.1506860999999999</v>
      </c>
      <c r="U203" s="187">
        <v>1.0967299999999999E-2</v>
      </c>
      <c r="W203" s="187">
        <v>1.084829</v>
      </c>
      <c r="AB203" s="187" t="s">
        <v>470</v>
      </c>
      <c r="AC203" s="187" t="s">
        <v>518</v>
      </c>
      <c r="AD203" s="187" t="s">
        <v>470</v>
      </c>
      <c r="AE203" s="187" t="s">
        <v>646</v>
      </c>
      <c r="AF203" s="187">
        <v>78</v>
      </c>
    </row>
    <row r="204" spans="1:33" x14ac:dyDescent="0.2">
      <c r="A204" s="187" t="s">
        <v>111</v>
      </c>
      <c r="B204" s="187">
        <v>34</v>
      </c>
      <c r="C204" s="187" t="s">
        <v>97</v>
      </c>
      <c r="D204" s="187" t="s">
        <v>367</v>
      </c>
      <c r="E204" s="187">
        <v>0.80300000000000005</v>
      </c>
      <c r="G204" s="187">
        <v>5</v>
      </c>
      <c r="J204" s="187">
        <v>5347</v>
      </c>
      <c r="K204" s="187">
        <v>-39.799999999999997</v>
      </c>
      <c r="L204" s="187">
        <v>79.199767499999993</v>
      </c>
      <c r="M204" s="187">
        <v>99.911000000000001</v>
      </c>
      <c r="P204" s="187">
        <v>98.403999999999996</v>
      </c>
      <c r="R204" s="187">
        <v>1</v>
      </c>
      <c r="S204" s="187">
        <v>1.1265946</v>
      </c>
      <c r="U204" s="187">
        <v>1.07352E-2</v>
      </c>
      <c r="W204" s="187">
        <v>1.0621210000000001</v>
      </c>
      <c r="AB204" s="187" t="s">
        <v>456</v>
      </c>
      <c r="AC204" s="187" t="s">
        <v>525</v>
      </c>
      <c r="AD204" s="187" t="s">
        <v>483</v>
      </c>
      <c r="AE204" s="187" t="s">
        <v>646</v>
      </c>
      <c r="AF204" s="187">
        <v>78</v>
      </c>
    </row>
    <row r="205" spans="1:33" x14ac:dyDescent="0.2">
      <c r="A205" s="187" t="s">
        <v>111</v>
      </c>
      <c r="B205" s="187">
        <v>34</v>
      </c>
      <c r="C205" s="187" t="s">
        <v>97</v>
      </c>
      <c r="D205" s="187" t="s">
        <v>367</v>
      </c>
      <c r="E205" s="187">
        <v>0.80300000000000005</v>
      </c>
      <c r="G205" s="187">
        <v>6</v>
      </c>
      <c r="J205" s="187">
        <v>5338</v>
      </c>
      <c r="K205" s="187">
        <v>-40.014000000000003</v>
      </c>
      <c r="L205" s="187">
        <v>79.338338199999995</v>
      </c>
      <c r="M205" s="187">
        <v>100.126</v>
      </c>
      <c r="P205" s="187">
        <v>98.616</v>
      </c>
      <c r="R205" s="187">
        <v>0</v>
      </c>
      <c r="S205" s="187">
        <v>1.1263527</v>
      </c>
      <c r="U205" s="187">
        <v>1.0732800000000001E-2</v>
      </c>
      <c r="W205" s="187">
        <v>1.0618860000000001</v>
      </c>
      <c r="AB205" s="187" t="s">
        <v>439</v>
      </c>
      <c r="AC205" s="187" t="s">
        <v>440</v>
      </c>
      <c r="AD205" s="187" t="s">
        <v>459</v>
      </c>
      <c r="AE205" s="187" t="s">
        <v>646</v>
      </c>
      <c r="AF205" s="187">
        <v>78</v>
      </c>
    </row>
    <row r="206" spans="1:33" x14ac:dyDescent="0.2">
      <c r="A206" s="187" t="s">
        <v>111</v>
      </c>
      <c r="B206" s="187">
        <v>35</v>
      </c>
      <c r="C206" s="187" t="s">
        <v>98</v>
      </c>
      <c r="D206" s="187" t="s">
        <v>367</v>
      </c>
      <c r="E206" s="187">
        <v>0.79100000000000004</v>
      </c>
      <c r="G206" s="187">
        <v>1</v>
      </c>
      <c r="H206" s="187">
        <v>5686</v>
      </c>
      <c r="I206" s="187">
        <v>7.0999999999999994E-2</v>
      </c>
      <c r="L206" s="187">
        <v>24.0774483</v>
      </c>
      <c r="M206" s="187">
        <v>104.55</v>
      </c>
      <c r="Q206" s="187">
        <v>103.798</v>
      </c>
      <c r="R206" s="187">
        <v>0</v>
      </c>
      <c r="T206" s="187">
        <v>0.72469689999999998</v>
      </c>
      <c r="V206" s="187">
        <v>3.6784999999999999E-3</v>
      </c>
      <c r="X206" s="187">
        <v>0.36649799999999999</v>
      </c>
      <c r="Y206" s="187" t="s">
        <v>572</v>
      </c>
      <c r="Z206" s="187" t="s">
        <v>567</v>
      </c>
      <c r="AA206" s="187" t="s">
        <v>649</v>
      </c>
      <c r="AE206" s="187" t="s">
        <v>650</v>
      </c>
      <c r="AF206" s="187">
        <v>0</v>
      </c>
      <c r="AG206" s="187">
        <v>4120</v>
      </c>
    </row>
    <row r="207" spans="1:33" x14ac:dyDescent="0.2">
      <c r="A207" s="187" t="s">
        <v>111</v>
      </c>
      <c r="B207" s="187">
        <v>35</v>
      </c>
      <c r="C207" s="187" t="s">
        <v>98</v>
      </c>
      <c r="D207" s="187" t="s">
        <v>367</v>
      </c>
      <c r="E207" s="187">
        <v>0.79100000000000004</v>
      </c>
      <c r="G207" s="187">
        <v>2</v>
      </c>
      <c r="H207" s="187">
        <v>5689</v>
      </c>
      <c r="I207" s="187">
        <v>0</v>
      </c>
      <c r="L207" s="187">
        <v>24.095489799999999</v>
      </c>
      <c r="M207" s="187">
        <v>104.63</v>
      </c>
      <c r="Q207" s="187">
        <v>103.878</v>
      </c>
      <c r="R207" s="187">
        <v>1</v>
      </c>
      <c r="T207" s="187">
        <v>0.72464569999999995</v>
      </c>
      <c r="V207" s="187">
        <v>3.6782E-3</v>
      </c>
      <c r="X207" s="187">
        <v>0.36647200000000002</v>
      </c>
      <c r="Y207" s="187" t="s">
        <v>651</v>
      </c>
      <c r="Z207" s="187" t="s">
        <v>551</v>
      </c>
      <c r="AA207" s="187" t="s">
        <v>652</v>
      </c>
      <c r="AE207" s="187" t="s">
        <v>650</v>
      </c>
      <c r="AF207" s="187">
        <v>0</v>
      </c>
      <c r="AG207" s="187">
        <v>4122</v>
      </c>
    </row>
    <row r="208" spans="1:33" x14ac:dyDescent="0.2">
      <c r="A208" s="187" t="s">
        <v>111</v>
      </c>
      <c r="B208" s="187">
        <v>35</v>
      </c>
      <c r="C208" s="187" t="s">
        <v>98</v>
      </c>
      <c r="D208" s="187" t="s">
        <v>367</v>
      </c>
      <c r="E208" s="187">
        <v>0.79100000000000004</v>
      </c>
      <c r="F208" s="187" t="s">
        <v>430</v>
      </c>
      <c r="G208" s="187">
        <v>3</v>
      </c>
      <c r="H208" s="187">
        <v>2120</v>
      </c>
      <c r="I208" s="187">
        <v>-2.09</v>
      </c>
      <c r="L208" s="187">
        <v>9.4688891000000002</v>
      </c>
      <c r="M208" s="187">
        <v>40.591999999999999</v>
      </c>
      <c r="Q208" s="187">
        <v>40.299999999999997</v>
      </c>
      <c r="R208" s="187">
        <v>0</v>
      </c>
      <c r="T208" s="187">
        <v>0.72313090000000002</v>
      </c>
      <c r="V208" s="187">
        <v>3.6705000000000002E-3</v>
      </c>
      <c r="X208" s="187">
        <v>0.36570900000000001</v>
      </c>
      <c r="Y208" s="187" t="s">
        <v>594</v>
      </c>
      <c r="Z208" s="187" t="s">
        <v>544</v>
      </c>
      <c r="AA208" s="187" t="s">
        <v>653</v>
      </c>
      <c r="AE208" s="187" t="s">
        <v>650</v>
      </c>
      <c r="AF208" s="187">
        <v>0</v>
      </c>
      <c r="AG208" s="187">
        <v>1534</v>
      </c>
    </row>
    <row r="209" spans="1:33" x14ac:dyDescent="0.2">
      <c r="A209" s="187" t="s">
        <v>111</v>
      </c>
      <c r="B209" s="187">
        <v>35</v>
      </c>
      <c r="C209" s="187" t="s">
        <v>98</v>
      </c>
      <c r="D209" s="187" t="s">
        <v>367</v>
      </c>
      <c r="E209" s="187">
        <v>0.79100000000000004</v>
      </c>
      <c r="F209" s="187" t="s">
        <v>434</v>
      </c>
      <c r="G209" s="187">
        <v>4</v>
      </c>
      <c r="J209" s="187">
        <v>4770</v>
      </c>
      <c r="K209" s="187">
        <v>-19.007999999999999</v>
      </c>
      <c r="L209" s="187">
        <v>85.547515899999993</v>
      </c>
      <c r="M209" s="187">
        <v>107.91800000000001</v>
      </c>
      <c r="P209" s="187">
        <v>106.25</v>
      </c>
      <c r="R209" s="187">
        <v>0</v>
      </c>
      <c r="S209" s="187">
        <v>1.1507509</v>
      </c>
      <c r="U209" s="187">
        <v>1.09677E-2</v>
      </c>
      <c r="W209" s="187">
        <v>1.08487</v>
      </c>
      <c r="AB209" s="187" t="s">
        <v>470</v>
      </c>
      <c r="AC209" s="187" t="s">
        <v>518</v>
      </c>
      <c r="AD209" s="187" t="s">
        <v>470</v>
      </c>
      <c r="AE209" s="187" t="s">
        <v>650</v>
      </c>
      <c r="AF209" s="187">
        <v>78</v>
      </c>
    </row>
    <row r="210" spans="1:33" x14ac:dyDescent="0.2">
      <c r="A210" s="187" t="s">
        <v>111</v>
      </c>
      <c r="B210" s="187">
        <v>35</v>
      </c>
      <c r="C210" s="187" t="s">
        <v>98</v>
      </c>
      <c r="D210" s="187" t="s">
        <v>367</v>
      </c>
      <c r="E210" s="187">
        <v>0.79100000000000004</v>
      </c>
      <c r="G210" s="187">
        <v>5</v>
      </c>
      <c r="J210" s="187">
        <v>5347</v>
      </c>
      <c r="K210" s="187">
        <v>-39.799999999999997</v>
      </c>
      <c r="L210" s="187">
        <v>80.362542099999999</v>
      </c>
      <c r="M210" s="187">
        <v>99.852000000000004</v>
      </c>
      <c r="P210" s="187">
        <v>98.346000000000004</v>
      </c>
      <c r="R210" s="187">
        <v>1</v>
      </c>
      <c r="S210" s="187">
        <v>1.1266042999999999</v>
      </c>
      <c r="U210" s="187">
        <v>1.07352E-2</v>
      </c>
      <c r="W210" s="187">
        <v>1.0621210000000001</v>
      </c>
      <c r="AB210" s="187" t="s">
        <v>438</v>
      </c>
      <c r="AC210" s="187" t="s">
        <v>525</v>
      </c>
      <c r="AD210" s="187" t="s">
        <v>456</v>
      </c>
      <c r="AE210" s="187" t="s">
        <v>650</v>
      </c>
      <c r="AF210" s="187">
        <v>78</v>
      </c>
    </row>
    <row r="211" spans="1:33" x14ac:dyDescent="0.2">
      <c r="A211" s="187" t="s">
        <v>111</v>
      </c>
      <c r="B211" s="187">
        <v>35</v>
      </c>
      <c r="C211" s="187" t="s">
        <v>98</v>
      </c>
      <c r="D211" s="187" t="s">
        <v>367</v>
      </c>
      <c r="E211" s="187">
        <v>0.79100000000000004</v>
      </c>
      <c r="G211" s="187">
        <v>6</v>
      </c>
      <c r="J211" s="187">
        <v>5345</v>
      </c>
      <c r="K211" s="187">
        <v>-40.008000000000003</v>
      </c>
      <c r="L211" s="187">
        <v>80.540834700000005</v>
      </c>
      <c r="M211" s="187">
        <v>100.124</v>
      </c>
      <c r="P211" s="187">
        <v>98.614000000000004</v>
      </c>
      <c r="R211" s="187">
        <v>0</v>
      </c>
      <c r="S211" s="187">
        <v>1.1263702</v>
      </c>
      <c r="U211" s="187">
        <v>1.07329E-2</v>
      </c>
      <c r="W211" s="187">
        <v>1.061893</v>
      </c>
      <c r="AB211" s="187" t="s">
        <v>439</v>
      </c>
      <c r="AC211" s="187" t="s">
        <v>440</v>
      </c>
      <c r="AD211" s="187" t="s">
        <v>459</v>
      </c>
      <c r="AE211" s="187" t="s">
        <v>650</v>
      </c>
      <c r="AF211" s="187">
        <v>78</v>
      </c>
    </row>
    <row r="212" spans="1:33" x14ac:dyDescent="0.2">
      <c r="A212" s="187" t="s">
        <v>111</v>
      </c>
      <c r="B212" s="187">
        <v>36</v>
      </c>
      <c r="C212" s="187" t="s">
        <v>105</v>
      </c>
      <c r="D212" s="187" t="s">
        <v>368</v>
      </c>
      <c r="E212" s="187">
        <v>0.74099999999999999</v>
      </c>
      <c r="G212" s="187">
        <v>1</v>
      </c>
      <c r="H212" s="187">
        <v>5680</v>
      </c>
      <c r="I212" s="187">
        <v>9.4E-2</v>
      </c>
      <c r="L212" s="187">
        <v>25.688110300000002</v>
      </c>
      <c r="M212" s="187">
        <v>104.492</v>
      </c>
      <c r="Q212" s="187">
        <v>103.74</v>
      </c>
      <c r="R212" s="187">
        <v>0</v>
      </c>
      <c r="T212" s="187">
        <v>0.72471560000000002</v>
      </c>
      <c r="V212" s="187">
        <v>3.6784999999999999E-3</v>
      </c>
      <c r="X212" s="187">
        <v>0.366506</v>
      </c>
      <c r="Y212" s="187" t="s">
        <v>594</v>
      </c>
      <c r="Z212" s="187" t="s">
        <v>567</v>
      </c>
      <c r="AA212" s="187" t="s">
        <v>654</v>
      </c>
      <c r="AE212" s="187" t="s">
        <v>655</v>
      </c>
      <c r="AF212" s="187">
        <v>0</v>
      </c>
      <c r="AG212" s="187">
        <v>4116</v>
      </c>
    </row>
    <row r="213" spans="1:33" x14ac:dyDescent="0.2">
      <c r="A213" s="187" t="s">
        <v>111</v>
      </c>
      <c r="B213" s="187">
        <v>36</v>
      </c>
      <c r="C213" s="187" t="s">
        <v>105</v>
      </c>
      <c r="D213" s="187" t="s">
        <v>368</v>
      </c>
      <c r="E213" s="187">
        <v>0.74099999999999999</v>
      </c>
      <c r="G213" s="187">
        <v>2</v>
      </c>
      <c r="H213" s="187">
        <v>5687</v>
      </c>
      <c r="I213" s="187">
        <v>0</v>
      </c>
      <c r="L213" s="187">
        <v>25.7133441</v>
      </c>
      <c r="M213" s="187">
        <v>104.59699999999999</v>
      </c>
      <c r="Q213" s="187">
        <v>103.845</v>
      </c>
      <c r="R213" s="187">
        <v>1</v>
      </c>
      <c r="T213" s="187">
        <v>0.72464779999999995</v>
      </c>
      <c r="V213" s="187">
        <v>3.6782E-3</v>
      </c>
      <c r="X213" s="187">
        <v>0.36647200000000002</v>
      </c>
      <c r="Y213" s="187" t="s">
        <v>656</v>
      </c>
      <c r="Z213" s="187" t="s">
        <v>657</v>
      </c>
      <c r="AA213" s="187" t="s">
        <v>658</v>
      </c>
      <c r="AE213" s="187" t="s">
        <v>655</v>
      </c>
      <c r="AF213" s="187">
        <v>0</v>
      </c>
      <c r="AG213" s="187">
        <v>4121</v>
      </c>
    </row>
    <row r="214" spans="1:33" x14ac:dyDescent="0.2">
      <c r="A214" s="187" t="s">
        <v>111</v>
      </c>
      <c r="B214" s="187">
        <v>36</v>
      </c>
      <c r="C214" s="187" t="s">
        <v>105</v>
      </c>
      <c r="D214" s="187" t="s">
        <v>368</v>
      </c>
      <c r="E214" s="187">
        <v>0.74099999999999999</v>
      </c>
      <c r="F214" s="187" t="s">
        <v>430</v>
      </c>
      <c r="G214" s="187">
        <v>3</v>
      </c>
      <c r="H214" s="187">
        <v>2160</v>
      </c>
      <c r="I214" s="187">
        <v>30.645</v>
      </c>
      <c r="L214" s="187">
        <v>10.3570721</v>
      </c>
      <c r="M214" s="187">
        <v>41.600999999999999</v>
      </c>
      <c r="Q214" s="187">
        <v>41.292999999999999</v>
      </c>
      <c r="R214" s="187">
        <v>0</v>
      </c>
      <c r="T214" s="187">
        <v>0.74685460000000004</v>
      </c>
      <c r="V214" s="187">
        <v>3.7908999999999998E-3</v>
      </c>
      <c r="X214" s="187">
        <v>0.37766</v>
      </c>
      <c r="Y214" s="187" t="s">
        <v>594</v>
      </c>
      <c r="Z214" s="187" t="s">
        <v>541</v>
      </c>
      <c r="AA214" s="187" t="s">
        <v>659</v>
      </c>
      <c r="AE214" s="187" t="s">
        <v>655</v>
      </c>
      <c r="AF214" s="187">
        <v>0</v>
      </c>
      <c r="AG214" s="187">
        <v>1615</v>
      </c>
    </row>
    <row r="215" spans="1:33" x14ac:dyDescent="0.2">
      <c r="A215" s="187" t="s">
        <v>111</v>
      </c>
      <c r="B215" s="187">
        <v>36</v>
      </c>
      <c r="C215" s="187" t="s">
        <v>105</v>
      </c>
      <c r="D215" s="187" t="s">
        <v>368</v>
      </c>
      <c r="E215" s="187">
        <v>0.74099999999999999</v>
      </c>
      <c r="F215" s="187" t="s">
        <v>434</v>
      </c>
      <c r="G215" s="187">
        <v>4</v>
      </c>
      <c r="J215" s="187">
        <v>4823</v>
      </c>
      <c r="K215" s="187">
        <v>33.676000000000002</v>
      </c>
      <c r="L215" s="187">
        <v>92.528422300000003</v>
      </c>
      <c r="M215" s="187">
        <v>109.72</v>
      </c>
      <c r="P215" s="187">
        <v>107.96299999999999</v>
      </c>
      <c r="R215" s="187">
        <v>0</v>
      </c>
      <c r="S215" s="187">
        <v>1.2083075000000001</v>
      </c>
      <c r="U215" s="187">
        <v>1.15567E-2</v>
      </c>
      <c r="W215" s="187">
        <v>1.1424669999999999</v>
      </c>
      <c r="AB215" s="187" t="s">
        <v>470</v>
      </c>
      <c r="AC215" s="187" t="s">
        <v>471</v>
      </c>
      <c r="AD215" s="187" t="s">
        <v>470</v>
      </c>
      <c r="AE215" s="187" t="s">
        <v>655</v>
      </c>
      <c r="AF215" s="187">
        <v>78</v>
      </c>
    </row>
    <row r="216" spans="1:33" x14ac:dyDescent="0.2">
      <c r="A216" s="187" t="s">
        <v>111</v>
      </c>
      <c r="B216" s="187">
        <v>36</v>
      </c>
      <c r="C216" s="187" t="s">
        <v>105</v>
      </c>
      <c r="D216" s="187" t="s">
        <v>368</v>
      </c>
      <c r="E216" s="187">
        <v>0.74099999999999999</v>
      </c>
      <c r="G216" s="187">
        <v>5</v>
      </c>
      <c r="J216" s="187">
        <v>5345</v>
      </c>
      <c r="K216" s="187">
        <v>-39.799999999999997</v>
      </c>
      <c r="L216" s="187">
        <v>85.843732500000002</v>
      </c>
      <c r="M216" s="187">
        <v>99.936000000000007</v>
      </c>
      <c r="P216" s="187">
        <v>98.427999999999997</v>
      </c>
      <c r="R216" s="187">
        <v>1</v>
      </c>
      <c r="S216" s="187">
        <v>1.1266662000000001</v>
      </c>
      <c r="U216" s="187">
        <v>1.07352E-2</v>
      </c>
      <c r="W216" s="187">
        <v>1.0621210000000001</v>
      </c>
      <c r="AB216" s="187" t="s">
        <v>438</v>
      </c>
      <c r="AC216" s="187" t="s">
        <v>525</v>
      </c>
      <c r="AD216" s="187" t="s">
        <v>456</v>
      </c>
      <c r="AE216" s="187" t="s">
        <v>655</v>
      </c>
      <c r="AF216" s="187">
        <v>78</v>
      </c>
    </row>
    <row r="217" spans="1:33" x14ac:dyDescent="0.2">
      <c r="A217" s="187" t="s">
        <v>111</v>
      </c>
      <c r="B217" s="187">
        <v>36</v>
      </c>
      <c r="C217" s="187" t="s">
        <v>105</v>
      </c>
      <c r="D217" s="187" t="s">
        <v>368</v>
      </c>
      <c r="E217" s="187">
        <v>0.74099999999999999</v>
      </c>
      <c r="G217" s="187">
        <v>6</v>
      </c>
      <c r="J217" s="187">
        <v>5338</v>
      </c>
      <c r="K217" s="187">
        <v>-39.997</v>
      </c>
      <c r="L217" s="187">
        <v>85.861509299999994</v>
      </c>
      <c r="M217" s="187">
        <v>99.960999999999999</v>
      </c>
      <c r="P217" s="187">
        <v>98.453999999999994</v>
      </c>
      <c r="R217" s="187">
        <v>0</v>
      </c>
      <c r="S217" s="187">
        <v>1.1264444</v>
      </c>
      <c r="U217" s="187">
        <v>1.0732999999999999E-2</v>
      </c>
      <c r="W217" s="187">
        <v>1.0619050000000001</v>
      </c>
      <c r="AB217" s="187" t="s">
        <v>439</v>
      </c>
      <c r="AC217" s="187" t="s">
        <v>458</v>
      </c>
      <c r="AD217" s="187" t="s">
        <v>441</v>
      </c>
      <c r="AE217" s="187" t="s">
        <v>655</v>
      </c>
      <c r="AF217" s="187">
        <v>78</v>
      </c>
    </row>
    <row r="218" spans="1:33" x14ac:dyDescent="0.2">
      <c r="A218" s="187" t="s">
        <v>111</v>
      </c>
      <c r="B218" s="187">
        <v>37</v>
      </c>
      <c r="C218" s="187" t="s">
        <v>106</v>
      </c>
      <c r="D218" s="187" t="s">
        <v>368</v>
      </c>
      <c r="E218" s="187">
        <v>0.84499999999999997</v>
      </c>
      <c r="G218" s="187">
        <v>1</v>
      </c>
      <c r="H218" s="187">
        <v>5683</v>
      </c>
      <c r="I218" s="187">
        <v>9.5000000000000001E-2</v>
      </c>
      <c r="L218" s="187">
        <v>22.5414441</v>
      </c>
      <c r="M218" s="187">
        <v>104.563</v>
      </c>
      <c r="Q218" s="187">
        <v>103.81100000000001</v>
      </c>
      <c r="R218" s="187">
        <v>0</v>
      </c>
      <c r="T218" s="187">
        <v>0.72470540000000006</v>
      </c>
      <c r="V218" s="187">
        <v>3.6784999999999999E-3</v>
      </c>
      <c r="X218" s="187">
        <v>0.36650700000000003</v>
      </c>
      <c r="Y218" s="187" t="s">
        <v>540</v>
      </c>
      <c r="Z218" s="187" t="s">
        <v>558</v>
      </c>
      <c r="AA218" s="187" t="s">
        <v>660</v>
      </c>
      <c r="AE218" s="187" t="s">
        <v>661</v>
      </c>
      <c r="AF218" s="187">
        <v>0</v>
      </c>
      <c r="AG218" s="187">
        <v>4118</v>
      </c>
    </row>
    <row r="219" spans="1:33" x14ac:dyDescent="0.2">
      <c r="A219" s="187" t="s">
        <v>111</v>
      </c>
      <c r="B219" s="187">
        <v>37</v>
      </c>
      <c r="C219" s="187" t="s">
        <v>106</v>
      </c>
      <c r="D219" s="187" t="s">
        <v>368</v>
      </c>
      <c r="E219" s="187">
        <v>0.84499999999999997</v>
      </c>
      <c r="G219" s="187">
        <v>2</v>
      </c>
      <c r="H219" s="187">
        <v>5690</v>
      </c>
      <c r="I219" s="187">
        <v>0</v>
      </c>
      <c r="L219" s="187">
        <v>22.539121000000002</v>
      </c>
      <c r="M219" s="187">
        <v>104.55200000000001</v>
      </c>
      <c r="Q219" s="187">
        <v>103.8</v>
      </c>
      <c r="R219" s="187">
        <v>1</v>
      </c>
      <c r="T219" s="187">
        <v>0.72463650000000002</v>
      </c>
      <c r="V219" s="187">
        <v>3.6782E-3</v>
      </c>
      <c r="X219" s="187">
        <v>0.36647200000000002</v>
      </c>
      <c r="Y219" s="187" t="s">
        <v>656</v>
      </c>
      <c r="Z219" s="187" t="s">
        <v>657</v>
      </c>
      <c r="AA219" s="187" t="s">
        <v>662</v>
      </c>
      <c r="AE219" s="187" t="s">
        <v>661</v>
      </c>
      <c r="AF219" s="187">
        <v>0</v>
      </c>
      <c r="AG219" s="187">
        <v>4123</v>
      </c>
    </row>
    <row r="220" spans="1:33" x14ac:dyDescent="0.2">
      <c r="A220" s="187" t="s">
        <v>111</v>
      </c>
      <c r="B220" s="187">
        <v>37</v>
      </c>
      <c r="C220" s="187" t="s">
        <v>106</v>
      </c>
      <c r="D220" s="187" t="s">
        <v>368</v>
      </c>
      <c r="E220" s="187">
        <v>0.84499999999999997</v>
      </c>
      <c r="F220" s="187" t="s">
        <v>430</v>
      </c>
      <c r="G220" s="187">
        <v>3</v>
      </c>
      <c r="H220" s="187">
        <v>2457</v>
      </c>
      <c r="I220" s="187">
        <v>30.588999999999999</v>
      </c>
      <c r="L220" s="187">
        <v>10.3205817</v>
      </c>
      <c r="M220" s="187">
        <v>47.326999999999998</v>
      </c>
      <c r="Q220" s="187">
        <v>46.975999999999999</v>
      </c>
      <c r="R220" s="187">
        <v>0</v>
      </c>
      <c r="T220" s="187">
        <v>0.74680270000000004</v>
      </c>
      <c r="V220" s="187">
        <v>3.7907000000000001E-3</v>
      </c>
      <c r="X220" s="187">
        <v>0.37763999999999998</v>
      </c>
      <c r="Y220" s="187" t="s">
        <v>540</v>
      </c>
      <c r="Z220" s="187" t="s">
        <v>541</v>
      </c>
      <c r="AA220" s="187" t="s">
        <v>663</v>
      </c>
      <c r="AE220" s="187" t="s">
        <v>661</v>
      </c>
      <c r="AF220" s="187">
        <v>0</v>
      </c>
      <c r="AG220" s="187">
        <v>1836</v>
      </c>
    </row>
    <row r="221" spans="1:33" x14ac:dyDescent="0.2">
      <c r="A221" s="187" t="s">
        <v>111</v>
      </c>
      <c r="B221" s="187">
        <v>37</v>
      </c>
      <c r="C221" s="187" t="s">
        <v>106</v>
      </c>
      <c r="D221" s="187" t="s">
        <v>368</v>
      </c>
      <c r="E221" s="187">
        <v>0.84499999999999997</v>
      </c>
      <c r="F221" s="187" t="s">
        <v>434</v>
      </c>
      <c r="G221" s="187">
        <v>4</v>
      </c>
      <c r="J221" s="187">
        <v>5456</v>
      </c>
      <c r="K221" s="187">
        <v>33.698</v>
      </c>
      <c r="L221" s="187">
        <v>89.872652799999997</v>
      </c>
      <c r="M221" s="187">
        <v>125.215</v>
      </c>
      <c r="P221" s="187">
        <v>123.21</v>
      </c>
      <c r="R221" s="187">
        <v>0</v>
      </c>
      <c r="S221" s="187">
        <v>1.2082895</v>
      </c>
      <c r="U221" s="187">
        <v>1.1557E-2</v>
      </c>
      <c r="W221" s="187">
        <v>1.1424920000000001</v>
      </c>
      <c r="AB221" s="187" t="s">
        <v>470</v>
      </c>
      <c r="AC221" s="187" t="s">
        <v>471</v>
      </c>
      <c r="AD221" s="187" t="s">
        <v>470</v>
      </c>
      <c r="AE221" s="187" t="s">
        <v>661</v>
      </c>
      <c r="AF221" s="187">
        <v>78</v>
      </c>
    </row>
    <row r="222" spans="1:33" x14ac:dyDescent="0.2">
      <c r="A222" s="187" t="s">
        <v>111</v>
      </c>
      <c r="B222" s="187">
        <v>37</v>
      </c>
      <c r="C222" s="187" t="s">
        <v>106</v>
      </c>
      <c r="D222" s="187" t="s">
        <v>368</v>
      </c>
      <c r="E222" s="187">
        <v>0.84499999999999997</v>
      </c>
      <c r="G222" s="187">
        <v>5</v>
      </c>
      <c r="J222" s="187">
        <v>5340</v>
      </c>
      <c r="K222" s="187">
        <v>-39.799999999999997</v>
      </c>
      <c r="L222" s="187">
        <v>75.281278799999995</v>
      </c>
      <c r="M222" s="187">
        <v>99.94</v>
      </c>
      <c r="P222" s="187">
        <v>98.433000000000007</v>
      </c>
      <c r="R222" s="187">
        <v>1</v>
      </c>
      <c r="S222" s="187">
        <v>1.1266574</v>
      </c>
      <c r="U222" s="187">
        <v>1.07352E-2</v>
      </c>
      <c r="W222" s="187">
        <v>1.0621210000000001</v>
      </c>
      <c r="AB222" s="187" t="s">
        <v>483</v>
      </c>
      <c r="AC222" s="187" t="s">
        <v>484</v>
      </c>
      <c r="AD222" s="187" t="s">
        <v>525</v>
      </c>
      <c r="AE222" s="187" t="s">
        <v>661</v>
      </c>
      <c r="AF222" s="187">
        <v>78</v>
      </c>
    </row>
    <row r="223" spans="1:33" x14ac:dyDescent="0.2">
      <c r="A223" s="187" t="s">
        <v>111</v>
      </c>
      <c r="B223" s="187">
        <v>37</v>
      </c>
      <c r="C223" s="187" t="s">
        <v>106</v>
      </c>
      <c r="D223" s="187" t="s">
        <v>368</v>
      </c>
      <c r="E223" s="187">
        <v>0.84499999999999997</v>
      </c>
      <c r="G223" s="187">
        <v>6</v>
      </c>
      <c r="J223" s="187">
        <v>5330</v>
      </c>
      <c r="K223" s="187">
        <v>-40.018000000000001</v>
      </c>
      <c r="L223" s="187">
        <v>75.266121200000001</v>
      </c>
      <c r="M223" s="187">
        <v>99.915999999999997</v>
      </c>
      <c r="P223" s="187">
        <v>98.409000000000006</v>
      </c>
      <c r="R223" s="187">
        <v>0</v>
      </c>
      <c r="S223" s="187">
        <v>1.1264102</v>
      </c>
      <c r="U223" s="187">
        <v>1.0732800000000001E-2</v>
      </c>
      <c r="W223" s="187">
        <v>1.061882</v>
      </c>
      <c r="AB223" s="187" t="s">
        <v>457</v>
      </c>
      <c r="AC223" s="187" t="s">
        <v>441</v>
      </c>
      <c r="AD223" s="187" t="s">
        <v>510</v>
      </c>
      <c r="AE223" s="187" t="s">
        <v>661</v>
      </c>
      <c r="AF223" s="187">
        <v>78</v>
      </c>
    </row>
    <row r="224" spans="1:33" x14ac:dyDescent="0.2">
      <c r="A224" s="187" t="s">
        <v>111</v>
      </c>
      <c r="B224" s="187">
        <v>38</v>
      </c>
      <c r="C224" s="187" t="s">
        <v>114</v>
      </c>
      <c r="D224" s="187" t="s">
        <v>140</v>
      </c>
      <c r="E224" s="187">
        <v>0.70699999999999996</v>
      </c>
      <c r="G224" s="187">
        <v>1</v>
      </c>
      <c r="H224" s="187">
        <v>5677</v>
      </c>
      <c r="I224" s="187">
        <v>8.1000000000000003E-2</v>
      </c>
      <c r="L224" s="187">
        <v>26.885862599999999</v>
      </c>
      <c r="M224" s="187">
        <v>104.343</v>
      </c>
      <c r="Q224" s="187">
        <v>103.592</v>
      </c>
      <c r="R224" s="187">
        <v>0</v>
      </c>
      <c r="T224" s="187">
        <v>0.72472040000000004</v>
      </c>
      <c r="V224" s="187">
        <v>3.6784999999999999E-3</v>
      </c>
      <c r="X224" s="187">
        <v>0.36650100000000002</v>
      </c>
      <c r="Y224" s="187" t="s">
        <v>594</v>
      </c>
      <c r="Z224" s="187" t="s">
        <v>567</v>
      </c>
      <c r="AA224" s="187" t="s">
        <v>664</v>
      </c>
      <c r="AE224" s="187" t="s">
        <v>665</v>
      </c>
      <c r="AF224" s="187">
        <v>0</v>
      </c>
      <c r="AG224" s="187">
        <v>4114</v>
      </c>
    </row>
    <row r="225" spans="1:33" x14ac:dyDescent="0.2">
      <c r="A225" s="187" t="s">
        <v>111</v>
      </c>
      <c r="B225" s="187">
        <v>38</v>
      </c>
      <c r="C225" s="187" t="s">
        <v>114</v>
      </c>
      <c r="D225" s="187" t="s">
        <v>140</v>
      </c>
      <c r="E225" s="187">
        <v>0.70699999999999996</v>
      </c>
      <c r="G225" s="187">
        <v>2</v>
      </c>
      <c r="H225" s="187">
        <v>5691</v>
      </c>
      <c r="I225" s="187">
        <v>0</v>
      </c>
      <c r="L225" s="187">
        <v>26.9426819</v>
      </c>
      <c r="M225" s="187">
        <v>104.568</v>
      </c>
      <c r="Q225" s="187">
        <v>103.816</v>
      </c>
      <c r="R225" s="187">
        <v>1</v>
      </c>
      <c r="T225" s="187">
        <v>0.72466200000000003</v>
      </c>
      <c r="V225" s="187">
        <v>3.6782E-3</v>
      </c>
      <c r="X225" s="187">
        <v>0.36647200000000002</v>
      </c>
      <c r="Y225" s="187" t="s">
        <v>656</v>
      </c>
      <c r="Z225" s="187" t="s">
        <v>551</v>
      </c>
      <c r="AA225" s="187" t="s">
        <v>666</v>
      </c>
      <c r="AE225" s="187" t="s">
        <v>665</v>
      </c>
      <c r="AF225" s="187">
        <v>0</v>
      </c>
      <c r="AG225" s="187">
        <v>4124</v>
      </c>
    </row>
    <row r="226" spans="1:33" x14ac:dyDescent="0.2">
      <c r="A226" s="187" t="s">
        <v>111</v>
      </c>
      <c r="B226" s="187">
        <v>38</v>
      </c>
      <c r="C226" s="187" t="s">
        <v>114</v>
      </c>
      <c r="D226" s="187" t="s">
        <v>140</v>
      </c>
      <c r="E226" s="187">
        <v>0.70699999999999996</v>
      </c>
      <c r="F226" s="187" t="s">
        <v>430</v>
      </c>
      <c r="G226" s="187">
        <v>3</v>
      </c>
      <c r="H226" s="187">
        <v>2624</v>
      </c>
      <c r="I226" s="187">
        <v>9.4</v>
      </c>
      <c r="L226" s="187">
        <v>13.059127200000001</v>
      </c>
      <c r="M226" s="187">
        <v>50.133000000000003</v>
      </c>
      <c r="Q226" s="187">
        <v>49.768999999999998</v>
      </c>
      <c r="R226" s="187">
        <v>0</v>
      </c>
      <c r="T226" s="187">
        <v>0.73147340000000005</v>
      </c>
      <c r="V226" s="187">
        <v>3.7128E-3</v>
      </c>
      <c r="X226" s="187">
        <v>0.36990400000000001</v>
      </c>
      <c r="Y226" s="187" t="s">
        <v>594</v>
      </c>
      <c r="Z226" s="187" t="s">
        <v>544</v>
      </c>
      <c r="AA226" s="187" t="s">
        <v>667</v>
      </c>
      <c r="AE226" s="187" t="s">
        <v>665</v>
      </c>
      <c r="AF226" s="187">
        <v>0</v>
      </c>
      <c r="AG226" s="187">
        <v>1921</v>
      </c>
    </row>
    <row r="227" spans="1:33" x14ac:dyDescent="0.2">
      <c r="A227" s="187" t="s">
        <v>111</v>
      </c>
      <c r="B227" s="187">
        <v>38</v>
      </c>
      <c r="C227" s="187" t="s">
        <v>114</v>
      </c>
      <c r="D227" s="187" t="s">
        <v>140</v>
      </c>
      <c r="E227" s="187">
        <v>0.70699999999999996</v>
      </c>
      <c r="F227" s="187" t="s">
        <v>434</v>
      </c>
      <c r="G227" s="187">
        <v>4</v>
      </c>
      <c r="J227" s="187">
        <v>5239</v>
      </c>
      <c r="K227" s="187">
        <v>-8.532</v>
      </c>
      <c r="L227" s="187">
        <v>103.3666867</v>
      </c>
      <c r="M227" s="187">
        <v>119.06100000000001</v>
      </c>
      <c r="P227" s="187">
        <v>117.208</v>
      </c>
      <c r="R227" s="187">
        <v>0</v>
      </c>
      <c r="S227" s="187">
        <v>1.1622003000000001</v>
      </c>
      <c r="U227" s="187">
        <v>1.1084800000000001E-2</v>
      </c>
      <c r="W227" s="187">
        <v>1.0963290000000001</v>
      </c>
      <c r="AB227" s="187" t="s">
        <v>470</v>
      </c>
      <c r="AC227" s="187" t="s">
        <v>518</v>
      </c>
      <c r="AD227" s="187" t="s">
        <v>470</v>
      </c>
      <c r="AE227" s="187" t="s">
        <v>665</v>
      </c>
      <c r="AF227" s="187">
        <v>78</v>
      </c>
    </row>
    <row r="228" spans="1:33" x14ac:dyDescent="0.2">
      <c r="A228" s="187" t="s">
        <v>111</v>
      </c>
      <c r="B228" s="187">
        <v>38</v>
      </c>
      <c r="C228" s="187" t="s">
        <v>114</v>
      </c>
      <c r="D228" s="187" t="s">
        <v>140</v>
      </c>
      <c r="E228" s="187">
        <v>0.70699999999999996</v>
      </c>
      <c r="G228" s="187">
        <v>5</v>
      </c>
      <c r="J228" s="187">
        <v>5334</v>
      </c>
      <c r="K228" s="187">
        <v>-39.799999999999997</v>
      </c>
      <c r="L228" s="187">
        <v>89.961743900000002</v>
      </c>
      <c r="M228" s="187">
        <v>99.921999999999997</v>
      </c>
      <c r="P228" s="187">
        <v>98.415000000000006</v>
      </c>
      <c r="R228" s="187">
        <v>1</v>
      </c>
      <c r="S228" s="187">
        <v>1.1266597</v>
      </c>
      <c r="U228" s="187">
        <v>1.07352E-2</v>
      </c>
      <c r="W228" s="187">
        <v>1.0621210000000001</v>
      </c>
      <c r="AB228" s="187" t="s">
        <v>456</v>
      </c>
      <c r="AC228" s="187" t="s">
        <v>484</v>
      </c>
      <c r="AD228" s="187" t="s">
        <v>483</v>
      </c>
      <c r="AE228" s="187" t="s">
        <v>665</v>
      </c>
      <c r="AF228" s="187">
        <v>78</v>
      </c>
    </row>
    <row r="229" spans="1:33" x14ac:dyDescent="0.2">
      <c r="A229" s="187" t="s">
        <v>111</v>
      </c>
      <c r="B229" s="187">
        <v>38</v>
      </c>
      <c r="C229" s="187" t="s">
        <v>114</v>
      </c>
      <c r="D229" s="187" t="s">
        <v>140</v>
      </c>
      <c r="E229" s="187">
        <v>0.70699999999999996</v>
      </c>
      <c r="G229" s="187">
        <v>6</v>
      </c>
      <c r="J229" s="187">
        <v>5332</v>
      </c>
      <c r="K229" s="187">
        <v>-39.999000000000002</v>
      </c>
      <c r="L229" s="187">
        <v>89.957511100000005</v>
      </c>
      <c r="M229" s="187">
        <v>99.915999999999997</v>
      </c>
      <c r="P229" s="187">
        <v>98.409000000000006</v>
      </c>
      <c r="R229" s="187">
        <v>0</v>
      </c>
      <c r="S229" s="187">
        <v>1.1264353</v>
      </c>
      <c r="U229" s="187">
        <v>1.0732999999999999E-2</v>
      </c>
      <c r="W229" s="187">
        <v>1.061903</v>
      </c>
      <c r="AB229" s="187" t="s">
        <v>457</v>
      </c>
      <c r="AC229" s="187" t="s">
        <v>458</v>
      </c>
      <c r="AD229" s="187" t="s">
        <v>459</v>
      </c>
      <c r="AE229" s="187" t="s">
        <v>665</v>
      </c>
      <c r="AF229" s="187">
        <v>78</v>
      </c>
    </row>
    <row r="230" spans="1:33" x14ac:dyDescent="0.2">
      <c r="A230" s="187" t="s">
        <v>111</v>
      </c>
      <c r="B230" s="187">
        <v>39</v>
      </c>
      <c r="C230" s="187" t="s">
        <v>393</v>
      </c>
      <c r="D230" s="187" t="s">
        <v>140</v>
      </c>
      <c r="E230" s="187">
        <v>0.755</v>
      </c>
      <c r="G230" s="187">
        <v>1</v>
      </c>
      <c r="H230" s="187">
        <v>5675</v>
      </c>
      <c r="I230" s="187">
        <v>0.10199999999999999</v>
      </c>
      <c r="L230" s="187">
        <v>25.180570500000002</v>
      </c>
      <c r="M230" s="187">
        <v>104.36</v>
      </c>
      <c r="Q230" s="187">
        <v>103.60899999999999</v>
      </c>
      <c r="R230" s="187">
        <v>0</v>
      </c>
      <c r="T230" s="187">
        <v>0.72472700000000001</v>
      </c>
      <c r="V230" s="187">
        <v>3.6786000000000002E-3</v>
      </c>
      <c r="X230" s="187">
        <v>0.36650899999999997</v>
      </c>
      <c r="Y230" s="187" t="s">
        <v>594</v>
      </c>
      <c r="Z230" s="187" t="s">
        <v>567</v>
      </c>
      <c r="AA230" s="187" t="s">
        <v>523</v>
      </c>
      <c r="AE230" s="187" t="s">
        <v>668</v>
      </c>
      <c r="AF230" s="187">
        <v>0</v>
      </c>
      <c r="AG230" s="187">
        <v>4113</v>
      </c>
    </row>
    <row r="231" spans="1:33" x14ac:dyDescent="0.2">
      <c r="A231" s="187" t="s">
        <v>111</v>
      </c>
      <c r="B231" s="187">
        <v>39</v>
      </c>
      <c r="C231" s="187" t="s">
        <v>393</v>
      </c>
      <c r="D231" s="187" t="s">
        <v>140</v>
      </c>
      <c r="E231" s="187">
        <v>0.755</v>
      </c>
      <c r="G231" s="187">
        <v>2</v>
      </c>
      <c r="H231" s="187">
        <v>5692</v>
      </c>
      <c r="I231" s="187">
        <v>0</v>
      </c>
      <c r="L231" s="187">
        <v>25.187793500000002</v>
      </c>
      <c r="M231" s="187">
        <v>104.39100000000001</v>
      </c>
      <c r="Q231" s="187">
        <v>103.64</v>
      </c>
      <c r="R231" s="187">
        <v>1</v>
      </c>
      <c r="T231" s="187">
        <v>0.7246532</v>
      </c>
      <c r="V231" s="187">
        <v>3.6782E-3</v>
      </c>
      <c r="X231" s="187">
        <v>0.36647200000000002</v>
      </c>
      <c r="Y231" s="187" t="s">
        <v>656</v>
      </c>
      <c r="Z231" s="187" t="s">
        <v>551</v>
      </c>
      <c r="AA231" s="187" t="s">
        <v>669</v>
      </c>
      <c r="AE231" s="187" t="s">
        <v>668</v>
      </c>
      <c r="AF231" s="187">
        <v>0</v>
      </c>
      <c r="AG231" s="187">
        <v>4125</v>
      </c>
    </row>
    <row r="232" spans="1:33" x14ac:dyDescent="0.2">
      <c r="A232" s="187" t="s">
        <v>111</v>
      </c>
      <c r="B232" s="187">
        <v>39</v>
      </c>
      <c r="C232" s="187" t="s">
        <v>393</v>
      </c>
      <c r="D232" s="187" t="s">
        <v>140</v>
      </c>
      <c r="E232" s="187">
        <v>0.755</v>
      </c>
      <c r="G232" s="187">
        <v>3</v>
      </c>
      <c r="J232" s="187">
        <v>5337</v>
      </c>
      <c r="K232" s="187">
        <v>-39.799999999999997</v>
      </c>
      <c r="L232" s="187">
        <v>84.142401500000005</v>
      </c>
      <c r="M232" s="187">
        <v>99.775999999999996</v>
      </c>
      <c r="P232" s="187">
        <v>98.271000000000001</v>
      </c>
      <c r="R232" s="187">
        <v>1</v>
      </c>
      <c r="S232" s="187">
        <v>1.1269183</v>
      </c>
      <c r="U232" s="187">
        <v>1.07352E-2</v>
      </c>
      <c r="W232" s="187">
        <v>1.0621210000000001</v>
      </c>
      <c r="AB232" s="187" t="s">
        <v>453</v>
      </c>
      <c r="AC232" s="187" t="s">
        <v>454</v>
      </c>
      <c r="AD232" s="187" t="s">
        <v>670</v>
      </c>
      <c r="AE232" s="187" t="s">
        <v>668</v>
      </c>
      <c r="AF232" s="187">
        <v>78</v>
      </c>
    </row>
    <row r="233" spans="1:33" x14ac:dyDescent="0.2">
      <c r="A233" s="187" t="s">
        <v>111</v>
      </c>
      <c r="B233" s="187">
        <v>39</v>
      </c>
      <c r="C233" s="187" t="s">
        <v>393</v>
      </c>
      <c r="D233" s="187" t="s">
        <v>140</v>
      </c>
      <c r="E233" s="187">
        <v>0.755</v>
      </c>
      <c r="G233" s="187">
        <v>4</v>
      </c>
      <c r="J233" s="187">
        <v>5325</v>
      </c>
      <c r="K233" s="187">
        <v>-40.118000000000002</v>
      </c>
      <c r="L233" s="187">
        <v>84.213048400000005</v>
      </c>
      <c r="M233" s="187">
        <v>99.879000000000005</v>
      </c>
      <c r="P233" s="187">
        <v>98.373000000000005</v>
      </c>
      <c r="R233" s="187">
        <v>0</v>
      </c>
      <c r="S233" s="187">
        <v>1.1265609999999999</v>
      </c>
      <c r="U233" s="187">
        <v>1.07317E-2</v>
      </c>
      <c r="W233" s="187">
        <v>1.0617719999999999</v>
      </c>
      <c r="AB233" s="187" t="s">
        <v>483</v>
      </c>
      <c r="AC233" s="187" t="s">
        <v>484</v>
      </c>
      <c r="AD233" s="187" t="s">
        <v>484</v>
      </c>
      <c r="AE233" s="187" t="s">
        <v>668</v>
      </c>
      <c r="AF233" s="187">
        <v>78</v>
      </c>
    </row>
    <row r="234" spans="1:33" x14ac:dyDescent="0.2">
      <c r="A234" s="187" t="s">
        <v>111</v>
      </c>
      <c r="B234" s="187">
        <v>40</v>
      </c>
      <c r="C234" s="187" t="s">
        <v>187</v>
      </c>
      <c r="D234" s="187" t="s">
        <v>188</v>
      </c>
      <c r="E234" s="187">
        <v>0.82199999999999995</v>
      </c>
      <c r="G234" s="187">
        <v>1</v>
      </c>
      <c r="H234" s="187">
        <v>5673</v>
      </c>
      <c r="I234" s="187">
        <v>0.115</v>
      </c>
      <c r="L234" s="187">
        <v>23.128025999999998</v>
      </c>
      <c r="M234" s="187">
        <v>104.36</v>
      </c>
      <c r="Q234" s="187">
        <v>103.60899999999999</v>
      </c>
      <c r="R234" s="187">
        <v>0</v>
      </c>
      <c r="T234" s="187">
        <v>0.72473330000000002</v>
      </c>
      <c r="V234" s="187">
        <v>3.6786000000000002E-3</v>
      </c>
      <c r="X234" s="187">
        <v>0.36651400000000001</v>
      </c>
      <c r="Y234" s="187" t="s">
        <v>656</v>
      </c>
      <c r="Z234" s="187" t="s">
        <v>671</v>
      </c>
      <c r="AA234" s="187" t="s">
        <v>672</v>
      </c>
      <c r="AE234" s="187" t="s">
        <v>673</v>
      </c>
      <c r="AF234" s="187">
        <v>0</v>
      </c>
      <c r="AG234" s="187">
        <v>4111</v>
      </c>
    </row>
    <row r="235" spans="1:33" x14ac:dyDescent="0.2">
      <c r="A235" s="187" t="s">
        <v>111</v>
      </c>
      <c r="B235" s="187">
        <v>40</v>
      </c>
      <c r="C235" s="187" t="s">
        <v>187</v>
      </c>
      <c r="D235" s="187" t="s">
        <v>188</v>
      </c>
      <c r="E235" s="187">
        <v>0.82199999999999995</v>
      </c>
      <c r="G235" s="187">
        <v>2</v>
      </c>
      <c r="H235" s="187">
        <v>5681</v>
      </c>
      <c r="I235" s="187">
        <v>0</v>
      </c>
      <c r="L235" s="187">
        <v>23.135946300000001</v>
      </c>
      <c r="M235" s="187">
        <v>104.396</v>
      </c>
      <c r="Q235" s="187">
        <v>103.645</v>
      </c>
      <c r="R235" s="187">
        <v>1</v>
      </c>
      <c r="T235" s="187">
        <v>0.72464980000000001</v>
      </c>
      <c r="V235" s="187">
        <v>3.6782E-3</v>
      </c>
      <c r="X235" s="187">
        <v>0.36647200000000002</v>
      </c>
      <c r="Y235" s="187" t="s">
        <v>674</v>
      </c>
      <c r="Z235" s="187" t="s">
        <v>675</v>
      </c>
      <c r="AA235" s="187" t="s">
        <v>676</v>
      </c>
      <c r="AE235" s="187" t="s">
        <v>673</v>
      </c>
      <c r="AF235" s="187">
        <v>0</v>
      </c>
      <c r="AG235" s="187">
        <v>4116</v>
      </c>
    </row>
    <row r="236" spans="1:33" x14ac:dyDescent="0.2">
      <c r="A236" s="187" t="s">
        <v>111</v>
      </c>
      <c r="B236" s="187">
        <v>40</v>
      </c>
      <c r="C236" s="187" t="s">
        <v>187</v>
      </c>
      <c r="D236" s="187" t="s">
        <v>188</v>
      </c>
      <c r="E236" s="187">
        <v>0.82199999999999995</v>
      </c>
      <c r="F236" s="187" t="s">
        <v>430</v>
      </c>
      <c r="G236" s="187">
        <v>3</v>
      </c>
      <c r="H236" s="187">
        <v>3064</v>
      </c>
      <c r="I236" s="187">
        <v>14.074</v>
      </c>
      <c r="L236" s="187">
        <v>13.088046800000001</v>
      </c>
      <c r="M236" s="187">
        <v>58.515000000000001</v>
      </c>
      <c r="Q236" s="187">
        <v>58.088000000000001</v>
      </c>
      <c r="R236" s="187">
        <v>0</v>
      </c>
      <c r="T236" s="187">
        <v>0.73484879999999997</v>
      </c>
      <c r="V236" s="187">
        <v>3.7299999999999998E-3</v>
      </c>
      <c r="X236" s="187">
        <v>0.37161100000000002</v>
      </c>
      <c r="Y236" s="187" t="s">
        <v>651</v>
      </c>
      <c r="Z236" s="187" t="s">
        <v>671</v>
      </c>
      <c r="AA236" s="187" t="s">
        <v>677</v>
      </c>
      <c r="AE236" s="187" t="s">
        <v>673</v>
      </c>
      <c r="AF236" s="187">
        <v>0</v>
      </c>
      <c r="AG236" s="187">
        <v>2253</v>
      </c>
    </row>
    <row r="237" spans="1:33" x14ac:dyDescent="0.2">
      <c r="A237" s="187" t="s">
        <v>111</v>
      </c>
      <c r="B237" s="187">
        <v>40</v>
      </c>
      <c r="C237" s="187" t="s">
        <v>187</v>
      </c>
      <c r="D237" s="187" t="s">
        <v>188</v>
      </c>
      <c r="E237" s="187">
        <v>0.82199999999999995</v>
      </c>
      <c r="F237" s="187" t="s">
        <v>434</v>
      </c>
      <c r="G237" s="187">
        <v>4</v>
      </c>
      <c r="J237" s="187">
        <v>5988</v>
      </c>
      <c r="K237" s="187">
        <v>-22.425000000000001</v>
      </c>
      <c r="L237" s="187">
        <v>99.185783200000003</v>
      </c>
      <c r="M237" s="187">
        <v>137.834</v>
      </c>
      <c r="P237" s="187">
        <v>135.709</v>
      </c>
      <c r="R237" s="187">
        <v>0</v>
      </c>
      <c r="S237" s="187">
        <v>1.1471051999999999</v>
      </c>
      <c r="U237" s="187">
        <v>1.09295E-2</v>
      </c>
      <c r="W237" s="187">
        <v>1.081132</v>
      </c>
      <c r="AB237" s="187" t="s">
        <v>454</v>
      </c>
      <c r="AC237" s="187" t="s">
        <v>470</v>
      </c>
      <c r="AD237" s="187" t="s">
        <v>453</v>
      </c>
      <c r="AE237" s="187" t="s">
        <v>673</v>
      </c>
      <c r="AF237" s="187">
        <v>78</v>
      </c>
    </row>
    <row r="238" spans="1:33" x14ac:dyDescent="0.2">
      <c r="A238" s="187" t="s">
        <v>111</v>
      </c>
      <c r="B238" s="187">
        <v>40</v>
      </c>
      <c r="C238" s="187" t="s">
        <v>187</v>
      </c>
      <c r="D238" s="187" t="s">
        <v>188</v>
      </c>
      <c r="E238" s="187">
        <v>0.82199999999999995</v>
      </c>
      <c r="G238" s="187">
        <v>5</v>
      </c>
      <c r="J238" s="187">
        <v>5338</v>
      </c>
      <c r="K238" s="187">
        <v>-39.799999999999997</v>
      </c>
      <c r="L238" s="187">
        <v>77.309181800000005</v>
      </c>
      <c r="M238" s="187">
        <v>99.816000000000003</v>
      </c>
      <c r="P238" s="187">
        <v>98.31</v>
      </c>
      <c r="R238" s="187">
        <v>1</v>
      </c>
      <c r="S238" s="187">
        <v>1.1267191000000001</v>
      </c>
      <c r="U238" s="187">
        <v>1.07352E-2</v>
      </c>
      <c r="W238" s="187">
        <v>1.0621210000000001</v>
      </c>
      <c r="AB238" s="187" t="s">
        <v>483</v>
      </c>
      <c r="AC238" s="187" t="s">
        <v>473</v>
      </c>
      <c r="AD238" s="187" t="s">
        <v>484</v>
      </c>
      <c r="AE238" s="187" t="s">
        <v>673</v>
      </c>
      <c r="AF238" s="187">
        <v>78</v>
      </c>
    </row>
    <row r="239" spans="1:33" x14ac:dyDescent="0.2">
      <c r="A239" s="187" t="s">
        <v>111</v>
      </c>
      <c r="B239" s="187">
        <v>40</v>
      </c>
      <c r="C239" s="187" t="s">
        <v>187</v>
      </c>
      <c r="D239" s="187" t="s">
        <v>188</v>
      </c>
      <c r="E239" s="187">
        <v>0.82199999999999995</v>
      </c>
      <c r="G239" s="187">
        <v>6</v>
      </c>
      <c r="J239" s="187">
        <v>5329</v>
      </c>
      <c r="K239" s="187">
        <v>-39.993000000000002</v>
      </c>
      <c r="L239" s="187">
        <v>77.329755399999996</v>
      </c>
      <c r="M239" s="187">
        <v>99.847999999999999</v>
      </c>
      <c r="P239" s="187">
        <v>98.343000000000004</v>
      </c>
      <c r="R239" s="187">
        <v>0</v>
      </c>
      <c r="S239" s="187">
        <v>1.126501</v>
      </c>
      <c r="U239" s="187">
        <v>1.0733100000000001E-2</v>
      </c>
      <c r="W239" s="187">
        <v>1.061909</v>
      </c>
      <c r="AB239" s="187" t="s">
        <v>485</v>
      </c>
      <c r="AC239" s="187" t="s">
        <v>441</v>
      </c>
      <c r="AD239" s="187" t="s">
        <v>510</v>
      </c>
      <c r="AE239" s="187" t="s">
        <v>673</v>
      </c>
      <c r="AF239" s="187">
        <v>78</v>
      </c>
    </row>
    <row r="240" spans="1:33" x14ac:dyDescent="0.2">
      <c r="A240" s="187" t="s">
        <v>111</v>
      </c>
      <c r="B240" s="187">
        <v>41</v>
      </c>
      <c r="C240" s="187" t="s">
        <v>189</v>
      </c>
      <c r="D240" s="187" t="s">
        <v>190</v>
      </c>
      <c r="E240" s="187">
        <v>0.82399999999999995</v>
      </c>
      <c r="G240" s="187">
        <v>1</v>
      </c>
      <c r="H240" s="187">
        <v>5669</v>
      </c>
      <c r="I240" s="187">
        <v>0.107</v>
      </c>
      <c r="L240" s="187">
        <v>23.037216399999998</v>
      </c>
      <c r="M240" s="187">
        <v>104.199</v>
      </c>
      <c r="Q240" s="187">
        <v>103.45</v>
      </c>
      <c r="R240" s="187">
        <v>0</v>
      </c>
      <c r="T240" s="187">
        <v>0.72474810000000001</v>
      </c>
      <c r="V240" s="187">
        <v>3.6786000000000002E-3</v>
      </c>
      <c r="X240" s="187">
        <v>0.36651099999999998</v>
      </c>
      <c r="Y240" s="187" t="s">
        <v>594</v>
      </c>
      <c r="Z240" s="187" t="s">
        <v>567</v>
      </c>
      <c r="AA240" s="187" t="s">
        <v>678</v>
      </c>
      <c r="AE240" s="187" t="s">
        <v>679</v>
      </c>
      <c r="AF240" s="187">
        <v>0</v>
      </c>
      <c r="AG240" s="187">
        <v>4108</v>
      </c>
    </row>
    <row r="241" spans="1:33" x14ac:dyDescent="0.2">
      <c r="A241" s="187" t="s">
        <v>111</v>
      </c>
      <c r="B241" s="187">
        <v>41</v>
      </c>
      <c r="C241" s="187" t="s">
        <v>189</v>
      </c>
      <c r="D241" s="187" t="s">
        <v>190</v>
      </c>
      <c r="E241" s="187">
        <v>0.82399999999999995</v>
      </c>
      <c r="G241" s="187">
        <v>2</v>
      </c>
      <c r="H241" s="187">
        <v>5677</v>
      </c>
      <c r="I241" s="187">
        <v>0</v>
      </c>
      <c r="L241" s="187">
        <v>23.109477600000002</v>
      </c>
      <c r="M241" s="187">
        <v>104.533</v>
      </c>
      <c r="Q241" s="187">
        <v>103.78100000000001</v>
      </c>
      <c r="R241" s="187">
        <v>1</v>
      </c>
      <c r="T241" s="187">
        <v>0.7246705</v>
      </c>
      <c r="V241" s="187">
        <v>3.6782E-3</v>
      </c>
      <c r="X241" s="187">
        <v>0.36647200000000002</v>
      </c>
      <c r="Y241" s="187" t="s">
        <v>656</v>
      </c>
      <c r="Z241" s="187" t="s">
        <v>657</v>
      </c>
      <c r="AA241" s="187" t="s">
        <v>680</v>
      </c>
      <c r="AE241" s="187" t="s">
        <v>679</v>
      </c>
      <c r="AF241" s="187">
        <v>0</v>
      </c>
      <c r="AG241" s="187">
        <v>4113</v>
      </c>
    </row>
    <row r="242" spans="1:33" x14ac:dyDescent="0.2">
      <c r="A242" s="187" t="s">
        <v>111</v>
      </c>
      <c r="B242" s="187">
        <v>41</v>
      </c>
      <c r="C242" s="187" t="s">
        <v>189</v>
      </c>
      <c r="D242" s="187" t="s">
        <v>190</v>
      </c>
      <c r="E242" s="187">
        <v>0.82399999999999995</v>
      </c>
      <c r="F242" s="187" t="s">
        <v>430</v>
      </c>
      <c r="G242" s="187">
        <v>3</v>
      </c>
      <c r="H242" s="187">
        <v>3166</v>
      </c>
      <c r="I242" s="187">
        <v>13.725</v>
      </c>
      <c r="L242" s="187">
        <v>13.452631999999999</v>
      </c>
      <c r="M242" s="187">
        <v>60.313000000000002</v>
      </c>
      <c r="Q242" s="187">
        <v>59.872999999999998</v>
      </c>
      <c r="R242" s="187">
        <v>0</v>
      </c>
      <c r="T242" s="187">
        <v>0.73461679999999996</v>
      </c>
      <c r="V242" s="187">
        <v>3.7287000000000002E-3</v>
      </c>
      <c r="X242" s="187">
        <v>0.37148300000000001</v>
      </c>
      <c r="Y242" s="187" t="s">
        <v>540</v>
      </c>
      <c r="Z242" s="187" t="s">
        <v>544</v>
      </c>
      <c r="AA242" s="187" t="s">
        <v>681</v>
      </c>
      <c r="AE242" s="187" t="s">
        <v>679</v>
      </c>
      <c r="AF242" s="187">
        <v>0</v>
      </c>
      <c r="AG242" s="187">
        <v>2328</v>
      </c>
    </row>
    <row r="243" spans="1:33" x14ac:dyDescent="0.2">
      <c r="A243" s="187" t="s">
        <v>111</v>
      </c>
      <c r="B243" s="187">
        <v>41</v>
      </c>
      <c r="C243" s="187" t="s">
        <v>189</v>
      </c>
      <c r="D243" s="187" t="s">
        <v>190</v>
      </c>
      <c r="E243" s="187">
        <v>0.82399999999999995</v>
      </c>
      <c r="F243" s="187" t="s">
        <v>434</v>
      </c>
      <c r="G243" s="187">
        <v>4</v>
      </c>
      <c r="J243" s="187">
        <v>6123</v>
      </c>
      <c r="K243" s="187">
        <v>-22.495000000000001</v>
      </c>
      <c r="L243" s="187">
        <v>100.2251107</v>
      </c>
      <c r="M243" s="187">
        <v>140.31700000000001</v>
      </c>
      <c r="P243" s="187">
        <v>138.15299999999999</v>
      </c>
      <c r="R243" s="187">
        <v>0</v>
      </c>
      <c r="S243" s="187">
        <v>1.1470378999999999</v>
      </c>
      <c r="U243" s="187">
        <v>1.09287E-2</v>
      </c>
      <c r="W243" s="187">
        <v>1.081056</v>
      </c>
      <c r="AB243" s="187" t="s">
        <v>470</v>
      </c>
      <c r="AC243" s="187" t="s">
        <v>518</v>
      </c>
      <c r="AD243" s="187" t="s">
        <v>470</v>
      </c>
      <c r="AE243" s="187" t="s">
        <v>679</v>
      </c>
      <c r="AF243" s="187">
        <v>78</v>
      </c>
    </row>
    <row r="244" spans="1:33" x14ac:dyDescent="0.2">
      <c r="A244" s="187" t="s">
        <v>111</v>
      </c>
      <c r="B244" s="187">
        <v>41</v>
      </c>
      <c r="C244" s="187" t="s">
        <v>189</v>
      </c>
      <c r="D244" s="187" t="s">
        <v>190</v>
      </c>
      <c r="E244" s="187">
        <v>0.82399999999999995</v>
      </c>
      <c r="G244" s="187">
        <v>5</v>
      </c>
      <c r="J244" s="187">
        <v>5356</v>
      </c>
      <c r="K244" s="187">
        <v>-39.799999999999997</v>
      </c>
      <c r="L244" s="187">
        <v>77.211789100000004</v>
      </c>
      <c r="M244" s="187">
        <v>99.959000000000003</v>
      </c>
      <c r="P244" s="187">
        <v>98.451999999999998</v>
      </c>
      <c r="R244" s="187">
        <v>1</v>
      </c>
      <c r="S244" s="187">
        <v>1.1267445</v>
      </c>
      <c r="U244" s="187">
        <v>1.07352E-2</v>
      </c>
      <c r="W244" s="187">
        <v>1.0621210000000001</v>
      </c>
      <c r="AB244" s="187" t="s">
        <v>525</v>
      </c>
      <c r="AC244" s="187" t="s">
        <v>536</v>
      </c>
      <c r="AD244" s="187" t="s">
        <v>473</v>
      </c>
      <c r="AE244" s="187" t="s">
        <v>679</v>
      </c>
      <c r="AF244" s="187">
        <v>78</v>
      </c>
    </row>
    <row r="245" spans="1:33" x14ac:dyDescent="0.2">
      <c r="A245" s="187" t="s">
        <v>111</v>
      </c>
      <c r="B245" s="187">
        <v>41</v>
      </c>
      <c r="C245" s="187" t="s">
        <v>189</v>
      </c>
      <c r="D245" s="187" t="s">
        <v>190</v>
      </c>
      <c r="E245" s="187">
        <v>0.82399999999999995</v>
      </c>
      <c r="G245" s="187">
        <v>6</v>
      </c>
      <c r="J245" s="187">
        <v>5337</v>
      </c>
      <c r="K245" s="187">
        <v>-40.003999999999998</v>
      </c>
      <c r="L245" s="187">
        <v>77.409195800000006</v>
      </c>
      <c r="M245" s="187">
        <v>100.274</v>
      </c>
      <c r="P245" s="187">
        <v>98.762</v>
      </c>
      <c r="R245" s="187">
        <v>0</v>
      </c>
      <c r="S245" s="187">
        <v>1.1265134999999999</v>
      </c>
      <c r="U245" s="187">
        <v>1.07329E-2</v>
      </c>
      <c r="W245" s="187">
        <v>1.0618970000000001</v>
      </c>
      <c r="AB245" s="187" t="s">
        <v>485</v>
      </c>
      <c r="AC245" s="187" t="s">
        <v>459</v>
      </c>
      <c r="AD245" s="187" t="s">
        <v>486</v>
      </c>
      <c r="AE245" s="187" t="s">
        <v>679</v>
      </c>
      <c r="AF245" s="187">
        <v>78</v>
      </c>
    </row>
    <row r="246" spans="1:33" x14ac:dyDescent="0.2">
      <c r="A246" s="187" t="s">
        <v>111</v>
      </c>
      <c r="B246" s="187">
        <v>42</v>
      </c>
      <c r="C246" s="187" t="s">
        <v>191</v>
      </c>
      <c r="D246" s="187" t="s">
        <v>192</v>
      </c>
      <c r="E246" s="187">
        <v>0.80300000000000005</v>
      </c>
      <c r="G246" s="187">
        <v>1</v>
      </c>
      <c r="H246" s="191">
        <v>5689</v>
      </c>
      <c r="I246" s="191">
        <v>9.9000000000000005E-2</v>
      </c>
      <c r="L246" s="187">
        <v>23.7237461</v>
      </c>
      <c r="M246" s="187">
        <v>104.578</v>
      </c>
      <c r="Q246" s="191">
        <v>103.82599999999999</v>
      </c>
      <c r="R246" s="187">
        <v>0</v>
      </c>
      <c r="T246" s="191">
        <v>0.72474539999999998</v>
      </c>
      <c r="V246" s="191">
        <v>3.6786000000000002E-3</v>
      </c>
      <c r="X246" s="191">
        <v>0.366508</v>
      </c>
      <c r="Y246" s="191" t="s">
        <v>572</v>
      </c>
      <c r="Z246" s="191" t="s">
        <v>547</v>
      </c>
      <c r="AA246" s="191" t="s">
        <v>604</v>
      </c>
      <c r="AE246" s="187" t="s">
        <v>682</v>
      </c>
      <c r="AF246" s="187">
        <v>0</v>
      </c>
      <c r="AG246" s="191">
        <v>4122</v>
      </c>
    </row>
    <row r="247" spans="1:33" x14ac:dyDescent="0.2">
      <c r="A247" s="187" t="s">
        <v>111</v>
      </c>
      <c r="B247" s="187">
        <v>42</v>
      </c>
      <c r="C247" s="187" t="s">
        <v>191</v>
      </c>
      <c r="D247" s="187" t="s">
        <v>192</v>
      </c>
      <c r="E247" s="187">
        <v>0.80300000000000005</v>
      </c>
      <c r="G247" s="187">
        <v>2</v>
      </c>
      <c r="H247" s="191">
        <v>5700</v>
      </c>
      <c r="I247" s="191">
        <v>0</v>
      </c>
      <c r="L247" s="187">
        <v>23.759367699999999</v>
      </c>
      <c r="M247" s="187">
        <v>104.738</v>
      </c>
      <c r="Q247" s="191">
        <v>103.985</v>
      </c>
      <c r="R247" s="187">
        <v>1</v>
      </c>
      <c r="T247" s="191">
        <v>0.72467380000000003</v>
      </c>
      <c r="V247" s="191">
        <v>3.6782E-3</v>
      </c>
      <c r="X247" s="191">
        <v>0.36647200000000002</v>
      </c>
      <c r="Y247" s="191" t="s">
        <v>651</v>
      </c>
      <c r="Z247" s="191" t="s">
        <v>551</v>
      </c>
      <c r="AA247" s="191" t="s">
        <v>683</v>
      </c>
      <c r="AE247" s="187" t="s">
        <v>682</v>
      </c>
      <c r="AF247" s="187">
        <v>0</v>
      </c>
      <c r="AG247" s="191">
        <v>4130</v>
      </c>
    </row>
    <row r="248" spans="1:33" x14ac:dyDescent="0.2">
      <c r="A248" s="187" t="s">
        <v>111</v>
      </c>
      <c r="B248" s="187">
        <v>42</v>
      </c>
      <c r="C248" s="187" t="s">
        <v>191</v>
      </c>
      <c r="D248" s="187" t="s">
        <v>192</v>
      </c>
      <c r="E248" s="187">
        <v>0.80300000000000005</v>
      </c>
      <c r="F248" s="191" t="s">
        <v>430</v>
      </c>
      <c r="G248" s="187">
        <v>3</v>
      </c>
      <c r="H248" s="191">
        <v>6217</v>
      </c>
      <c r="I248" s="191">
        <v>11.678000000000001</v>
      </c>
      <c r="L248" s="187">
        <v>26.284143100000001</v>
      </c>
      <c r="M248" s="187">
        <v>116.136</v>
      </c>
      <c r="Q248" s="191">
        <v>115.291</v>
      </c>
      <c r="R248" s="187">
        <v>0</v>
      </c>
      <c r="T248" s="191">
        <v>0.73313640000000002</v>
      </c>
      <c r="V248" s="191">
        <v>3.7212E-3</v>
      </c>
      <c r="X248" s="191">
        <v>0.37073600000000001</v>
      </c>
      <c r="Y248" s="191" t="s">
        <v>594</v>
      </c>
      <c r="Z248" s="191" t="s">
        <v>544</v>
      </c>
      <c r="AA248" s="191" t="s">
        <v>684</v>
      </c>
      <c r="AE248" s="187" t="s">
        <v>682</v>
      </c>
      <c r="AF248" s="187">
        <v>0</v>
      </c>
      <c r="AG248" s="191">
        <v>4561</v>
      </c>
    </row>
    <row r="249" spans="1:33" x14ac:dyDescent="0.2">
      <c r="A249" s="187" t="s">
        <v>111</v>
      </c>
      <c r="B249" s="187">
        <v>42</v>
      </c>
      <c r="C249" s="187" t="s">
        <v>191</v>
      </c>
      <c r="D249" s="187" t="s">
        <v>192</v>
      </c>
      <c r="E249" s="187">
        <v>0.80300000000000005</v>
      </c>
      <c r="F249" s="191" t="s">
        <v>434</v>
      </c>
      <c r="G249" s="187">
        <v>4</v>
      </c>
      <c r="J249" s="191">
        <v>10802</v>
      </c>
      <c r="K249" s="191">
        <v>-15.375</v>
      </c>
      <c r="L249" s="187">
        <v>144.77668560000001</v>
      </c>
      <c r="M249" s="187">
        <v>261.29599999999999</v>
      </c>
      <c r="P249" s="191">
        <v>257.25299999999999</v>
      </c>
      <c r="R249" s="187">
        <v>0</v>
      </c>
      <c r="S249" s="191">
        <v>1.1545348</v>
      </c>
      <c r="U249" s="191">
        <v>1.10083E-2</v>
      </c>
      <c r="W249" s="191">
        <v>1.0888439999999999</v>
      </c>
      <c r="AB249" s="191" t="s">
        <v>471</v>
      </c>
      <c r="AC249" s="191" t="s">
        <v>518</v>
      </c>
      <c r="AD249" s="191" t="s">
        <v>471</v>
      </c>
      <c r="AE249" s="187" t="s">
        <v>682</v>
      </c>
      <c r="AF249" s="187">
        <v>78</v>
      </c>
    </row>
    <row r="250" spans="1:33" x14ac:dyDescent="0.2">
      <c r="A250" s="187" t="s">
        <v>111</v>
      </c>
      <c r="B250" s="187">
        <v>42</v>
      </c>
      <c r="C250" s="187" t="s">
        <v>191</v>
      </c>
      <c r="D250" s="187" t="s">
        <v>192</v>
      </c>
      <c r="E250" s="187">
        <v>0.80300000000000005</v>
      </c>
      <c r="G250" s="187">
        <v>5</v>
      </c>
      <c r="J250" s="191">
        <v>5348</v>
      </c>
      <c r="K250" s="191">
        <v>-39.799999999999997</v>
      </c>
      <c r="L250" s="187">
        <v>79.178064399999997</v>
      </c>
      <c r="M250" s="187">
        <v>99.876999999999995</v>
      </c>
      <c r="P250" s="191">
        <v>98.370999999999995</v>
      </c>
      <c r="R250" s="187">
        <v>1</v>
      </c>
      <c r="S250" s="191">
        <v>1.1266210000000001</v>
      </c>
      <c r="U250" s="191">
        <v>1.07352E-2</v>
      </c>
      <c r="W250" s="191">
        <v>1.0621210000000001</v>
      </c>
      <c r="AB250" s="191" t="s">
        <v>441</v>
      </c>
      <c r="AC250" s="191" t="s">
        <v>511</v>
      </c>
      <c r="AD250" s="191" t="s">
        <v>560</v>
      </c>
      <c r="AE250" s="187" t="s">
        <v>682</v>
      </c>
      <c r="AF250" s="187">
        <v>78</v>
      </c>
    </row>
    <row r="251" spans="1:33" x14ac:dyDescent="0.2">
      <c r="A251" s="187" t="s">
        <v>111</v>
      </c>
      <c r="B251" s="187">
        <v>42</v>
      </c>
      <c r="C251" s="187" t="s">
        <v>191</v>
      </c>
      <c r="D251" s="187" t="s">
        <v>192</v>
      </c>
      <c r="E251" s="187">
        <v>0.80300000000000005</v>
      </c>
      <c r="G251" s="187">
        <v>6</v>
      </c>
      <c r="J251" s="191">
        <v>5336</v>
      </c>
      <c r="K251" s="191">
        <v>-39.985999999999997</v>
      </c>
      <c r="L251" s="187">
        <v>79.256460000000004</v>
      </c>
      <c r="M251" s="187">
        <v>99.998999999999995</v>
      </c>
      <c r="P251" s="191">
        <v>98.491</v>
      </c>
      <c r="R251" s="187">
        <v>0</v>
      </c>
      <c r="S251" s="191">
        <v>1.1264103000000001</v>
      </c>
      <c r="U251" s="191">
        <v>1.0733100000000001E-2</v>
      </c>
      <c r="W251" s="191">
        <v>1.061917</v>
      </c>
      <c r="AB251" s="191" t="s">
        <v>511</v>
      </c>
      <c r="AC251" s="191" t="s">
        <v>685</v>
      </c>
      <c r="AD251" s="191" t="s">
        <v>498</v>
      </c>
      <c r="AE251" s="187" t="s">
        <v>682</v>
      </c>
      <c r="AF251" s="187">
        <v>78</v>
      </c>
    </row>
    <row r="252" spans="1:33" x14ac:dyDescent="0.2">
      <c r="A252" s="187" t="s">
        <v>111</v>
      </c>
      <c r="B252" s="187">
        <v>43</v>
      </c>
      <c r="C252" s="187" t="s">
        <v>193</v>
      </c>
      <c r="D252" s="187" t="s">
        <v>194</v>
      </c>
      <c r="E252" s="187">
        <v>0.83799999999999997</v>
      </c>
      <c r="G252" s="187">
        <v>1</v>
      </c>
      <c r="H252" s="191">
        <v>5676</v>
      </c>
      <c r="I252" s="191">
        <v>0.114</v>
      </c>
      <c r="L252" s="187">
        <v>22.700216300000001</v>
      </c>
      <c r="M252" s="187">
        <v>104.42400000000001</v>
      </c>
      <c r="Q252" s="191">
        <v>103.673</v>
      </c>
      <c r="R252" s="187">
        <v>0</v>
      </c>
      <c r="T252" s="191">
        <v>0.72474970000000005</v>
      </c>
      <c r="V252" s="191">
        <v>3.6786000000000002E-3</v>
      </c>
      <c r="X252" s="191">
        <v>0.36651400000000001</v>
      </c>
      <c r="Y252" s="191" t="s">
        <v>533</v>
      </c>
      <c r="Z252" s="191" t="s">
        <v>491</v>
      </c>
      <c r="AA252" s="191" t="s">
        <v>631</v>
      </c>
      <c r="AE252" s="187" t="s">
        <v>686</v>
      </c>
      <c r="AF252" s="187">
        <v>0</v>
      </c>
      <c r="AG252" s="191">
        <v>4113</v>
      </c>
    </row>
    <row r="253" spans="1:33" x14ac:dyDescent="0.2">
      <c r="A253" s="187" t="s">
        <v>111</v>
      </c>
      <c r="B253" s="187">
        <v>43</v>
      </c>
      <c r="C253" s="187" t="s">
        <v>193</v>
      </c>
      <c r="D253" s="187" t="s">
        <v>194</v>
      </c>
      <c r="E253" s="187">
        <v>0.83799999999999997</v>
      </c>
      <c r="G253" s="187">
        <v>2</v>
      </c>
      <c r="H253" s="191">
        <v>5690</v>
      </c>
      <c r="I253" s="191">
        <v>0</v>
      </c>
      <c r="L253" s="187">
        <v>22.756398000000001</v>
      </c>
      <c r="M253" s="187">
        <v>104.688</v>
      </c>
      <c r="Q253" s="191">
        <v>103.935</v>
      </c>
      <c r="R253" s="187">
        <v>1</v>
      </c>
      <c r="T253" s="191">
        <v>0.72466710000000001</v>
      </c>
      <c r="V253" s="191">
        <v>3.6782E-3</v>
      </c>
      <c r="X253" s="191">
        <v>0.36647200000000002</v>
      </c>
      <c r="Y253" s="191" t="s">
        <v>594</v>
      </c>
      <c r="Z253" s="191" t="s">
        <v>547</v>
      </c>
      <c r="AA253" s="191" t="s">
        <v>687</v>
      </c>
      <c r="AE253" s="187" t="s">
        <v>686</v>
      </c>
      <c r="AF253" s="187">
        <v>0</v>
      </c>
      <c r="AG253" s="191">
        <v>4123</v>
      </c>
    </row>
    <row r="254" spans="1:33" x14ac:dyDescent="0.2">
      <c r="A254" s="187" t="s">
        <v>111</v>
      </c>
      <c r="B254" s="187">
        <v>43</v>
      </c>
      <c r="C254" s="187" t="s">
        <v>193</v>
      </c>
      <c r="D254" s="187" t="s">
        <v>194</v>
      </c>
      <c r="E254" s="187">
        <v>0.83799999999999997</v>
      </c>
      <c r="F254" s="191" t="s">
        <v>430</v>
      </c>
      <c r="G254" s="187">
        <v>3</v>
      </c>
      <c r="H254" s="191">
        <v>3403</v>
      </c>
      <c r="I254" s="191">
        <v>13.513999999999999</v>
      </c>
      <c r="L254" s="187">
        <v>14.241613600000001</v>
      </c>
      <c r="M254" s="187">
        <v>64.995999999999995</v>
      </c>
      <c r="Q254" s="191">
        <v>64.522000000000006</v>
      </c>
      <c r="R254" s="187">
        <v>0</v>
      </c>
      <c r="T254" s="191">
        <v>0.73446049999999996</v>
      </c>
      <c r="V254" s="191">
        <v>3.7279000000000001E-3</v>
      </c>
      <c r="X254" s="191">
        <v>0.37140600000000001</v>
      </c>
      <c r="Y254" s="191" t="s">
        <v>543</v>
      </c>
      <c r="Z254" s="191" t="s">
        <v>428</v>
      </c>
      <c r="AA254" s="191" t="s">
        <v>688</v>
      </c>
      <c r="AE254" s="187" t="s">
        <v>686</v>
      </c>
      <c r="AF254" s="187">
        <v>0</v>
      </c>
      <c r="AG254" s="191">
        <v>2502</v>
      </c>
    </row>
    <row r="255" spans="1:33" x14ac:dyDescent="0.2">
      <c r="A255" s="187" t="s">
        <v>111</v>
      </c>
      <c r="B255" s="187">
        <v>43</v>
      </c>
      <c r="C255" s="187" t="s">
        <v>193</v>
      </c>
      <c r="D255" s="187" t="s">
        <v>194</v>
      </c>
      <c r="E255" s="187">
        <v>0.83799999999999997</v>
      </c>
      <c r="F255" s="191" t="s">
        <v>434</v>
      </c>
      <c r="G255" s="187">
        <v>4</v>
      </c>
      <c r="J255" s="191">
        <v>5934</v>
      </c>
      <c r="K255" s="191">
        <v>-21.695</v>
      </c>
      <c r="L255" s="187">
        <v>96.3792306</v>
      </c>
      <c r="M255" s="187">
        <v>136.05500000000001</v>
      </c>
      <c r="P255" s="191">
        <v>133.95599999999999</v>
      </c>
      <c r="R255" s="187">
        <v>0</v>
      </c>
      <c r="S255" s="191">
        <v>1.1478786999999999</v>
      </c>
      <c r="U255" s="191">
        <v>1.09377E-2</v>
      </c>
      <c r="W255" s="191">
        <v>1.081931</v>
      </c>
      <c r="AB255" s="191" t="s">
        <v>518</v>
      </c>
      <c r="AC255" s="191" t="s">
        <v>437</v>
      </c>
      <c r="AD255" s="191" t="s">
        <v>472</v>
      </c>
      <c r="AE255" s="187" t="s">
        <v>686</v>
      </c>
      <c r="AF255" s="187">
        <v>78</v>
      </c>
    </row>
    <row r="256" spans="1:33" x14ac:dyDescent="0.2">
      <c r="A256" s="187" t="s">
        <v>111</v>
      </c>
      <c r="B256" s="187">
        <v>43</v>
      </c>
      <c r="C256" s="187" t="s">
        <v>193</v>
      </c>
      <c r="D256" s="187" t="s">
        <v>194</v>
      </c>
      <c r="E256" s="187">
        <v>0.83799999999999997</v>
      </c>
      <c r="G256" s="187">
        <v>5</v>
      </c>
      <c r="J256" s="191">
        <v>5346</v>
      </c>
      <c r="K256" s="191">
        <v>-39.799999999999997</v>
      </c>
      <c r="L256" s="187">
        <v>75.985934200000003</v>
      </c>
      <c r="M256" s="187">
        <v>100.063</v>
      </c>
      <c r="P256" s="191">
        <v>98.554000000000002</v>
      </c>
      <c r="R256" s="187">
        <v>1</v>
      </c>
      <c r="S256" s="191">
        <v>1.1266924</v>
      </c>
      <c r="U256" s="191">
        <v>1.07352E-2</v>
      </c>
      <c r="W256" s="191">
        <v>1.0621210000000001</v>
      </c>
      <c r="AB256" s="191" t="s">
        <v>484</v>
      </c>
      <c r="AC256" s="191" t="s">
        <v>536</v>
      </c>
      <c r="AD256" s="191" t="s">
        <v>536</v>
      </c>
      <c r="AE256" s="187" t="s">
        <v>686</v>
      </c>
      <c r="AF256" s="187">
        <v>78</v>
      </c>
    </row>
    <row r="257" spans="1:33" x14ac:dyDescent="0.2">
      <c r="A257" s="187" t="s">
        <v>111</v>
      </c>
      <c r="B257" s="187">
        <v>43</v>
      </c>
      <c r="C257" s="187" t="s">
        <v>193</v>
      </c>
      <c r="D257" s="187" t="s">
        <v>194</v>
      </c>
      <c r="E257" s="187">
        <v>0.83799999999999997</v>
      </c>
      <c r="G257" s="187">
        <v>6</v>
      </c>
      <c r="J257" s="191">
        <v>5342</v>
      </c>
      <c r="K257" s="191">
        <v>-40.009</v>
      </c>
      <c r="L257" s="187">
        <v>75.970776599999994</v>
      </c>
      <c r="M257" s="187">
        <v>100.038</v>
      </c>
      <c r="P257" s="191">
        <v>98.53</v>
      </c>
      <c r="R257" s="187">
        <v>0</v>
      </c>
      <c r="S257" s="191">
        <v>1.1264565</v>
      </c>
      <c r="U257" s="191">
        <v>1.07329E-2</v>
      </c>
      <c r="W257" s="191">
        <v>1.0618920000000001</v>
      </c>
      <c r="AB257" s="191" t="s">
        <v>440</v>
      </c>
      <c r="AC257" s="191" t="s">
        <v>459</v>
      </c>
      <c r="AD257" s="191" t="s">
        <v>560</v>
      </c>
      <c r="AE257" s="187" t="s">
        <v>686</v>
      </c>
      <c r="AF257" s="187">
        <v>78</v>
      </c>
    </row>
    <row r="258" spans="1:33" x14ac:dyDescent="0.2">
      <c r="A258" s="187" t="s">
        <v>111</v>
      </c>
      <c r="B258" s="187">
        <v>44</v>
      </c>
      <c r="C258" s="187" t="s">
        <v>195</v>
      </c>
      <c r="D258" s="187" t="s">
        <v>196</v>
      </c>
      <c r="E258" s="187">
        <v>0.80200000000000005</v>
      </c>
      <c r="G258" s="187">
        <v>1</v>
      </c>
      <c r="H258" s="191">
        <v>5683</v>
      </c>
      <c r="I258" s="191">
        <v>9.2999999999999999E-2</v>
      </c>
      <c r="L258" s="187">
        <v>23.755908999999999</v>
      </c>
      <c r="M258" s="187">
        <v>104.59</v>
      </c>
      <c r="Q258" s="191">
        <v>103.837</v>
      </c>
      <c r="R258" s="187">
        <v>0</v>
      </c>
      <c r="T258" s="191">
        <v>0.72474850000000002</v>
      </c>
      <c r="V258" s="191">
        <v>3.6784999999999999E-3</v>
      </c>
      <c r="X258" s="191">
        <v>0.366506</v>
      </c>
      <c r="Y258" s="191" t="s">
        <v>572</v>
      </c>
      <c r="Z258" s="191" t="s">
        <v>547</v>
      </c>
      <c r="AA258" s="191" t="s">
        <v>689</v>
      </c>
      <c r="AE258" s="187" t="s">
        <v>690</v>
      </c>
      <c r="AF258" s="187">
        <v>0</v>
      </c>
      <c r="AG258" s="191">
        <v>4118</v>
      </c>
    </row>
    <row r="259" spans="1:33" x14ac:dyDescent="0.2">
      <c r="A259" s="187" t="s">
        <v>111</v>
      </c>
      <c r="B259" s="187">
        <v>44</v>
      </c>
      <c r="C259" s="187" t="s">
        <v>195</v>
      </c>
      <c r="D259" s="187" t="s">
        <v>196</v>
      </c>
      <c r="E259" s="187">
        <v>0.80200000000000005</v>
      </c>
      <c r="G259" s="187">
        <v>2</v>
      </c>
      <c r="H259" s="191">
        <v>5697</v>
      </c>
      <c r="I259" s="191">
        <v>0</v>
      </c>
      <c r="L259" s="187">
        <v>23.763651299999999</v>
      </c>
      <c r="M259" s="187">
        <v>104.624</v>
      </c>
      <c r="Q259" s="191">
        <v>103.872</v>
      </c>
      <c r="R259" s="187">
        <v>1</v>
      </c>
      <c r="T259" s="191">
        <v>0.72468109999999997</v>
      </c>
      <c r="V259" s="191">
        <v>3.6782E-3</v>
      </c>
      <c r="X259" s="191">
        <v>0.36647200000000002</v>
      </c>
      <c r="Y259" s="191" t="s">
        <v>651</v>
      </c>
      <c r="Z259" s="191" t="s">
        <v>551</v>
      </c>
      <c r="AA259" s="191" t="s">
        <v>691</v>
      </c>
      <c r="AE259" s="187" t="s">
        <v>690</v>
      </c>
      <c r="AF259" s="187">
        <v>0</v>
      </c>
      <c r="AG259" s="191">
        <v>4128</v>
      </c>
    </row>
    <row r="260" spans="1:33" x14ac:dyDescent="0.2">
      <c r="A260" s="187" t="s">
        <v>111</v>
      </c>
      <c r="B260" s="187">
        <v>44</v>
      </c>
      <c r="C260" s="187" t="s">
        <v>195</v>
      </c>
      <c r="D260" s="187" t="s">
        <v>196</v>
      </c>
      <c r="E260" s="187">
        <v>0.80200000000000005</v>
      </c>
      <c r="F260" s="191" t="s">
        <v>430</v>
      </c>
      <c r="G260" s="187">
        <v>3</v>
      </c>
      <c r="H260" s="191">
        <v>3244</v>
      </c>
      <c r="I260" s="191">
        <v>12.808999999999999</v>
      </c>
      <c r="L260" s="187">
        <v>14.2266257</v>
      </c>
      <c r="M260" s="187">
        <v>62.101999999999997</v>
      </c>
      <c r="Q260" s="191">
        <v>61.649000000000001</v>
      </c>
      <c r="R260" s="187">
        <v>0</v>
      </c>
      <c r="T260" s="191">
        <v>0.73396340000000004</v>
      </c>
      <c r="V260" s="191">
        <v>3.7253E-3</v>
      </c>
      <c r="X260" s="191">
        <v>0.37114900000000001</v>
      </c>
      <c r="Y260" s="191" t="s">
        <v>594</v>
      </c>
      <c r="Z260" s="191" t="s">
        <v>558</v>
      </c>
      <c r="AA260" s="191" t="s">
        <v>692</v>
      </c>
      <c r="AE260" s="187" t="s">
        <v>690</v>
      </c>
      <c r="AF260" s="187">
        <v>0</v>
      </c>
      <c r="AG260" s="191">
        <v>2383</v>
      </c>
    </row>
    <row r="261" spans="1:33" x14ac:dyDescent="0.2">
      <c r="A261" s="187" t="s">
        <v>111</v>
      </c>
      <c r="B261" s="187">
        <v>44</v>
      </c>
      <c r="C261" s="187" t="s">
        <v>195</v>
      </c>
      <c r="D261" s="187" t="s">
        <v>196</v>
      </c>
      <c r="E261" s="187">
        <v>0.80200000000000005</v>
      </c>
      <c r="F261" s="191" t="s">
        <v>434</v>
      </c>
      <c r="G261" s="187">
        <v>4</v>
      </c>
      <c r="J261" s="191">
        <v>5799</v>
      </c>
      <c r="K261" s="191">
        <v>-21.791</v>
      </c>
      <c r="L261" s="187">
        <v>99.084022599999997</v>
      </c>
      <c r="M261" s="187">
        <v>133.07</v>
      </c>
      <c r="P261" s="191">
        <v>131.018</v>
      </c>
      <c r="R261" s="187">
        <v>0</v>
      </c>
      <c r="S261" s="191">
        <v>1.147764</v>
      </c>
      <c r="U261" s="191">
        <v>1.0936599999999999E-2</v>
      </c>
      <c r="W261" s="191">
        <v>1.081826</v>
      </c>
      <c r="AB261" s="191" t="s">
        <v>471</v>
      </c>
      <c r="AC261" s="191" t="s">
        <v>518</v>
      </c>
      <c r="AD261" s="191" t="s">
        <v>471</v>
      </c>
      <c r="AE261" s="187" t="s">
        <v>690</v>
      </c>
      <c r="AF261" s="187">
        <v>78</v>
      </c>
    </row>
    <row r="262" spans="1:33" x14ac:dyDescent="0.2">
      <c r="A262" s="187" t="s">
        <v>111</v>
      </c>
      <c r="B262" s="187">
        <v>44</v>
      </c>
      <c r="C262" s="187" t="s">
        <v>195</v>
      </c>
      <c r="D262" s="187" t="s">
        <v>196</v>
      </c>
      <c r="E262" s="187">
        <v>0.80200000000000005</v>
      </c>
      <c r="G262" s="187">
        <v>5</v>
      </c>
      <c r="J262" s="191">
        <v>5353</v>
      </c>
      <c r="K262" s="191">
        <v>-39.799999999999997</v>
      </c>
      <c r="L262" s="187">
        <v>79.481514399999995</v>
      </c>
      <c r="M262" s="187">
        <v>100.194</v>
      </c>
      <c r="P262" s="191">
        <v>98.683000000000007</v>
      </c>
      <c r="R262" s="187">
        <v>1</v>
      </c>
      <c r="S262" s="191">
        <v>1.1266982000000001</v>
      </c>
      <c r="U262" s="191">
        <v>1.07352E-2</v>
      </c>
      <c r="W262" s="191">
        <v>1.0621210000000001</v>
      </c>
      <c r="AB262" s="191" t="s">
        <v>525</v>
      </c>
      <c r="AC262" s="191" t="s">
        <v>473</v>
      </c>
      <c r="AD262" s="191" t="s">
        <v>473</v>
      </c>
      <c r="AE262" s="187" t="s">
        <v>690</v>
      </c>
      <c r="AF262" s="187">
        <v>78</v>
      </c>
    </row>
    <row r="263" spans="1:33" x14ac:dyDescent="0.2">
      <c r="A263" s="187" t="s">
        <v>111</v>
      </c>
      <c r="B263" s="187">
        <v>44</v>
      </c>
      <c r="C263" s="187" t="s">
        <v>195</v>
      </c>
      <c r="D263" s="187" t="s">
        <v>196</v>
      </c>
      <c r="E263" s="187">
        <v>0.80200000000000005</v>
      </c>
      <c r="G263" s="187">
        <v>6</v>
      </c>
      <c r="J263" s="191">
        <v>5342</v>
      </c>
      <c r="K263" s="191">
        <v>-39.999000000000002</v>
      </c>
      <c r="L263" s="187">
        <v>79.445216099999996</v>
      </c>
      <c r="M263" s="187">
        <v>100.13800000000001</v>
      </c>
      <c r="P263" s="191">
        <v>98.628</v>
      </c>
      <c r="R263" s="187">
        <v>0</v>
      </c>
      <c r="S263" s="191">
        <v>1.1264753999999999</v>
      </c>
      <c r="U263" s="191">
        <v>1.0732999999999999E-2</v>
      </c>
      <c r="W263" s="191">
        <v>1.061903</v>
      </c>
      <c r="AB263" s="191" t="s">
        <v>485</v>
      </c>
      <c r="AC263" s="191" t="s">
        <v>441</v>
      </c>
      <c r="AD263" s="191" t="s">
        <v>486</v>
      </c>
      <c r="AE263" s="187" t="s">
        <v>690</v>
      </c>
      <c r="AF263" s="187">
        <v>78</v>
      </c>
    </row>
    <row r="264" spans="1:33" x14ac:dyDescent="0.2">
      <c r="A264" s="187" t="s">
        <v>111</v>
      </c>
      <c r="B264" s="187">
        <v>45</v>
      </c>
      <c r="C264" s="187" t="s">
        <v>197</v>
      </c>
      <c r="D264" s="187" t="s">
        <v>198</v>
      </c>
      <c r="E264" s="187">
        <v>0.80900000000000005</v>
      </c>
      <c r="G264" s="187">
        <v>1</v>
      </c>
      <c r="H264" s="191">
        <v>5687</v>
      </c>
      <c r="I264" s="191">
        <v>0.115</v>
      </c>
      <c r="L264" s="187">
        <v>23.542511900000001</v>
      </c>
      <c r="M264" s="187">
        <v>104.554</v>
      </c>
      <c r="Q264" s="191">
        <v>103.80200000000001</v>
      </c>
      <c r="R264" s="187">
        <v>0</v>
      </c>
      <c r="T264" s="191">
        <v>0.72474799999999995</v>
      </c>
      <c r="V264" s="191">
        <v>3.6786000000000002E-3</v>
      </c>
      <c r="X264" s="191">
        <v>0.36651400000000001</v>
      </c>
      <c r="Y264" s="191" t="s">
        <v>572</v>
      </c>
      <c r="Z264" s="191" t="s">
        <v>567</v>
      </c>
      <c r="AA264" s="191" t="s">
        <v>693</v>
      </c>
      <c r="AE264" s="187" t="s">
        <v>694</v>
      </c>
      <c r="AF264" s="187">
        <v>0</v>
      </c>
      <c r="AG264" s="191">
        <v>4121</v>
      </c>
    </row>
    <row r="265" spans="1:33" x14ac:dyDescent="0.2">
      <c r="A265" s="187" t="s">
        <v>111</v>
      </c>
      <c r="B265" s="187">
        <v>45</v>
      </c>
      <c r="C265" s="187" t="s">
        <v>197</v>
      </c>
      <c r="D265" s="187" t="s">
        <v>198</v>
      </c>
      <c r="E265" s="187">
        <v>0.80900000000000005</v>
      </c>
      <c r="G265" s="187">
        <v>2</v>
      </c>
      <c r="H265" s="191">
        <v>5687</v>
      </c>
      <c r="I265" s="191">
        <v>0</v>
      </c>
      <c r="L265" s="187">
        <v>23.558954499999999</v>
      </c>
      <c r="M265" s="187">
        <v>104.629</v>
      </c>
      <c r="Q265" s="191">
        <v>103.876</v>
      </c>
      <c r="R265" s="187">
        <v>1</v>
      </c>
      <c r="T265" s="191">
        <v>0.72466439999999999</v>
      </c>
      <c r="V265" s="191">
        <v>3.6782E-3</v>
      </c>
      <c r="X265" s="191">
        <v>0.36647200000000002</v>
      </c>
      <c r="Y265" s="191" t="s">
        <v>656</v>
      </c>
      <c r="Z265" s="191" t="s">
        <v>551</v>
      </c>
      <c r="AA265" s="191" t="s">
        <v>695</v>
      </c>
      <c r="AE265" s="187" t="s">
        <v>694</v>
      </c>
      <c r="AF265" s="187">
        <v>0</v>
      </c>
      <c r="AG265" s="191">
        <v>4121</v>
      </c>
    </row>
    <row r="266" spans="1:33" x14ac:dyDescent="0.2">
      <c r="A266" s="187" t="s">
        <v>111</v>
      </c>
      <c r="B266" s="187">
        <v>45</v>
      </c>
      <c r="C266" s="187" t="s">
        <v>197</v>
      </c>
      <c r="D266" s="187" t="s">
        <v>198</v>
      </c>
      <c r="E266" s="187">
        <v>0.80900000000000005</v>
      </c>
      <c r="G266" s="187">
        <v>3</v>
      </c>
      <c r="J266" s="191">
        <v>5348</v>
      </c>
      <c r="K266" s="191">
        <v>-39.799999999999997</v>
      </c>
      <c r="L266" s="187">
        <v>78.660625100000004</v>
      </c>
      <c r="M266" s="187">
        <v>99.986000000000004</v>
      </c>
      <c r="P266" s="191">
        <v>98.477999999999994</v>
      </c>
      <c r="R266" s="187">
        <v>1</v>
      </c>
      <c r="S266" s="191">
        <v>1.1269214999999999</v>
      </c>
      <c r="U266" s="191">
        <v>1.07352E-2</v>
      </c>
      <c r="W266" s="191">
        <v>1.0621210000000001</v>
      </c>
      <c r="AB266" s="191" t="s">
        <v>453</v>
      </c>
      <c r="AC266" s="191" t="s">
        <v>454</v>
      </c>
      <c r="AD266" s="191" t="s">
        <v>696</v>
      </c>
      <c r="AE266" s="187" t="s">
        <v>694</v>
      </c>
      <c r="AF266" s="187">
        <v>78</v>
      </c>
    </row>
    <row r="267" spans="1:33" x14ac:dyDescent="0.2">
      <c r="A267" s="187" t="s">
        <v>111</v>
      </c>
      <c r="B267" s="187">
        <v>45</v>
      </c>
      <c r="C267" s="187" t="s">
        <v>197</v>
      </c>
      <c r="D267" s="187" t="s">
        <v>198</v>
      </c>
      <c r="E267" s="187">
        <v>0.80900000000000005</v>
      </c>
      <c r="G267" s="187">
        <v>4</v>
      </c>
      <c r="J267" s="191">
        <v>5348</v>
      </c>
      <c r="K267" s="191">
        <v>-40.131999999999998</v>
      </c>
      <c r="L267" s="187">
        <v>78.685020600000001</v>
      </c>
      <c r="M267" s="187">
        <v>100.024</v>
      </c>
      <c r="P267" s="191">
        <v>98.516000000000005</v>
      </c>
      <c r="R267" s="187">
        <v>0</v>
      </c>
      <c r="S267" s="191">
        <v>1.1265486</v>
      </c>
      <c r="U267" s="191">
        <v>1.07315E-2</v>
      </c>
      <c r="W267" s="191">
        <v>1.0617570000000001</v>
      </c>
      <c r="AB267" s="191" t="s">
        <v>456</v>
      </c>
      <c r="AC267" s="191" t="s">
        <v>484</v>
      </c>
      <c r="AD267" s="191" t="s">
        <v>525</v>
      </c>
      <c r="AE267" s="187" t="s">
        <v>694</v>
      </c>
      <c r="AF267" s="187">
        <v>78</v>
      </c>
    </row>
    <row r="268" spans="1:33" x14ac:dyDescent="0.2">
      <c r="A268" s="187" t="s">
        <v>111</v>
      </c>
      <c r="B268" s="187">
        <v>46</v>
      </c>
      <c r="C268" s="187" t="s">
        <v>199</v>
      </c>
      <c r="D268" s="187" t="s">
        <v>200</v>
      </c>
      <c r="E268" s="187">
        <v>0.81299999999999994</v>
      </c>
      <c r="G268" s="187">
        <v>1</v>
      </c>
      <c r="H268" s="191">
        <v>5688</v>
      </c>
      <c r="I268" s="191">
        <v>0.10199999999999999</v>
      </c>
      <c r="L268" s="187">
        <v>23.420576799999999</v>
      </c>
      <c r="M268" s="187">
        <v>104.526</v>
      </c>
      <c r="Q268" s="191">
        <v>103.774</v>
      </c>
      <c r="R268" s="187">
        <v>0</v>
      </c>
      <c r="T268" s="191">
        <v>0.7247401</v>
      </c>
      <c r="V268" s="191">
        <v>3.6786000000000002E-3</v>
      </c>
      <c r="X268" s="191">
        <v>0.36650899999999997</v>
      </c>
      <c r="Y268" s="191" t="s">
        <v>697</v>
      </c>
      <c r="Z268" s="191" t="s">
        <v>698</v>
      </c>
      <c r="AA268" s="191" t="s">
        <v>699</v>
      </c>
      <c r="AE268" s="187" t="s">
        <v>700</v>
      </c>
      <c r="AF268" s="187">
        <v>0</v>
      </c>
      <c r="AG268" s="191">
        <v>4121</v>
      </c>
    </row>
    <row r="269" spans="1:33" x14ac:dyDescent="0.2">
      <c r="A269" s="187" t="s">
        <v>111</v>
      </c>
      <c r="B269" s="187">
        <v>46</v>
      </c>
      <c r="C269" s="187" t="s">
        <v>199</v>
      </c>
      <c r="D269" s="187" t="s">
        <v>200</v>
      </c>
      <c r="E269" s="187">
        <v>0.81299999999999994</v>
      </c>
      <c r="G269" s="187">
        <v>2</v>
      </c>
      <c r="H269" s="191">
        <v>5694</v>
      </c>
      <c r="I269" s="191">
        <v>0</v>
      </c>
      <c r="L269" s="187">
        <v>23.456069899999999</v>
      </c>
      <c r="M269" s="187">
        <v>104.688</v>
      </c>
      <c r="Q269" s="191">
        <v>103.935</v>
      </c>
      <c r="R269" s="187">
        <v>1</v>
      </c>
      <c r="T269" s="191">
        <v>0.72466609999999998</v>
      </c>
      <c r="V269" s="191">
        <v>3.6782E-3</v>
      </c>
      <c r="X269" s="191">
        <v>0.36647200000000002</v>
      </c>
      <c r="Y269" s="191" t="s">
        <v>701</v>
      </c>
      <c r="Z269" s="191" t="s">
        <v>702</v>
      </c>
      <c r="AA269" s="191" t="s">
        <v>703</v>
      </c>
      <c r="AE269" s="187" t="s">
        <v>700</v>
      </c>
      <c r="AF269" s="187">
        <v>0</v>
      </c>
      <c r="AG269" s="191">
        <v>4126</v>
      </c>
    </row>
    <row r="270" spans="1:33" x14ac:dyDescent="0.2">
      <c r="A270" s="187" t="s">
        <v>111</v>
      </c>
      <c r="B270" s="187">
        <v>46</v>
      </c>
      <c r="C270" s="187" t="s">
        <v>199</v>
      </c>
      <c r="D270" s="187" t="s">
        <v>200</v>
      </c>
      <c r="E270" s="187">
        <v>0.81299999999999994</v>
      </c>
      <c r="F270" s="191" t="s">
        <v>430</v>
      </c>
      <c r="G270" s="187">
        <v>3</v>
      </c>
      <c r="H270" s="191">
        <v>3091</v>
      </c>
      <c r="I270" s="191">
        <v>13.294</v>
      </c>
      <c r="L270" s="187">
        <v>13.366965799999999</v>
      </c>
      <c r="M270" s="187">
        <v>59.113999999999997</v>
      </c>
      <c r="Q270" s="191">
        <v>58.683</v>
      </c>
      <c r="R270" s="187">
        <v>0</v>
      </c>
      <c r="T270" s="191">
        <v>0.73430010000000001</v>
      </c>
      <c r="V270" s="191">
        <v>3.7271000000000001E-3</v>
      </c>
      <c r="X270" s="191">
        <v>0.37132599999999999</v>
      </c>
      <c r="Y270" s="191" t="s">
        <v>656</v>
      </c>
      <c r="Z270" s="191" t="s">
        <v>704</v>
      </c>
      <c r="AA270" s="191" t="s">
        <v>663</v>
      </c>
      <c r="AE270" s="187" t="s">
        <v>700</v>
      </c>
      <c r="AF270" s="187">
        <v>0</v>
      </c>
      <c r="AG270" s="191">
        <v>2271</v>
      </c>
    </row>
    <row r="271" spans="1:33" x14ac:dyDescent="0.2">
      <c r="A271" s="187" t="s">
        <v>111</v>
      </c>
      <c r="B271" s="187">
        <v>46</v>
      </c>
      <c r="C271" s="187" t="s">
        <v>199</v>
      </c>
      <c r="D271" s="187" t="s">
        <v>200</v>
      </c>
      <c r="E271" s="187">
        <v>0.81299999999999994</v>
      </c>
      <c r="F271" s="191" t="s">
        <v>434</v>
      </c>
      <c r="G271" s="187">
        <v>4</v>
      </c>
      <c r="J271" s="191">
        <v>5957</v>
      </c>
      <c r="K271" s="191">
        <v>-22.454000000000001</v>
      </c>
      <c r="L271" s="187">
        <v>99.742765199999994</v>
      </c>
      <c r="M271" s="187">
        <v>136.809</v>
      </c>
      <c r="P271" s="191">
        <v>134.69999999999999</v>
      </c>
      <c r="R271" s="187">
        <v>0</v>
      </c>
      <c r="S271" s="191">
        <v>1.1471176000000001</v>
      </c>
      <c r="U271" s="191">
        <v>1.09292E-2</v>
      </c>
      <c r="W271" s="191">
        <v>1.0811010000000001</v>
      </c>
      <c r="AB271" s="191" t="s">
        <v>454</v>
      </c>
      <c r="AC271" s="191" t="s">
        <v>470</v>
      </c>
      <c r="AD271" s="191" t="s">
        <v>453</v>
      </c>
      <c r="AE271" s="187" t="s">
        <v>700</v>
      </c>
      <c r="AF271" s="187">
        <v>78</v>
      </c>
    </row>
    <row r="272" spans="1:33" x14ac:dyDescent="0.2">
      <c r="A272" s="187" t="s">
        <v>111</v>
      </c>
      <c r="B272" s="187">
        <v>46</v>
      </c>
      <c r="C272" s="187" t="s">
        <v>199</v>
      </c>
      <c r="D272" s="187" t="s">
        <v>200</v>
      </c>
      <c r="E272" s="187">
        <v>0.81299999999999994</v>
      </c>
      <c r="G272" s="187">
        <v>5</v>
      </c>
      <c r="J272" s="191">
        <v>5349</v>
      </c>
      <c r="K272" s="191">
        <v>-39.799999999999997</v>
      </c>
      <c r="L272" s="187">
        <v>78.292965699999996</v>
      </c>
      <c r="M272" s="187">
        <v>100.017</v>
      </c>
      <c r="P272" s="191">
        <v>98.507999999999996</v>
      </c>
      <c r="R272" s="187">
        <v>1</v>
      </c>
      <c r="S272" s="191">
        <v>1.1267621999999999</v>
      </c>
      <c r="U272" s="191">
        <v>1.07352E-2</v>
      </c>
      <c r="W272" s="191">
        <v>1.0621210000000001</v>
      </c>
      <c r="AB272" s="191" t="s">
        <v>483</v>
      </c>
      <c r="AC272" s="191" t="s">
        <v>484</v>
      </c>
      <c r="AD272" s="191" t="s">
        <v>525</v>
      </c>
      <c r="AE272" s="187" t="s">
        <v>700</v>
      </c>
      <c r="AF272" s="187">
        <v>78</v>
      </c>
    </row>
    <row r="273" spans="1:33" x14ac:dyDescent="0.2">
      <c r="A273" s="187" t="s">
        <v>111</v>
      </c>
      <c r="B273" s="187">
        <v>46</v>
      </c>
      <c r="C273" s="187" t="s">
        <v>199</v>
      </c>
      <c r="D273" s="187" t="s">
        <v>200</v>
      </c>
      <c r="E273" s="187">
        <v>0.81299999999999994</v>
      </c>
      <c r="G273" s="187">
        <v>6</v>
      </c>
      <c r="J273" s="191">
        <v>5339</v>
      </c>
      <c r="K273" s="191">
        <v>-40.033999999999999</v>
      </c>
      <c r="L273" s="187">
        <v>78.324426299999999</v>
      </c>
      <c r="M273" s="187">
        <v>100.066</v>
      </c>
      <c r="P273" s="191">
        <v>98.557000000000002</v>
      </c>
      <c r="R273" s="187">
        <v>0</v>
      </c>
      <c r="S273" s="191">
        <v>1.1264999</v>
      </c>
      <c r="U273" s="191">
        <v>1.07326E-2</v>
      </c>
      <c r="W273" s="191">
        <v>1.0618650000000001</v>
      </c>
      <c r="AB273" s="191" t="s">
        <v>457</v>
      </c>
      <c r="AC273" s="191" t="s">
        <v>458</v>
      </c>
      <c r="AD273" s="191" t="s">
        <v>459</v>
      </c>
      <c r="AE273" s="187" t="s">
        <v>700</v>
      </c>
      <c r="AF273" s="187">
        <v>78</v>
      </c>
    </row>
    <row r="274" spans="1:33" x14ac:dyDescent="0.2">
      <c r="A274" s="187" t="s">
        <v>111</v>
      </c>
      <c r="B274" s="187">
        <v>47</v>
      </c>
      <c r="C274" s="187" t="s">
        <v>201</v>
      </c>
      <c r="D274" s="187" t="s">
        <v>202</v>
      </c>
      <c r="E274" s="187">
        <v>0.83899999999999997</v>
      </c>
      <c r="G274" s="187">
        <v>1</v>
      </c>
      <c r="H274" s="191">
        <v>5685</v>
      </c>
      <c r="I274" s="191">
        <v>0.11</v>
      </c>
      <c r="L274" s="187">
        <v>22.665454700000002</v>
      </c>
      <c r="M274" s="187">
        <v>104.38800000000001</v>
      </c>
      <c r="Q274" s="191">
        <v>103.637</v>
      </c>
      <c r="R274" s="187">
        <v>0</v>
      </c>
      <c r="T274" s="191">
        <v>0.72475009999999995</v>
      </c>
      <c r="V274" s="191">
        <v>3.6786000000000002E-3</v>
      </c>
      <c r="X274" s="191">
        <v>0.366512</v>
      </c>
      <c r="Y274" s="191" t="s">
        <v>540</v>
      </c>
      <c r="Z274" s="191" t="s">
        <v>558</v>
      </c>
      <c r="AA274" s="191" t="s">
        <v>705</v>
      </c>
      <c r="AE274" s="187" t="s">
        <v>706</v>
      </c>
      <c r="AF274" s="187">
        <v>0</v>
      </c>
      <c r="AG274" s="191">
        <v>4120</v>
      </c>
    </row>
    <row r="275" spans="1:33" x14ac:dyDescent="0.2">
      <c r="A275" s="187" t="s">
        <v>111</v>
      </c>
      <c r="B275" s="187">
        <v>47</v>
      </c>
      <c r="C275" s="187" t="s">
        <v>201</v>
      </c>
      <c r="D275" s="187" t="s">
        <v>202</v>
      </c>
      <c r="E275" s="187">
        <v>0.83899999999999997</v>
      </c>
      <c r="G275" s="187">
        <v>2</v>
      </c>
      <c r="H275" s="191">
        <v>5690</v>
      </c>
      <c r="I275" s="191">
        <v>0</v>
      </c>
      <c r="L275" s="187">
        <v>22.713745200000002</v>
      </c>
      <c r="M275" s="187">
        <v>104.61499999999999</v>
      </c>
      <c r="Q275" s="191">
        <v>103.863</v>
      </c>
      <c r="R275" s="187">
        <v>1</v>
      </c>
      <c r="T275" s="191">
        <v>0.72467060000000005</v>
      </c>
      <c r="V275" s="191">
        <v>3.6782E-3</v>
      </c>
      <c r="X275" s="191">
        <v>0.36647200000000002</v>
      </c>
      <c r="Y275" s="191" t="s">
        <v>697</v>
      </c>
      <c r="Z275" s="191" t="s">
        <v>657</v>
      </c>
      <c r="AA275" s="191" t="s">
        <v>707</v>
      </c>
      <c r="AE275" s="187" t="s">
        <v>706</v>
      </c>
      <c r="AF275" s="187">
        <v>0</v>
      </c>
      <c r="AG275" s="191">
        <v>4123</v>
      </c>
    </row>
    <row r="276" spans="1:33" x14ac:dyDescent="0.2">
      <c r="A276" s="187" t="s">
        <v>111</v>
      </c>
      <c r="B276" s="187">
        <v>47</v>
      </c>
      <c r="C276" s="187" t="s">
        <v>201</v>
      </c>
      <c r="D276" s="187" t="s">
        <v>202</v>
      </c>
      <c r="E276" s="187">
        <v>0.83899999999999997</v>
      </c>
      <c r="F276" s="191" t="s">
        <v>430</v>
      </c>
      <c r="G276" s="187">
        <v>3</v>
      </c>
      <c r="H276" s="191">
        <v>2512</v>
      </c>
      <c r="I276" s="191">
        <v>14.377000000000001</v>
      </c>
      <c r="L276" s="187">
        <v>10.528367599999999</v>
      </c>
      <c r="M276" s="187">
        <v>47.942999999999998</v>
      </c>
      <c r="Q276" s="191">
        <v>47.593000000000004</v>
      </c>
      <c r="R276" s="187">
        <v>0</v>
      </c>
      <c r="T276" s="191">
        <v>0.7350894</v>
      </c>
      <c r="V276" s="191">
        <v>3.7311000000000002E-3</v>
      </c>
      <c r="X276" s="191">
        <v>0.37172100000000002</v>
      </c>
      <c r="Y276" s="191" t="s">
        <v>550</v>
      </c>
      <c r="Z276" s="191" t="s">
        <v>551</v>
      </c>
      <c r="AA276" s="191" t="s">
        <v>708</v>
      </c>
      <c r="AE276" s="187" t="s">
        <v>706</v>
      </c>
      <c r="AF276" s="187">
        <v>0</v>
      </c>
      <c r="AG276" s="191">
        <v>1848</v>
      </c>
    </row>
    <row r="277" spans="1:33" x14ac:dyDescent="0.2">
      <c r="A277" s="187" t="s">
        <v>111</v>
      </c>
      <c r="B277" s="187">
        <v>47</v>
      </c>
      <c r="C277" s="187" t="s">
        <v>201</v>
      </c>
      <c r="D277" s="187" t="s">
        <v>202</v>
      </c>
      <c r="E277" s="187">
        <v>0.83899999999999997</v>
      </c>
      <c r="F277" s="191" t="s">
        <v>434</v>
      </c>
      <c r="G277" s="187">
        <v>4</v>
      </c>
      <c r="J277" s="191">
        <v>6510</v>
      </c>
      <c r="K277" s="191">
        <v>-23.382999999999999</v>
      </c>
      <c r="L277" s="187">
        <v>103.2105506</v>
      </c>
      <c r="M277" s="187">
        <v>150.084</v>
      </c>
      <c r="P277" s="191">
        <v>147.77199999999999</v>
      </c>
      <c r="R277" s="187">
        <v>0</v>
      </c>
      <c r="S277" s="191">
        <v>1.1460096</v>
      </c>
      <c r="U277" s="191">
        <v>1.0918799999999999E-2</v>
      </c>
      <c r="W277" s="191">
        <v>1.080084</v>
      </c>
      <c r="AB277" s="191" t="s">
        <v>470</v>
      </c>
      <c r="AC277" s="191" t="s">
        <v>471</v>
      </c>
      <c r="AD277" s="191" t="s">
        <v>470</v>
      </c>
      <c r="AE277" s="187" t="s">
        <v>706</v>
      </c>
      <c r="AF277" s="187">
        <v>78</v>
      </c>
    </row>
    <row r="278" spans="1:33" x14ac:dyDescent="0.2">
      <c r="A278" s="187" t="s">
        <v>111</v>
      </c>
      <c r="B278" s="187">
        <v>47</v>
      </c>
      <c r="C278" s="187" t="s">
        <v>201</v>
      </c>
      <c r="D278" s="187" t="s">
        <v>202</v>
      </c>
      <c r="E278" s="187">
        <v>0.83899999999999997</v>
      </c>
      <c r="G278" s="187">
        <v>5</v>
      </c>
      <c r="J278" s="191">
        <v>5351</v>
      </c>
      <c r="K278" s="191">
        <v>-39.799999999999997</v>
      </c>
      <c r="L278" s="187">
        <v>75.893838900000006</v>
      </c>
      <c r="M278" s="187">
        <v>100.06100000000001</v>
      </c>
      <c r="P278" s="191">
        <v>98.552000000000007</v>
      </c>
      <c r="R278" s="187">
        <v>1</v>
      </c>
      <c r="S278" s="191">
        <v>1.1267041</v>
      </c>
      <c r="U278" s="191">
        <v>1.07352E-2</v>
      </c>
      <c r="W278" s="191">
        <v>1.0621210000000001</v>
      </c>
      <c r="AB278" s="191" t="s">
        <v>525</v>
      </c>
      <c r="AC278" s="191" t="s">
        <v>536</v>
      </c>
      <c r="AD278" s="191" t="s">
        <v>536</v>
      </c>
      <c r="AE278" s="187" t="s">
        <v>706</v>
      </c>
      <c r="AF278" s="187">
        <v>78</v>
      </c>
    </row>
    <row r="279" spans="1:33" x14ac:dyDescent="0.2">
      <c r="A279" s="187" t="s">
        <v>111</v>
      </c>
      <c r="B279" s="187">
        <v>47</v>
      </c>
      <c r="C279" s="187" t="s">
        <v>201</v>
      </c>
      <c r="D279" s="187" t="s">
        <v>202</v>
      </c>
      <c r="E279" s="187">
        <v>0.83899999999999997</v>
      </c>
      <c r="G279" s="187">
        <v>6</v>
      </c>
      <c r="J279" s="191">
        <v>5345</v>
      </c>
      <c r="K279" s="191">
        <v>-40</v>
      </c>
      <c r="L279" s="187">
        <v>75.902378900000002</v>
      </c>
      <c r="M279" s="187">
        <v>100.074</v>
      </c>
      <c r="P279" s="191">
        <v>98.564999999999998</v>
      </c>
      <c r="R279" s="187">
        <v>0</v>
      </c>
      <c r="S279" s="191">
        <v>1.1264787000000001</v>
      </c>
      <c r="U279" s="191">
        <v>1.0732999999999999E-2</v>
      </c>
      <c r="W279" s="191">
        <v>1.0619019999999999</v>
      </c>
      <c r="AB279" s="191" t="s">
        <v>485</v>
      </c>
      <c r="AC279" s="191" t="s">
        <v>459</v>
      </c>
      <c r="AD279" s="191" t="s">
        <v>511</v>
      </c>
      <c r="AE279" s="187" t="s">
        <v>706</v>
      </c>
      <c r="AF279" s="187">
        <v>78</v>
      </c>
    </row>
    <row r="280" spans="1:33" x14ac:dyDescent="0.2">
      <c r="A280" s="187" t="s">
        <v>111</v>
      </c>
      <c r="B280" s="187">
        <v>48</v>
      </c>
      <c r="C280" s="187" t="s">
        <v>203</v>
      </c>
      <c r="D280" s="187" t="s">
        <v>204</v>
      </c>
      <c r="E280" s="187">
        <v>0.80300000000000005</v>
      </c>
      <c r="G280" s="187">
        <v>1</v>
      </c>
      <c r="H280" s="191">
        <v>5683</v>
      </c>
      <c r="I280" s="191">
        <v>9.6000000000000002E-2</v>
      </c>
      <c r="L280" s="187">
        <v>23.686879099999999</v>
      </c>
      <c r="M280" s="187">
        <v>104.41200000000001</v>
      </c>
      <c r="Q280" s="191">
        <v>103.661</v>
      </c>
      <c r="R280" s="187">
        <v>0</v>
      </c>
      <c r="T280" s="191">
        <v>0.72475109999999998</v>
      </c>
      <c r="V280" s="191">
        <v>3.6786000000000002E-3</v>
      </c>
      <c r="X280" s="191">
        <v>0.36650700000000003</v>
      </c>
      <c r="Y280" s="191" t="s">
        <v>594</v>
      </c>
      <c r="Z280" s="191" t="s">
        <v>567</v>
      </c>
      <c r="AA280" s="191" t="s">
        <v>709</v>
      </c>
      <c r="AE280" s="187" t="s">
        <v>710</v>
      </c>
      <c r="AF280" s="187">
        <v>0</v>
      </c>
      <c r="AG280" s="191">
        <v>4118</v>
      </c>
    </row>
    <row r="281" spans="1:33" x14ac:dyDescent="0.2">
      <c r="A281" s="187" t="s">
        <v>111</v>
      </c>
      <c r="B281" s="187">
        <v>48</v>
      </c>
      <c r="C281" s="187" t="s">
        <v>203</v>
      </c>
      <c r="D281" s="187" t="s">
        <v>204</v>
      </c>
      <c r="E281" s="187">
        <v>0.80300000000000005</v>
      </c>
      <c r="G281" s="187">
        <v>2</v>
      </c>
      <c r="H281" s="191">
        <v>5702</v>
      </c>
      <c r="I281" s="191">
        <v>0</v>
      </c>
      <c r="L281" s="187">
        <v>23.753072599999999</v>
      </c>
      <c r="M281" s="187">
        <v>104.71</v>
      </c>
      <c r="Q281" s="191">
        <v>103.95699999999999</v>
      </c>
      <c r="R281" s="187">
        <v>1</v>
      </c>
      <c r="T281" s="191">
        <v>0.72468120000000003</v>
      </c>
      <c r="V281" s="191">
        <v>3.6782E-3</v>
      </c>
      <c r="X281" s="191">
        <v>0.36647200000000002</v>
      </c>
      <c r="Y281" s="191" t="s">
        <v>697</v>
      </c>
      <c r="Z281" s="191" t="s">
        <v>657</v>
      </c>
      <c r="AA281" s="191" t="s">
        <v>711</v>
      </c>
      <c r="AE281" s="187" t="s">
        <v>710</v>
      </c>
      <c r="AF281" s="187">
        <v>0</v>
      </c>
      <c r="AG281" s="191">
        <v>4132</v>
      </c>
    </row>
    <row r="282" spans="1:33" x14ac:dyDescent="0.2">
      <c r="A282" s="187" t="s">
        <v>111</v>
      </c>
      <c r="B282" s="187">
        <v>48</v>
      </c>
      <c r="C282" s="187" t="s">
        <v>203</v>
      </c>
      <c r="D282" s="187" t="s">
        <v>204</v>
      </c>
      <c r="E282" s="187">
        <v>0.80300000000000005</v>
      </c>
      <c r="F282" s="191" t="s">
        <v>430</v>
      </c>
      <c r="G282" s="187">
        <v>3</v>
      </c>
      <c r="H282" s="191">
        <v>2916</v>
      </c>
      <c r="I282" s="191">
        <v>13.638999999999999</v>
      </c>
      <c r="L282" s="187">
        <v>12.740853400000001</v>
      </c>
      <c r="M282" s="187">
        <v>55.613</v>
      </c>
      <c r="Q282" s="191">
        <v>55.207999999999998</v>
      </c>
      <c r="R282" s="187">
        <v>0</v>
      </c>
      <c r="T282" s="191">
        <v>0.73456489999999997</v>
      </c>
      <c r="V282" s="191">
        <v>3.7284000000000002E-3</v>
      </c>
      <c r="X282" s="191">
        <v>0.371452</v>
      </c>
      <c r="Y282" s="191" t="s">
        <v>540</v>
      </c>
      <c r="Z282" s="191" t="s">
        <v>544</v>
      </c>
      <c r="AA282" s="191" t="s">
        <v>712</v>
      </c>
      <c r="AE282" s="187" t="s">
        <v>710</v>
      </c>
      <c r="AF282" s="187">
        <v>0</v>
      </c>
      <c r="AG282" s="191">
        <v>2143</v>
      </c>
    </row>
    <row r="283" spans="1:33" x14ac:dyDescent="0.2">
      <c r="A283" s="187" t="s">
        <v>111</v>
      </c>
      <c r="B283" s="187">
        <v>48</v>
      </c>
      <c r="C283" s="187" t="s">
        <v>203</v>
      </c>
      <c r="D283" s="187" t="s">
        <v>204</v>
      </c>
      <c r="E283" s="187">
        <v>0.80300000000000005</v>
      </c>
      <c r="F283" s="191" t="s">
        <v>434</v>
      </c>
      <c r="G283" s="187">
        <v>4</v>
      </c>
      <c r="J283" s="191">
        <v>6553</v>
      </c>
      <c r="K283" s="191">
        <v>-22.731000000000002</v>
      </c>
      <c r="L283" s="187">
        <v>108.44816400000001</v>
      </c>
      <c r="M283" s="187">
        <v>151.31800000000001</v>
      </c>
      <c r="P283" s="191">
        <v>148.98599999999999</v>
      </c>
      <c r="R283" s="187">
        <v>0</v>
      </c>
      <c r="S283" s="191">
        <v>1.1466993000000001</v>
      </c>
      <c r="U283" s="191">
        <v>1.0926099999999999E-2</v>
      </c>
      <c r="W283" s="191">
        <v>1.080797</v>
      </c>
      <c r="AB283" s="191" t="s">
        <v>470</v>
      </c>
      <c r="AC283" s="191" t="s">
        <v>518</v>
      </c>
      <c r="AD283" s="191" t="s">
        <v>471</v>
      </c>
      <c r="AE283" s="187" t="s">
        <v>710</v>
      </c>
      <c r="AF283" s="187">
        <v>78</v>
      </c>
    </row>
    <row r="284" spans="1:33" x14ac:dyDescent="0.2">
      <c r="A284" s="187" t="s">
        <v>111</v>
      </c>
      <c r="B284" s="187">
        <v>48</v>
      </c>
      <c r="C284" s="187" t="s">
        <v>203</v>
      </c>
      <c r="D284" s="187" t="s">
        <v>204</v>
      </c>
      <c r="E284" s="187">
        <v>0.80300000000000005</v>
      </c>
      <c r="G284" s="187">
        <v>5</v>
      </c>
      <c r="J284" s="191">
        <v>5351</v>
      </c>
      <c r="K284" s="191">
        <v>-39.799999999999997</v>
      </c>
      <c r="L284" s="187">
        <v>79.328884599999995</v>
      </c>
      <c r="M284" s="187">
        <v>100.111</v>
      </c>
      <c r="P284" s="191">
        <v>98.600999999999999</v>
      </c>
      <c r="R284" s="187">
        <v>1</v>
      </c>
      <c r="S284" s="191">
        <v>1.1266836</v>
      </c>
      <c r="U284" s="191">
        <v>1.07352E-2</v>
      </c>
      <c r="W284" s="191">
        <v>1.0621210000000001</v>
      </c>
      <c r="AB284" s="191" t="s">
        <v>484</v>
      </c>
      <c r="AC284" s="191" t="s">
        <v>536</v>
      </c>
      <c r="AD284" s="191" t="s">
        <v>536</v>
      </c>
      <c r="AE284" s="187" t="s">
        <v>710</v>
      </c>
      <c r="AF284" s="187">
        <v>78</v>
      </c>
    </row>
    <row r="285" spans="1:33" x14ac:dyDescent="0.2">
      <c r="A285" s="187" t="s">
        <v>111</v>
      </c>
      <c r="B285" s="187">
        <v>48</v>
      </c>
      <c r="C285" s="187" t="s">
        <v>203</v>
      </c>
      <c r="D285" s="187" t="s">
        <v>204</v>
      </c>
      <c r="E285" s="187">
        <v>0.80300000000000005</v>
      </c>
      <c r="G285" s="187">
        <v>6</v>
      </c>
      <c r="J285" s="191">
        <v>5344</v>
      </c>
      <c r="K285" s="191">
        <v>-40.003</v>
      </c>
      <c r="L285" s="187">
        <v>79.331265500000001</v>
      </c>
      <c r="M285" s="187">
        <v>100.11499999999999</v>
      </c>
      <c r="P285" s="191">
        <v>98.605000000000004</v>
      </c>
      <c r="R285" s="187">
        <v>0</v>
      </c>
      <c r="S285" s="191">
        <v>1.1264536999999999</v>
      </c>
      <c r="U285" s="191">
        <v>1.0732999999999999E-2</v>
      </c>
      <c r="W285" s="191">
        <v>1.0618989999999999</v>
      </c>
      <c r="AB285" s="191" t="s">
        <v>440</v>
      </c>
      <c r="AC285" s="191" t="s">
        <v>459</v>
      </c>
      <c r="AD285" s="191" t="s">
        <v>511</v>
      </c>
      <c r="AE285" s="187" t="s">
        <v>710</v>
      </c>
      <c r="AF285" s="187">
        <v>78</v>
      </c>
    </row>
    <row r="286" spans="1:33" x14ac:dyDescent="0.2">
      <c r="A286" s="187" t="s">
        <v>111</v>
      </c>
      <c r="B286" s="187">
        <v>49</v>
      </c>
      <c r="C286" s="187" t="s">
        <v>205</v>
      </c>
      <c r="D286" s="187" t="s">
        <v>206</v>
      </c>
      <c r="E286" s="187">
        <v>0.82799999999999996</v>
      </c>
      <c r="G286" s="187">
        <v>1</v>
      </c>
      <c r="H286" s="191">
        <v>5691</v>
      </c>
      <c r="I286" s="191">
        <v>0.10299999999999999</v>
      </c>
      <c r="L286" s="187">
        <v>22.983417200000002</v>
      </c>
      <c r="M286" s="187">
        <v>104.46599999999999</v>
      </c>
      <c r="Q286" s="191">
        <v>103.715</v>
      </c>
      <c r="R286" s="187">
        <v>0</v>
      </c>
      <c r="T286" s="191">
        <v>0.7247479</v>
      </c>
      <c r="V286" s="191">
        <v>3.6786000000000002E-3</v>
      </c>
      <c r="X286" s="191">
        <v>0.36650899999999997</v>
      </c>
      <c r="Y286" s="191" t="s">
        <v>594</v>
      </c>
      <c r="Z286" s="191" t="s">
        <v>567</v>
      </c>
      <c r="AA286" s="191" t="s">
        <v>713</v>
      </c>
      <c r="AE286" s="187" t="s">
        <v>714</v>
      </c>
      <c r="AF286" s="187">
        <v>0</v>
      </c>
      <c r="AG286" s="191">
        <v>4124</v>
      </c>
    </row>
    <row r="287" spans="1:33" x14ac:dyDescent="0.2">
      <c r="A287" s="187" t="s">
        <v>111</v>
      </c>
      <c r="B287" s="187">
        <v>49</v>
      </c>
      <c r="C287" s="187" t="s">
        <v>205</v>
      </c>
      <c r="D287" s="187" t="s">
        <v>206</v>
      </c>
      <c r="E287" s="187">
        <v>0.82799999999999996</v>
      </c>
      <c r="G287" s="187">
        <v>2</v>
      </c>
      <c r="H287" s="191">
        <v>5688</v>
      </c>
      <c r="I287" s="191">
        <v>0</v>
      </c>
      <c r="L287" s="187">
        <v>23.011303099999999</v>
      </c>
      <c r="M287" s="187">
        <v>104.596</v>
      </c>
      <c r="Q287" s="191">
        <v>103.843</v>
      </c>
      <c r="R287" s="187">
        <v>1</v>
      </c>
      <c r="T287" s="191">
        <v>0.72467349999999997</v>
      </c>
      <c r="V287" s="191">
        <v>3.6782E-3</v>
      </c>
      <c r="X287" s="191">
        <v>0.36647200000000002</v>
      </c>
      <c r="Y287" s="191" t="s">
        <v>656</v>
      </c>
      <c r="Z287" s="191" t="s">
        <v>551</v>
      </c>
      <c r="AA287" s="191" t="s">
        <v>715</v>
      </c>
      <c r="AE287" s="187" t="s">
        <v>714</v>
      </c>
      <c r="AF287" s="187">
        <v>0</v>
      </c>
      <c r="AG287" s="191">
        <v>4122</v>
      </c>
    </row>
    <row r="288" spans="1:33" x14ac:dyDescent="0.2">
      <c r="A288" s="187" t="s">
        <v>111</v>
      </c>
      <c r="B288" s="187">
        <v>49</v>
      </c>
      <c r="C288" s="187" t="s">
        <v>205</v>
      </c>
      <c r="D288" s="187" t="s">
        <v>206</v>
      </c>
      <c r="E288" s="187">
        <v>0.82799999999999996</v>
      </c>
      <c r="F288" s="191" t="s">
        <v>430</v>
      </c>
      <c r="G288" s="187">
        <v>3</v>
      </c>
      <c r="H288" s="191">
        <v>2173</v>
      </c>
      <c r="I288" s="191">
        <v>13.801</v>
      </c>
      <c r="L288" s="187">
        <v>9.2449449999999995</v>
      </c>
      <c r="M288" s="187">
        <v>41.493000000000002</v>
      </c>
      <c r="Q288" s="191">
        <v>41.19</v>
      </c>
      <c r="R288" s="187">
        <v>0</v>
      </c>
      <c r="T288" s="191">
        <v>0.73467479999999996</v>
      </c>
      <c r="V288" s="191">
        <v>3.7290000000000001E-3</v>
      </c>
      <c r="X288" s="191">
        <v>0.37151099999999998</v>
      </c>
      <c r="Y288" s="191" t="s">
        <v>540</v>
      </c>
      <c r="Z288" s="191" t="s">
        <v>544</v>
      </c>
      <c r="AA288" s="191" t="s">
        <v>716</v>
      </c>
      <c r="AE288" s="187" t="s">
        <v>714</v>
      </c>
      <c r="AF288" s="187">
        <v>0</v>
      </c>
      <c r="AG288" s="191">
        <v>1597</v>
      </c>
    </row>
    <row r="289" spans="1:33" x14ac:dyDescent="0.2">
      <c r="A289" s="187" t="s">
        <v>111</v>
      </c>
      <c r="B289" s="187">
        <v>49</v>
      </c>
      <c r="C289" s="187" t="s">
        <v>205</v>
      </c>
      <c r="D289" s="187" t="s">
        <v>206</v>
      </c>
      <c r="E289" s="187">
        <v>0.82799999999999996</v>
      </c>
      <c r="F289" s="191" t="s">
        <v>434</v>
      </c>
      <c r="G289" s="187">
        <v>4</v>
      </c>
      <c r="J289" s="191">
        <v>6454</v>
      </c>
      <c r="K289" s="191">
        <v>-24.844000000000001</v>
      </c>
      <c r="L289" s="187">
        <v>103.898385</v>
      </c>
      <c r="M289" s="187">
        <v>148.67099999999999</v>
      </c>
      <c r="P289" s="191">
        <v>146.38300000000001</v>
      </c>
      <c r="R289" s="187">
        <v>0</v>
      </c>
      <c r="S289" s="191">
        <v>1.1443804</v>
      </c>
      <c r="U289" s="191">
        <v>1.09024E-2</v>
      </c>
      <c r="W289" s="191">
        <v>1.0784849999999999</v>
      </c>
      <c r="AB289" s="191" t="s">
        <v>471</v>
      </c>
      <c r="AC289" s="191" t="s">
        <v>518</v>
      </c>
      <c r="AD289" s="191" t="s">
        <v>471</v>
      </c>
      <c r="AE289" s="187" t="s">
        <v>714</v>
      </c>
      <c r="AF289" s="187">
        <v>78</v>
      </c>
    </row>
    <row r="290" spans="1:33" x14ac:dyDescent="0.2">
      <c r="A290" s="187" t="s">
        <v>111</v>
      </c>
      <c r="B290" s="187">
        <v>49</v>
      </c>
      <c r="C290" s="187" t="s">
        <v>205</v>
      </c>
      <c r="D290" s="187" t="s">
        <v>206</v>
      </c>
      <c r="E290" s="187">
        <v>0.82799999999999996</v>
      </c>
      <c r="G290" s="187">
        <v>5</v>
      </c>
      <c r="J290" s="191">
        <v>5352</v>
      </c>
      <c r="K290" s="191">
        <v>-39.799999999999997</v>
      </c>
      <c r="L290" s="187">
        <v>76.872614900000002</v>
      </c>
      <c r="M290" s="187">
        <v>100.01300000000001</v>
      </c>
      <c r="P290" s="191">
        <v>98.504999999999995</v>
      </c>
      <c r="R290" s="187">
        <v>1</v>
      </c>
      <c r="S290" s="191">
        <v>1.1266681000000001</v>
      </c>
      <c r="U290" s="191">
        <v>1.07352E-2</v>
      </c>
      <c r="W290" s="191">
        <v>1.0621210000000001</v>
      </c>
      <c r="AB290" s="191" t="s">
        <v>484</v>
      </c>
      <c r="AC290" s="191" t="s">
        <v>536</v>
      </c>
      <c r="AD290" s="191" t="s">
        <v>536</v>
      </c>
      <c r="AE290" s="187" t="s">
        <v>714</v>
      </c>
      <c r="AF290" s="187">
        <v>78</v>
      </c>
    </row>
    <row r="291" spans="1:33" x14ac:dyDescent="0.2">
      <c r="A291" s="187" t="s">
        <v>111</v>
      </c>
      <c r="B291" s="187">
        <v>49</v>
      </c>
      <c r="C291" s="187" t="s">
        <v>205</v>
      </c>
      <c r="D291" s="187" t="s">
        <v>206</v>
      </c>
      <c r="E291" s="187">
        <v>0.82799999999999996</v>
      </c>
      <c r="G291" s="187">
        <v>6</v>
      </c>
      <c r="J291" s="191">
        <v>5349</v>
      </c>
      <c r="K291" s="191">
        <v>-39.996000000000002</v>
      </c>
      <c r="L291" s="187">
        <v>76.958210199999996</v>
      </c>
      <c r="M291" s="187">
        <v>100.15</v>
      </c>
      <c r="P291" s="191">
        <v>98.64</v>
      </c>
      <c r="R291" s="187">
        <v>0</v>
      </c>
      <c r="S291" s="191">
        <v>1.1264467</v>
      </c>
      <c r="U291" s="191">
        <v>1.0732999999999999E-2</v>
      </c>
      <c r="W291" s="191">
        <v>1.061906</v>
      </c>
      <c r="AB291" s="191" t="s">
        <v>440</v>
      </c>
      <c r="AC291" s="191" t="s">
        <v>459</v>
      </c>
      <c r="AD291" s="191" t="s">
        <v>511</v>
      </c>
      <c r="AE291" s="187" t="s">
        <v>714</v>
      </c>
      <c r="AF291" s="187">
        <v>78</v>
      </c>
    </row>
    <row r="292" spans="1:33" x14ac:dyDescent="0.2">
      <c r="A292" s="187" t="s">
        <v>111</v>
      </c>
      <c r="B292" s="187">
        <v>50</v>
      </c>
      <c r="C292" s="187" t="s">
        <v>207</v>
      </c>
      <c r="D292" s="187" t="s">
        <v>208</v>
      </c>
      <c r="E292" s="187">
        <v>0.84299999999999997</v>
      </c>
      <c r="G292" s="187">
        <v>1</v>
      </c>
      <c r="H292" s="191">
        <v>5690</v>
      </c>
      <c r="I292" s="191">
        <v>9.8000000000000004E-2</v>
      </c>
      <c r="L292" s="187">
        <v>22.595931700000001</v>
      </c>
      <c r="M292" s="187">
        <v>104.568</v>
      </c>
      <c r="Q292" s="191">
        <v>103.815</v>
      </c>
      <c r="R292" s="187">
        <v>0</v>
      </c>
      <c r="T292" s="191">
        <v>0.72473869999999996</v>
      </c>
      <c r="V292" s="191">
        <v>3.6786000000000002E-3</v>
      </c>
      <c r="X292" s="191">
        <v>0.366508</v>
      </c>
      <c r="Y292" s="191" t="s">
        <v>594</v>
      </c>
      <c r="Z292" s="191" t="s">
        <v>567</v>
      </c>
      <c r="AA292" s="191" t="s">
        <v>717</v>
      </c>
      <c r="AE292" s="187" t="s">
        <v>718</v>
      </c>
      <c r="AF292" s="187">
        <v>0</v>
      </c>
      <c r="AG292" s="191">
        <v>4124</v>
      </c>
    </row>
    <row r="293" spans="1:33" x14ac:dyDescent="0.2">
      <c r="A293" s="187" t="s">
        <v>111</v>
      </c>
      <c r="B293" s="187">
        <v>50</v>
      </c>
      <c r="C293" s="187" t="s">
        <v>207</v>
      </c>
      <c r="D293" s="187" t="s">
        <v>208</v>
      </c>
      <c r="E293" s="187">
        <v>0.84299999999999997</v>
      </c>
      <c r="G293" s="187">
        <v>2</v>
      </c>
      <c r="H293" s="191">
        <v>5694</v>
      </c>
      <c r="I293" s="191">
        <v>0</v>
      </c>
      <c r="L293" s="187">
        <v>22.620712699999999</v>
      </c>
      <c r="M293" s="187">
        <v>104.685</v>
      </c>
      <c r="Q293" s="191">
        <v>103.932</v>
      </c>
      <c r="R293" s="187">
        <v>1</v>
      </c>
      <c r="T293" s="191">
        <v>0.72466730000000001</v>
      </c>
      <c r="V293" s="191">
        <v>3.6782E-3</v>
      </c>
      <c r="X293" s="191">
        <v>0.36647200000000002</v>
      </c>
      <c r="Y293" s="191" t="s">
        <v>656</v>
      </c>
      <c r="Z293" s="191" t="s">
        <v>657</v>
      </c>
      <c r="AA293" s="191" t="s">
        <v>719</v>
      </c>
      <c r="AE293" s="187" t="s">
        <v>718</v>
      </c>
      <c r="AF293" s="187">
        <v>0</v>
      </c>
      <c r="AG293" s="191">
        <v>4126</v>
      </c>
    </row>
    <row r="294" spans="1:33" x14ac:dyDescent="0.2">
      <c r="A294" s="187" t="s">
        <v>111</v>
      </c>
      <c r="B294" s="187">
        <v>50</v>
      </c>
      <c r="C294" s="187" t="s">
        <v>207</v>
      </c>
      <c r="D294" s="187" t="s">
        <v>208</v>
      </c>
      <c r="E294" s="187">
        <v>0.84299999999999997</v>
      </c>
      <c r="F294" s="191" t="s">
        <v>430</v>
      </c>
      <c r="G294" s="187">
        <v>3</v>
      </c>
      <c r="H294" s="191">
        <v>3243</v>
      </c>
      <c r="I294" s="191">
        <v>13.285</v>
      </c>
      <c r="L294" s="187">
        <v>13.5109393</v>
      </c>
      <c r="M294" s="187">
        <v>61.991999999999997</v>
      </c>
      <c r="Q294" s="191">
        <v>61.54</v>
      </c>
      <c r="R294" s="187">
        <v>0</v>
      </c>
      <c r="T294" s="191">
        <v>0.73429460000000002</v>
      </c>
      <c r="V294" s="191">
        <v>3.7271000000000001E-3</v>
      </c>
      <c r="X294" s="191">
        <v>0.37132300000000001</v>
      </c>
      <c r="Y294" s="191" t="s">
        <v>540</v>
      </c>
      <c r="Z294" s="191" t="s">
        <v>544</v>
      </c>
      <c r="AA294" s="191" t="s">
        <v>720</v>
      </c>
      <c r="AE294" s="187" t="s">
        <v>718</v>
      </c>
      <c r="AF294" s="187">
        <v>0</v>
      </c>
      <c r="AG294" s="191">
        <v>2383</v>
      </c>
    </row>
    <row r="295" spans="1:33" x14ac:dyDescent="0.2">
      <c r="A295" s="187" t="s">
        <v>111</v>
      </c>
      <c r="B295" s="187">
        <v>50</v>
      </c>
      <c r="C295" s="187" t="s">
        <v>207</v>
      </c>
      <c r="D295" s="187" t="s">
        <v>208</v>
      </c>
      <c r="E295" s="187">
        <v>0.84299999999999997</v>
      </c>
      <c r="F295" s="191" t="s">
        <v>434</v>
      </c>
      <c r="G295" s="187">
        <v>4</v>
      </c>
      <c r="J295" s="191">
        <v>6081</v>
      </c>
      <c r="K295" s="191">
        <v>-22.131</v>
      </c>
      <c r="L295" s="187">
        <v>97.627947800000001</v>
      </c>
      <c r="M295" s="187">
        <v>139.642</v>
      </c>
      <c r="P295" s="191">
        <v>137.489</v>
      </c>
      <c r="R295" s="187">
        <v>0</v>
      </c>
      <c r="S295" s="191">
        <v>1.1473308</v>
      </c>
      <c r="U295" s="191">
        <v>1.0932799999999999E-2</v>
      </c>
      <c r="W295" s="191">
        <v>1.081453</v>
      </c>
      <c r="AB295" s="191" t="s">
        <v>471</v>
      </c>
      <c r="AC295" s="191" t="s">
        <v>518</v>
      </c>
      <c r="AD295" s="191" t="s">
        <v>470</v>
      </c>
      <c r="AE295" s="187" t="s">
        <v>718</v>
      </c>
      <c r="AF295" s="187">
        <v>78</v>
      </c>
    </row>
    <row r="296" spans="1:33" x14ac:dyDescent="0.2">
      <c r="A296" s="187" t="s">
        <v>111</v>
      </c>
      <c r="B296" s="187">
        <v>50</v>
      </c>
      <c r="C296" s="187" t="s">
        <v>207</v>
      </c>
      <c r="D296" s="187" t="s">
        <v>208</v>
      </c>
      <c r="E296" s="187">
        <v>0.84299999999999997</v>
      </c>
      <c r="G296" s="187">
        <v>5</v>
      </c>
      <c r="J296" s="191">
        <v>5353</v>
      </c>
      <c r="K296" s="191">
        <v>-39.799999999999997</v>
      </c>
      <c r="L296" s="187">
        <v>75.5317431</v>
      </c>
      <c r="M296" s="187">
        <v>100.057</v>
      </c>
      <c r="P296" s="191">
        <v>98.548000000000002</v>
      </c>
      <c r="R296" s="187">
        <v>1</v>
      </c>
      <c r="S296" s="191">
        <v>1.1266475</v>
      </c>
      <c r="U296" s="191">
        <v>1.07352E-2</v>
      </c>
      <c r="W296" s="191">
        <v>1.0621210000000001</v>
      </c>
      <c r="AB296" s="191" t="s">
        <v>525</v>
      </c>
      <c r="AC296" s="191" t="s">
        <v>473</v>
      </c>
      <c r="AD296" s="191" t="s">
        <v>536</v>
      </c>
      <c r="AE296" s="187" t="s">
        <v>718</v>
      </c>
      <c r="AF296" s="187">
        <v>78</v>
      </c>
    </row>
    <row r="297" spans="1:33" x14ac:dyDescent="0.2">
      <c r="A297" s="187" t="s">
        <v>111</v>
      </c>
      <c r="B297" s="187">
        <v>50</v>
      </c>
      <c r="C297" s="187" t="s">
        <v>207</v>
      </c>
      <c r="D297" s="187" t="s">
        <v>208</v>
      </c>
      <c r="E297" s="187">
        <v>0.84299999999999997</v>
      </c>
      <c r="G297" s="187">
        <v>6</v>
      </c>
      <c r="J297" s="191">
        <v>5348</v>
      </c>
      <c r="K297" s="191">
        <v>-40.023000000000003</v>
      </c>
      <c r="L297" s="187">
        <v>75.611265399999994</v>
      </c>
      <c r="M297" s="187">
        <v>100.187</v>
      </c>
      <c r="P297" s="191">
        <v>98.676000000000002</v>
      </c>
      <c r="R297" s="187">
        <v>0</v>
      </c>
      <c r="S297" s="191">
        <v>1.1263972</v>
      </c>
      <c r="U297" s="191">
        <v>1.07327E-2</v>
      </c>
      <c r="W297" s="191">
        <v>1.061877</v>
      </c>
      <c r="AB297" s="191" t="s">
        <v>485</v>
      </c>
      <c r="AC297" s="191" t="s">
        <v>459</v>
      </c>
      <c r="AD297" s="191" t="s">
        <v>511</v>
      </c>
      <c r="AE297" s="187" t="s">
        <v>718</v>
      </c>
      <c r="AF297" s="187">
        <v>78</v>
      </c>
    </row>
    <row r="298" spans="1:33" x14ac:dyDescent="0.2">
      <c r="A298" s="187" t="s">
        <v>111</v>
      </c>
      <c r="B298" s="187">
        <v>51</v>
      </c>
      <c r="C298" s="187" t="s">
        <v>209</v>
      </c>
      <c r="D298" s="187" t="s">
        <v>210</v>
      </c>
      <c r="E298" s="187">
        <v>0.84499999999999997</v>
      </c>
      <c r="G298" s="187">
        <v>1</v>
      </c>
      <c r="H298" s="191">
        <v>5688</v>
      </c>
      <c r="I298" s="191">
        <v>9.6000000000000002E-2</v>
      </c>
      <c r="L298" s="187">
        <v>22.549069599999999</v>
      </c>
      <c r="M298" s="187">
        <v>104.599</v>
      </c>
      <c r="Q298" s="191">
        <v>103.84699999999999</v>
      </c>
      <c r="R298" s="187">
        <v>0</v>
      </c>
      <c r="T298" s="191">
        <v>0.72474099999999997</v>
      </c>
      <c r="V298" s="191">
        <v>3.6786000000000002E-3</v>
      </c>
      <c r="X298" s="191">
        <v>0.36650700000000003</v>
      </c>
      <c r="Y298" s="191" t="s">
        <v>594</v>
      </c>
      <c r="Z298" s="191" t="s">
        <v>567</v>
      </c>
      <c r="AA298" s="191" t="s">
        <v>612</v>
      </c>
      <c r="AE298" s="187" t="s">
        <v>721</v>
      </c>
      <c r="AF298" s="187">
        <v>0</v>
      </c>
      <c r="AG298" s="191">
        <v>4122</v>
      </c>
    </row>
    <row r="299" spans="1:33" x14ac:dyDescent="0.2">
      <c r="A299" s="187" t="s">
        <v>111</v>
      </c>
      <c r="B299" s="187">
        <v>51</v>
      </c>
      <c r="C299" s="187" t="s">
        <v>209</v>
      </c>
      <c r="D299" s="187" t="s">
        <v>210</v>
      </c>
      <c r="E299" s="187">
        <v>0.84499999999999997</v>
      </c>
      <c r="G299" s="187">
        <v>2</v>
      </c>
      <c r="H299" s="191">
        <v>5696</v>
      </c>
      <c r="I299" s="191">
        <v>0</v>
      </c>
      <c r="L299" s="187">
        <v>22.5533134</v>
      </c>
      <c r="M299" s="187">
        <v>104.619</v>
      </c>
      <c r="Q299" s="191">
        <v>103.867</v>
      </c>
      <c r="R299" s="187">
        <v>1</v>
      </c>
      <c r="T299" s="191">
        <v>0.72467110000000001</v>
      </c>
      <c r="V299" s="191">
        <v>3.6782E-3</v>
      </c>
      <c r="X299" s="191">
        <v>0.36647200000000002</v>
      </c>
      <c r="Y299" s="191" t="s">
        <v>697</v>
      </c>
      <c r="Z299" s="191" t="s">
        <v>657</v>
      </c>
      <c r="AA299" s="191" t="s">
        <v>722</v>
      </c>
      <c r="AE299" s="187" t="s">
        <v>721</v>
      </c>
      <c r="AF299" s="187">
        <v>0</v>
      </c>
      <c r="AG299" s="191">
        <v>4127</v>
      </c>
    </row>
    <row r="300" spans="1:33" x14ac:dyDescent="0.2">
      <c r="A300" s="187" t="s">
        <v>111</v>
      </c>
      <c r="B300" s="187">
        <v>51</v>
      </c>
      <c r="C300" s="187" t="s">
        <v>209</v>
      </c>
      <c r="D300" s="187" t="s">
        <v>210</v>
      </c>
      <c r="E300" s="187">
        <v>0.84499999999999997</v>
      </c>
      <c r="F300" s="191" t="s">
        <v>430</v>
      </c>
      <c r="G300" s="187">
        <v>3</v>
      </c>
      <c r="H300" s="191">
        <v>3114</v>
      </c>
      <c r="I300" s="191">
        <v>13.351000000000001</v>
      </c>
      <c r="L300" s="187">
        <v>12.9266094</v>
      </c>
      <c r="M300" s="187">
        <v>59.420999999999999</v>
      </c>
      <c r="Q300" s="191">
        <v>58.987000000000002</v>
      </c>
      <c r="R300" s="187">
        <v>0</v>
      </c>
      <c r="T300" s="191">
        <v>0.73434650000000001</v>
      </c>
      <c r="V300" s="191">
        <v>3.7272999999999998E-3</v>
      </c>
      <c r="X300" s="191">
        <v>0.37134699999999998</v>
      </c>
      <c r="Y300" s="191" t="s">
        <v>540</v>
      </c>
      <c r="Z300" s="191" t="s">
        <v>541</v>
      </c>
      <c r="AA300" s="191" t="s">
        <v>723</v>
      </c>
      <c r="AE300" s="187" t="s">
        <v>721</v>
      </c>
      <c r="AF300" s="187">
        <v>0</v>
      </c>
      <c r="AG300" s="191">
        <v>2288</v>
      </c>
    </row>
    <row r="301" spans="1:33" x14ac:dyDescent="0.2">
      <c r="A301" s="187" t="s">
        <v>111</v>
      </c>
      <c r="B301" s="187">
        <v>51</v>
      </c>
      <c r="C301" s="187" t="s">
        <v>209</v>
      </c>
      <c r="D301" s="187" t="s">
        <v>210</v>
      </c>
      <c r="E301" s="187">
        <v>0.84499999999999997</v>
      </c>
      <c r="F301" s="191" t="s">
        <v>434</v>
      </c>
      <c r="G301" s="187">
        <v>4</v>
      </c>
      <c r="J301" s="191">
        <v>6415</v>
      </c>
      <c r="K301" s="191">
        <v>-23.253</v>
      </c>
      <c r="L301" s="187">
        <v>101.4436192</v>
      </c>
      <c r="M301" s="187">
        <v>147.90700000000001</v>
      </c>
      <c r="P301" s="191">
        <v>145.62799999999999</v>
      </c>
      <c r="R301" s="187">
        <v>0</v>
      </c>
      <c r="S301" s="191">
        <v>1.1461011000000001</v>
      </c>
      <c r="U301" s="191">
        <v>1.09202E-2</v>
      </c>
      <c r="W301" s="191">
        <v>1.080227</v>
      </c>
      <c r="AB301" s="191" t="s">
        <v>471</v>
      </c>
      <c r="AC301" s="191" t="s">
        <v>518</v>
      </c>
      <c r="AD301" s="191" t="s">
        <v>471</v>
      </c>
      <c r="AE301" s="187" t="s">
        <v>721</v>
      </c>
      <c r="AF301" s="187">
        <v>78</v>
      </c>
    </row>
    <row r="302" spans="1:33" x14ac:dyDescent="0.2">
      <c r="A302" s="187" t="s">
        <v>111</v>
      </c>
      <c r="B302" s="187">
        <v>51</v>
      </c>
      <c r="C302" s="187" t="s">
        <v>209</v>
      </c>
      <c r="D302" s="187" t="s">
        <v>210</v>
      </c>
      <c r="E302" s="187">
        <v>0.84499999999999997</v>
      </c>
      <c r="G302" s="187">
        <v>5</v>
      </c>
      <c r="J302" s="191">
        <v>5353</v>
      </c>
      <c r="K302" s="191">
        <v>-39.799999999999997</v>
      </c>
      <c r="L302" s="187">
        <v>75.400463200000004</v>
      </c>
      <c r="M302" s="187">
        <v>100.13500000000001</v>
      </c>
      <c r="P302" s="191">
        <v>98.625</v>
      </c>
      <c r="R302" s="187">
        <v>1</v>
      </c>
      <c r="S302" s="191">
        <v>1.1266563999999999</v>
      </c>
      <c r="U302" s="191">
        <v>1.07352E-2</v>
      </c>
      <c r="W302" s="191">
        <v>1.0621210000000001</v>
      </c>
      <c r="AB302" s="191" t="s">
        <v>484</v>
      </c>
      <c r="AC302" s="191" t="s">
        <v>536</v>
      </c>
      <c r="AD302" s="191" t="s">
        <v>536</v>
      </c>
      <c r="AE302" s="187" t="s">
        <v>721</v>
      </c>
      <c r="AF302" s="187">
        <v>78</v>
      </c>
    </row>
    <row r="303" spans="1:33" x14ac:dyDescent="0.2">
      <c r="A303" s="187" t="s">
        <v>111</v>
      </c>
      <c r="B303" s="187">
        <v>51</v>
      </c>
      <c r="C303" s="187" t="s">
        <v>209</v>
      </c>
      <c r="D303" s="187" t="s">
        <v>210</v>
      </c>
      <c r="E303" s="187">
        <v>0.84499999999999997</v>
      </c>
      <c r="G303" s="187">
        <v>6</v>
      </c>
      <c r="J303" s="191">
        <v>5346</v>
      </c>
      <c r="K303" s="191">
        <v>-40.027000000000001</v>
      </c>
      <c r="L303" s="187">
        <v>75.476576499999993</v>
      </c>
      <c r="M303" s="187">
        <v>100.259</v>
      </c>
      <c r="P303" s="191">
        <v>98.748000000000005</v>
      </c>
      <c r="R303" s="187">
        <v>0</v>
      </c>
      <c r="S303" s="191">
        <v>1.1264004999999999</v>
      </c>
      <c r="U303" s="191">
        <v>1.07327E-2</v>
      </c>
      <c r="W303" s="191">
        <v>1.0618719999999999</v>
      </c>
      <c r="AB303" s="191" t="s">
        <v>440</v>
      </c>
      <c r="AC303" s="191" t="s">
        <v>459</v>
      </c>
      <c r="AD303" s="191" t="s">
        <v>511</v>
      </c>
      <c r="AE303" s="187" t="s">
        <v>721</v>
      </c>
      <c r="AF303" s="187">
        <v>78</v>
      </c>
    </row>
    <row r="304" spans="1:33" x14ac:dyDescent="0.2">
      <c r="A304" s="187" t="s">
        <v>111</v>
      </c>
      <c r="B304" s="187">
        <v>52</v>
      </c>
      <c r="C304" s="187" t="s">
        <v>211</v>
      </c>
      <c r="D304" s="187" t="s">
        <v>212</v>
      </c>
      <c r="E304" s="187">
        <v>0.83799999999999997</v>
      </c>
      <c r="G304" s="187">
        <v>1</v>
      </c>
      <c r="H304" s="191">
        <v>5690</v>
      </c>
      <c r="I304" s="191">
        <v>9.6000000000000002E-2</v>
      </c>
      <c r="L304" s="187">
        <v>22.748805399999998</v>
      </c>
      <c r="M304" s="187">
        <v>104.65300000000001</v>
      </c>
      <c r="Q304" s="191">
        <v>103.9</v>
      </c>
      <c r="R304" s="187">
        <v>0</v>
      </c>
      <c r="T304" s="191">
        <v>0.72472840000000005</v>
      </c>
      <c r="V304" s="191">
        <v>3.6786000000000002E-3</v>
      </c>
      <c r="X304" s="191">
        <v>0.36650700000000003</v>
      </c>
      <c r="Y304" s="191" t="s">
        <v>594</v>
      </c>
      <c r="Z304" s="191" t="s">
        <v>567</v>
      </c>
      <c r="AA304" s="191" t="s">
        <v>534</v>
      </c>
      <c r="AE304" s="187" t="s">
        <v>724</v>
      </c>
      <c r="AF304" s="187">
        <v>0</v>
      </c>
      <c r="AG304" s="191">
        <v>4124</v>
      </c>
    </row>
    <row r="305" spans="1:33" x14ac:dyDescent="0.2">
      <c r="A305" s="187" t="s">
        <v>111</v>
      </c>
      <c r="B305" s="187">
        <v>52</v>
      </c>
      <c r="C305" s="187" t="s">
        <v>211</v>
      </c>
      <c r="D305" s="187" t="s">
        <v>212</v>
      </c>
      <c r="E305" s="187">
        <v>0.83799999999999997</v>
      </c>
      <c r="G305" s="187">
        <v>2</v>
      </c>
      <c r="H305" s="191">
        <v>5693</v>
      </c>
      <c r="I305" s="191">
        <v>0</v>
      </c>
      <c r="L305" s="187">
        <v>22.7503043</v>
      </c>
      <c r="M305" s="187">
        <v>104.66</v>
      </c>
      <c r="Q305" s="191">
        <v>103.907</v>
      </c>
      <c r="R305" s="187">
        <v>1</v>
      </c>
      <c r="T305" s="191">
        <v>0.72465860000000004</v>
      </c>
      <c r="V305" s="191">
        <v>3.6782E-3</v>
      </c>
      <c r="X305" s="191">
        <v>0.36647200000000002</v>
      </c>
      <c r="Y305" s="191" t="s">
        <v>697</v>
      </c>
      <c r="Z305" s="191" t="s">
        <v>657</v>
      </c>
      <c r="AA305" s="191" t="s">
        <v>725</v>
      </c>
      <c r="AE305" s="187" t="s">
        <v>724</v>
      </c>
      <c r="AF305" s="187">
        <v>0</v>
      </c>
      <c r="AG305" s="191">
        <v>4126</v>
      </c>
    </row>
    <row r="306" spans="1:33" x14ac:dyDescent="0.2">
      <c r="A306" s="187" t="s">
        <v>111</v>
      </c>
      <c r="B306" s="187">
        <v>52</v>
      </c>
      <c r="C306" s="187" t="s">
        <v>211</v>
      </c>
      <c r="D306" s="187" t="s">
        <v>212</v>
      </c>
      <c r="E306" s="187">
        <v>0.83799999999999997</v>
      </c>
      <c r="F306" s="191" t="s">
        <v>430</v>
      </c>
      <c r="G306" s="187">
        <v>3</v>
      </c>
      <c r="H306" s="191">
        <v>3356</v>
      </c>
      <c r="I306" s="191">
        <v>13.862</v>
      </c>
      <c r="L306" s="187">
        <v>14.068326600000001</v>
      </c>
      <c r="M306" s="187">
        <v>64.194000000000003</v>
      </c>
      <c r="Q306" s="191">
        <v>63.725999999999999</v>
      </c>
      <c r="R306" s="187">
        <v>0</v>
      </c>
      <c r="T306" s="191">
        <v>0.73470409999999997</v>
      </c>
      <c r="V306" s="191">
        <v>3.7291999999999998E-3</v>
      </c>
      <c r="X306" s="191">
        <v>0.371533</v>
      </c>
      <c r="Y306" s="191" t="s">
        <v>540</v>
      </c>
      <c r="Z306" s="191" t="s">
        <v>544</v>
      </c>
      <c r="AA306" s="191" t="s">
        <v>726</v>
      </c>
      <c r="AE306" s="187" t="s">
        <v>724</v>
      </c>
      <c r="AF306" s="187">
        <v>0</v>
      </c>
      <c r="AG306" s="191">
        <v>2468</v>
      </c>
    </row>
    <row r="307" spans="1:33" x14ac:dyDescent="0.2">
      <c r="A307" s="187" t="s">
        <v>111</v>
      </c>
      <c r="B307" s="187">
        <v>52</v>
      </c>
      <c r="C307" s="187" t="s">
        <v>211</v>
      </c>
      <c r="D307" s="187" t="s">
        <v>212</v>
      </c>
      <c r="E307" s="187">
        <v>0.83799999999999997</v>
      </c>
      <c r="F307" s="191" t="s">
        <v>434</v>
      </c>
      <c r="G307" s="187">
        <v>4</v>
      </c>
      <c r="J307" s="191">
        <v>6188</v>
      </c>
      <c r="K307" s="191">
        <v>-22.15</v>
      </c>
      <c r="L307" s="187">
        <v>99.671744200000006</v>
      </c>
      <c r="M307" s="187">
        <v>142.55699999999999</v>
      </c>
      <c r="P307" s="191">
        <v>140.35900000000001</v>
      </c>
      <c r="R307" s="187">
        <v>0</v>
      </c>
      <c r="S307" s="191">
        <v>1.1472884999999999</v>
      </c>
      <c r="U307" s="191">
        <v>1.0932600000000001E-2</v>
      </c>
      <c r="W307" s="191">
        <v>1.0814330000000001</v>
      </c>
      <c r="AB307" s="191" t="s">
        <v>471</v>
      </c>
      <c r="AC307" s="191" t="s">
        <v>518</v>
      </c>
      <c r="AD307" s="191" t="s">
        <v>471</v>
      </c>
      <c r="AE307" s="187" t="s">
        <v>724</v>
      </c>
      <c r="AF307" s="187">
        <v>78</v>
      </c>
    </row>
    <row r="308" spans="1:33" x14ac:dyDescent="0.2">
      <c r="A308" s="187" t="s">
        <v>111</v>
      </c>
      <c r="B308" s="187">
        <v>52</v>
      </c>
      <c r="C308" s="187" t="s">
        <v>211</v>
      </c>
      <c r="D308" s="187" t="s">
        <v>212</v>
      </c>
      <c r="E308" s="187">
        <v>0.83799999999999997</v>
      </c>
      <c r="G308" s="187">
        <v>5</v>
      </c>
      <c r="J308" s="191">
        <v>5361</v>
      </c>
      <c r="K308" s="191">
        <v>-39.799999999999997</v>
      </c>
      <c r="L308" s="187">
        <v>76.0300455</v>
      </c>
      <c r="M308" s="187">
        <v>100.134</v>
      </c>
      <c r="P308" s="191">
        <v>98.623999999999995</v>
      </c>
      <c r="R308" s="187">
        <v>1</v>
      </c>
      <c r="S308" s="191">
        <v>1.1266265</v>
      </c>
      <c r="U308" s="191">
        <v>1.07352E-2</v>
      </c>
      <c r="W308" s="191">
        <v>1.0621210000000001</v>
      </c>
      <c r="AB308" s="191" t="s">
        <v>525</v>
      </c>
      <c r="AC308" s="191" t="s">
        <v>536</v>
      </c>
      <c r="AD308" s="191" t="s">
        <v>536</v>
      </c>
      <c r="AE308" s="187" t="s">
        <v>724</v>
      </c>
      <c r="AF308" s="187">
        <v>78</v>
      </c>
    </row>
    <row r="309" spans="1:33" x14ac:dyDescent="0.2">
      <c r="A309" s="187" t="s">
        <v>111</v>
      </c>
      <c r="B309" s="187">
        <v>52</v>
      </c>
      <c r="C309" s="187" t="s">
        <v>211</v>
      </c>
      <c r="D309" s="187" t="s">
        <v>212</v>
      </c>
      <c r="E309" s="187">
        <v>0.83799999999999997</v>
      </c>
      <c r="G309" s="187">
        <v>6</v>
      </c>
      <c r="J309" s="191">
        <v>5343</v>
      </c>
      <c r="K309" s="191">
        <v>-40.027999999999999</v>
      </c>
      <c r="L309" s="187">
        <v>76.101026700000006</v>
      </c>
      <c r="M309" s="187">
        <v>100.249</v>
      </c>
      <c r="P309" s="191">
        <v>98.738</v>
      </c>
      <c r="R309" s="187">
        <v>0</v>
      </c>
      <c r="S309" s="191">
        <v>1.1263692000000001</v>
      </c>
      <c r="U309" s="191">
        <v>1.07327E-2</v>
      </c>
      <c r="W309" s="191">
        <v>1.061871</v>
      </c>
      <c r="AB309" s="191" t="s">
        <v>485</v>
      </c>
      <c r="AC309" s="191" t="s">
        <v>459</v>
      </c>
      <c r="AD309" s="191" t="s">
        <v>560</v>
      </c>
      <c r="AE309" s="187" t="s">
        <v>724</v>
      </c>
      <c r="AF309" s="187">
        <v>78</v>
      </c>
    </row>
    <row r="310" spans="1:33" x14ac:dyDescent="0.2">
      <c r="A310" s="187" t="s">
        <v>111</v>
      </c>
      <c r="B310" s="187">
        <v>53</v>
      </c>
      <c r="C310" s="187" t="s">
        <v>213</v>
      </c>
      <c r="D310" s="187" t="s">
        <v>214</v>
      </c>
      <c r="E310" s="187">
        <v>0.82299999999999995</v>
      </c>
      <c r="G310" s="187">
        <v>1</v>
      </c>
      <c r="H310" s="191">
        <v>5686</v>
      </c>
      <c r="I310" s="191">
        <v>9.1999999999999998E-2</v>
      </c>
      <c r="L310" s="187">
        <v>23.153609800000002</v>
      </c>
      <c r="M310" s="187">
        <v>104.607</v>
      </c>
      <c r="Q310" s="191">
        <v>103.855</v>
      </c>
      <c r="R310" s="187">
        <v>0</v>
      </c>
      <c r="T310" s="191">
        <v>0.72472879999999995</v>
      </c>
      <c r="V310" s="191">
        <v>3.6784999999999999E-3</v>
      </c>
      <c r="X310" s="191">
        <v>0.366506</v>
      </c>
      <c r="Y310" s="191" t="s">
        <v>594</v>
      </c>
      <c r="Z310" s="191" t="s">
        <v>567</v>
      </c>
      <c r="AA310" s="191" t="s">
        <v>727</v>
      </c>
      <c r="AE310" s="187" t="s">
        <v>728</v>
      </c>
      <c r="AF310" s="187">
        <v>0</v>
      </c>
      <c r="AG310" s="191">
        <v>4120</v>
      </c>
    </row>
    <row r="311" spans="1:33" x14ac:dyDescent="0.2">
      <c r="A311" s="187" t="s">
        <v>111</v>
      </c>
      <c r="B311" s="187">
        <v>53</v>
      </c>
      <c r="C311" s="187" t="s">
        <v>213</v>
      </c>
      <c r="D311" s="187" t="s">
        <v>214</v>
      </c>
      <c r="E311" s="187">
        <v>0.82299999999999995</v>
      </c>
      <c r="G311" s="187">
        <v>2</v>
      </c>
      <c r="H311" s="191">
        <v>5693</v>
      </c>
      <c r="I311" s="191">
        <v>0</v>
      </c>
      <c r="L311" s="187">
        <v>23.171582300000001</v>
      </c>
      <c r="M311" s="187">
        <v>104.69</v>
      </c>
      <c r="Q311" s="191">
        <v>103.937</v>
      </c>
      <c r="R311" s="187">
        <v>1</v>
      </c>
      <c r="T311" s="191">
        <v>0.72466240000000004</v>
      </c>
      <c r="V311" s="191">
        <v>3.6782E-3</v>
      </c>
      <c r="X311" s="191">
        <v>0.36647200000000002</v>
      </c>
      <c r="Y311" s="191" t="s">
        <v>697</v>
      </c>
      <c r="Z311" s="191" t="s">
        <v>657</v>
      </c>
      <c r="AA311" s="191" t="s">
        <v>729</v>
      </c>
      <c r="AE311" s="187" t="s">
        <v>728</v>
      </c>
      <c r="AF311" s="187">
        <v>0</v>
      </c>
      <c r="AG311" s="191">
        <v>4125</v>
      </c>
    </row>
    <row r="312" spans="1:33" x14ac:dyDescent="0.2">
      <c r="A312" s="187" t="s">
        <v>111</v>
      </c>
      <c r="B312" s="187">
        <v>53</v>
      </c>
      <c r="C312" s="187" t="s">
        <v>213</v>
      </c>
      <c r="D312" s="187" t="s">
        <v>214</v>
      </c>
      <c r="E312" s="187">
        <v>0.82299999999999995</v>
      </c>
      <c r="F312" s="191" t="s">
        <v>430</v>
      </c>
      <c r="G312" s="187">
        <v>3</v>
      </c>
      <c r="H312" s="191">
        <v>3330</v>
      </c>
      <c r="I312" s="191">
        <v>13.747</v>
      </c>
      <c r="L312" s="187">
        <v>14.191584600000001</v>
      </c>
      <c r="M312" s="187">
        <v>63.59</v>
      </c>
      <c r="Q312" s="191">
        <v>63.125999999999998</v>
      </c>
      <c r="R312" s="187">
        <v>0</v>
      </c>
      <c r="T312" s="191">
        <v>0.7346241</v>
      </c>
      <c r="V312" s="191">
        <v>3.7288E-3</v>
      </c>
      <c r="X312" s="191">
        <v>0.37149100000000002</v>
      </c>
      <c r="Y312" s="191" t="s">
        <v>540</v>
      </c>
      <c r="Z312" s="191" t="s">
        <v>544</v>
      </c>
      <c r="AA312" s="191" t="s">
        <v>730</v>
      </c>
      <c r="AE312" s="187" t="s">
        <v>728</v>
      </c>
      <c r="AF312" s="187">
        <v>0</v>
      </c>
      <c r="AG312" s="191">
        <v>2448</v>
      </c>
    </row>
    <row r="313" spans="1:33" x14ac:dyDescent="0.2">
      <c r="A313" s="187" t="s">
        <v>111</v>
      </c>
      <c r="B313" s="187">
        <v>53</v>
      </c>
      <c r="C313" s="187" t="s">
        <v>213</v>
      </c>
      <c r="D313" s="187" t="s">
        <v>214</v>
      </c>
      <c r="E313" s="187">
        <v>0.82299999999999995</v>
      </c>
      <c r="F313" s="191" t="s">
        <v>434</v>
      </c>
      <c r="G313" s="187">
        <v>4</v>
      </c>
      <c r="J313" s="191">
        <v>6089</v>
      </c>
      <c r="K313" s="191">
        <v>-21.640999999999998</v>
      </c>
      <c r="L313" s="187">
        <v>100.0736469</v>
      </c>
      <c r="M313" s="187">
        <v>139.78399999999999</v>
      </c>
      <c r="P313" s="191">
        <v>137.62899999999999</v>
      </c>
      <c r="R313" s="187">
        <v>0</v>
      </c>
      <c r="S313" s="191">
        <v>1.1478337999999999</v>
      </c>
      <c r="U313" s="191">
        <v>1.09382E-2</v>
      </c>
      <c r="W313" s="191">
        <v>1.0819890000000001</v>
      </c>
      <c r="AB313" s="191" t="s">
        <v>471</v>
      </c>
      <c r="AC313" s="191" t="s">
        <v>518</v>
      </c>
      <c r="AD313" s="191" t="s">
        <v>471</v>
      </c>
      <c r="AE313" s="187" t="s">
        <v>728</v>
      </c>
      <c r="AF313" s="187">
        <v>78</v>
      </c>
    </row>
    <row r="314" spans="1:33" x14ac:dyDescent="0.2">
      <c r="A314" s="187" t="s">
        <v>111</v>
      </c>
      <c r="B314" s="187">
        <v>53</v>
      </c>
      <c r="C314" s="187" t="s">
        <v>213</v>
      </c>
      <c r="D314" s="187" t="s">
        <v>214</v>
      </c>
      <c r="E314" s="187">
        <v>0.82299999999999995</v>
      </c>
      <c r="G314" s="187">
        <v>5</v>
      </c>
      <c r="J314" s="191">
        <v>5359</v>
      </c>
      <c r="K314" s="191">
        <v>-39.799999999999997</v>
      </c>
      <c r="L314" s="187">
        <v>77.416996400000002</v>
      </c>
      <c r="M314" s="187">
        <v>100.136</v>
      </c>
      <c r="P314" s="191">
        <v>98.626000000000005</v>
      </c>
      <c r="R314" s="187">
        <v>1</v>
      </c>
      <c r="S314" s="191">
        <v>1.126614</v>
      </c>
      <c r="U314" s="191">
        <v>1.07352E-2</v>
      </c>
      <c r="W314" s="191">
        <v>1.0621210000000001</v>
      </c>
      <c r="AB314" s="191" t="s">
        <v>525</v>
      </c>
      <c r="AC314" s="191" t="s">
        <v>536</v>
      </c>
      <c r="AD314" s="191" t="s">
        <v>473</v>
      </c>
      <c r="AE314" s="187" t="s">
        <v>728</v>
      </c>
      <c r="AF314" s="187">
        <v>78</v>
      </c>
    </row>
    <row r="315" spans="1:33" x14ac:dyDescent="0.2">
      <c r="A315" s="187" t="s">
        <v>111</v>
      </c>
      <c r="B315" s="187">
        <v>53</v>
      </c>
      <c r="C315" s="187" t="s">
        <v>213</v>
      </c>
      <c r="D315" s="187" t="s">
        <v>214</v>
      </c>
      <c r="E315" s="187">
        <v>0.82299999999999995</v>
      </c>
      <c r="G315" s="187">
        <v>6</v>
      </c>
      <c r="J315" s="191">
        <v>5347</v>
      </c>
      <c r="K315" s="191">
        <v>-40.012999999999998</v>
      </c>
      <c r="L315" s="187">
        <v>77.485821000000001</v>
      </c>
      <c r="M315" s="187">
        <v>100.246</v>
      </c>
      <c r="P315" s="191">
        <v>98.734999999999999</v>
      </c>
      <c r="R315" s="187">
        <v>0</v>
      </c>
      <c r="S315" s="191">
        <v>1.1263738999999999</v>
      </c>
      <c r="U315" s="191">
        <v>1.0732800000000001E-2</v>
      </c>
      <c r="W315" s="191">
        <v>1.0618879999999999</v>
      </c>
      <c r="AB315" s="191" t="s">
        <v>485</v>
      </c>
      <c r="AC315" s="191" t="s">
        <v>459</v>
      </c>
      <c r="AD315" s="191" t="s">
        <v>511</v>
      </c>
      <c r="AE315" s="187" t="s">
        <v>728</v>
      </c>
      <c r="AF315" s="187">
        <v>78</v>
      </c>
    </row>
    <row r="316" spans="1:33" x14ac:dyDescent="0.2">
      <c r="A316" s="187" t="s">
        <v>111</v>
      </c>
      <c r="B316" s="187">
        <v>54</v>
      </c>
      <c r="C316" s="187" t="s">
        <v>215</v>
      </c>
      <c r="D316" s="187" t="s">
        <v>216</v>
      </c>
      <c r="E316" s="187">
        <v>0.82599999999999996</v>
      </c>
      <c r="G316" s="187">
        <v>1</v>
      </c>
      <c r="H316" s="191">
        <v>5684</v>
      </c>
      <c r="I316" s="191">
        <v>0.1</v>
      </c>
      <c r="L316" s="187">
        <v>23.072551099999998</v>
      </c>
      <c r="M316" s="187">
        <v>104.621</v>
      </c>
      <c r="Q316" s="191">
        <v>103.869</v>
      </c>
      <c r="R316" s="187">
        <v>0</v>
      </c>
      <c r="T316" s="191">
        <v>0.72471960000000002</v>
      </c>
      <c r="V316" s="191">
        <v>3.6786000000000002E-3</v>
      </c>
      <c r="X316" s="191">
        <v>0.366508</v>
      </c>
      <c r="Y316" s="191" t="s">
        <v>594</v>
      </c>
      <c r="Z316" s="191" t="s">
        <v>567</v>
      </c>
      <c r="AA316" s="191" t="s">
        <v>731</v>
      </c>
      <c r="AE316" s="187" t="s">
        <v>732</v>
      </c>
      <c r="AF316" s="187">
        <v>0</v>
      </c>
      <c r="AG316" s="191">
        <v>4118</v>
      </c>
    </row>
    <row r="317" spans="1:33" x14ac:dyDescent="0.2">
      <c r="A317" s="187" t="s">
        <v>111</v>
      </c>
      <c r="B317" s="187">
        <v>54</v>
      </c>
      <c r="C317" s="187" t="s">
        <v>215</v>
      </c>
      <c r="D317" s="187" t="s">
        <v>216</v>
      </c>
      <c r="E317" s="187">
        <v>0.82599999999999996</v>
      </c>
      <c r="G317" s="187">
        <v>2</v>
      </c>
      <c r="H317" s="191">
        <v>5701</v>
      </c>
      <c r="I317" s="191">
        <v>0</v>
      </c>
      <c r="L317" s="187">
        <v>23.0891874</v>
      </c>
      <c r="M317" s="187">
        <v>104.699</v>
      </c>
      <c r="Q317" s="191">
        <v>103.94499999999999</v>
      </c>
      <c r="R317" s="187">
        <v>1</v>
      </c>
      <c r="T317" s="191">
        <v>0.7246475</v>
      </c>
      <c r="V317" s="191">
        <v>3.6782E-3</v>
      </c>
      <c r="X317" s="191">
        <v>0.36647200000000002</v>
      </c>
      <c r="Y317" s="191" t="s">
        <v>697</v>
      </c>
      <c r="Z317" s="191" t="s">
        <v>657</v>
      </c>
      <c r="AA317" s="191" t="s">
        <v>733</v>
      </c>
      <c r="AE317" s="187" t="s">
        <v>732</v>
      </c>
      <c r="AF317" s="187">
        <v>0</v>
      </c>
      <c r="AG317" s="191">
        <v>4131</v>
      </c>
    </row>
    <row r="318" spans="1:33" x14ac:dyDescent="0.2">
      <c r="A318" s="187" t="s">
        <v>111</v>
      </c>
      <c r="B318" s="187">
        <v>54</v>
      </c>
      <c r="C318" s="187" t="s">
        <v>215</v>
      </c>
      <c r="D318" s="187" t="s">
        <v>216</v>
      </c>
      <c r="E318" s="187">
        <v>0.82599999999999996</v>
      </c>
      <c r="F318" s="191" t="s">
        <v>430</v>
      </c>
      <c r="G318" s="187">
        <v>3</v>
      </c>
      <c r="H318" s="191">
        <v>3174</v>
      </c>
      <c r="I318" s="191">
        <v>13.590999999999999</v>
      </c>
      <c r="L318" s="187">
        <v>13.495173400000001</v>
      </c>
      <c r="M318" s="187">
        <v>60.654000000000003</v>
      </c>
      <c r="Q318" s="191">
        <v>60.212000000000003</v>
      </c>
      <c r="R318" s="187">
        <v>0</v>
      </c>
      <c r="T318" s="191">
        <v>0.73449600000000004</v>
      </c>
      <c r="V318" s="191">
        <v>3.7282000000000001E-3</v>
      </c>
      <c r="X318" s="191">
        <v>0.37143399999999999</v>
      </c>
      <c r="Y318" s="191" t="s">
        <v>550</v>
      </c>
      <c r="Z318" s="191" t="s">
        <v>541</v>
      </c>
      <c r="AA318" s="191" t="s">
        <v>734</v>
      </c>
      <c r="AE318" s="187" t="s">
        <v>732</v>
      </c>
      <c r="AF318" s="187">
        <v>0</v>
      </c>
      <c r="AG318" s="191">
        <v>2333</v>
      </c>
    </row>
    <row r="319" spans="1:33" x14ac:dyDescent="0.2">
      <c r="A319" s="187" t="s">
        <v>111</v>
      </c>
      <c r="B319" s="187">
        <v>54</v>
      </c>
      <c r="C319" s="187" t="s">
        <v>215</v>
      </c>
      <c r="D319" s="187" t="s">
        <v>216</v>
      </c>
      <c r="E319" s="187">
        <v>0.82599999999999996</v>
      </c>
      <c r="F319" s="191" t="s">
        <v>434</v>
      </c>
      <c r="G319" s="187">
        <v>4</v>
      </c>
      <c r="J319" s="191">
        <v>6156</v>
      </c>
      <c r="K319" s="191">
        <v>-21.363</v>
      </c>
      <c r="L319" s="187">
        <v>100.5949095</v>
      </c>
      <c r="M319" s="187">
        <v>141.52000000000001</v>
      </c>
      <c r="P319" s="191">
        <v>139.33699999999999</v>
      </c>
      <c r="R319" s="187">
        <v>0</v>
      </c>
      <c r="S319" s="191">
        <v>1.148131</v>
      </c>
      <c r="U319" s="191">
        <v>1.09414E-2</v>
      </c>
      <c r="W319" s="191">
        <v>1.0822940000000001</v>
      </c>
      <c r="AB319" s="191" t="s">
        <v>471</v>
      </c>
      <c r="AC319" s="191" t="s">
        <v>518</v>
      </c>
      <c r="AD319" s="191" t="s">
        <v>471</v>
      </c>
      <c r="AE319" s="187" t="s">
        <v>732</v>
      </c>
      <c r="AF319" s="187">
        <v>78</v>
      </c>
    </row>
    <row r="320" spans="1:33" x14ac:dyDescent="0.2">
      <c r="A320" s="187" t="s">
        <v>111</v>
      </c>
      <c r="B320" s="187">
        <v>54</v>
      </c>
      <c r="C320" s="187" t="s">
        <v>215</v>
      </c>
      <c r="D320" s="187" t="s">
        <v>216</v>
      </c>
      <c r="E320" s="187">
        <v>0.82599999999999996</v>
      </c>
      <c r="G320" s="187">
        <v>5</v>
      </c>
      <c r="J320" s="191">
        <v>5368</v>
      </c>
      <c r="K320" s="191">
        <v>-39.799999999999997</v>
      </c>
      <c r="L320" s="187">
        <v>77.164992900000001</v>
      </c>
      <c r="M320" s="187">
        <v>100.18300000000001</v>
      </c>
      <c r="P320" s="191">
        <v>98.671999999999997</v>
      </c>
      <c r="R320" s="187">
        <v>1</v>
      </c>
      <c r="S320" s="191">
        <v>1.1266076</v>
      </c>
      <c r="U320" s="191">
        <v>1.07352E-2</v>
      </c>
      <c r="W320" s="191">
        <v>1.0621210000000001</v>
      </c>
      <c r="AB320" s="191" t="s">
        <v>525</v>
      </c>
      <c r="AC320" s="191" t="s">
        <v>536</v>
      </c>
      <c r="AD320" s="191" t="s">
        <v>536</v>
      </c>
      <c r="AE320" s="187" t="s">
        <v>732</v>
      </c>
      <c r="AF320" s="187">
        <v>78</v>
      </c>
    </row>
    <row r="321" spans="1:33" x14ac:dyDescent="0.2">
      <c r="A321" s="187" t="s">
        <v>111</v>
      </c>
      <c r="B321" s="187">
        <v>54</v>
      </c>
      <c r="C321" s="187" t="s">
        <v>215</v>
      </c>
      <c r="D321" s="187" t="s">
        <v>216</v>
      </c>
      <c r="E321" s="187">
        <v>0.82599999999999996</v>
      </c>
      <c r="G321" s="187">
        <v>6</v>
      </c>
      <c r="J321" s="191">
        <v>5352</v>
      </c>
      <c r="K321" s="191">
        <v>-40.015000000000001</v>
      </c>
      <c r="L321" s="187">
        <v>77.199900999999997</v>
      </c>
      <c r="M321" s="187">
        <v>100.239</v>
      </c>
      <c r="P321" s="191">
        <v>98.727000000000004</v>
      </c>
      <c r="R321" s="187">
        <v>0</v>
      </c>
      <c r="S321" s="191">
        <v>1.1263669000000001</v>
      </c>
      <c r="U321" s="191">
        <v>1.0732800000000001E-2</v>
      </c>
      <c r="W321" s="191">
        <v>1.0618860000000001</v>
      </c>
      <c r="AB321" s="191" t="s">
        <v>485</v>
      </c>
      <c r="AC321" s="191" t="s">
        <v>459</v>
      </c>
      <c r="AD321" s="191" t="s">
        <v>511</v>
      </c>
      <c r="AE321" s="187" t="s">
        <v>732</v>
      </c>
      <c r="AF321" s="187">
        <v>78</v>
      </c>
    </row>
    <row r="322" spans="1:33" x14ac:dyDescent="0.2">
      <c r="A322" s="187" t="s">
        <v>111</v>
      </c>
      <c r="B322" s="187">
        <v>55</v>
      </c>
      <c r="C322" s="187" t="s">
        <v>217</v>
      </c>
      <c r="D322" s="187" t="s">
        <v>218</v>
      </c>
      <c r="E322" s="187">
        <v>0.80800000000000005</v>
      </c>
      <c r="G322" s="187">
        <v>1</v>
      </c>
      <c r="H322" s="191">
        <v>5695</v>
      </c>
      <c r="I322" s="191">
        <v>0.11600000000000001</v>
      </c>
      <c r="L322" s="187">
        <v>23.5802695</v>
      </c>
      <c r="M322" s="187">
        <v>104.593</v>
      </c>
      <c r="Q322" s="191">
        <v>103.84</v>
      </c>
      <c r="R322" s="187">
        <v>0</v>
      </c>
      <c r="T322" s="191">
        <v>0.72472570000000003</v>
      </c>
      <c r="V322" s="191">
        <v>3.6786000000000002E-3</v>
      </c>
      <c r="X322" s="191">
        <v>0.36651400000000001</v>
      </c>
      <c r="Y322" s="191" t="s">
        <v>594</v>
      </c>
      <c r="Z322" s="191" t="s">
        <v>567</v>
      </c>
      <c r="AA322" s="191" t="s">
        <v>735</v>
      </c>
      <c r="AE322" s="187" t="s">
        <v>736</v>
      </c>
      <c r="AF322" s="187">
        <v>0</v>
      </c>
      <c r="AG322" s="191">
        <v>4127</v>
      </c>
    </row>
    <row r="323" spans="1:33" x14ac:dyDescent="0.2">
      <c r="A323" s="187" t="s">
        <v>111</v>
      </c>
      <c r="B323" s="187">
        <v>55</v>
      </c>
      <c r="C323" s="187" t="s">
        <v>217</v>
      </c>
      <c r="D323" s="187" t="s">
        <v>218</v>
      </c>
      <c r="E323" s="187">
        <v>0.80800000000000005</v>
      </c>
      <c r="G323" s="187">
        <v>2</v>
      </c>
      <c r="H323" s="191">
        <v>5699</v>
      </c>
      <c r="I323" s="191">
        <v>0</v>
      </c>
      <c r="L323" s="187">
        <v>23.588378500000001</v>
      </c>
      <c r="M323" s="187">
        <v>104.63</v>
      </c>
      <c r="Q323" s="191">
        <v>103.877</v>
      </c>
      <c r="R323" s="187">
        <v>1</v>
      </c>
      <c r="T323" s="191">
        <v>0.7246418</v>
      </c>
      <c r="V323" s="191">
        <v>3.6782E-3</v>
      </c>
      <c r="X323" s="191">
        <v>0.36647200000000002</v>
      </c>
      <c r="Y323" s="191" t="s">
        <v>697</v>
      </c>
      <c r="Z323" s="191" t="s">
        <v>551</v>
      </c>
      <c r="AA323" s="191" t="s">
        <v>737</v>
      </c>
      <c r="AE323" s="187" t="s">
        <v>736</v>
      </c>
      <c r="AF323" s="187">
        <v>0</v>
      </c>
      <c r="AG323" s="191">
        <v>4129</v>
      </c>
    </row>
    <row r="324" spans="1:33" x14ac:dyDescent="0.2">
      <c r="A324" s="187" t="s">
        <v>111</v>
      </c>
      <c r="B324" s="187">
        <v>55</v>
      </c>
      <c r="C324" s="187" t="s">
        <v>217</v>
      </c>
      <c r="D324" s="187" t="s">
        <v>218</v>
      </c>
      <c r="E324" s="187">
        <v>0.80800000000000005</v>
      </c>
      <c r="F324" s="191" t="s">
        <v>430</v>
      </c>
      <c r="G324" s="187">
        <v>3</v>
      </c>
      <c r="H324" s="191">
        <v>2924</v>
      </c>
      <c r="I324" s="191">
        <v>13.727</v>
      </c>
      <c r="L324" s="187">
        <v>12.704379100000001</v>
      </c>
      <c r="M324" s="187">
        <v>55.802</v>
      </c>
      <c r="Q324" s="191">
        <v>55.395000000000003</v>
      </c>
      <c r="R324" s="187">
        <v>0</v>
      </c>
      <c r="T324" s="191">
        <v>0.73458900000000005</v>
      </c>
      <c r="V324" s="191">
        <v>3.7287000000000002E-3</v>
      </c>
      <c r="X324" s="191">
        <v>0.37148399999999998</v>
      </c>
      <c r="Y324" s="191" t="s">
        <v>540</v>
      </c>
      <c r="Z324" s="191" t="s">
        <v>544</v>
      </c>
      <c r="AA324" s="191" t="s">
        <v>738</v>
      </c>
      <c r="AE324" s="187" t="s">
        <v>736</v>
      </c>
      <c r="AF324" s="187">
        <v>0</v>
      </c>
      <c r="AG324" s="191">
        <v>2150</v>
      </c>
    </row>
    <row r="325" spans="1:33" x14ac:dyDescent="0.2">
      <c r="A325" s="187" t="s">
        <v>111</v>
      </c>
      <c r="B325" s="187">
        <v>55</v>
      </c>
      <c r="C325" s="187" t="s">
        <v>217</v>
      </c>
      <c r="D325" s="187" t="s">
        <v>218</v>
      </c>
      <c r="E325" s="187">
        <v>0.80800000000000005</v>
      </c>
      <c r="F325" s="191" t="s">
        <v>434</v>
      </c>
      <c r="G325" s="187">
        <v>4</v>
      </c>
      <c r="J325" s="191">
        <v>6328</v>
      </c>
      <c r="K325" s="191">
        <v>-21.100999999999999</v>
      </c>
      <c r="L325" s="187">
        <v>104.8373177</v>
      </c>
      <c r="M325" s="187">
        <v>145.42099999999999</v>
      </c>
      <c r="P325" s="191">
        <v>143.178</v>
      </c>
      <c r="R325" s="187">
        <v>0</v>
      </c>
      <c r="S325" s="191">
        <v>1.1483722000000001</v>
      </c>
      <c r="U325" s="191">
        <v>1.0944300000000001E-2</v>
      </c>
      <c r="W325" s="191">
        <v>1.082581</v>
      </c>
      <c r="AB325" s="191" t="s">
        <v>471</v>
      </c>
      <c r="AC325" s="191" t="s">
        <v>518</v>
      </c>
      <c r="AD325" s="191" t="s">
        <v>471</v>
      </c>
      <c r="AE325" s="187" t="s">
        <v>736</v>
      </c>
      <c r="AF325" s="187">
        <v>78</v>
      </c>
    </row>
    <row r="326" spans="1:33" x14ac:dyDescent="0.2">
      <c r="A326" s="187" t="s">
        <v>111</v>
      </c>
      <c r="B326" s="187">
        <v>55</v>
      </c>
      <c r="C326" s="187" t="s">
        <v>217</v>
      </c>
      <c r="D326" s="187" t="s">
        <v>218</v>
      </c>
      <c r="E326" s="187">
        <v>0.80800000000000005</v>
      </c>
      <c r="G326" s="187">
        <v>5</v>
      </c>
      <c r="J326" s="191">
        <v>5357</v>
      </c>
      <c r="K326" s="191">
        <v>-39.799999999999997</v>
      </c>
      <c r="L326" s="187">
        <v>78.795845200000002</v>
      </c>
      <c r="M326" s="187">
        <v>100.045</v>
      </c>
      <c r="P326" s="191">
        <v>98.537000000000006</v>
      </c>
      <c r="R326" s="187">
        <v>1</v>
      </c>
      <c r="S326" s="191">
        <v>1.1265753999999999</v>
      </c>
      <c r="U326" s="191">
        <v>1.07352E-2</v>
      </c>
      <c r="W326" s="191">
        <v>1.0621210000000001</v>
      </c>
      <c r="AB326" s="191" t="s">
        <v>525</v>
      </c>
      <c r="AC326" s="191" t="s">
        <v>536</v>
      </c>
      <c r="AD326" s="191" t="s">
        <v>536</v>
      </c>
      <c r="AE326" s="187" t="s">
        <v>736</v>
      </c>
      <c r="AF326" s="187">
        <v>78</v>
      </c>
    </row>
    <row r="327" spans="1:33" x14ac:dyDescent="0.2">
      <c r="A327" s="187" t="s">
        <v>111</v>
      </c>
      <c r="B327" s="187">
        <v>55</v>
      </c>
      <c r="C327" s="187" t="s">
        <v>217</v>
      </c>
      <c r="D327" s="187" t="s">
        <v>218</v>
      </c>
      <c r="E327" s="187">
        <v>0.80800000000000005</v>
      </c>
      <c r="G327" s="187">
        <v>6</v>
      </c>
      <c r="J327" s="191">
        <v>5348</v>
      </c>
      <c r="K327" s="191">
        <v>-40.008000000000003</v>
      </c>
      <c r="L327" s="187">
        <v>78.940913199999997</v>
      </c>
      <c r="M327" s="187">
        <v>100.27200000000001</v>
      </c>
      <c r="P327" s="191">
        <v>98.76</v>
      </c>
      <c r="R327" s="187">
        <v>0</v>
      </c>
      <c r="S327" s="191">
        <v>1.1263406</v>
      </c>
      <c r="U327" s="191">
        <v>1.07329E-2</v>
      </c>
      <c r="W327" s="191">
        <v>1.061893</v>
      </c>
      <c r="AB327" s="191" t="s">
        <v>440</v>
      </c>
      <c r="AC327" s="191" t="s">
        <v>459</v>
      </c>
      <c r="AD327" s="191" t="s">
        <v>511</v>
      </c>
      <c r="AE327" s="187" t="s">
        <v>736</v>
      </c>
      <c r="AF327" s="187">
        <v>78</v>
      </c>
    </row>
    <row r="328" spans="1:33" x14ac:dyDescent="0.2">
      <c r="A328" s="187" t="s">
        <v>111</v>
      </c>
      <c r="B328" s="187">
        <v>56</v>
      </c>
      <c r="C328" s="187" t="s">
        <v>219</v>
      </c>
      <c r="D328" s="187" t="s">
        <v>220</v>
      </c>
      <c r="E328" s="187">
        <v>0.84699999999999998</v>
      </c>
      <c r="G328" s="187">
        <v>1</v>
      </c>
      <c r="H328" s="191">
        <v>5684</v>
      </c>
      <c r="I328" s="191">
        <v>0.1</v>
      </c>
      <c r="L328" s="187">
        <v>22.466940099999999</v>
      </c>
      <c r="M328" s="187">
        <v>104.462</v>
      </c>
      <c r="Q328" s="191">
        <v>103.71</v>
      </c>
      <c r="R328" s="187">
        <v>0</v>
      </c>
      <c r="T328" s="191">
        <v>0.72471660000000004</v>
      </c>
      <c r="V328" s="191">
        <v>3.6786000000000002E-3</v>
      </c>
      <c r="X328" s="191">
        <v>0.36650899999999997</v>
      </c>
      <c r="Y328" s="191" t="s">
        <v>594</v>
      </c>
      <c r="Z328" s="191" t="s">
        <v>567</v>
      </c>
      <c r="AA328" s="191" t="s">
        <v>739</v>
      </c>
      <c r="AE328" s="187" t="s">
        <v>740</v>
      </c>
      <c r="AF328" s="187">
        <v>0</v>
      </c>
      <c r="AG328" s="191">
        <v>4119</v>
      </c>
    </row>
    <row r="329" spans="1:33" x14ac:dyDescent="0.2">
      <c r="A329" s="187" t="s">
        <v>111</v>
      </c>
      <c r="B329" s="187">
        <v>56</v>
      </c>
      <c r="C329" s="187" t="s">
        <v>219</v>
      </c>
      <c r="D329" s="187" t="s">
        <v>220</v>
      </c>
      <c r="E329" s="187">
        <v>0.84699999999999998</v>
      </c>
      <c r="G329" s="187">
        <v>2</v>
      </c>
      <c r="H329" s="191">
        <v>5701</v>
      </c>
      <c r="I329" s="191">
        <v>0</v>
      </c>
      <c r="L329" s="187">
        <v>22.509337500000001</v>
      </c>
      <c r="M329" s="187">
        <v>104.663</v>
      </c>
      <c r="Q329" s="191">
        <v>103.91</v>
      </c>
      <c r="R329" s="187">
        <v>1</v>
      </c>
      <c r="T329" s="191">
        <v>0.72464419999999996</v>
      </c>
      <c r="V329" s="191">
        <v>3.6782E-3</v>
      </c>
      <c r="X329" s="191">
        <v>0.36647200000000002</v>
      </c>
      <c r="Y329" s="191" t="s">
        <v>697</v>
      </c>
      <c r="Z329" s="191" t="s">
        <v>657</v>
      </c>
      <c r="AA329" s="191" t="s">
        <v>741</v>
      </c>
      <c r="AE329" s="187" t="s">
        <v>740</v>
      </c>
      <c r="AF329" s="187">
        <v>0</v>
      </c>
      <c r="AG329" s="191">
        <v>4131</v>
      </c>
    </row>
    <row r="330" spans="1:33" x14ac:dyDescent="0.2">
      <c r="A330" s="187" t="s">
        <v>111</v>
      </c>
      <c r="B330" s="187">
        <v>56</v>
      </c>
      <c r="C330" s="187" t="s">
        <v>219</v>
      </c>
      <c r="D330" s="187" t="s">
        <v>220</v>
      </c>
      <c r="E330" s="187">
        <v>0.84699999999999998</v>
      </c>
      <c r="F330" s="191" t="s">
        <v>430</v>
      </c>
      <c r="G330" s="187">
        <v>3</v>
      </c>
      <c r="H330" s="191">
        <v>2209</v>
      </c>
      <c r="I330" s="191">
        <v>12.765000000000001</v>
      </c>
      <c r="L330" s="187">
        <v>9.1595130999999999</v>
      </c>
      <c r="M330" s="187">
        <v>42.058</v>
      </c>
      <c r="Q330" s="191">
        <v>41.750999999999998</v>
      </c>
      <c r="R330" s="187">
        <v>0</v>
      </c>
      <c r="T330" s="191">
        <v>0.73389400000000005</v>
      </c>
      <c r="V330" s="191">
        <v>3.7252000000000001E-3</v>
      </c>
      <c r="X330" s="191">
        <v>0.37113299999999999</v>
      </c>
      <c r="Y330" s="191" t="s">
        <v>550</v>
      </c>
      <c r="Z330" s="191" t="s">
        <v>541</v>
      </c>
      <c r="AA330" s="191" t="s">
        <v>742</v>
      </c>
      <c r="AE330" s="187" t="s">
        <v>740</v>
      </c>
      <c r="AF330" s="187">
        <v>0</v>
      </c>
      <c r="AG330" s="191">
        <v>1622</v>
      </c>
    </row>
    <row r="331" spans="1:33" x14ac:dyDescent="0.2">
      <c r="A331" s="187" t="s">
        <v>111</v>
      </c>
      <c r="B331" s="187">
        <v>56</v>
      </c>
      <c r="C331" s="187" t="s">
        <v>219</v>
      </c>
      <c r="D331" s="187" t="s">
        <v>220</v>
      </c>
      <c r="E331" s="187">
        <v>0.84699999999999998</v>
      </c>
      <c r="F331" s="191" t="s">
        <v>434</v>
      </c>
      <c r="G331" s="187">
        <v>4</v>
      </c>
      <c r="J331" s="191">
        <v>6799</v>
      </c>
      <c r="K331" s="191">
        <v>-24.707000000000001</v>
      </c>
      <c r="L331" s="187">
        <v>105.2737532</v>
      </c>
      <c r="M331" s="187">
        <v>156.666</v>
      </c>
      <c r="P331" s="191">
        <v>154.255</v>
      </c>
      <c r="R331" s="187">
        <v>0</v>
      </c>
      <c r="S331" s="191">
        <v>1.1444098</v>
      </c>
      <c r="U331" s="191">
        <v>1.0904E-2</v>
      </c>
      <c r="W331" s="191">
        <v>1.078635</v>
      </c>
      <c r="AB331" s="191" t="s">
        <v>471</v>
      </c>
      <c r="AC331" s="191" t="s">
        <v>518</v>
      </c>
      <c r="AD331" s="191" t="s">
        <v>471</v>
      </c>
      <c r="AE331" s="187" t="s">
        <v>740</v>
      </c>
      <c r="AF331" s="187">
        <v>78</v>
      </c>
    </row>
    <row r="332" spans="1:33" x14ac:dyDescent="0.2">
      <c r="A332" s="187" t="s">
        <v>111</v>
      </c>
      <c r="B332" s="187">
        <v>56</v>
      </c>
      <c r="C332" s="187" t="s">
        <v>219</v>
      </c>
      <c r="D332" s="187" t="s">
        <v>220</v>
      </c>
      <c r="E332" s="187">
        <v>0.84699999999999998</v>
      </c>
      <c r="G332" s="187">
        <v>5</v>
      </c>
      <c r="J332" s="191">
        <v>5362</v>
      </c>
      <c r="K332" s="191">
        <v>-39.799999999999997</v>
      </c>
      <c r="L332" s="187">
        <v>75.309042899999994</v>
      </c>
      <c r="M332" s="187">
        <v>100.277</v>
      </c>
      <c r="P332" s="191">
        <v>98.765000000000001</v>
      </c>
      <c r="R332" s="187">
        <v>1</v>
      </c>
      <c r="S332" s="191">
        <v>1.1265605000000001</v>
      </c>
      <c r="U332" s="191">
        <v>1.07352E-2</v>
      </c>
      <c r="W332" s="191">
        <v>1.0621210000000001</v>
      </c>
      <c r="AB332" s="191" t="s">
        <v>484</v>
      </c>
      <c r="AC332" s="191" t="s">
        <v>743</v>
      </c>
      <c r="AD332" s="191" t="s">
        <v>743</v>
      </c>
      <c r="AE332" s="187" t="s">
        <v>740</v>
      </c>
      <c r="AF332" s="187">
        <v>78</v>
      </c>
    </row>
    <row r="333" spans="1:33" x14ac:dyDescent="0.2">
      <c r="A333" s="187" t="s">
        <v>111</v>
      </c>
      <c r="B333" s="187">
        <v>56</v>
      </c>
      <c r="C333" s="187" t="s">
        <v>219</v>
      </c>
      <c r="D333" s="187" t="s">
        <v>220</v>
      </c>
      <c r="E333" s="187">
        <v>0.84699999999999998</v>
      </c>
      <c r="G333" s="187">
        <v>6</v>
      </c>
      <c r="J333" s="191">
        <v>5354</v>
      </c>
      <c r="K333" s="191">
        <v>-40.023000000000003</v>
      </c>
      <c r="L333" s="187">
        <v>75.374275600000004</v>
      </c>
      <c r="M333" s="187">
        <v>100.384</v>
      </c>
      <c r="P333" s="191">
        <v>98.87</v>
      </c>
      <c r="R333" s="187">
        <v>0</v>
      </c>
      <c r="S333" s="191">
        <v>1.1263091999999999</v>
      </c>
      <c r="U333" s="191">
        <v>1.07327E-2</v>
      </c>
      <c r="W333" s="191">
        <v>1.061876</v>
      </c>
      <c r="AB333" s="191" t="s">
        <v>440</v>
      </c>
      <c r="AC333" s="191" t="s">
        <v>510</v>
      </c>
      <c r="AD333" s="191" t="s">
        <v>560</v>
      </c>
      <c r="AE333" s="187" t="s">
        <v>740</v>
      </c>
      <c r="AF333" s="187">
        <v>78</v>
      </c>
    </row>
    <row r="334" spans="1:33" x14ac:dyDescent="0.2">
      <c r="A334" s="187" t="s">
        <v>111</v>
      </c>
      <c r="B334" s="187">
        <v>57</v>
      </c>
      <c r="C334" s="187" t="s">
        <v>221</v>
      </c>
      <c r="D334" s="187" t="s">
        <v>222</v>
      </c>
      <c r="E334" s="187">
        <v>0.80800000000000005</v>
      </c>
      <c r="G334" s="187">
        <v>1</v>
      </c>
      <c r="H334" s="191">
        <v>5693</v>
      </c>
      <c r="I334" s="191">
        <v>0.104</v>
      </c>
      <c r="L334" s="187">
        <v>23.597322399999999</v>
      </c>
      <c r="M334" s="187">
        <v>104.67</v>
      </c>
      <c r="Q334" s="191">
        <v>103.917</v>
      </c>
      <c r="R334" s="187">
        <v>0</v>
      </c>
      <c r="T334" s="191">
        <v>0.72471739999999996</v>
      </c>
      <c r="V334" s="191">
        <v>3.6786000000000002E-3</v>
      </c>
      <c r="X334" s="191">
        <v>0.36651</v>
      </c>
      <c r="Y334" s="191" t="s">
        <v>594</v>
      </c>
      <c r="Z334" s="191" t="s">
        <v>547</v>
      </c>
      <c r="AA334" s="191" t="s">
        <v>731</v>
      </c>
      <c r="AE334" s="187" t="s">
        <v>744</v>
      </c>
      <c r="AF334" s="187">
        <v>0</v>
      </c>
      <c r="AG334" s="191">
        <v>4126</v>
      </c>
    </row>
    <row r="335" spans="1:33" x14ac:dyDescent="0.2">
      <c r="A335" s="187" t="s">
        <v>111</v>
      </c>
      <c r="B335" s="187">
        <v>57</v>
      </c>
      <c r="C335" s="187" t="s">
        <v>221</v>
      </c>
      <c r="D335" s="187" t="s">
        <v>222</v>
      </c>
      <c r="E335" s="187">
        <v>0.80800000000000005</v>
      </c>
      <c r="G335" s="187">
        <v>2</v>
      </c>
      <c r="H335" s="191">
        <v>5704</v>
      </c>
      <c r="I335" s="191">
        <v>0</v>
      </c>
      <c r="L335" s="187">
        <v>23.621934199999998</v>
      </c>
      <c r="M335" s="187">
        <v>104.782</v>
      </c>
      <c r="Q335" s="191">
        <v>104.02800000000001</v>
      </c>
      <c r="R335" s="187">
        <v>1</v>
      </c>
      <c r="T335" s="191">
        <v>0.72464220000000001</v>
      </c>
      <c r="V335" s="191">
        <v>3.6782E-3</v>
      </c>
      <c r="X335" s="191">
        <v>0.36647200000000002</v>
      </c>
      <c r="Y335" s="191" t="s">
        <v>656</v>
      </c>
      <c r="Z335" s="191" t="s">
        <v>551</v>
      </c>
      <c r="AA335" s="191" t="s">
        <v>733</v>
      </c>
      <c r="AE335" s="187" t="s">
        <v>744</v>
      </c>
      <c r="AF335" s="187">
        <v>0</v>
      </c>
      <c r="AG335" s="191">
        <v>4133</v>
      </c>
    </row>
    <row r="336" spans="1:33" x14ac:dyDescent="0.2">
      <c r="A336" s="187" t="s">
        <v>111</v>
      </c>
      <c r="B336" s="187">
        <v>57</v>
      </c>
      <c r="C336" s="187" t="s">
        <v>221</v>
      </c>
      <c r="D336" s="187" t="s">
        <v>222</v>
      </c>
      <c r="E336" s="187">
        <v>0.80800000000000005</v>
      </c>
      <c r="F336" s="191" t="s">
        <v>430</v>
      </c>
      <c r="G336" s="187">
        <v>3</v>
      </c>
      <c r="H336" s="191">
        <v>3258</v>
      </c>
      <c r="I336" s="191">
        <v>12.603</v>
      </c>
      <c r="L336" s="187">
        <v>14.179174</v>
      </c>
      <c r="M336" s="187">
        <v>62.360999999999997</v>
      </c>
      <c r="Q336" s="191">
        <v>61.906999999999996</v>
      </c>
      <c r="R336" s="187">
        <v>0</v>
      </c>
      <c r="T336" s="191">
        <v>0.73377490000000001</v>
      </c>
      <c r="V336" s="191">
        <v>3.7245999999999998E-3</v>
      </c>
      <c r="X336" s="191">
        <v>0.37107400000000001</v>
      </c>
      <c r="Y336" s="191" t="s">
        <v>540</v>
      </c>
      <c r="Z336" s="191" t="s">
        <v>544</v>
      </c>
      <c r="AA336" s="191" t="s">
        <v>745</v>
      </c>
      <c r="AE336" s="187" t="s">
        <v>744</v>
      </c>
      <c r="AF336" s="187">
        <v>0</v>
      </c>
      <c r="AG336" s="191">
        <v>2393</v>
      </c>
    </row>
    <row r="337" spans="1:33" x14ac:dyDescent="0.2">
      <c r="A337" s="187" t="s">
        <v>111</v>
      </c>
      <c r="B337" s="187">
        <v>57</v>
      </c>
      <c r="C337" s="187" t="s">
        <v>221</v>
      </c>
      <c r="D337" s="187" t="s">
        <v>222</v>
      </c>
      <c r="E337" s="187">
        <v>0.80800000000000005</v>
      </c>
      <c r="F337" s="191" t="s">
        <v>434</v>
      </c>
      <c r="G337" s="187">
        <v>4</v>
      </c>
      <c r="J337" s="191">
        <v>6166</v>
      </c>
      <c r="K337" s="191">
        <v>-21.204999999999998</v>
      </c>
      <c r="L337" s="187">
        <v>103.11929499999999</v>
      </c>
      <c r="M337" s="187">
        <v>142.06700000000001</v>
      </c>
      <c r="P337" s="191">
        <v>139.875</v>
      </c>
      <c r="R337" s="187">
        <v>0</v>
      </c>
      <c r="S337" s="191">
        <v>1.1482524000000001</v>
      </c>
      <c r="U337" s="191">
        <v>1.0943100000000001E-2</v>
      </c>
      <c r="W337" s="191">
        <v>1.0824670000000001</v>
      </c>
      <c r="AB337" s="191" t="s">
        <v>471</v>
      </c>
      <c r="AC337" s="191" t="s">
        <v>518</v>
      </c>
      <c r="AD337" s="191" t="s">
        <v>518</v>
      </c>
      <c r="AE337" s="187" t="s">
        <v>744</v>
      </c>
      <c r="AF337" s="187">
        <v>78</v>
      </c>
    </row>
    <row r="338" spans="1:33" x14ac:dyDescent="0.2">
      <c r="A338" s="187" t="s">
        <v>111</v>
      </c>
      <c r="B338" s="187">
        <v>57</v>
      </c>
      <c r="C338" s="187" t="s">
        <v>221</v>
      </c>
      <c r="D338" s="187" t="s">
        <v>222</v>
      </c>
      <c r="E338" s="187">
        <v>0.80800000000000005</v>
      </c>
      <c r="G338" s="187">
        <v>5</v>
      </c>
      <c r="J338" s="191">
        <v>5359</v>
      </c>
      <c r="K338" s="191">
        <v>-39.799999999999997</v>
      </c>
      <c r="L338" s="187">
        <v>78.899672100000004</v>
      </c>
      <c r="M338" s="187">
        <v>100.20699999999999</v>
      </c>
      <c r="P338" s="191">
        <v>98.695999999999998</v>
      </c>
      <c r="R338" s="187">
        <v>1</v>
      </c>
      <c r="S338" s="191">
        <v>1.1265546</v>
      </c>
      <c r="U338" s="191">
        <v>1.07352E-2</v>
      </c>
      <c r="W338" s="191">
        <v>1.0621210000000001</v>
      </c>
      <c r="AB338" s="191" t="s">
        <v>525</v>
      </c>
      <c r="AC338" s="191" t="s">
        <v>536</v>
      </c>
      <c r="AD338" s="191" t="s">
        <v>536</v>
      </c>
      <c r="AE338" s="187" t="s">
        <v>744</v>
      </c>
      <c r="AF338" s="187">
        <v>78</v>
      </c>
    </row>
    <row r="339" spans="1:33" x14ac:dyDescent="0.2">
      <c r="A339" s="187" t="s">
        <v>111</v>
      </c>
      <c r="B339" s="187">
        <v>57</v>
      </c>
      <c r="C339" s="187" t="s">
        <v>221</v>
      </c>
      <c r="D339" s="187" t="s">
        <v>222</v>
      </c>
      <c r="E339" s="187">
        <v>0.80800000000000005</v>
      </c>
      <c r="G339" s="187">
        <v>6</v>
      </c>
      <c r="J339" s="191">
        <v>5350</v>
      </c>
      <c r="K339" s="191">
        <v>-40.027999999999999</v>
      </c>
      <c r="L339" s="187">
        <v>78.896165600000003</v>
      </c>
      <c r="M339" s="187">
        <v>100.202</v>
      </c>
      <c r="P339" s="191">
        <v>98.691000000000003</v>
      </c>
      <c r="R339" s="187">
        <v>0</v>
      </c>
      <c r="S339" s="191">
        <v>1.1262988</v>
      </c>
      <c r="U339" s="191">
        <v>1.07327E-2</v>
      </c>
      <c r="W339" s="191">
        <v>1.0618719999999999</v>
      </c>
      <c r="AB339" s="191" t="s">
        <v>440</v>
      </c>
      <c r="AC339" s="191" t="s">
        <v>459</v>
      </c>
      <c r="AD339" s="191" t="s">
        <v>511</v>
      </c>
      <c r="AE339" s="187" t="s">
        <v>744</v>
      </c>
      <c r="AF339" s="187">
        <v>78</v>
      </c>
    </row>
    <row r="340" spans="1:33" x14ac:dyDescent="0.2">
      <c r="A340" s="187" t="s">
        <v>111</v>
      </c>
      <c r="B340" s="187">
        <v>58</v>
      </c>
      <c r="C340" s="187" t="s">
        <v>223</v>
      </c>
      <c r="D340" s="187" t="s">
        <v>224</v>
      </c>
      <c r="E340" s="187">
        <v>0.80900000000000005</v>
      </c>
      <c r="G340" s="187">
        <v>1</v>
      </c>
      <c r="H340" s="191">
        <v>5693</v>
      </c>
      <c r="I340" s="191">
        <v>0.10199999999999999</v>
      </c>
      <c r="L340" s="187">
        <v>23.531742900000001</v>
      </c>
      <c r="M340" s="187">
        <v>104.505</v>
      </c>
      <c r="Q340" s="191">
        <v>103.753</v>
      </c>
      <c r="R340" s="187">
        <v>0</v>
      </c>
      <c r="T340" s="191">
        <v>0.72472080000000005</v>
      </c>
      <c r="V340" s="191">
        <v>3.6786000000000002E-3</v>
      </c>
      <c r="X340" s="191">
        <v>0.36650899999999997</v>
      </c>
      <c r="Y340" s="191" t="s">
        <v>594</v>
      </c>
      <c r="Z340" s="191" t="s">
        <v>567</v>
      </c>
      <c r="AA340" s="191" t="s">
        <v>746</v>
      </c>
      <c r="AE340" s="187" t="s">
        <v>747</v>
      </c>
      <c r="AF340" s="187">
        <v>0</v>
      </c>
      <c r="AG340" s="191">
        <v>4125</v>
      </c>
    </row>
    <row r="341" spans="1:33" x14ac:dyDescent="0.2">
      <c r="A341" s="187" t="s">
        <v>111</v>
      </c>
      <c r="B341" s="187">
        <v>58</v>
      </c>
      <c r="C341" s="187" t="s">
        <v>223</v>
      </c>
      <c r="D341" s="187" t="s">
        <v>224</v>
      </c>
      <c r="E341" s="187">
        <v>0.80900000000000005</v>
      </c>
      <c r="G341" s="187">
        <v>2</v>
      </c>
      <c r="H341" s="191">
        <v>5705</v>
      </c>
      <c r="I341" s="191">
        <v>0</v>
      </c>
      <c r="L341" s="187">
        <v>23.5790507</v>
      </c>
      <c r="M341" s="187">
        <v>104.72</v>
      </c>
      <c r="Q341" s="191">
        <v>103.96599999999999</v>
      </c>
      <c r="R341" s="187">
        <v>1</v>
      </c>
      <c r="T341" s="191">
        <v>0.72464700000000004</v>
      </c>
      <c r="V341" s="191">
        <v>3.6782E-3</v>
      </c>
      <c r="X341" s="191">
        <v>0.36647200000000002</v>
      </c>
      <c r="Y341" s="191" t="s">
        <v>697</v>
      </c>
      <c r="Z341" s="191" t="s">
        <v>657</v>
      </c>
      <c r="AA341" s="191" t="s">
        <v>748</v>
      </c>
      <c r="AE341" s="187" t="s">
        <v>747</v>
      </c>
      <c r="AF341" s="187">
        <v>0</v>
      </c>
      <c r="AG341" s="191">
        <v>4134</v>
      </c>
    </row>
    <row r="342" spans="1:33" x14ac:dyDescent="0.2">
      <c r="A342" s="187" t="s">
        <v>111</v>
      </c>
      <c r="B342" s="187">
        <v>58</v>
      </c>
      <c r="C342" s="187" t="s">
        <v>223</v>
      </c>
      <c r="D342" s="187" t="s">
        <v>224</v>
      </c>
      <c r="E342" s="187">
        <v>0.80900000000000005</v>
      </c>
      <c r="F342" s="191" t="s">
        <v>430</v>
      </c>
      <c r="G342" s="187">
        <v>3</v>
      </c>
      <c r="H342" s="191">
        <v>3111</v>
      </c>
      <c r="I342" s="191">
        <v>13.148</v>
      </c>
      <c r="L342" s="187">
        <v>13.5076654</v>
      </c>
      <c r="M342" s="187">
        <v>59.447000000000003</v>
      </c>
      <c r="Q342" s="191">
        <v>59.012999999999998</v>
      </c>
      <c r="R342" s="187">
        <v>0</v>
      </c>
      <c r="T342" s="191">
        <v>0.73417489999999996</v>
      </c>
      <c r="V342" s="191">
        <v>3.7266000000000001E-3</v>
      </c>
      <c r="X342" s="191">
        <v>0.37127300000000002</v>
      </c>
      <c r="Y342" s="191" t="s">
        <v>540</v>
      </c>
      <c r="Z342" s="191" t="s">
        <v>544</v>
      </c>
      <c r="AA342" s="191" t="s">
        <v>749</v>
      </c>
      <c r="AE342" s="187" t="s">
        <v>747</v>
      </c>
      <c r="AF342" s="187">
        <v>0</v>
      </c>
      <c r="AG342" s="191">
        <v>2286</v>
      </c>
    </row>
    <row r="343" spans="1:33" x14ac:dyDescent="0.2">
      <c r="A343" s="187" t="s">
        <v>111</v>
      </c>
      <c r="B343" s="187">
        <v>58</v>
      </c>
      <c r="C343" s="187" t="s">
        <v>223</v>
      </c>
      <c r="D343" s="187" t="s">
        <v>224</v>
      </c>
      <c r="E343" s="187">
        <v>0.80900000000000005</v>
      </c>
      <c r="F343" s="191" t="s">
        <v>434</v>
      </c>
      <c r="G343" s="187">
        <v>4</v>
      </c>
      <c r="J343" s="191">
        <v>6122</v>
      </c>
      <c r="K343" s="191">
        <v>-22.838999999999999</v>
      </c>
      <c r="L343" s="187">
        <v>102.0080483</v>
      </c>
      <c r="M343" s="187">
        <v>140.172</v>
      </c>
      <c r="P343" s="191">
        <v>138.012</v>
      </c>
      <c r="R343" s="187">
        <v>0</v>
      </c>
      <c r="S343" s="191">
        <v>1.1464616000000001</v>
      </c>
      <c r="U343" s="191">
        <v>1.09249E-2</v>
      </c>
      <c r="W343" s="191">
        <v>1.0806800000000001</v>
      </c>
      <c r="AB343" s="191" t="s">
        <v>471</v>
      </c>
      <c r="AC343" s="191" t="s">
        <v>518</v>
      </c>
      <c r="AD343" s="191" t="s">
        <v>471</v>
      </c>
      <c r="AE343" s="187" t="s">
        <v>747</v>
      </c>
      <c r="AF343" s="187">
        <v>78</v>
      </c>
    </row>
    <row r="344" spans="1:33" x14ac:dyDescent="0.2">
      <c r="A344" s="187" t="s">
        <v>111</v>
      </c>
      <c r="B344" s="187">
        <v>58</v>
      </c>
      <c r="C344" s="187" t="s">
        <v>223</v>
      </c>
      <c r="D344" s="187" t="s">
        <v>224</v>
      </c>
      <c r="E344" s="187">
        <v>0.80900000000000005</v>
      </c>
      <c r="G344" s="187">
        <v>5</v>
      </c>
      <c r="J344" s="191">
        <v>5363</v>
      </c>
      <c r="K344" s="191">
        <v>-39.799999999999997</v>
      </c>
      <c r="L344" s="187">
        <v>78.829670300000004</v>
      </c>
      <c r="M344" s="187">
        <v>100.25</v>
      </c>
      <c r="P344" s="191">
        <v>98.739000000000004</v>
      </c>
      <c r="R344" s="187">
        <v>1</v>
      </c>
      <c r="S344" s="191">
        <v>1.1265506999999999</v>
      </c>
      <c r="U344" s="191">
        <v>1.07352E-2</v>
      </c>
      <c r="W344" s="191">
        <v>1.0621210000000001</v>
      </c>
      <c r="AB344" s="191" t="s">
        <v>525</v>
      </c>
      <c r="AC344" s="191" t="s">
        <v>473</v>
      </c>
      <c r="AD344" s="191" t="s">
        <v>536</v>
      </c>
      <c r="AE344" s="187" t="s">
        <v>747</v>
      </c>
      <c r="AF344" s="187">
        <v>78</v>
      </c>
    </row>
    <row r="345" spans="1:33" x14ac:dyDescent="0.2">
      <c r="A345" s="187" t="s">
        <v>111</v>
      </c>
      <c r="B345" s="187">
        <v>58</v>
      </c>
      <c r="C345" s="187" t="s">
        <v>223</v>
      </c>
      <c r="D345" s="187" t="s">
        <v>224</v>
      </c>
      <c r="E345" s="187">
        <v>0.80900000000000005</v>
      </c>
      <c r="G345" s="187">
        <v>6</v>
      </c>
      <c r="J345" s="191">
        <v>5347</v>
      </c>
      <c r="K345" s="191">
        <v>-40.015999999999998</v>
      </c>
      <c r="L345" s="187">
        <v>78.907282499999994</v>
      </c>
      <c r="M345" s="187">
        <v>100.372</v>
      </c>
      <c r="P345" s="191">
        <v>98.858999999999995</v>
      </c>
      <c r="R345" s="187">
        <v>0</v>
      </c>
      <c r="S345" s="191">
        <v>1.1263072000000001</v>
      </c>
      <c r="U345" s="191">
        <v>1.0732800000000001E-2</v>
      </c>
      <c r="W345" s="191">
        <v>1.0618840000000001</v>
      </c>
      <c r="AB345" s="191" t="s">
        <v>485</v>
      </c>
      <c r="AC345" s="191" t="s">
        <v>459</v>
      </c>
      <c r="AD345" s="191" t="s">
        <v>511</v>
      </c>
      <c r="AE345" s="187" t="s">
        <v>747</v>
      </c>
      <c r="AF345" s="187">
        <v>78</v>
      </c>
    </row>
    <row r="346" spans="1:33" x14ac:dyDescent="0.2">
      <c r="A346" s="187" t="s">
        <v>111</v>
      </c>
      <c r="B346" s="187">
        <v>59</v>
      </c>
      <c r="C346" s="187" t="s">
        <v>225</v>
      </c>
      <c r="D346" s="187" t="s">
        <v>226</v>
      </c>
      <c r="E346" s="187">
        <v>0.82799999999999996</v>
      </c>
      <c r="G346" s="187">
        <v>1</v>
      </c>
      <c r="H346" s="191">
        <v>5691</v>
      </c>
      <c r="I346" s="191">
        <v>0.11899999999999999</v>
      </c>
      <c r="L346" s="187">
        <v>23.016428600000001</v>
      </c>
      <c r="M346" s="187">
        <v>104.62</v>
      </c>
      <c r="Q346" s="191">
        <v>103.867</v>
      </c>
      <c r="R346" s="187">
        <v>0</v>
      </c>
      <c r="T346" s="191">
        <v>0.72471419999999998</v>
      </c>
      <c r="V346" s="191">
        <v>3.6786000000000002E-3</v>
      </c>
      <c r="X346" s="191">
        <v>0.36651600000000001</v>
      </c>
      <c r="Y346" s="191" t="s">
        <v>540</v>
      </c>
      <c r="Z346" s="191" t="s">
        <v>567</v>
      </c>
      <c r="AA346" s="191" t="s">
        <v>693</v>
      </c>
      <c r="AE346" s="187" t="s">
        <v>750</v>
      </c>
      <c r="AF346" s="187">
        <v>0</v>
      </c>
      <c r="AG346" s="191">
        <v>4124</v>
      </c>
    </row>
    <row r="347" spans="1:33" x14ac:dyDescent="0.2">
      <c r="A347" s="187" t="s">
        <v>111</v>
      </c>
      <c r="B347" s="187">
        <v>59</v>
      </c>
      <c r="C347" s="187" t="s">
        <v>225</v>
      </c>
      <c r="D347" s="187" t="s">
        <v>226</v>
      </c>
      <c r="E347" s="187">
        <v>0.82799999999999996</v>
      </c>
      <c r="G347" s="187">
        <v>2</v>
      </c>
      <c r="H347" s="191">
        <v>5700</v>
      </c>
      <c r="I347" s="191">
        <v>0</v>
      </c>
      <c r="L347" s="187">
        <v>23.033987</v>
      </c>
      <c r="M347" s="187">
        <v>104.70099999999999</v>
      </c>
      <c r="Q347" s="191">
        <v>103.94799999999999</v>
      </c>
      <c r="R347" s="187">
        <v>1</v>
      </c>
      <c r="T347" s="191">
        <v>0.72462760000000004</v>
      </c>
      <c r="V347" s="191">
        <v>3.6782E-3</v>
      </c>
      <c r="X347" s="191">
        <v>0.36647200000000002</v>
      </c>
      <c r="Y347" s="191" t="s">
        <v>697</v>
      </c>
      <c r="Z347" s="191" t="s">
        <v>657</v>
      </c>
      <c r="AA347" s="191" t="s">
        <v>751</v>
      </c>
      <c r="AE347" s="187" t="s">
        <v>750</v>
      </c>
      <c r="AF347" s="187">
        <v>0</v>
      </c>
      <c r="AG347" s="191">
        <v>4130</v>
      </c>
    </row>
    <row r="348" spans="1:33" x14ac:dyDescent="0.2">
      <c r="A348" s="187" t="s">
        <v>111</v>
      </c>
      <c r="B348" s="187">
        <v>59</v>
      </c>
      <c r="C348" s="187" t="s">
        <v>225</v>
      </c>
      <c r="D348" s="187" t="s">
        <v>226</v>
      </c>
      <c r="E348" s="187">
        <v>0.82799999999999996</v>
      </c>
      <c r="F348" s="191" t="s">
        <v>430</v>
      </c>
      <c r="G348" s="187">
        <v>3</v>
      </c>
      <c r="H348" s="191">
        <v>3179</v>
      </c>
      <c r="I348" s="191">
        <v>13.385999999999999</v>
      </c>
      <c r="L348" s="187">
        <v>13.4946801</v>
      </c>
      <c r="M348" s="187">
        <v>60.801000000000002</v>
      </c>
      <c r="Q348" s="191">
        <v>60.357999999999997</v>
      </c>
      <c r="R348" s="187">
        <v>0</v>
      </c>
      <c r="T348" s="191">
        <v>0.73432719999999996</v>
      </c>
      <c r="V348" s="191">
        <v>3.7274000000000001E-3</v>
      </c>
      <c r="X348" s="191">
        <v>0.37135899999999999</v>
      </c>
      <c r="Y348" s="191" t="s">
        <v>550</v>
      </c>
      <c r="Z348" s="191" t="s">
        <v>541</v>
      </c>
      <c r="AA348" s="191" t="s">
        <v>752</v>
      </c>
      <c r="AE348" s="187" t="s">
        <v>750</v>
      </c>
      <c r="AF348" s="187">
        <v>0</v>
      </c>
      <c r="AG348" s="191">
        <v>2337</v>
      </c>
    </row>
    <row r="349" spans="1:33" x14ac:dyDescent="0.2">
      <c r="A349" s="187" t="s">
        <v>111</v>
      </c>
      <c r="B349" s="187">
        <v>59</v>
      </c>
      <c r="C349" s="187" t="s">
        <v>225</v>
      </c>
      <c r="D349" s="187" t="s">
        <v>226</v>
      </c>
      <c r="E349" s="187">
        <v>0.82799999999999996</v>
      </c>
      <c r="F349" s="191" t="s">
        <v>434</v>
      </c>
      <c r="G349" s="187">
        <v>4</v>
      </c>
      <c r="J349" s="191">
        <v>5954</v>
      </c>
      <c r="K349" s="191">
        <v>-22.169</v>
      </c>
      <c r="L349" s="187">
        <v>97.795067000000003</v>
      </c>
      <c r="M349" s="187">
        <v>136.53800000000001</v>
      </c>
      <c r="P349" s="191">
        <v>134.43299999999999</v>
      </c>
      <c r="R349" s="187">
        <v>0</v>
      </c>
      <c r="S349" s="191">
        <v>1.1471861000000001</v>
      </c>
      <c r="U349" s="191">
        <v>1.0932300000000001E-2</v>
      </c>
      <c r="W349" s="191">
        <v>1.081412</v>
      </c>
      <c r="AB349" s="191" t="s">
        <v>471</v>
      </c>
      <c r="AC349" s="191" t="s">
        <v>518</v>
      </c>
      <c r="AD349" s="191" t="s">
        <v>471</v>
      </c>
      <c r="AE349" s="187" t="s">
        <v>750</v>
      </c>
      <c r="AF349" s="187">
        <v>78</v>
      </c>
    </row>
    <row r="350" spans="1:33" x14ac:dyDescent="0.2">
      <c r="A350" s="187" t="s">
        <v>111</v>
      </c>
      <c r="B350" s="187">
        <v>59</v>
      </c>
      <c r="C350" s="187" t="s">
        <v>225</v>
      </c>
      <c r="D350" s="187" t="s">
        <v>226</v>
      </c>
      <c r="E350" s="187">
        <v>0.82799999999999996</v>
      </c>
      <c r="G350" s="187">
        <v>5</v>
      </c>
      <c r="J350" s="191">
        <v>5357</v>
      </c>
      <c r="K350" s="191">
        <v>-39.799999999999997</v>
      </c>
      <c r="L350" s="187">
        <v>76.972066699999999</v>
      </c>
      <c r="M350" s="187">
        <v>100.173</v>
      </c>
      <c r="P350" s="191">
        <v>98.662000000000006</v>
      </c>
      <c r="R350" s="187">
        <v>1</v>
      </c>
      <c r="S350" s="191">
        <v>1.1265384000000001</v>
      </c>
      <c r="U350" s="191">
        <v>1.07352E-2</v>
      </c>
      <c r="W350" s="191">
        <v>1.0621210000000001</v>
      </c>
      <c r="AB350" s="191" t="s">
        <v>525</v>
      </c>
      <c r="AC350" s="191" t="s">
        <v>473</v>
      </c>
      <c r="AD350" s="191" t="s">
        <v>473</v>
      </c>
      <c r="AE350" s="187" t="s">
        <v>750</v>
      </c>
      <c r="AF350" s="187">
        <v>78</v>
      </c>
    </row>
    <row r="351" spans="1:33" x14ac:dyDescent="0.2">
      <c r="A351" s="187" t="s">
        <v>111</v>
      </c>
      <c r="B351" s="187">
        <v>59</v>
      </c>
      <c r="C351" s="187" t="s">
        <v>225</v>
      </c>
      <c r="D351" s="187" t="s">
        <v>226</v>
      </c>
      <c r="E351" s="187">
        <v>0.82799999999999996</v>
      </c>
      <c r="G351" s="187">
        <v>6</v>
      </c>
      <c r="J351" s="191">
        <v>5348</v>
      </c>
      <c r="K351" s="191">
        <v>-40.018000000000001</v>
      </c>
      <c r="L351" s="187">
        <v>77.127108899999996</v>
      </c>
      <c r="M351" s="187">
        <v>100.42100000000001</v>
      </c>
      <c r="P351" s="191">
        <v>98.906999999999996</v>
      </c>
      <c r="R351" s="187">
        <v>0</v>
      </c>
      <c r="S351" s="191">
        <v>1.1262935000000001</v>
      </c>
      <c r="U351" s="191">
        <v>1.0732800000000001E-2</v>
      </c>
      <c r="W351" s="191">
        <v>1.0618829999999999</v>
      </c>
      <c r="AB351" s="191" t="s">
        <v>485</v>
      </c>
      <c r="AC351" s="191" t="s">
        <v>459</v>
      </c>
      <c r="AD351" s="191" t="s">
        <v>511</v>
      </c>
      <c r="AE351" s="187" t="s">
        <v>750</v>
      </c>
      <c r="AF351" s="187">
        <v>78</v>
      </c>
    </row>
    <row r="352" spans="1:33" x14ac:dyDescent="0.2">
      <c r="A352" s="187" t="s">
        <v>111</v>
      </c>
      <c r="B352" s="187">
        <v>60</v>
      </c>
      <c r="C352" s="187" t="s">
        <v>225</v>
      </c>
      <c r="D352" s="187" t="s">
        <v>227</v>
      </c>
      <c r="E352" s="187">
        <v>0.83699999999999997</v>
      </c>
      <c r="G352" s="187">
        <v>1</v>
      </c>
      <c r="H352" s="191">
        <v>5689</v>
      </c>
      <c r="I352" s="191">
        <v>0.12</v>
      </c>
      <c r="L352" s="187">
        <v>22.7804994</v>
      </c>
      <c r="M352" s="187">
        <v>104.67400000000001</v>
      </c>
      <c r="Q352" s="191">
        <v>103.92100000000001</v>
      </c>
      <c r="R352" s="187">
        <v>0</v>
      </c>
      <c r="T352" s="191">
        <v>0.72470979999999996</v>
      </c>
      <c r="V352" s="191">
        <v>3.6786000000000002E-3</v>
      </c>
      <c r="X352" s="191">
        <v>0.36651600000000001</v>
      </c>
      <c r="Y352" s="191" t="s">
        <v>540</v>
      </c>
      <c r="Z352" s="191" t="s">
        <v>567</v>
      </c>
      <c r="AA352" s="191" t="s">
        <v>753</v>
      </c>
      <c r="AE352" s="187" t="s">
        <v>754</v>
      </c>
      <c r="AF352" s="187">
        <v>0</v>
      </c>
      <c r="AG352" s="191">
        <v>4122</v>
      </c>
    </row>
    <row r="353" spans="1:33" x14ac:dyDescent="0.2">
      <c r="A353" s="187" t="s">
        <v>111</v>
      </c>
      <c r="B353" s="187">
        <v>60</v>
      </c>
      <c r="C353" s="187" t="s">
        <v>225</v>
      </c>
      <c r="D353" s="187" t="s">
        <v>227</v>
      </c>
      <c r="E353" s="187">
        <v>0.83699999999999997</v>
      </c>
      <c r="G353" s="187">
        <v>2</v>
      </c>
      <c r="H353" s="191">
        <v>5701</v>
      </c>
      <c r="I353" s="191">
        <v>0</v>
      </c>
      <c r="L353" s="187">
        <v>22.803817899999999</v>
      </c>
      <c r="M353" s="187">
        <v>104.783</v>
      </c>
      <c r="Q353" s="191">
        <v>104.03</v>
      </c>
      <c r="R353" s="187">
        <v>1</v>
      </c>
      <c r="T353" s="191">
        <v>0.72462269999999995</v>
      </c>
      <c r="V353" s="191">
        <v>3.6782E-3</v>
      </c>
      <c r="X353" s="191">
        <v>0.36647200000000002</v>
      </c>
      <c r="Y353" s="191" t="s">
        <v>697</v>
      </c>
      <c r="Z353" s="191" t="s">
        <v>657</v>
      </c>
      <c r="AA353" s="191" t="s">
        <v>691</v>
      </c>
      <c r="AE353" s="187" t="s">
        <v>754</v>
      </c>
      <c r="AF353" s="187">
        <v>0</v>
      </c>
      <c r="AG353" s="191">
        <v>4131</v>
      </c>
    </row>
    <row r="354" spans="1:33" x14ac:dyDescent="0.2">
      <c r="A354" s="187" t="s">
        <v>111</v>
      </c>
      <c r="B354" s="187">
        <v>60</v>
      </c>
      <c r="C354" s="187" t="s">
        <v>225</v>
      </c>
      <c r="D354" s="187" t="s">
        <v>227</v>
      </c>
      <c r="E354" s="187">
        <v>0.83699999999999997</v>
      </c>
      <c r="F354" s="191" t="s">
        <v>430</v>
      </c>
      <c r="G354" s="187">
        <v>3</v>
      </c>
      <c r="H354" s="191">
        <v>3226</v>
      </c>
      <c r="I354" s="191">
        <v>13.193</v>
      </c>
      <c r="L354" s="187">
        <v>13.530220999999999</v>
      </c>
      <c r="M354" s="187">
        <v>61.634</v>
      </c>
      <c r="Q354" s="191">
        <v>61.185000000000002</v>
      </c>
      <c r="R354" s="187">
        <v>0</v>
      </c>
      <c r="T354" s="191">
        <v>0.73418260000000002</v>
      </c>
      <c r="V354" s="191">
        <v>3.7266999999999999E-3</v>
      </c>
      <c r="X354" s="191">
        <v>0.37128899999999998</v>
      </c>
      <c r="Y354" s="191" t="s">
        <v>550</v>
      </c>
      <c r="Z354" s="191" t="s">
        <v>541</v>
      </c>
      <c r="AA354" s="191" t="s">
        <v>755</v>
      </c>
      <c r="AE354" s="187" t="s">
        <v>754</v>
      </c>
      <c r="AF354" s="187">
        <v>0</v>
      </c>
      <c r="AG354" s="191">
        <v>2370</v>
      </c>
    </row>
    <row r="355" spans="1:33" x14ac:dyDescent="0.2">
      <c r="A355" s="187" t="s">
        <v>111</v>
      </c>
      <c r="B355" s="187">
        <v>60</v>
      </c>
      <c r="C355" s="187" t="s">
        <v>225</v>
      </c>
      <c r="D355" s="187" t="s">
        <v>227</v>
      </c>
      <c r="E355" s="187">
        <v>0.83699999999999997</v>
      </c>
      <c r="F355" s="191" t="s">
        <v>434</v>
      </c>
      <c r="G355" s="187">
        <v>4</v>
      </c>
      <c r="J355" s="191">
        <v>6152</v>
      </c>
      <c r="K355" s="191">
        <v>-22.495999999999999</v>
      </c>
      <c r="L355" s="187">
        <v>99.240965900000006</v>
      </c>
      <c r="M355" s="187">
        <v>141.45599999999999</v>
      </c>
      <c r="P355" s="191">
        <v>139.27600000000001</v>
      </c>
      <c r="R355" s="187">
        <v>0</v>
      </c>
      <c r="S355" s="191">
        <v>1.1468227</v>
      </c>
      <c r="U355" s="191">
        <v>1.09287E-2</v>
      </c>
      <c r="W355" s="191">
        <v>1.0810550000000001</v>
      </c>
      <c r="AB355" s="191" t="s">
        <v>471</v>
      </c>
      <c r="AC355" s="191" t="s">
        <v>518</v>
      </c>
      <c r="AD355" s="191" t="s">
        <v>471</v>
      </c>
      <c r="AE355" s="187" t="s">
        <v>754</v>
      </c>
      <c r="AF355" s="187">
        <v>78</v>
      </c>
    </row>
    <row r="356" spans="1:33" x14ac:dyDescent="0.2">
      <c r="A356" s="187" t="s">
        <v>111</v>
      </c>
      <c r="B356" s="187">
        <v>60</v>
      </c>
      <c r="C356" s="187" t="s">
        <v>225</v>
      </c>
      <c r="D356" s="187" t="s">
        <v>227</v>
      </c>
      <c r="E356" s="187">
        <v>0.83699999999999997</v>
      </c>
      <c r="G356" s="187">
        <v>5</v>
      </c>
      <c r="J356" s="191">
        <v>5362</v>
      </c>
      <c r="K356" s="191">
        <v>-39.799999999999997</v>
      </c>
      <c r="L356" s="187">
        <v>76.2107891</v>
      </c>
      <c r="M356" s="187">
        <v>100.28</v>
      </c>
      <c r="P356" s="191">
        <v>98.768000000000001</v>
      </c>
      <c r="R356" s="187">
        <v>1</v>
      </c>
      <c r="S356" s="191">
        <v>1.1265385000000001</v>
      </c>
      <c r="U356" s="191">
        <v>1.07352E-2</v>
      </c>
      <c r="W356" s="191">
        <v>1.0621210000000001</v>
      </c>
      <c r="AB356" s="191" t="s">
        <v>525</v>
      </c>
      <c r="AC356" s="191" t="s">
        <v>536</v>
      </c>
      <c r="AD356" s="191" t="s">
        <v>536</v>
      </c>
      <c r="AE356" s="187" t="s">
        <v>754</v>
      </c>
      <c r="AF356" s="187">
        <v>78</v>
      </c>
    </row>
    <row r="357" spans="1:33" x14ac:dyDescent="0.2">
      <c r="A357" s="187" t="s">
        <v>111</v>
      </c>
      <c r="B357" s="187">
        <v>60</v>
      </c>
      <c r="C357" s="187" t="s">
        <v>225</v>
      </c>
      <c r="D357" s="187" t="s">
        <v>227</v>
      </c>
      <c r="E357" s="187">
        <v>0.83699999999999997</v>
      </c>
      <c r="G357" s="187">
        <v>6</v>
      </c>
      <c r="J357" s="191">
        <v>5355</v>
      </c>
      <c r="K357" s="191">
        <v>-40.024999999999999</v>
      </c>
      <c r="L357" s="187">
        <v>76.259085099999993</v>
      </c>
      <c r="M357" s="187">
        <v>100.358</v>
      </c>
      <c r="P357" s="191">
        <v>98.844999999999999</v>
      </c>
      <c r="R357" s="187">
        <v>0</v>
      </c>
      <c r="S357" s="191">
        <v>1.1262854</v>
      </c>
      <c r="U357" s="191">
        <v>1.07327E-2</v>
      </c>
      <c r="W357" s="191">
        <v>1.0618749999999999</v>
      </c>
      <c r="AB357" s="191" t="s">
        <v>485</v>
      </c>
      <c r="AC357" s="191" t="s">
        <v>459</v>
      </c>
      <c r="AD357" s="191" t="s">
        <v>511</v>
      </c>
      <c r="AE357" s="187" t="s">
        <v>754</v>
      </c>
      <c r="AF357" s="187">
        <v>78</v>
      </c>
    </row>
    <row r="358" spans="1:33" x14ac:dyDescent="0.2">
      <c r="A358" s="187" t="s">
        <v>111</v>
      </c>
      <c r="B358" s="187">
        <v>61</v>
      </c>
      <c r="C358" s="187" t="s">
        <v>228</v>
      </c>
      <c r="D358" s="187" t="s">
        <v>229</v>
      </c>
      <c r="E358" s="187">
        <v>0.84799999999999998</v>
      </c>
      <c r="G358" s="187">
        <v>1</v>
      </c>
      <c r="H358" s="191">
        <v>5688</v>
      </c>
      <c r="I358" s="191">
        <v>0.106</v>
      </c>
      <c r="L358" s="187">
        <v>22.448359199999999</v>
      </c>
      <c r="M358" s="187">
        <v>104.5</v>
      </c>
      <c r="Q358" s="191">
        <v>103.748</v>
      </c>
      <c r="R358" s="187">
        <v>0</v>
      </c>
      <c r="T358" s="191">
        <v>0.72470089999999998</v>
      </c>
      <c r="V358" s="191">
        <v>3.6786000000000002E-3</v>
      </c>
      <c r="X358" s="191">
        <v>0.36651099999999998</v>
      </c>
      <c r="Y358" s="191" t="s">
        <v>540</v>
      </c>
      <c r="Z358" s="191" t="s">
        <v>567</v>
      </c>
      <c r="AA358" s="191" t="s">
        <v>756</v>
      </c>
      <c r="AE358" s="187" t="s">
        <v>757</v>
      </c>
      <c r="AF358" s="187">
        <v>0</v>
      </c>
      <c r="AG358" s="191">
        <v>4121</v>
      </c>
    </row>
    <row r="359" spans="1:33" x14ac:dyDescent="0.2">
      <c r="A359" s="187" t="s">
        <v>111</v>
      </c>
      <c r="B359" s="187">
        <v>61</v>
      </c>
      <c r="C359" s="187" t="s">
        <v>228</v>
      </c>
      <c r="D359" s="187" t="s">
        <v>229</v>
      </c>
      <c r="E359" s="187">
        <v>0.84799999999999998</v>
      </c>
      <c r="G359" s="187">
        <v>2</v>
      </c>
      <c r="H359" s="191">
        <v>5692</v>
      </c>
      <c r="I359" s="191">
        <v>0</v>
      </c>
      <c r="L359" s="187">
        <v>22.491581</v>
      </c>
      <c r="M359" s="187">
        <v>104.705</v>
      </c>
      <c r="Q359" s="191">
        <v>103.952</v>
      </c>
      <c r="R359" s="187">
        <v>1</v>
      </c>
      <c r="T359" s="191">
        <v>0.72462389999999999</v>
      </c>
      <c r="V359" s="191">
        <v>3.6782E-3</v>
      </c>
      <c r="X359" s="191">
        <v>0.36647200000000002</v>
      </c>
      <c r="Y359" s="191" t="s">
        <v>697</v>
      </c>
      <c r="Z359" s="191" t="s">
        <v>657</v>
      </c>
      <c r="AA359" s="191" t="s">
        <v>758</v>
      </c>
      <c r="AE359" s="187" t="s">
        <v>757</v>
      </c>
      <c r="AF359" s="187">
        <v>0</v>
      </c>
      <c r="AG359" s="191">
        <v>4124</v>
      </c>
    </row>
    <row r="360" spans="1:33" x14ac:dyDescent="0.2">
      <c r="A360" s="187" t="s">
        <v>111</v>
      </c>
      <c r="B360" s="187">
        <v>61</v>
      </c>
      <c r="C360" s="187" t="s">
        <v>228</v>
      </c>
      <c r="D360" s="187" t="s">
        <v>229</v>
      </c>
      <c r="E360" s="187">
        <v>0.84799999999999998</v>
      </c>
      <c r="F360" s="191" t="s">
        <v>430</v>
      </c>
      <c r="G360" s="187">
        <v>3</v>
      </c>
      <c r="H360" s="191">
        <v>3209</v>
      </c>
      <c r="I360" s="191">
        <v>13.201000000000001</v>
      </c>
      <c r="L360" s="187">
        <v>13.3002287</v>
      </c>
      <c r="M360" s="187">
        <v>61.378999999999998</v>
      </c>
      <c r="Q360" s="191">
        <v>60.932000000000002</v>
      </c>
      <c r="R360" s="187">
        <v>0</v>
      </c>
      <c r="T360" s="191">
        <v>0.73418939999999999</v>
      </c>
      <c r="V360" s="191">
        <v>3.7268000000000002E-3</v>
      </c>
      <c r="X360" s="191">
        <v>0.37129200000000001</v>
      </c>
      <c r="Y360" s="191" t="s">
        <v>550</v>
      </c>
      <c r="Z360" s="191" t="s">
        <v>541</v>
      </c>
      <c r="AA360" s="191" t="s">
        <v>759</v>
      </c>
      <c r="AE360" s="187" t="s">
        <v>757</v>
      </c>
      <c r="AF360" s="187">
        <v>0</v>
      </c>
      <c r="AG360" s="191">
        <v>2358</v>
      </c>
    </row>
    <row r="361" spans="1:33" x14ac:dyDescent="0.2">
      <c r="A361" s="187" t="s">
        <v>111</v>
      </c>
      <c r="B361" s="187">
        <v>61</v>
      </c>
      <c r="C361" s="187" t="s">
        <v>228</v>
      </c>
      <c r="D361" s="187" t="s">
        <v>229</v>
      </c>
      <c r="E361" s="187">
        <v>0.84799999999999998</v>
      </c>
      <c r="F361" s="191" t="s">
        <v>434</v>
      </c>
      <c r="G361" s="187">
        <v>4</v>
      </c>
      <c r="J361" s="191">
        <v>6222</v>
      </c>
      <c r="K361" s="191">
        <v>-22.585000000000001</v>
      </c>
      <c r="L361" s="187">
        <v>98.839451999999994</v>
      </c>
      <c r="M361" s="187">
        <v>143.25700000000001</v>
      </c>
      <c r="P361" s="191">
        <v>141.04900000000001</v>
      </c>
      <c r="R361" s="187">
        <v>0</v>
      </c>
      <c r="S361" s="191">
        <v>1.1467229999999999</v>
      </c>
      <c r="U361" s="191">
        <v>1.09277E-2</v>
      </c>
      <c r="W361" s="191">
        <v>1.0809569999999999</v>
      </c>
      <c r="AB361" s="191" t="s">
        <v>471</v>
      </c>
      <c r="AC361" s="191" t="s">
        <v>518</v>
      </c>
      <c r="AD361" s="191" t="s">
        <v>471</v>
      </c>
      <c r="AE361" s="187" t="s">
        <v>757</v>
      </c>
      <c r="AF361" s="187">
        <v>78</v>
      </c>
    </row>
    <row r="362" spans="1:33" x14ac:dyDescent="0.2">
      <c r="A362" s="187" t="s">
        <v>111</v>
      </c>
      <c r="B362" s="187">
        <v>61</v>
      </c>
      <c r="C362" s="187" t="s">
        <v>228</v>
      </c>
      <c r="D362" s="187" t="s">
        <v>229</v>
      </c>
      <c r="E362" s="187">
        <v>0.84799999999999998</v>
      </c>
      <c r="G362" s="187">
        <v>5</v>
      </c>
      <c r="J362" s="191">
        <v>5362</v>
      </c>
      <c r="K362" s="191">
        <v>-39.799999999999997</v>
      </c>
      <c r="L362" s="187">
        <v>75.168507399999996</v>
      </c>
      <c r="M362" s="187">
        <v>100.19199999999999</v>
      </c>
      <c r="P362" s="191">
        <v>98.680999999999997</v>
      </c>
      <c r="R362" s="187">
        <v>1</v>
      </c>
      <c r="S362" s="191">
        <v>1.1265312000000001</v>
      </c>
      <c r="U362" s="191">
        <v>1.07352E-2</v>
      </c>
      <c r="W362" s="191">
        <v>1.0621210000000001</v>
      </c>
      <c r="AB362" s="191" t="s">
        <v>525</v>
      </c>
      <c r="AC362" s="191" t="s">
        <v>536</v>
      </c>
      <c r="AD362" s="191" t="s">
        <v>536</v>
      </c>
      <c r="AE362" s="187" t="s">
        <v>757</v>
      </c>
      <c r="AF362" s="187">
        <v>78</v>
      </c>
    </row>
    <row r="363" spans="1:33" x14ac:dyDescent="0.2">
      <c r="A363" s="187" t="s">
        <v>111</v>
      </c>
      <c r="B363" s="187">
        <v>61</v>
      </c>
      <c r="C363" s="187" t="s">
        <v>228</v>
      </c>
      <c r="D363" s="187" t="s">
        <v>229</v>
      </c>
      <c r="E363" s="187">
        <v>0.84799999999999998</v>
      </c>
      <c r="G363" s="187">
        <v>6</v>
      </c>
      <c r="J363" s="191">
        <v>5354</v>
      </c>
      <c r="K363" s="191">
        <v>-40.003999999999998</v>
      </c>
      <c r="L363" s="187">
        <v>75.245036299999995</v>
      </c>
      <c r="M363" s="187">
        <v>100.31699999999999</v>
      </c>
      <c r="P363" s="191">
        <v>98.805000000000007</v>
      </c>
      <c r="R363" s="187">
        <v>0</v>
      </c>
      <c r="S363" s="191">
        <v>1.1263027999999999</v>
      </c>
      <c r="U363" s="191">
        <v>1.0732999999999999E-2</v>
      </c>
      <c r="W363" s="191">
        <v>1.061898</v>
      </c>
      <c r="AB363" s="191" t="s">
        <v>440</v>
      </c>
      <c r="AC363" s="191" t="s">
        <v>459</v>
      </c>
      <c r="AD363" s="191" t="s">
        <v>560</v>
      </c>
      <c r="AE363" s="187" t="s">
        <v>757</v>
      </c>
      <c r="AF363" s="187">
        <v>78</v>
      </c>
    </row>
    <row r="364" spans="1:33" x14ac:dyDescent="0.2">
      <c r="A364" s="187" t="s">
        <v>111</v>
      </c>
      <c r="B364" s="187">
        <v>62</v>
      </c>
      <c r="C364" s="187" t="s">
        <v>230</v>
      </c>
      <c r="D364" s="187" t="s">
        <v>231</v>
      </c>
      <c r="E364" s="187">
        <v>0.81299999999999994</v>
      </c>
      <c r="G364" s="187">
        <v>1</v>
      </c>
      <c r="H364" s="191">
        <v>5685</v>
      </c>
      <c r="I364" s="191">
        <v>0.08</v>
      </c>
      <c r="L364" s="187">
        <v>23.3896768</v>
      </c>
      <c r="M364" s="187">
        <v>104.38500000000001</v>
      </c>
      <c r="Q364" s="191">
        <v>103.634</v>
      </c>
      <c r="R364" s="187">
        <v>0</v>
      </c>
      <c r="T364" s="191">
        <v>0.72469879999999998</v>
      </c>
      <c r="V364" s="191">
        <v>3.6784999999999999E-3</v>
      </c>
      <c r="X364" s="191">
        <v>0.36650100000000002</v>
      </c>
      <c r="Y364" s="191" t="s">
        <v>594</v>
      </c>
      <c r="Z364" s="191" t="s">
        <v>567</v>
      </c>
      <c r="AA364" s="191" t="s">
        <v>760</v>
      </c>
      <c r="AE364" s="187" t="s">
        <v>761</v>
      </c>
      <c r="AF364" s="187">
        <v>0</v>
      </c>
      <c r="AG364" s="191">
        <v>4119</v>
      </c>
    </row>
    <row r="365" spans="1:33" x14ac:dyDescent="0.2">
      <c r="A365" s="187" t="s">
        <v>111</v>
      </c>
      <c r="B365" s="187">
        <v>62</v>
      </c>
      <c r="C365" s="187" t="s">
        <v>230</v>
      </c>
      <c r="D365" s="187" t="s">
        <v>231</v>
      </c>
      <c r="E365" s="187">
        <v>0.81299999999999994</v>
      </c>
      <c r="G365" s="187">
        <v>2</v>
      </c>
      <c r="H365" s="191">
        <v>5698</v>
      </c>
      <c r="I365" s="191">
        <v>0</v>
      </c>
      <c r="L365" s="187">
        <v>23.4507558</v>
      </c>
      <c r="M365" s="187">
        <v>104.664</v>
      </c>
      <c r="Q365" s="191">
        <v>103.911</v>
      </c>
      <c r="R365" s="187">
        <v>1</v>
      </c>
      <c r="T365" s="191">
        <v>0.72464099999999998</v>
      </c>
      <c r="V365" s="191">
        <v>3.6782E-3</v>
      </c>
      <c r="X365" s="191">
        <v>0.36647200000000002</v>
      </c>
      <c r="Y365" s="191" t="s">
        <v>697</v>
      </c>
      <c r="Z365" s="191" t="s">
        <v>657</v>
      </c>
      <c r="AA365" s="191" t="s">
        <v>762</v>
      </c>
      <c r="AE365" s="187" t="s">
        <v>761</v>
      </c>
      <c r="AF365" s="187">
        <v>0</v>
      </c>
      <c r="AG365" s="191">
        <v>4129</v>
      </c>
    </row>
    <row r="366" spans="1:33" x14ac:dyDescent="0.2">
      <c r="A366" s="187" t="s">
        <v>111</v>
      </c>
      <c r="B366" s="187">
        <v>62</v>
      </c>
      <c r="C366" s="187" t="s">
        <v>230</v>
      </c>
      <c r="D366" s="187" t="s">
        <v>231</v>
      </c>
      <c r="E366" s="187">
        <v>0.81299999999999994</v>
      </c>
      <c r="F366" s="191" t="s">
        <v>430</v>
      </c>
      <c r="G366" s="187">
        <v>3</v>
      </c>
      <c r="H366" s="191">
        <v>3364</v>
      </c>
      <c r="I366" s="191">
        <v>13.255000000000001</v>
      </c>
      <c r="L366" s="187">
        <v>14.5366958</v>
      </c>
      <c r="M366" s="187">
        <v>64.355000000000004</v>
      </c>
      <c r="Q366" s="191">
        <v>63.886000000000003</v>
      </c>
      <c r="R366" s="187">
        <v>0</v>
      </c>
      <c r="T366" s="191">
        <v>0.73424630000000002</v>
      </c>
      <c r="V366" s="191">
        <v>3.7269999999999998E-3</v>
      </c>
      <c r="X366" s="191">
        <v>0.37131199999999998</v>
      </c>
      <c r="Y366" s="191" t="s">
        <v>550</v>
      </c>
      <c r="Z366" s="191" t="s">
        <v>541</v>
      </c>
      <c r="AA366" s="191" t="s">
        <v>763</v>
      </c>
      <c r="AE366" s="187" t="s">
        <v>761</v>
      </c>
      <c r="AF366" s="187">
        <v>0</v>
      </c>
      <c r="AG366" s="191">
        <v>2472</v>
      </c>
    </row>
    <row r="367" spans="1:33" x14ac:dyDescent="0.2">
      <c r="A367" s="187" t="s">
        <v>111</v>
      </c>
      <c r="B367" s="187">
        <v>62</v>
      </c>
      <c r="C367" s="187" t="s">
        <v>230</v>
      </c>
      <c r="D367" s="187" t="s">
        <v>231</v>
      </c>
      <c r="E367" s="187">
        <v>0.81299999999999994</v>
      </c>
      <c r="F367" s="191" t="s">
        <v>434</v>
      </c>
      <c r="G367" s="187">
        <v>4</v>
      </c>
      <c r="J367" s="191">
        <v>6215</v>
      </c>
      <c r="K367" s="191">
        <v>-22.358000000000001</v>
      </c>
      <c r="L367" s="187">
        <v>102.993567</v>
      </c>
      <c r="M367" s="187">
        <v>143.059</v>
      </c>
      <c r="P367" s="191">
        <v>140.85400000000001</v>
      </c>
      <c r="R367" s="187">
        <v>0</v>
      </c>
      <c r="S367" s="191">
        <v>1.1469358000000001</v>
      </c>
      <c r="U367" s="191">
        <v>1.0930199999999999E-2</v>
      </c>
      <c r="W367" s="191">
        <v>1.081205</v>
      </c>
      <c r="AB367" s="191" t="s">
        <v>471</v>
      </c>
      <c r="AC367" s="191" t="s">
        <v>518</v>
      </c>
      <c r="AD367" s="191" t="s">
        <v>471</v>
      </c>
      <c r="AE367" s="187" t="s">
        <v>761</v>
      </c>
      <c r="AF367" s="187">
        <v>78</v>
      </c>
    </row>
    <row r="368" spans="1:33" x14ac:dyDescent="0.2">
      <c r="A368" s="187" t="s">
        <v>111</v>
      </c>
      <c r="B368" s="187">
        <v>62</v>
      </c>
      <c r="C368" s="187" t="s">
        <v>230</v>
      </c>
      <c r="D368" s="187" t="s">
        <v>231</v>
      </c>
      <c r="E368" s="187">
        <v>0.81299999999999994</v>
      </c>
      <c r="G368" s="187">
        <v>5</v>
      </c>
      <c r="J368" s="191">
        <v>5361</v>
      </c>
      <c r="K368" s="191">
        <v>-39.799999999999997</v>
      </c>
      <c r="L368" s="187">
        <v>78.473375799999999</v>
      </c>
      <c r="M368" s="187">
        <v>100.3</v>
      </c>
      <c r="P368" s="191">
        <v>98.787999999999997</v>
      </c>
      <c r="R368" s="187">
        <v>1</v>
      </c>
      <c r="S368" s="191">
        <v>1.1265002</v>
      </c>
      <c r="U368" s="191">
        <v>1.07352E-2</v>
      </c>
      <c r="W368" s="191">
        <v>1.0621210000000001</v>
      </c>
      <c r="AB368" s="191" t="s">
        <v>525</v>
      </c>
      <c r="AC368" s="191" t="s">
        <v>536</v>
      </c>
      <c r="AD368" s="191" t="s">
        <v>536</v>
      </c>
      <c r="AE368" s="187" t="s">
        <v>761</v>
      </c>
      <c r="AF368" s="187">
        <v>78</v>
      </c>
    </row>
    <row r="369" spans="1:33" x14ac:dyDescent="0.2">
      <c r="A369" s="187" t="s">
        <v>111</v>
      </c>
      <c r="B369" s="187">
        <v>62</v>
      </c>
      <c r="C369" s="187" t="s">
        <v>230</v>
      </c>
      <c r="D369" s="187" t="s">
        <v>231</v>
      </c>
      <c r="E369" s="187">
        <v>0.81299999999999994</v>
      </c>
      <c r="G369" s="187">
        <v>6</v>
      </c>
      <c r="J369" s="191">
        <v>5345</v>
      </c>
      <c r="K369" s="191">
        <v>-40.012</v>
      </c>
      <c r="L369" s="187">
        <v>78.469978800000007</v>
      </c>
      <c r="M369" s="187">
        <v>100.295</v>
      </c>
      <c r="P369" s="191">
        <v>98.783000000000001</v>
      </c>
      <c r="R369" s="187">
        <v>0</v>
      </c>
      <c r="S369" s="191">
        <v>1.1262626</v>
      </c>
      <c r="U369" s="191">
        <v>1.07329E-2</v>
      </c>
      <c r="W369" s="191">
        <v>1.0618890000000001</v>
      </c>
      <c r="AB369" s="191" t="s">
        <v>440</v>
      </c>
      <c r="AC369" s="191" t="s">
        <v>459</v>
      </c>
      <c r="AD369" s="191" t="s">
        <v>511</v>
      </c>
      <c r="AE369" s="187" t="s">
        <v>761</v>
      </c>
      <c r="AF369" s="187">
        <v>78</v>
      </c>
    </row>
    <row r="370" spans="1:33" x14ac:dyDescent="0.2">
      <c r="A370" s="187" t="s">
        <v>111</v>
      </c>
      <c r="B370" s="187">
        <v>63</v>
      </c>
      <c r="C370" s="187" t="s">
        <v>232</v>
      </c>
      <c r="D370" s="187" t="s">
        <v>233</v>
      </c>
      <c r="E370" s="187">
        <v>0.82199999999999995</v>
      </c>
      <c r="G370" s="187">
        <v>1</v>
      </c>
      <c r="H370" s="191">
        <v>5683</v>
      </c>
      <c r="I370" s="191">
        <v>9.9000000000000005E-2</v>
      </c>
      <c r="L370" s="187">
        <v>23.1554541</v>
      </c>
      <c r="M370" s="187">
        <v>104.486</v>
      </c>
      <c r="Q370" s="191">
        <v>103.73399999999999</v>
      </c>
      <c r="R370" s="187">
        <v>0</v>
      </c>
      <c r="T370" s="191">
        <v>0.72469870000000003</v>
      </c>
      <c r="V370" s="191">
        <v>3.6786000000000002E-3</v>
      </c>
      <c r="X370" s="191">
        <v>0.366508</v>
      </c>
      <c r="Y370" s="191" t="s">
        <v>594</v>
      </c>
      <c r="Z370" s="191" t="s">
        <v>567</v>
      </c>
      <c r="AA370" s="191" t="s">
        <v>764</v>
      </c>
      <c r="AE370" s="187" t="s">
        <v>765</v>
      </c>
      <c r="AF370" s="187">
        <v>0</v>
      </c>
      <c r="AG370" s="191">
        <v>4118</v>
      </c>
    </row>
    <row r="371" spans="1:33" x14ac:dyDescent="0.2">
      <c r="A371" s="187" t="s">
        <v>111</v>
      </c>
      <c r="B371" s="187">
        <v>63</v>
      </c>
      <c r="C371" s="187" t="s">
        <v>232</v>
      </c>
      <c r="D371" s="187" t="s">
        <v>233</v>
      </c>
      <c r="E371" s="187">
        <v>0.82199999999999995</v>
      </c>
      <c r="G371" s="187">
        <v>2</v>
      </c>
      <c r="H371" s="191">
        <v>5694</v>
      </c>
      <c r="I371" s="191">
        <v>0</v>
      </c>
      <c r="L371" s="187">
        <v>23.184732199999999</v>
      </c>
      <c r="M371" s="187">
        <v>104.621</v>
      </c>
      <c r="Q371" s="191">
        <v>103.86799999999999</v>
      </c>
      <c r="R371" s="187">
        <v>1</v>
      </c>
      <c r="T371" s="191">
        <v>0.72462689999999996</v>
      </c>
      <c r="V371" s="191">
        <v>3.6782E-3</v>
      </c>
      <c r="X371" s="191">
        <v>0.36647200000000002</v>
      </c>
      <c r="Y371" s="191" t="s">
        <v>697</v>
      </c>
      <c r="Z371" s="191" t="s">
        <v>657</v>
      </c>
      <c r="AA371" s="191" t="s">
        <v>766</v>
      </c>
      <c r="AE371" s="187" t="s">
        <v>765</v>
      </c>
      <c r="AF371" s="187">
        <v>0</v>
      </c>
      <c r="AG371" s="191">
        <v>4126</v>
      </c>
    </row>
    <row r="372" spans="1:33" x14ac:dyDescent="0.2">
      <c r="A372" s="187" t="s">
        <v>111</v>
      </c>
      <c r="B372" s="187">
        <v>63</v>
      </c>
      <c r="C372" s="187" t="s">
        <v>232</v>
      </c>
      <c r="D372" s="187" t="s">
        <v>233</v>
      </c>
      <c r="E372" s="187">
        <v>0.82199999999999995</v>
      </c>
      <c r="F372" s="191" t="s">
        <v>430</v>
      </c>
      <c r="G372" s="187">
        <v>3</v>
      </c>
      <c r="H372" s="191">
        <v>3004</v>
      </c>
      <c r="I372" s="191">
        <v>13.106999999999999</v>
      </c>
      <c r="L372" s="187">
        <v>12.8744269</v>
      </c>
      <c r="M372" s="187">
        <v>57.548000000000002</v>
      </c>
      <c r="Q372" s="191">
        <v>57.128999999999998</v>
      </c>
      <c r="R372" s="187">
        <v>0</v>
      </c>
      <c r="T372" s="191">
        <v>0.73412460000000002</v>
      </c>
      <c r="V372" s="191">
        <v>3.7263999999999999E-3</v>
      </c>
      <c r="X372" s="191">
        <v>0.37125799999999998</v>
      </c>
      <c r="Y372" s="191" t="s">
        <v>540</v>
      </c>
      <c r="Z372" s="191" t="s">
        <v>544</v>
      </c>
      <c r="AA372" s="191" t="s">
        <v>767</v>
      </c>
      <c r="AE372" s="187" t="s">
        <v>765</v>
      </c>
      <c r="AF372" s="187">
        <v>0</v>
      </c>
      <c r="AG372" s="191">
        <v>2207</v>
      </c>
    </row>
    <row r="373" spans="1:33" x14ac:dyDescent="0.2">
      <c r="A373" s="187" t="s">
        <v>111</v>
      </c>
      <c r="B373" s="187">
        <v>63</v>
      </c>
      <c r="C373" s="187" t="s">
        <v>232</v>
      </c>
      <c r="D373" s="187" t="s">
        <v>233</v>
      </c>
      <c r="E373" s="187">
        <v>0.82199999999999995</v>
      </c>
      <c r="F373" s="191" t="s">
        <v>434</v>
      </c>
      <c r="G373" s="187">
        <v>4</v>
      </c>
      <c r="J373" s="191">
        <v>6038</v>
      </c>
      <c r="K373" s="191">
        <v>-23.018000000000001</v>
      </c>
      <c r="L373" s="187">
        <v>99.846820300000005</v>
      </c>
      <c r="M373" s="187">
        <v>139.10900000000001</v>
      </c>
      <c r="P373" s="191">
        <v>136.965</v>
      </c>
      <c r="R373" s="187">
        <v>0</v>
      </c>
      <c r="S373" s="191">
        <v>1.1462333</v>
      </c>
      <c r="U373" s="191">
        <v>1.0922899999999999E-2</v>
      </c>
      <c r="W373" s="191">
        <v>1.080484</v>
      </c>
      <c r="AB373" s="191" t="s">
        <v>471</v>
      </c>
      <c r="AC373" s="191" t="s">
        <v>518</v>
      </c>
      <c r="AD373" s="191" t="s">
        <v>470</v>
      </c>
      <c r="AE373" s="187" t="s">
        <v>765</v>
      </c>
      <c r="AF373" s="187">
        <v>78</v>
      </c>
    </row>
    <row r="374" spans="1:33" x14ac:dyDescent="0.2">
      <c r="A374" s="187" t="s">
        <v>111</v>
      </c>
      <c r="B374" s="187">
        <v>63</v>
      </c>
      <c r="C374" s="187" t="s">
        <v>232</v>
      </c>
      <c r="D374" s="187" t="s">
        <v>233</v>
      </c>
      <c r="E374" s="187">
        <v>0.82199999999999995</v>
      </c>
      <c r="G374" s="187">
        <v>5</v>
      </c>
      <c r="J374" s="191">
        <v>5359</v>
      </c>
      <c r="K374" s="191">
        <v>-39.799999999999997</v>
      </c>
      <c r="L374" s="187">
        <v>77.527331099999998</v>
      </c>
      <c r="M374" s="187">
        <v>100.16200000000001</v>
      </c>
      <c r="P374" s="191">
        <v>98.652000000000001</v>
      </c>
      <c r="R374" s="187">
        <v>1</v>
      </c>
      <c r="S374" s="191">
        <v>1.1265109</v>
      </c>
      <c r="U374" s="191">
        <v>1.07352E-2</v>
      </c>
      <c r="W374" s="191">
        <v>1.0621210000000001</v>
      </c>
      <c r="AB374" s="191" t="s">
        <v>525</v>
      </c>
      <c r="AC374" s="191" t="s">
        <v>473</v>
      </c>
      <c r="AD374" s="191" t="s">
        <v>473</v>
      </c>
      <c r="AE374" s="187" t="s">
        <v>765</v>
      </c>
      <c r="AF374" s="187">
        <v>78</v>
      </c>
    </row>
    <row r="375" spans="1:33" x14ac:dyDescent="0.2">
      <c r="A375" s="187" t="s">
        <v>111</v>
      </c>
      <c r="B375" s="187">
        <v>63</v>
      </c>
      <c r="C375" s="187" t="s">
        <v>232</v>
      </c>
      <c r="D375" s="187" t="s">
        <v>233</v>
      </c>
      <c r="E375" s="187">
        <v>0.82199999999999995</v>
      </c>
      <c r="G375" s="187">
        <v>6</v>
      </c>
      <c r="J375" s="191">
        <v>5349</v>
      </c>
      <c r="K375" s="191">
        <v>-40.021000000000001</v>
      </c>
      <c r="L375" s="187">
        <v>77.558323400000006</v>
      </c>
      <c r="M375" s="187">
        <v>100.211</v>
      </c>
      <c r="P375" s="191">
        <v>98.700999999999993</v>
      </c>
      <c r="R375" s="187">
        <v>0</v>
      </c>
      <c r="S375" s="191">
        <v>1.126261</v>
      </c>
      <c r="U375" s="191">
        <v>1.0732800000000001E-2</v>
      </c>
      <c r="W375" s="191">
        <v>1.061879</v>
      </c>
      <c r="AB375" s="191" t="s">
        <v>485</v>
      </c>
      <c r="AC375" s="191" t="s">
        <v>459</v>
      </c>
      <c r="AD375" s="191" t="s">
        <v>511</v>
      </c>
      <c r="AE375" s="187" t="s">
        <v>765</v>
      </c>
      <c r="AF375" s="187">
        <v>78</v>
      </c>
    </row>
    <row r="376" spans="1:33" x14ac:dyDescent="0.2">
      <c r="A376" s="187" t="s">
        <v>111</v>
      </c>
      <c r="B376" s="187">
        <v>64</v>
      </c>
      <c r="C376" s="187" t="s">
        <v>99</v>
      </c>
      <c r="D376" s="187" t="s">
        <v>367</v>
      </c>
      <c r="E376" s="187">
        <v>0.80200000000000005</v>
      </c>
      <c r="G376" s="187">
        <v>1</v>
      </c>
      <c r="H376" s="191">
        <v>5688</v>
      </c>
      <c r="I376" s="191">
        <v>9.9000000000000005E-2</v>
      </c>
      <c r="L376" s="187">
        <v>23.7201582</v>
      </c>
      <c r="M376" s="187">
        <v>104.429</v>
      </c>
      <c r="Q376" s="191">
        <v>103.67700000000001</v>
      </c>
      <c r="R376" s="187">
        <v>0</v>
      </c>
      <c r="T376" s="191">
        <v>0.72469030000000001</v>
      </c>
      <c r="V376" s="191">
        <v>3.6786000000000002E-3</v>
      </c>
      <c r="X376" s="191">
        <v>0.366508</v>
      </c>
      <c r="Y376" s="191" t="s">
        <v>594</v>
      </c>
      <c r="Z376" s="191" t="s">
        <v>567</v>
      </c>
      <c r="AA376" s="191" t="s">
        <v>552</v>
      </c>
      <c r="AE376" s="187" t="s">
        <v>768</v>
      </c>
      <c r="AF376" s="187">
        <v>0</v>
      </c>
      <c r="AG376" s="191">
        <v>4121</v>
      </c>
    </row>
    <row r="377" spans="1:33" x14ac:dyDescent="0.2">
      <c r="A377" s="187" t="s">
        <v>111</v>
      </c>
      <c r="B377" s="187">
        <v>64</v>
      </c>
      <c r="C377" s="187" t="s">
        <v>99</v>
      </c>
      <c r="D377" s="187" t="s">
        <v>367</v>
      </c>
      <c r="E377" s="187">
        <v>0.80200000000000005</v>
      </c>
      <c r="G377" s="187">
        <v>2</v>
      </c>
      <c r="H377" s="191">
        <v>5690</v>
      </c>
      <c r="I377" s="191">
        <v>0</v>
      </c>
      <c r="L377" s="187">
        <v>23.773637900000001</v>
      </c>
      <c r="M377" s="187">
        <v>104.669</v>
      </c>
      <c r="Q377" s="191">
        <v>103.916</v>
      </c>
      <c r="R377" s="187">
        <v>1</v>
      </c>
      <c r="T377" s="191">
        <v>0.7246184</v>
      </c>
      <c r="V377" s="191">
        <v>3.6782E-3</v>
      </c>
      <c r="X377" s="191">
        <v>0.36647200000000002</v>
      </c>
      <c r="Y377" s="191" t="s">
        <v>697</v>
      </c>
      <c r="Z377" s="191" t="s">
        <v>657</v>
      </c>
      <c r="AA377" s="191" t="s">
        <v>766</v>
      </c>
      <c r="AE377" s="187" t="s">
        <v>768</v>
      </c>
      <c r="AF377" s="187">
        <v>0</v>
      </c>
      <c r="AG377" s="191">
        <v>4123</v>
      </c>
    </row>
    <row r="378" spans="1:33" x14ac:dyDescent="0.2">
      <c r="A378" s="187" t="s">
        <v>111</v>
      </c>
      <c r="B378" s="187">
        <v>64</v>
      </c>
      <c r="C378" s="187" t="s">
        <v>99</v>
      </c>
      <c r="D378" s="187" t="s">
        <v>367</v>
      </c>
      <c r="E378" s="187">
        <v>0.80200000000000005</v>
      </c>
      <c r="F378" s="191" t="s">
        <v>430</v>
      </c>
      <c r="G378" s="187">
        <v>3</v>
      </c>
      <c r="H378" s="191">
        <v>2417</v>
      </c>
      <c r="I378" s="191">
        <v>13.352</v>
      </c>
      <c r="L378" s="187">
        <v>10.5848566</v>
      </c>
      <c r="M378" s="187">
        <v>46.057000000000002</v>
      </c>
      <c r="Q378" s="191">
        <v>45.720999999999997</v>
      </c>
      <c r="R378" s="187">
        <v>0</v>
      </c>
      <c r="T378" s="191">
        <v>0.73429350000000004</v>
      </c>
      <c r="V378" s="191">
        <v>3.7272999999999998E-3</v>
      </c>
      <c r="X378" s="191">
        <v>0.37134699999999998</v>
      </c>
      <c r="Y378" s="191" t="s">
        <v>550</v>
      </c>
      <c r="Z378" s="191" t="s">
        <v>541</v>
      </c>
      <c r="AA378" s="191" t="s">
        <v>769</v>
      </c>
      <c r="AE378" s="187" t="s">
        <v>768</v>
      </c>
      <c r="AF378" s="187">
        <v>0</v>
      </c>
      <c r="AG378" s="191">
        <v>1776</v>
      </c>
    </row>
    <row r="379" spans="1:33" x14ac:dyDescent="0.2">
      <c r="A379" s="187" t="s">
        <v>111</v>
      </c>
      <c r="B379" s="187">
        <v>64</v>
      </c>
      <c r="C379" s="187" t="s">
        <v>99</v>
      </c>
      <c r="D379" s="187" t="s">
        <v>367</v>
      </c>
      <c r="E379" s="187">
        <v>0.80200000000000005</v>
      </c>
      <c r="F379" s="191" t="s">
        <v>434</v>
      </c>
      <c r="G379" s="187">
        <v>4</v>
      </c>
      <c r="J379" s="191">
        <v>6806</v>
      </c>
      <c r="K379" s="191">
        <v>-22.893000000000001</v>
      </c>
      <c r="L379" s="187">
        <v>111.4126565</v>
      </c>
      <c r="M379" s="187">
        <v>157.15199999999999</v>
      </c>
      <c r="P379" s="191">
        <v>154.73099999999999</v>
      </c>
      <c r="R379" s="187">
        <v>0</v>
      </c>
      <c r="S379" s="191">
        <v>1.1462908999999999</v>
      </c>
      <c r="U379" s="191">
        <v>1.09243E-2</v>
      </c>
      <c r="W379" s="191">
        <v>1.0806199999999999</v>
      </c>
      <c r="AB379" s="191" t="s">
        <v>471</v>
      </c>
      <c r="AC379" s="191" t="s">
        <v>518</v>
      </c>
      <c r="AD379" s="191" t="s">
        <v>471</v>
      </c>
      <c r="AE379" s="187" t="s">
        <v>768</v>
      </c>
      <c r="AF379" s="187">
        <v>78</v>
      </c>
    </row>
    <row r="380" spans="1:33" x14ac:dyDescent="0.2">
      <c r="A380" s="187" t="s">
        <v>111</v>
      </c>
      <c r="B380" s="187">
        <v>64</v>
      </c>
      <c r="C380" s="187" t="s">
        <v>99</v>
      </c>
      <c r="D380" s="187" t="s">
        <v>367</v>
      </c>
      <c r="E380" s="187">
        <v>0.80200000000000005</v>
      </c>
      <c r="G380" s="187">
        <v>5</v>
      </c>
      <c r="J380" s="191">
        <v>5357</v>
      </c>
      <c r="K380" s="191">
        <v>-39.799999999999997</v>
      </c>
      <c r="L380" s="187">
        <v>79.510680800000003</v>
      </c>
      <c r="M380" s="187">
        <v>100.24</v>
      </c>
      <c r="P380" s="191">
        <v>98.727999999999994</v>
      </c>
      <c r="R380" s="187">
        <v>1</v>
      </c>
      <c r="S380" s="191">
        <v>1.1264647000000001</v>
      </c>
      <c r="U380" s="191">
        <v>1.07352E-2</v>
      </c>
      <c r="W380" s="191">
        <v>1.0621210000000001</v>
      </c>
      <c r="AB380" s="191" t="s">
        <v>484</v>
      </c>
      <c r="AC380" s="191" t="s">
        <v>743</v>
      </c>
      <c r="AD380" s="191" t="s">
        <v>439</v>
      </c>
      <c r="AE380" s="187" t="s">
        <v>768</v>
      </c>
      <c r="AF380" s="187">
        <v>78</v>
      </c>
    </row>
    <row r="381" spans="1:33" x14ac:dyDescent="0.2">
      <c r="A381" s="187" t="s">
        <v>111</v>
      </c>
      <c r="B381" s="187">
        <v>64</v>
      </c>
      <c r="C381" s="187" t="s">
        <v>99</v>
      </c>
      <c r="D381" s="187" t="s">
        <v>367</v>
      </c>
      <c r="E381" s="187">
        <v>0.80200000000000005</v>
      </c>
      <c r="G381" s="187">
        <v>6</v>
      </c>
      <c r="J381" s="191">
        <v>5345</v>
      </c>
      <c r="K381" s="191">
        <v>-40</v>
      </c>
      <c r="L381" s="187">
        <v>79.500555899999995</v>
      </c>
      <c r="M381" s="187">
        <v>100.224</v>
      </c>
      <c r="P381" s="191">
        <v>98.712999999999994</v>
      </c>
      <c r="R381" s="187">
        <v>0</v>
      </c>
      <c r="S381" s="191">
        <v>1.1262395999999999</v>
      </c>
      <c r="U381" s="191">
        <v>1.0732999999999999E-2</v>
      </c>
      <c r="W381" s="191">
        <v>1.0619019999999999</v>
      </c>
      <c r="AB381" s="191" t="s">
        <v>440</v>
      </c>
      <c r="AC381" s="191" t="s">
        <v>510</v>
      </c>
      <c r="AD381" s="191" t="s">
        <v>560</v>
      </c>
      <c r="AE381" s="187" t="s">
        <v>768</v>
      </c>
      <c r="AF381" s="187">
        <v>78</v>
      </c>
    </row>
    <row r="382" spans="1:33" x14ac:dyDescent="0.2">
      <c r="A382" s="187" t="s">
        <v>111</v>
      </c>
      <c r="B382" s="187">
        <v>65</v>
      </c>
      <c r="C382" s="187" t="s">
        <v>100</v>
      </c>
      <c r="D382" s="187" t="s">
        <v>367</v>
      </c>
      <c r="E382" s="187">
        <v>0.74</v>
      </c>
      <c r="G382" s="187">
        <v>1</v>
      </c>
      <c r="H382" s="191">
        <v>5691</v>
      </c>
      <c r="I382" s="191">
        <v>7.3999999999999996E-2</v>
      </c>
      <c r="L382" s="187">
        <v>25.735651499999999</v>
      </c>
      <c r="M382" s="187">
        <v>104.54600000000001</v>
      </c>
      <c r="Q382" s="191">
        <v>103.79300000000001</v>
      </c>
      <c r="R382" s="187">
        <v>0</v>
      </c>
      <c r="T382" s="191">
        <v>0.72468759999999999</v>
      </c>
      <c r="V382" s="191">
        <v>3.6784999999999999E-3</v>
      </c>
      <c r="X382" s="191">
        <v>0.36649900000000002</v>
      </c>
      <c r="Y382" s="191" t="s">
        <v>594</v>
      </c>
      <c r="Z382" s="191" t="s">
        <v>547</v>
      </c>
      <c r="AA382" s="191" t="s">
        <v>770</v>
      </c>
      <c r="AE382" s="187" t="s">
        <v>771</v>
      </c>
      <c r="AF382" s="187">
        <v>0</v>
      </c>
      <c r="AG382" s="191">
        <v>4123</v>
      </c>
    </row>
    <row r="383" spans="1:33" x14ac:dyDescent="0.2">
      <c r="A383" s="187" t="s">
        <v>111</v>
      </c>
      <c r="B383" s="187">
        <v>65</v>
      </c>
      <c r="C383" s="187" t="s">
        <v>100</v>
      </c>
      <c r="D383" s="187" t="s">
        <v>367</v>
      </c>
      <c r="E383" s="187">
        <v>0.74</v>
      </c>
      <c r="G383" s="187">
        <v>2</v>
      </c>
      <c r="H383" s="191">
        <v>5696</v>
      </c>
      <c r="I383" s="191">
        <v>0</v>
      </c>
      <c r="L383" s="187">
        <v>25.758489600000001</v>
      </c>
      <c r="M383" s="187">
        <v>104.64</v>
      </c>
      <c r="Q383" s="191">
        <v>103.887</v>
      </c>
      <c r="R383" s="187">
        <v>1</v>
      </c>
      <c r="T383" s="191">
        <v>0.724634</v>
      </c>
      <c r="V383" s="191">
        <v>3.6782E-3</v>
      </c>
      <c r="X383" s="191">
        <v>0.36647200000000002</v>
      </c>
      <c r="Y383" s="191" t="s">
        <v>697</v>
      </c>
      <c r="Z383" s="191" t="s">
        <v>551</v>
      </c>
      <c r="AA383" s="191" t="s">
        <v>772</v>
      </c>
      <c r="AE383" s="187" t="s">
        <v>771</v>
      </c>
      <c r="AF383" s="187">
        <v>0</v>
      </c>
      <c r="AG383" s="191">
        <v>4127</v>
      </c>
    </row>
    <row r="384" spans="1:33" x14ac:dyDescent="0.2">
      <c r="A384" s="187" t="s">
        <v>111</v>
      </c>
      <c r="B384" s="187">
        <v>65</v>
      </c>
      <c r="C384" s="187" t="s">
        <v>100</v>
      </c>
      <c r="D384" s="187" t="s">
        <v>367</v>
      </c>
      <c r="E384" s="187">
        <v>0.74</v>
      </c>
      <c r="F384" s="191" t="s">
        <v>430</v>
      </c>
      <c r="G384" s="187">
        <v>3</v>
      </c>
      <c r="H384" s="191">
        <v>2141</v>
      </c>
      <c r="I384" s="191">
        <v>-1.994</v>
      </c>
      <c r="L384" s="187">
        <v>10.2766359</v>
      </c>
      <c r="M384" s="187">
        <v>41.219000000000001</v>
      </c>
      <c r="Q384" s="191">
        <v>40.923000000000002</v>
      </c>
      <c r="R384" s="187">
        <v>0</v>
      </c>
      <c r="T384" s="191">
        <v>0.72318879999999996</v>
      </c>
      <c r="V384" s="191">
        <v>3.6708999999999999E-3</v>
      </c>
      <c r="X384" s="191">
        <v>0.36574400000000001</v>
      </c>
      <c r="Y384" s="191" t="s">
        <v>540</v>
      </c>
      <c r="Z384" s="191" t="s">
        <v>544</v>
      </c>
      <c r="AA384" s="191" t="s">
        <v>773</v>
      </c>
      <c r="AE384" s="187" t="s">
        <v>771</v>
      </c>
      <c r="AF384" s="187">
        <v>0</v>
      </c>
      <c r="AG384" s="191">
        <v>1549</v>
      </c>
    </row>
    <row r="385" spans="1:33" x14ac:dyDescent="0.2">
      <c r="A385" s="187" t="s">
        <v>111</v>
      </c>
      <c r="B385" s="187">
        <v>65</v>
      </c>
      <c r="C385" s="187" t="s">
        <v>100</v>
      </c>
      <c r="D385" s="187" t="s">
        <v>367</v>
      </c>
      <c r="E385" s="187">
        <v>0.74</v>
      </c>
      <c r="F385" s="191" t="s">
        <v>434</v>
      </c>
      <c r="G385" s="187">
        <v>4</v>
      </c>
      <c r="J385" s="191">
        <v>4801</v>
      </c>
      <c r="K385" s="191">
        <v>-19.071999999999999</v>
      </c>
      <c r="L385" s="187">
        <v>92.206851099999994</v>
      </c>
      <c r="M385" s="187">
        <v>109.053</v>
      </c>
      <c r="P385" s="191">
        <v>107.36799999999999</v>
      </c>
      <c r="R385" s="187">
        <v>0</v>
      </c>
      <c r="S385" s="191">
        <v>1.1506177</v>
      </c>
      <c r="U385" s="191">
        <v>1.0966999999999999E-2</v>
      </c>
      <c r="W385" s="191">
        <v>1.0848</v>
      </c>
      <c r="AB385" s="191" t="s">
        <v>471</v>
      </c>
      <c r="AC385" s="191" t="s">
        <v>518</v>
      </c>
      <c r="AD385" s="191" t="s">
        <v>471</v>
      </c>
      <c r="AE385" s="187" t="s">
        <v>771</v>
      </c>
      <c r="AF385" s="187">
        <v>78</v>
      </c>
    </row>
    <row r="386" spans="1:33" x14ac:dyDescent="0.2">
      <c r="A386" s="187" t="s">
        <v>111</v>
      </c>
      <c r="B386" s="187">
        <v>65</v>
      </c>
      <c r="C386" s="187" t="s">
        <v>100</v>
      </c>
      <c r="D386" s="187" t="s">
        <v>367</v>
      </c>
      <c r="E386" s="187">
        <v>0.74</v>
      </c>
      <c r="G386" s="187">
        <v>5</v>
      </c>
      <c r="J386" s="191">
        <v>5360</v>
      </c>
      <c r="K386" s="191">
        <v>-39.799999999999997</v>
      </c>
      <c r="L386" s="187">
        <v>86.1168385</v>
      </c>
      <c r="M386" s="187">
        <v>100.16</v>
      </c>
      <c r="P386" s="191">
        <v>98.65</v>
      </c>
      <c r="R386" s="187">
        <v>1</v>
      </c>
      <c r="S386" s="191">
        <v>1.1265301000000001</v>
      </c>
      <c r="U386" s="191">
        <v>1.07352E-2</v>
      </c>
      <c r="W386" s="191">
        <v>1.0621210000000001</v>
      </c>
      <c r="AB386" s="191" t="s">
        <v>456</v>
      </c>
      <c r="AC386" s="191" t="s">
        <v>525</v>
      </c>
      <c r="AD386" s="191" t="s">
        <v>483</v>
      </c>
      <c r="AE386" s="187" t="s">
        <v>771</v>
      </c>
      <c r="AF386" s="187">
        <v>78</v>
      </c>
    </row>
    <row r="387" spans="1:33" x14ac:dyDescent="0.2">
      <c r="A387" s="187" t="s">
        <v>111</v>
      </c>
      <c r="B387" s="187">
        <v>65</v>
      </c>
      <c r="C387" s="187" t="s">
        <v>100</v>
      </c>
      <c r="D387" s="187" t="s">
        <v>367</v>
      </c>
      <c r="E387" s="187">
        <v>0.74</v>
      </c>
      <c r="G387" s="187">
        <v>6</v>
      </c>
      <c r="J387" s="191">
        <v>5350</v>
      </c>
      <c r="K387" s="191">
        <v>-40.027000000000001</v>
      </c>
      <c r="L387" s="187">
        <v>86.186147199999994</v>
      </c>
      <c r="M387" s="187">
        <v>100.259</v>
      </c>
      <c r="P387" s="191">
        <v>98.748000000000005</v>
      </c>
      <c r="R387" s="187">
        <v>0</v>
      </c>
      <c r="S387" s="191">
        <v>1.1262743</v>
      </c>
      <c r="U387" s="191">
        <v>1.07327E-2</v>
      </c>
      <c r="W387" s="191">
        <v>1.0618730000000001</v>
      </c>
      <c r="AB387" s="191" t="s">
        <v>457</v>
      </c>
      <c r="AC387" s="191" t="s">
        <v>458</v>
      </c>
      <c r="AD387" s="191" t="s">
        <v>510</v>
      </c>
      <c r="AE387" s="187" t="s">
        <v>771</v>
      </c>
      <c r="AF387" s="187">
        <v>78</v>
      </c>
    </row>
    <row r="388" spans="1:33" x14ac:dyDescent="0.2">
      <c r="A388" s="187" t="s">
        <v>111</v>
      </c>
      <c r="B388" s="187">
        <v>66</v>
      </c>
      <c r="C388" s="187" t="s">
        <v>107</v>
      </c>
      <c r="D388" s="187" t="s">
        <v>368</v>
      </c>
      <c r="E388" s="187">
        <v>0.83199999999999996</v>
      </c>
      <c r="G388" s="187">
        <v>1</v>
      </c>
      <c r="H388" s="191">
        <v>5687</v>
      </c>
      <c r="I388" s="191">
        <v>0.128</v>
      </c>
      <c r="L388" s="187">
        <v>22.880289000000001</v>
      </c>
      <c r="M388" s="187">
        <v>104.501</v>
      </c>
      <c r="Q388" s="191">
        <v>103.749</v>
      </c>
      <c r="R388" s="187">
        <v>0</v>
      </c>
      <c r="T388" s="191">
        <v>0.72469570000000005</v>
      </c>
      <c r="V388" s="191">
        <v>3.6787E-3</v>
      </c>
      <c r="X388" s="191">
        <v>0.36651899999999998</v>
      </c>
      <c r="Y388" s="191" t="s">
        <v>550</v>
      </c>
      <c r="Z388" s="191" t="s">
        <v>558</v>
      </c>
      <c r="AA388" s="191" t="s">
        <v>774</v>
      </c>
      <c r="AE388" s="187" t="s">
        <v>775</v>
      </c>
      <c r="AF388" s="187">
        <v>0</v>
      </c>
      <c r="AG388" s="191">
        <v>4121</v>
      </c>
    </row>
    <row r="389" spans="1:33" x14ac:dyDescent="0.2">
      <c r="A389" s="187" t="s">
        <v>111</v>
      </c>
      <c r="B389" s="187">
        <v>66</v>
      </c>
      <c r="C389" s="187" t="s">
        <v>107</v>
      </c>
      <c r="D389" s="187" t="s">
        <v>368</v>
      </c>
      <c r="E389" s="187">
        <v>0.83199999999999996</v>
      </c>
      <c r="G389" s="187">
        <v>2</v>
      </c>
      <c r="H389" s="191">
        <v>5695</v>
      </c>
      <c r="I389" s="191">
        <v>0</v>
      </c>
      <c r="L389" s="187">
        <v>22.919464300000001</v>
      </c>
      <c r="M389" s="187">
        <v>104.684</v>
      </c>
      <c r="Q389" s="191">
        <v>103.93</v>
      </c>
      <c r="R389" s="187">
        <v>1</v>
      </c>
      <c r="T389" s="191">
        <v>0.72460309999999994</v>
      </c>
      <c r="V389" s="191">
        <v>3.6782E-3</v>
      </c>
      <c r="X389" s="191">
        <v>0.36647200000000002</v>
      </c>
      <c r="Y389" s="191" t="s">
        <v>776</v>
      </c>
      <c r="Z389" s="191" t="s">
        <v>671</v>
      </c>
      <c r="AA389" s="191" t="s">
        <v>777</v>
      </c>
      <c r="AE389" s="187" t="s">
        <v>775</v>
      </c>
      <c r="AF389" s="187">
        <v>0</v>
      </c>
      <c r="AG389" s="191">
        <v>4127</v>
      </c>
    </row>
    <row r="390" spans="1:33" x14ac:dyDescent="0.2">
      <c r="A390" s="187" t="s">
        <v>111</v>
      </c>
      <c r="B390" s="187">
        <v>66</v>
      </c>
      <c r="C390" s="187" t="s">
        <v>107</v>
      </c>
      <c r="D390" s="187" t="s">
        <v>368</v>
      </c>
      <c r="E390" s="187">
        <v>0.83199999999999996</v>
      </c>
      <c r="F390" s="191" t="s">
        <v>430</v>
      </c>
      <c r="G390" s="187">
        <v>3</v>
      </c>
      <c r="H390" s="191">
        <v>1974</v>
      </c>
      <c r="I390" s="191">
        <v>-1.8839999999999999</v>
      </c>
      <c r="L390" s="187">
        <v>8.4555007</v>
      </c>
      <c r="M390" s="187">
        <v>38.106999999999999</v>
      </c>
      <c r="Q390" s="191">
        <v>37.834000000000003</v>
      </c>
      <c r="R390" s="187">
        <v>0</v>
      </c>
      <c r="T390" s="191">
        <v>0.72323780000000004</v>
      </c>
      <c r="V390" s="191">
        <v>3.6713000000000002E-3</v>
      </c>
      <c r="X390" s="191">
        <v>0.365784</v>
      </c>
      <c r="Y390" s="191" t="s">
        <v>634</v>
      </c>
      <c r="Z390" s="191" t="s">
        <v>551</v>
      </c>
      <c r="AA390" s="191" t="s">
        <v>778</v>
      </c>
      <c r="AE390" s="187" t="s">
        <v>775</v>
      </c>
      <c r="AF390" s="187">
        <v>0</v>
      </c>
      <c r="AG390" s="191">
        <v>1428</v>
      </c>
    </row>
    <row r="391" spans="1:33" x14ac:dyDescent="0.2">
      <c r="A391" s="187" t="s">
        <v>111</v>
      </c>
      <c r="B391" s="187">
        <v>66</v>
      </c>
      <c r="C391" s="187" t="s">
        <v>107</v>
      </c>
      <c r="D391" s="187" t="s">
        <v>368</v>
      </c>
      <c r="E391" s="187">
        <v>0.83199999999999996</v>
      </c>
      <c r="F391" s="191" t="s">
        <v>434</v>
      </c>
      <c r="G391" s="187">
        <v>4</v>
      </c>
      <c r="J391" s="191">
        <v>4431</v>
      </c>
      <c r="K391" s="191">
        <v>-19.062000000000001</v>
      </c>
      <c r="L391" s="187">
        <v>76.765108100000006</v>
      </c>
      <c r="M391" s="187">
        <v>100.435</v>
      </c>
      <c r="P391" s="191">
        <v>98.882999999999996</v>
      </c>
      <c r="R391" s="187">
        <v>0</v>
      </c>
      <c r="S391" s="191">
        <v>1.1506453999999999</v>
      </c>
      <c r="U391" s="191">
        <v>1.09671E-2</v>
      </c>
      <c r="W391" s="191">
        <v>1.0848120000000001</v>
      </c>
      <c r="AB391" s="191" t="s">
        <v>470</v>
      </c>
      <c r="AC391" s="191" t="s">
        <v>518</v>
      </c>
      <c r="AD391" s="191" t="s">
        <v>471</v>
      </c>
      <c r="AE391" s="187" t="s">
        <v>775</v>
      </c>
      <c r="AF391" s="187">
        <v>78</v>
      </c>
    </row>
    <row r="392" spans="1:33" x14ac:dyDescent="0.2">
      <c r="A392" s="187" t="s">
        <v>111</v>
      </c>
      <c r="B392" s="187">
        <v>66</v>
      </c>
      <c r="C392" s="187" t="s">
        <v>107</v>
      </c>
      <c r="D392" s="187" t="s">
        <v>368</v>
      </c>
      <c r="E392" s="187">
        <v>0.83199999999999996</v>
      </c>
      <c r="G392" s="187">
        <v>5</v>
      </c>
      <c r="J392" s="191">
        <v>5360</v>
      </c>
      <c r="K392" s="191">
        <v>-39.799999999999997</v>
      </c>
      <c r="L392" s="187">
        <v>76.622826500000002</v>
      </c>
      <c r="M392" s="187">
        <v>100.206</v>
      </c>
      <c r="P392" s="191">
        <v>98.694999999999993</v>
      </c>
      <c r="R392" s="187">
        <v>1</v>
      </c>
      <c r="S392" s="191">
        <v>1.1265358999999999</v>
      </c>
      <c r="U392" s="191">
        <v>1.07352E-2</v>
      </c>
      <c r="W392" s="191">
        <v>1.0621210000000001</v>
      </c>
      <c r="AB392" s="191" t="s">
        <v>438</v>
      </c>
      <c r="AC392" s="191" t="s">
        <v>483</v>
      </c>
      <c r="AD392" s="191" t="s">
        <v>456</v>
      </c>
      <c r="AE392" s="187" t="s">
        <v>775</v>
      </c>
      <c r="AF392" s="187">
        <v>78</v>
      </c>
    </row>
    <row r="393" spans="1:33" x14ac:dyDescent="0.2">
      <c r="A393" s="187" t="s">
        <v>111</v>
      </c>
      <c r="B393" s="187">
        <v>66</v>
      </c>
      <c r="C393" s="187" t="s">
        <v>107</v>
      </c>
      <c r="D393" s="187" t="s">
        <v>368</v>
      </c>
      <c r="E393" s="187">
        <v>0.83199999999999996</v>
      </c>
      <c r="G393" s="187">
        <v>6</v>
      </c>
      <c r="J393" s="191">
        <v>5355</v>
      </c>
      <c r="K393" s="191">
        <v>-40.036000000000001</v>
      </c>
      <c r="L393" s="187">
        <v>76.677365199999997</v>
      </c>
      <c r="M393" s="187">
        <v>100.294</v>
      </c>
      <c r="P393" s="191">
        <v>98.781999999999996</v>
      </c>
      <c r="R393" s="187">
        <v>0</v>
      </c>
      <c r="S393" s="191">
        <v>1.1262711000000001</v>
      </c>
      <c r="U393" s="191">
        <v>1.07326E-2</v>
      </c>
      <c r="W393" s="191">
        <v>1.0618620000000001</v>
      </c>
      <c r="AB393" s="191" t="s">
        <v>439</v>
      </c>
      <c r="AC393" s="191" t="s">
        <v>440</v>
      </c>
      <c r="AD393" s="191" t="s">
        <v>441</v>
      </c>
      <c r="AE393" s="187" t="s">
        <v>775</v>
      </c>
      <c r="AF393" s="187">
        <v>78</v>
      </c>
    </row>
    <row r="394" spans="1:33" x14ac:dyDescent="0.2">
      <c r="A394" s="187" t="s">
        <v>111</v>
      </c>
      <c r="B394" s="187">
        <v>67</v>
      </c>
      <c r="C394" s="187" t="s">
        <v>108</v>
      </c>
      <c r="D394" s="187" t="s">
        <v>368</v>
      </c>
      <c r="E394" s="187">
        <v>0.77600000000000002</v>
      </c>
      <c r="G394" s="187">
        <v>1</v>
      </c>
      <c r="H394" s="191">
        <v>5681</v>
      </c>
      <c r="I394" s="191">
        <v>9.9000000000000005E-2</v>
      </c>
      <c r="L394" s="187">
        <v>24.4962424</v>
      </c>
      <c r="M394" s="187">
        <v>104.348</v>
      </c>
      <c r="Q394" s="191">
        <v>103.59699999999999</v>
      </c>
      <c r="R394" s="187">
        <v>0</v>
      </c>
      <c r="T394" s="191">
        <v>0.72468619999999995</v>
      </c>
      <c r="V394" s="191">
        <v>3.6786000000000002E-3</v>
      </c>
      <c r="X394" s="191">
        <v>0.366508</v>
      </c>
      <c r="Y394" s="191" t="s">
        <v>634</v>
      </c>
      <c r="Z394" s="191" t="s">
        <v>544</v>
      </c>
      <c r="AA394" s="191" t="s">
        <v>779</v>
      </c>
      <c r="AE394" s="187" t="s">
        <v>780</v>
      </c>
      <c r="AF394" s="187">
        <v>0</v>
      </c>
      <c r="AG394" s="191">
        <v>4116</v>
      </c>
    </row>
    <row r="395" spans="1:33" x14ac:dyDescent="0.2">
      <c r="A395" s="187" t="s">
        <v>111</v>
      </c>
      <c r="B395" s="187">
        <v>67</v>
      </c>
      <c r="C395" s="187" t="s">
        <v>108</v>
      </c>
      <c r="D395" s="187" t="s">
        <v>368</v>
      </c>
      <c r="E395" s="187">
        <v>0.77600000000000002</v>
      </c>
      <c r="G395" s="187">
        <v>2</v>
      </c>
      <c r="H395" s="191">
        <v>5685</v>
      </c>
      <c r="I395" s="191">
        <v>0</v>
      </c>
      <c r="L395" s="187">
        <v>24.544583299999999</v>
      </c>
      <c r="M395" s="187">
        <v>104.55800000000001</v>
      </c>
      <c r="Q395" s="191">
        <v>103.806</v>
      </c>
      <c r="R395" s="187">
        <v>1</v>
      </c>
      <c r="T395" s="191">
        <v>0.72461469999999994</v>
      </c>
      <c r="V395" s="191">
        <v>3.6782E-3</v>
      </c>
      <c r="X395" s="191">
        <v>0.36647200000000002</v>
      </c>
      <c r="Y395" s="191" t="s">
        <v>781</v>
      </c>
      <c r="Z395" s="191" t="s">
        <v>698</v>
      </c>
      <c r="AA395" s="191" t="s">
        <v>782</v>
      </c>
      <c r="AE395" s="187" t="s">
        <v>780</v>
      </c>
      <c r="AF395" s="187">
        <v>0</v>
      </c>
      <c r="AG395" s="191">
        <v>4120</v>
      </c>
    </row>
    <row r="396" spans="1:33" x14ac:dyDescent="0.2">
      <c r="A396" s="187" t="s">
        <v>111</v>
      </c>
      <c r="B396" s="187">
        <v>67</v>
      </c>
      <c r="C396" s="187" t="s">
        <v>108</v>
      </c>
      <c r="D396" s="187" t="s">
        <v>368</v>
      </c>
      <c r="E396" s="187">
        <v>0.77600000000000002</v>
      </c>
      <c r="F396" s="191" t="s">
        <v>430</v>
      </c>
      <c r="G396" s="187">
        <v>3</v>
      </c>
      <c r="H396" s="191">
        <v>2401</v>
      </c>
      <c r="I396" s="191">
        <v>30.393999999999998</v>
      </c>
      <c r="L396" s="187">
        <v>10.9916076</v>
      </c>
      <c r="M396" s="187">
        <v>46.277999999999999</v>
      </c>
      <c r="Q396" s="191">
        <v>45.935000000000002</v>
      </c>
      <c r="R396" s="187">
        <v>0</v>
      </c>
      <c r="T396" s="191">
        <v>0.74663889999999999</v>
      </c>
      <c r="V396" s="191">
        <v>3.79E-3</v>
      </c>
      <c r="X396" s="191">
        <v>0.37756899999999999</v>
      </c>
      <c r="Y396" s="191" t="s">
        <v>634</v>
      </c>
      <c r="Z396" s="191" t="s">
        <v>551</v>
      </c>
      <c r="AA396" s="191" t="s">
        <v>581</v>
      </c>
      <c r="AE396" s="187" t="s">
        <v>780</v>
      </c>
      <c r="AF396" s="187">
        <v>0</v>
      </c>
      <c r="AG396" s="191">
        <v>1794</v>
      </c>
    </row>
    <row r="397" spans="1:33" x14ac:dyDescent="0.2">
      <c r="A397" s="187" t="s">
        <v>111</v>
      </c>
      <c r="B397" s="187">
        <v>67</v>
      </c>
      <c r="C397" s="187" t="s">
        <v>108</v>
      </c>
      <c r="D397" s="187" t="s">
        <v>368</v>
      </c>
      <c r="E397" s="187">
        <v>0.77600000000000002</v>
      </c>
      <c r="F397" s="191" t="s">
        <v>434</v>
      </c>
      <c r="G397" s="187">
        <v>4</v>
      </c>
      <c r="J397" s="191">
        <v>5355</v>
      </c>
      <c r="K397" s="191">
        <v>33.759</v>
      </c>
      <c r="L397" s="187">
        <v>96.353845800000002</v>
      </c>
      <c r="M397" s="187">
        <v>122.672</v>
      </c>
      <c r="P397" s="191">
        <v>120.708</v>
      </c>
      <c r="R397" s="187">
        <v>0</v>
      </c>
      <c r="S397" s="191">
        <v>1.2082438</v>
      </c>
      <c r="U397" s="191">
        <v>1.1557599999999999E-2</v>
      </c>
      <c r="W397" s="191">
        <v>1.142558</v>
      </c>
      <c r="AB397" s="191" t="s">
        <v>470</v>
      </c>
      <c r="AC397" s="191" t="s">
        <v>471</v>
      </c>
      <c r="AD397" s="191" t="s">
        <v>471</v>
      </c>
      <c r="AE397" s="187" t="s">
        <v>780</v>
      </c>
      <c r="AF397" s="187">
        <v>78</v>
      </c>
    </row>
    <row r="398" spans="1:33" x14ac:dyDescent="0.2">
      <c r="A398" s="187" t="s">
        <v>111</v>
      </c>
      <c r="B398" s="187">
        <v>67</v>
      </c>
      <c r="C398" s="187" t="s">
        <v>108</v>
      </c>
      <c r="D398" s="187" t="s">
        <v>368</v>
      </c>
      <c r="E398" s="187">
        <v>0.77600000000000002</v>
      </c>
      <c r="G398" s="187">
        <v>5</v>
      </c>
      <c r="J398" s="191">
        <v>5353</v>
      </c>
      <c r="K398" s="191">
        <v>-39.799999999999997</v>
      </c>
      <c r="L398" s="187">
        <v>82.059121700000006</v>
      </c>
      <c r="M398" s="187">
        <v>100.066</v>
      </c>
      <c r="P398" s="191">
        <v>98.557000000000002</v>
      </c>
      <c r="R398" s="187">
        <v>1</v>
      </c>
      <c r="S398" s="191">
        <v>1.1265309999999999</v>
      </c>
      <c r="U398" s="191">
        <v>1.07352E-2</v>
      </c>
      <c r="W398" s="191">
        <v>1.0621210000000001</v>
      </c>
      <c r="AB398" s="191" t="s">
        <v>456</v>
      </c>
      <c r="AC398" s="191" t="s">
        <v>484</v>
      </c>
      <c r="AD398" s="191" t="s">
        <v>484</v>
      </c>
      <c r="AE398" s="187" t="s">
        <v>780</v>
      </c>
      <c r="AF398" s="187">
        <v>78</v>
      </c>
    </row>
    <row r="399" spans="1:33" x14ac:dyDescent="0.2">
      <c r="A399" s="187" t="s">
        <v>111</v>
      </c>
      <c r="B399" s="187">
        <v>67</v>
      </c>
      <c r="C399" s="187" t="s">
        <v>108</v>
      </c>
      <c r="D399" s="187" t="s">
        <v>368</v>
      </c>
      <c r="E399" s="187">
        <v>0.77600000000000002</v>
      </c>
      <c r="G399" s="187">
        <v>6</v>
      </c>
      <c r="J399" s="191">
        <v>5353</v>
      </c>
      <c r="K399" s="191">
        <v>-40.011000000000003</v>
      </c>
      <c r="L399" s="187">
        <v>82.192392999999996</v>
      </c>
      <c r="M399" s="187">
        <v>100.26600000000001</v>
      </c>
      <c r="P399" s="191">
        <v>98.754999999999995</v>
      </c>
      <c r="R399" s="187">
        <v>0</v>
      </c>
      <c r="S399" s="191">
        <v>1.1262928999999999</v>
      </c>
      <c r="U399" s="191">
        <v>1.07329E-2</v>
      </c>
      <c r="W399" s="191">
        <v>1.06189</v>
      </c>
      <c r="AB399" s="191" t="s">
        <v>457</v>
      </c>
      <c r="AC399" s="191" t="s">
        <v>458</v>
      </c>
      <c r="AD399" s="191" t="s">
        <v>510</v>
      </c>
      <c r="AE399" s="187" t="s">
        <v>780</v>
      </c>
      <c r="AF399" s="187">
        <v>78</v>
      </c>
    </row>
    <row r="400" spans="1:33" x14ac:dyDescent="0.2">
      <c r="A400" s="187" t="s">
        <v>111</v>
      </c>
      <c r="B400" s="187">
        <v>68</v>
      </c>
      <c r="C400" s="187" t="s">
        <v>115</v>
      </c>
      <c r="D400" s="187" t="s">
        <v>140</v>
      </c>
      <c r="E400" s="187">
        <v>0.78900000000000003</v>
      </c>
      <c r="G400" s="187">
        <v>1</v>
      </c>
      <c r="H400" s="191">
        <v>5678</v>
      </c>
      <c r="I400" s="191">
        <v>0.106</v>
      </c>
      <c r="L400" s="187">
        <v>24.0751937</v>
      </c>
      <c r="M400" s="187">
        <v>104.27</v>
      </c>
      <c r="Q400" s="191">
        <v>103.52</v>
      </c>
      <c r="R400" s="187">
        <v>0</v>
      </c>
      <c r="T400" s="191">
        <v>0.72468809999999995</v>
      </c>
      <c r="V400" s="191">
        <v>3.6786000000000002E-3</v>
      </c>
      <c r="X400" s="191">
        <v>0.36651099999999998</v>
      </c>
      <c r="Y400" s="191" t="s">
        <v>550</v>
      </c>
      <c r="Z400" s="191" t="s">
        <v>558</v>
      </c>
      <c r="AA400" s="191" t="s">
        <v>783</v>
      </c>
      <c r="AE400" s="187" t="s">
        <v>784</v>
      </c>
      <c r="AF400" s="187">
        <v>0</v>
      </c>
      <c r="AG400" s="191">
        <v>4114</v>
      </c>
    </row>
    <row r="401" spans="1:33" x14ac:dyDescent="0.2">
      <c r="A401" s="187" t="s">
        <v>111</v>
      </c>
      <c r="B401" s="187">
        <v>68</v>
      </c>
      <c r="C401" s="187" t="s">
        <v>115</v>
      </c>
      <c r="D401" s="187" t="s">
        <v>140</v>
      </c>
      <c r="E401" s="187">
        <v>0.78900000000000003</v>
      </c>
      <c r="G401" s="187">
        <v>2</v>
      </c>
      <c r="H401" s="191">
        <v>5687</v>
      </c>
      <c r="I401" s="191">
        <v>0</v>
      </c>
      <c r="L401" s="187">
        <v>24.0930049</v>
      </c>
      <c r="M401" s="187">
        <v>104.349</v>
      </c>
      <c r="Q401" s="191">
        <v>103.599</v>
      </c>
      <c r="R401" s="187">
        <v>1</v>
      </c>
      <c r="T401" s="191">
        <v>0.72461160000000002</v>
      </c>
      <c r="V401" s="191">
        <v>3.6782E-3</v>
      </c>
      <c r="X401" s="191">
        <v>0.36647200000000002</v>
      </c>
      <c r="Y401" s="191" t="s">
        <v>776</v>
      </c>
      <c r="Z401" s="191" t="s">
        <v>657</v>
      </c>
      <c r="AA401" s="191" t="s">
        <v>785</v>
      </c>
      <c r="AE401" s="187" t="s">
        <v>784</v>
      </c>
      <c r="AF401" s="187">
        <v>0</v>
      </c>
      <c r="AG401" s="191">
        <v>4121</v>
      </c>
    </row>
    <row r="402" spans="1:33" x14ac:dyDescent="0.2">
      <c r="A402" s="187" t="s">
        <v>111</v>
      </c>
      <c r="B402" s="187">
        <v>68</v>
      </c>
      <c r="C402" s="187" t="s">
        <v>115</v>
      </c>
      <c r="D402" s="187" t="s">
        <v>140</v>
      </c>
      <c r="E402" s="187">
        <v>0.78900000000000003</v>
      </c>
      <c r="F402" s="191" t="s">
        <v>430</v>
      </c>
      <c r="G402" s="187">
        <v>3</v>
      </c>
      <c r="H402" s="191">
        <v>2242</v>
      </c>
      <c r="I402" s="191">
        <v>30.456</v>
      </c>
      <c r="L402" s="187">
        <v>10.1285483</v>
      </c>
      <c r="M402" s="187">
        <v>43.332999999999998</v>
      </c>
      <c r="Q402" s="191">
        <v>43.012</v>
      </c>
      <c r="R402" s="187">
        <v>0</v>
      </c>
      <c r="T402" s="191">
        <v>0.74668020000000002</v>
      </c>
      <c r="V402" s="191">
        <v>3.7902000000000001E-3</v>
      </c>
      <c r="X402" s="191">
        <v>0.37759100000000001</v>
      </c>
      <c r="Y402" s="191" t="s">
        <v>634</v>
      </c>
      <c r="Z402" s="191" t="s">
        <v>541</v>
      </c>
      <c r="AA402" s="191" t="s">
        <v>786</v>
      </c>
      <c r="AE402" s="187" t="s">
        <v>784</v>
      </c>
      <c r="AF402" s="187">
        <v>0</v>
      </c>
      <c r="AG402" s="191">
        <v>1675</v>
      </c>
    </row>
    <row r="403" spans="1:33" x14ac:dyDescent="0.2">
      <c r="A403" s="187" t="s">
        <v>111</v>
      </c>
      <c r="B403" s="187">
        <v>68</v>
      </c>
      <c r="C403" s="187" t="s">
        <v>115</v>
      </c>
      <c r="D403" s="187" t="s">
        <v>140</v>
      </c>
      <c r="E403" s="187">
        <v>0.78900000000000003</v>
      </c>
      <c r="F403" s="191" t="s">
        <v>434</v>
      </c>
      <c r="G403" s="187">
        <v>4</v>
      </c>
      <c r="J403" s="191">
        <v>5019</v>
      </c>
      <c r="K403" s="191">
        <v>33.685000000000002</v>
      </c>
      <c r="L403" s="187">
        <v>89.902938599999999</v>
      </c>
      <c r="M403" s="187">
        <v>114.568</v>
      </c>
      <c r="P403" s="191">
        <v>112.73399999999999</v>
      </c>
      <c r="R403" s="187">
        <v>0</v>
      </c>
      <c r="S403" s="191">
        <v>1.2081693</v>
      </c>
      <c r="U403" s="191">
        <v>1.1556800000000001E-2</v>
      </c>
      <c r="W403" s="191">
        <v>1.142477</v>
      </c>
      <c r="AB403" s="191" t="s">
        <v>470</v>
      </c>
      <c r="AC403" s="191" t="s">
        <v>471</v>
      </c>
      <c r="AD403" s="191" t="s">
        <v>470</v>
      </c>
      <c r="AE403" s="187" t="s">
        <v>784</v>
      </c>
      <c r="AF403" s="187">
        <v>78</v>
      </c>
    </row>
    <row r="404" spans="1:33" x14ac:dyDescent="0.2">
      <c r="A404" s="187" t="s">
        <v>111</v>
      </c>
      <c r="B404" s="187">
        <v>68</v>
      </c>
      <c r="C404" s="187" t="s">
        <v>115</v>
      </c>
      <c r="D404" s="187" t="s">
        <v>140</v>
      </c>
      <c r="E404" s="187">
        <v>0.78900000000000003</v>
      </c>
      <c r="G404" s="187">
        <v>5</v>
      </c>
      <c r="J404" s="191">
        <v>5348</v>
      </c>
      <c r="K404" s="191">
        <v>-39.799999999999997</v>
      </c>
      <c r="L404" s="187">
        <v>80.699170800000005</v>
      </c>
      <c r="M404" s="187">
        <v>100.054</v>
      </c>
      <c r="P404" s="191">
        <v>98.545000000000002</v>
      </c>
      <c r="R404" s="187">
        <v>1</v>
      </c>
      <c r="S404" s="191">
        <v>1.1265373000000001</v>
      </c>
      <c r="U404" s="191">
        <v>1.07352E-2</v>
      </c>
      <c r="W404" s="191">
        <v>1.0621210000000001</v>
      </c>
      <c r="AB404" s="191" t="s">
        <v>456</v>
      </c>
      <c r="AC404" s="191" t="s">
        <v>484</v>
      </c>
      <c r="AD404" s="191" t="s">
        <v>483</v>
      </c>
      <c r="AE404" s="187" t="s">
        <v>784</v>
      </c>
      <c r="AF404" s="187">
        <v>78</v>
      </c>
    </row>
    <row r="405" spans="1:33" x14ac:dyDescent="0.2">
      <c r="A405" s="187" t="s">
        <v>111</v>
      </c>
      <c r="B405" s="187">
        <v>68</v>
      </c>
      <c r="C405" s="187" t="s">
        <v>115</v>
      </c>
      <c r="D405" s="187" t="s">
        <v>140</v>
      </c>
      <c r="E405" s="187">
        <v>0.78900000000000003</v>
      </c>
      <c r="G405" s="187">
        <v>6</v>
      </c>
      <c r="J405" s="191">
        <v>5345</v>
      </c>
      <c r="K405" s="191">
        <v>-40.033000000000001</v>
      </c>
      <c r="L405" s="187">
        <v>80.706933100000001</v>
      </c>
      <c r="M405" s="187">
        <v>100.066</v>
      </c>
      <c r="P405" s="191">
        <v>98.557000000000002</v>
      </c>
      <c r="R405" s="187">
        <v>0</v>
      </c>
      <c r="S405" s="191">
        <v>1.1262745000000001</v>
      </c>
      <c r="U405" s="191">
        <v>1.07326E-2</v>
      </c>
      <c r="W405" s="191">
        <v>1.0618650000000001</v>
      </c>
      <c r="AB405" s="191" t="s">
        <v>457</v>
      </c>
      <c r="AC405" s="191" t="s">
        <v>458</v>
      </c>
      <c r="AD405" s="191" t="s">
        <v>510</v>
      </c>
      <c r="AE405" s="187" t="s">
        <v>784</v>
      </c>
      <c r="AF405" s="187">
        <v>78</v>
      </c>
    </row>
    <row r="406" spans="1:33" x14ac:dyDescent="0.2">
      <c r="A406" s="187" t="s">
        <v>111</v>
      </c>
      <c r="B406" s="187">
        <v>69</v>
      </c>
      <c r="C406" s="187" t="s">
        <v>116</v>
      </c>
      <c r="D406" s="187" t="s">
        <v>140</v>
      </c>
      <c r="E406" s="187">
        <v>0.753</v>
      </c>
      <c r="G406" s="187">
        <v>1</v>
      </c>
      <c r="H406" s="191">
        <v>5682</v>
      </c>
      <c r="I406" s="191">
        <v>8.5000000000000006E-2</v>
      </c>
      <c r="L406" s="187">
        <v>25.2416731</v>
      </c>
      <c r="M406" s="187">
        <v>104.336</v>
      </c>
      <c r="Q406" s="191">
        <v>103.58499999999999</v>
      </c>
      <c r="R406" s="187">
        <v>0</v>
      </c>
      <c r="T406" s="191">
        <v>0.72468560000000004</v>
      </c>
      <c r="V406" s="191">
        <v>3.6784999999999999E-3</v>
      </c>
      <c r="X406" s="191">
        <v>0.36650300000000002</v>
      </c>
      <c r="Y406" s="191" t="s">
        <v>550</v>
      </c>
      <c r="Z406" s="191" t="s">
        <v>558</v>
      </c>
      <c r="AA406" s="191" t="s">
        <v>787</v>
      </c>
      <c r="AE406" s="187" t="s">
        <v>788</v>
      </c>
      <c r="AF406" s="187">
        <v>0</v>
      </c>
      <c r="AG406" s="191">
        <v>4117</v>
      </c>
    </row>
    <row r="407" spans="1:33" x14ac:dyDescent="0.2">
      <c r="A407" s="187" t="s">
        <v>111</v>
      </c>
      <c r="B407" s="187">
        <v>69</v>
      </c>
      <c r="C407" s="187" t="s">
        <v>116</v>
      </c>
      <c r="D407" s="187" t="s">
        <v>140</v>
      </c>
      <c r="E407" s="187">
        <v>0.753</v>
      </c>
      <c r="G407" s="187">
        <v>2</v>
      </c>
      <c r="H407" s="191">
        <v>5686</v>
      </c>
      <c r="I407" s="191">
        <v>0</v>
      </c>
      <c r="L407" s="187">
        <v>25.259746400000001</v>
      </c>
      <c r="M407" s="187">
        <v>104.41200000000001</v>
      </c>
      <c r="Q407" s="191">
        <v>103.661</v>
      </c>
      <c r="R407" s="187">
        <v>1</v>
      </c>
      <c r="T407" s="191">
        <v>0.72462389999999999</v>
      </c>
      <c r="V407" s="191">
        <v>3.6782E-3</v>
      </c>
      <c r="X407" s="191">
        <v>0.36647200000000002</v>
      </c>
      <c r="Y407" s="191" t="s">
        <v>781</v>
      </c>
      <c r="Z407" s="191" t="s">
        <v>671</v>
      </c>
      <c r="AA407" s="191" t="s">
        <v>789</v>
      </c>
      <c r="AE407" s="187" t="s">
        <v>788</v>
      </c>
      <c r="AF407" s="187">
        <v>0</v>
      </c>
      <c r="AG407" s="191">
        <v>4120</v>
      </c>
    </row>
    <row r="408" spans="1:33" x14ac:dyDescent="0.2">
      <c r="A408" s="187" t="s">
        <v>111</v>
      </c>
      <c r="B408" s="187">
        <v>69</v>
      </c>
      <c r="C408" s="187" t="s">
        <v>116</v>
      </c>
      <c r="D408" s="187" t="s">
        <v>140</v>
      </c>
      <c r="E408" s="187">
        <v>0.753</v>
      </c>
      <c r="F408" s="191" t="s">
        <v>430</v>
      </c>
      <c r="G408" s="187">
        <v>3</v>
      </c>
      <c r="H408" s="191">
        <v>2927</v>
      </c>
      <c r="I408" s="191">
        <v>9.3740000000000006</v>
      </c>
      <c r="L408" s="187">
        <v>13.678107199999999</v>
      </c>
      <c r="M408" s="187">
        <v>55.991</v>
      </c>
      <c r="Q408" s="191">
        <v>55.585000000000001</v>
      </c>
      <c r="R408" s="187">
        <v>0</v>
      </c>
      <c r="T408" s="191">
        <v>0.73141659999999997</v>
      </c>
      <c r="V408" s="191">
        <v>3.7127000000000002E-3</v>
      </c>
      <c r="X408" s="191">
        <v>0.36989499999999997</v>
      </c>
      <c r="Y408" s="191" t="s">
        <v>634</v>
      </c>
      <c r="Z408" s="191" t="s">
        <v>551</v>
      </c>
      <c r="AA408" s="191" t="s">
        <v>734</v>
      </c>
      <c r="AE408" s="187" t="s">
        <v>788</v>
      </c>
      <c r="AF408" s="187">
        <v>0</v>
      </c>
      <c r="AG408" s="191">
        <v>2142</v>
      </c>
    </row>
    <row r="409" spans="1:33" x14ac:dyDescent="0.2">
      <c r="A409" s="187" t="s">
        <v>111</v>
      </c>
      <c r="B409" s="187">
        <v>69</v>
      </c>
      <c r="C409" s="187" t="s">
        <v>116</v>
      </c>
      <c r="D409" s="187" t="s">
        <v>140</v>
      </c>
      <c r="E409" s="187">
        <v>0.753</v>
      </c>
      <c r="F409" s="191" t="s">
        <v>434</v>
      </c>
      <c r="G409" s="187">
        <v>4</v>
      </c>
      <c r="J409" s="191">
        <v>5793</v>
      </c>
      <c r="K409" s="191">
        <v>-8.59</v>
      </c>
      <c r="L409" s="187">
        <v>105.24875179999999</v>
      </c>
      <c r="M409" s="187">
        <v>132.58500000000001</v>
      </c>
      <c r="P409" s="191">
        <v>130.52199999999999</v>
      </c>
      <c r="R409" s="187">
        <v>0</v>
      </c>
      <c r="S409" s="191">
        <v>1.1619790999999999</v>
      </c>
      <c r="U409" s="191">
        <v>1.1084200000000001E-2</v>
      </c>
      <c r="W409" s="191">
        <v>1.096265</v>
      </c>
      <c r="AB409" s="191" t="s">
        <v>470</v>
      </c>
      <c r="AC409" s="191" t="s">
        <v>518</v>
      </c>
      <c r="AD409" s="191" t="s">
        <v>471</v>
      </c>
      <c r="AE409" s="187" t="s">
        <v>788</v>
      </c>
      <c r="AF409" s="187">
        <v>78</v>
      </c>
    </row>
    <row r="410" spans="1:33" x14ac:dyDescent="0.2">
      <c r="A410" s="187" t="s">
        <v>111</v>
      </c>
      <c r="B410" s="187">
        <v>69</v>
      </c>
      <c r="C410" s="187" t="s">
        <v>116</v>
      </c>
      <c r="D410" s="187" t="s">
        <v>140</v>
      </c>
      <c r="E410" s="187">
        <v>0.753</v>
      </c>
      <c r="G410" s="187">
        <v>5</v>
      </c>
      <c r="J410" s="191">
        <v>5347</v>
      </c>
      <c r="K410" s="191">
        <v>-39.799999999999997</v>
      </c>
      <c r="L410" s="187">
        <v>84.531697100000002</v>
      </c>
      <c r="M410" s="187">
        <v>100.017</v>
      </c>
      <c r="P410" s="191">
        <v>98.509</v>
      </c>
      <c r="R410" s="187">
        <v>1</v>
      </c>
      <c r="S410" s="191">
        <v>1.1265156999999999</v>
      </c>
      <c r="U410" s="191">
        <v>1.07352E-2</v>
      </c>
      <c r="W410" s="191">
        <v>1.0621210000000001</v>
      </c>
      <c r="AB410" s="191" t="s">
        <v>483</v>
      </c>
      <c r="AC410" s="191" t="s">
        <v>473</v>
      </c>
      <c r="AD410" s="191" t="s">
        <v>473</v>
      </c>
      <c r="AE410" s="187" t="s">
        <v>788</v>
      </c>
      <c r="AF410" s="187">
        <v>78</v>
      </c>
    </row>
    <row r="411" spans="1:33" x14ac:dyDescent="0.2">
      <c r="A411" s="187" t="s">
        <v>111</v>
      </c>
      <c r="B411" s="187">
        <v>69</v>
      </c>
      <c r="C411" s="187" t="s">
        <v>116</v>
      </c>
      <c r="D411" s="187" t="s">
        <v>140</v>
      </c>
      <c r="E411" s="187">
        <v>0.753</v>
      </c>
      <c r="G411" s="187">
        <v>6</v>
      </c>
      <c r="J411" s="191">
        <v>5339</v>
      </c>
      <c r="K411" s="191">
        <v>-40.015999999999998</v>
      </c>
      <c r="L411" s="187">
        <v>84.643064899999999</v>
      </c>
      <c r="M411" s="187">
        <v>100.179</v>
      </c>
      <c r="P411" s="191">
        <v>98.668999999999997</v>
      </c>
      <c r="R411" s="187">
        <v>0</v>
      </c>
      <c r="S411" s="191">
        <v>1.1262728</v>
      </c>
      <c r="U411" s="191">
        <v>1.0732800000000001E-2</v>
      </c>
      <c r="W411" s="191">
        <v>1.0618840000000001</v>
      </c>
      <c r="AB411" s="191" t="s">
        <v>485</v>
      </c>
      <c r="AC411" s="191" t="s">
        <v>441</v>
      </c>
      <c r="AD411" s="191" t="s">
        <v>486</v>
      </c>
      <c r="AE411" s="187" t="s">
        <v>788</v>
      </c>
      <c r="AF411" s="187">
        <v>78</v>
      </c>
    </row>
    <row r="412" spans="1:33" x14ac:dyDescent="0.2">
      <c r="A412" s="187" t="s">
        <v>111</v>
      </c>
      <c r="B412" s="187">
        <v>70</v>
      </c>
      <c r="C412" s="187" t="s">
        <v>234</v>
      </c>
      <c r="D412" s="187" t="s">
        <v>235</v>
      </c>
      <c r="E412" s="187">
        <v>0.84399999999999997</v>
      </c>
      <c r="G412" s="187">
        <v>1</v>
      </c>
      <c r="H412" s="191">
        <v>5686</v>
      </c>
      <c r="I412" s="191">
        <v>0.104</v>
      </c>
      <c r="L412" s="187">
        <v>22.5622741</v>
      </c>
      <c r="M412" s="187">
        <v>104.535</v>
      </c>
      <c r="Q412" s="191">
        <v>103.783</v>
      </c>
      <c r="R412" s="187">
        <v>0</v>
      </c>
      <c r="T412" s="191">
        <v>0.72469589999999995</v>
      </c>
      <c r="V412" s="191">
        <v>3.6786000000000002E-3</v>
      </c>
      <c r="X412" s="191">
        <v>0.36651</v>
      </c>
      <c r="Y412" s="191" t="s">
        <v>634</v>
      </c>
      <c r="Z412" s="191" t="s">
        <v>544</v>
      </c>
      <c r="AA412" s="191" t="s">
        <v>790</v>
      </c>
      <c r="AE412" s="187" t="s">
        <v>791</v>
      </c>
      <c r="AF412" s="187">
        <v>0</v>
      </c>
      <c r="AG412" s="191">
        <v>4120</v>
      </c>
    </row>
    <row r="413" spans="1:33" x14ac:dyDescent="0.2">
      <c r="A413" s="187" t="s">
        <v>111</v>
      </c>
      <c r="B413" s="187">
        <v>70</v>
      </c>
      <c r="C413" s="187" t="s">
        <v>234</v>
      </c>
      <c r="D413" s="187" t="s">
        <v>235</v>
      </c>
      <c r="E413" s="187">
        <v>0.84399999999999997</v>
      </c>
      <c r="G413" s="187">
        <v>2</v>
      </c>
      <c r="H413" s="191">
        <v>5695</v>
      </c>
      <c r="I413" s="191">
        <v>0</v>
      </c>
      <c r="L413" s="187">
        <v>22.572594899999999</v>
      </c>
      <c r="M413" s="187">
        <v>104.584</v>
      </c>
      <c r="Q413" s="191">
        <v>103.83199999999999</v>
      </c>
      <c r="R413" s="187">
        <v>1</v>
      </c>
      <c r="T413" s="191">
        <v>0.72462059999999995</v>
      </c>
      <c r="V413" s="191">
        <v>3.6782E-3</v>
      </c>
      <c r="X413" s="191">
        <v>0.36647200000000002</v>
      </c>
      <c r="Y413" s="191" t="s">
        <v>781</v>
      </c>
      <c r="Z413" s="191" t="s">
        <v>671</v>
      </c>
      <c r="AA413" s="191" t="s">
        <v>792</v>
      </c>
      <c r="AE413" s="187" t="s">
        <v>791</v>
      </c>
      <c r="AF413" s="187">
        <v>0</v>
      </c>
      <c r="AG413" s="191">
        <v>4126</v>
      </c>
    </row>
    <row r="414" spans="1:33" x14ac:dyDescent="0.2">
      <c r="A414" s="187" t="s">
        <v>111</v>
      </c>
      <c r="B414" s="187">
        <v>70</v>
      </c>
      <c r="C414" s="187" t="s">
        <v>234</v>
      </c>
      <c r="D414" s="187" t="s">
        <v>235</v>
      </c>
      <c r="E414" s="187">
        <v>0.84399999999999997</v>
      </c>
      <c r="F414" s="191" t="s">
        <v>430</v>
      </c>
      <c r="G414" s="187">
        <v>3</v>
      </c>
      <c r="H414" s="191">
        <v>2770</v>
      </c>
      <c r="I414" s="191">
        <v>9.3030000000000008</v>
      </c>
      <c r="L414" s="187">
        <v>11.591443399999999</v>
      </c>
      <c r="M414" s="187">
        <v>53.152999999999999</v>
      </c>
      <c r="Q414" s="191">
        <v>52.767000000000003</v>
      </c>
      <c r="R414" s="187">
        <v>0</v>
      </c>
      <c r="T414" s="191">
        <v>0.73136179999999995</v>
      </c>
      <c r="V414" s="191">
        <v>3.7123999999999998E-3</v>
      </c>
      <c r="X414" s="191">
        <v>0.369869</v>
      </c>
      <c r="Y414" s="191" t="s">
        <v>634</v>
      </c>
      <c r="Z414" s="191" t="s">
        <v>541</v>
      </c>
      <c r="AA414" s="191" t="s">
        <v>793</v>
      </c>
      <c r="AE414" s="187" t="s">
        <v>791</v>
      </c>
      <c r="AF414" s="187">
        <v>0</v>
      </c>
      <c r="AG414" s="191">
        <v>2027</v>
      </c>
    </row>
    <row r="415" spans="1:33" x14ac:dyDescent="0.2">
      <c r="A415" s="187" t="s">
        <v>111</v>
      </c>
      <c r="B415" s="187">
        <v>70</v>
      </c>
      <c r="C415" s="187" t="s">
        <v>234</v>
      </c>
      <c r="D415" s="187" t="s">
        <v>235</v>
      </c>
      <c r="E415" s="187">
        <v>0.84399999999999997</v>
      </c>
      <c r="F415" s="191" t="s">
        <v>434</v>
      </c>
      <c r="G415" s="187">
        <v>4</v>
      </c>
      <c r="J415" s="191">
        <v>5512</v>
      </c>
      <c r="K415" s="191">
        <v>-8.6210000000000004</v>
      </c>
      <c r="L415" s="187">
        <v>90.599776399999996</v>
      </c>
      <c r="M415" s="187">
        <v>126.36199999999999</v>
      </c>
      <c r="P415" s="191">
        <v>124.396</v>
      </c>
      <c r="R415" s="187">
        <v>0</v>
      </c>
      <c r="S415" s="191">
        <v>1.1619484</v>
      </c>
      <c r="U415" s="191">
        <v>1.10838E-2</v>
      </c>
      <c r="W415" s="191">
        <v>1.0962320000000001</v>
      </c>
      <c r="AB415" s="191" t="s">
        <v>470</v>
      </c>
      <c r="AC415" s="191" t="s">
        <v>518</v>
      </c>
      <c r="AD415" s="191" t="s">
        <v>470</v>
      </c>
      <c r="AE415" s="187" t="s">
        <v>791</v>
      </c>
      <c r="AF415" s="187">
        <v>78</v>
      </c>
    </row>
    <row r="416" spans="1:33" x14ac:dyDescent="0.2">
      <c r="A416" s="187" t="s">
        <v>111</v>
      </c>
      <c r="B416" s="187">
        <v>70</v>
      </c>
      <c r="C416" s="187" t="s">
        <v>234</v>
      </c>
      <c r="D416" s="187" t="s">
        <v>235</v>
      </c>
      <c r="E416" s="187">
        <v>0.84399999999999997</v>
      </c>
      <c r="G416" s="187">
        <v>5</v>
      </c>
      <c r="J416" s="191">
        <v>5354</v>
      </c>
      <c r="K416" s="191">
        <v>-39.799999999999997</v>
      </c>
      <c r="L416" s="187">
        <v>75.498370800000004</v>
      </c>
      <c r="M416" s="187">
        <v>100.149</v>
      </c>
      <c r="P416" s="191">
        <v>98.638999999999996</v>
      </c>
      <c r="R416" s="187">
        <v>1</v>
      </c>
      <c r="S416" s="191">
        <v>1.1264947999999999</v>
      </c>
      <c r="U416" s="191">
        <v>1.07352E-2</v>
      </c>
      <c r="W416" s="191">
        <v>1.0621210000000001</v>
      </c>
      <c r="AB416" s="191" t="s">
        <v>483</v>
      </c>
      <c r="AC416" s="191" t="s">
        <v>473</v>
      </c>
      <c r="AD416" s="191" t="s">
        <v>484</v>
      </c>
      <c r="AE416" s="187" t="s">
        <v>791</v>
      </c>
      <c r="AF416" s="187">
        <v>78</v>
      </c>
    </row>
    <row r="417" spans="1:33" x14ac:dyDescent="0.2">
      <c r="A417" s="187" t="s">
        <v>111</v>
      </c>
      <c r="B417" s="187">
        <v>70</v>
      </c>
      <c r="C417" s="187" t="s">
        <v>234</v>
      </c>
      <c r="D417" s="187" t="s">
        <v>235</v>
      </c>
      <c r="E417" s="187">
        <v>0.84399999999999997</v>
      </c>
      <c r="G417" s="187">
        <v>6</v>
      </c>
      <c r="J417" s="191">
        <v>5339</v>
      </c>
      <c r="K417" s="191">
        <v>-40.002000000000002</v>
      </c>
      <c r="L417" s="187">
        <v>75.464934499999998</v>
      </c>
      <c r="M417" s="187">
        <v>100.09399999999999</v>
      </c>
      <c r="P417" s="191">
        <v>98.584999999999994</v>
      </c>
      <c r="R417" s="187">
        <v>0</v>
      </c>
      <c r="S417" s="191">
        <v>1.1262681000000001</v>
      </c>
      <c r="U417" s="191">
        <v>1.0732999999999999E-2</v>
      </c>
      <c r="W417" s="191">
        <v>1.0619000000000001</v>
      </c>
      <c r="AB417" s="191" t="s">
        <v>457</v>
      </c>
      <c r="AC417" s="191" t="s">
        <v>441</v>
      </c>
      <c r="AD417" s="191" t="s">
        <v>486</v>
      </c>
      <c r="AE417" s="187" t="s">
        <v>791</v>
      </c>
      <c r="AF417" s="187">
        <v>78</v>
      </c>
    </row>
    <row r="418" spans="1:33" x14ac:dyDescent="0.2">
      <c r="A418" s="187" t="s">
        <v>111</v>
      </c>
      <c r="B418" s="187">
        <v>71</v>
      </c>
      <c r="C418" s="187" t="s">
        <v>236</v>
      </c>
      <c r="D418" s="187" t="s">
        <v>237</v>
      </c>
      <c r="E418" s="187">
        <v>0.84699999999999998</v>
      </c>
      <c r="G418" s="187">
        <v>1</v>
      </c>
      <c r="H418" s="191">
        <v>5678</v>
      </c>
      <c r="I418" s="191">
        <v>0.10199999999999999</v>
      </c>
      <c r="L418" s="187">
        <v>22.425957199999999</v>
      </c>
      <c r="M418" s="187">
        <v>104.267</v>
      </c>
      <c r="Q418" s="191">
        <v>103.517</v>
      </c>
      <c r="R418" s="187">
        <v>0</v>
      </c>
      <c r="T418" s="191">
        <v>0.72469709999999998</v>
      </c>
      <c r="V418" s="191">
        <v>3.6786000000000002E-3</v>
      </c>
      <c r="X418" s="191">
        <v>0.36650899999999997</v>
      </c>
      <c r="Y418" s="191" t="s">
        <v>651</v>
      </c>
      <c r="Z418" s="191" t="s">
        <v>541</v>
      </c>
      <c r="AA418" s="191" t="s">
        <v>794</v>
      </c>
      <c r="AE418" s="187" t="s">
        <v>795</v>
      </c>
      <c r="AF418" s="187">
        <v>0</v>
      </c>
      <c r="AG418" s="191">
        <v>4115</v>
      </c>
    </row>
    <row r="419" spans="1:33" x14ac:dyDescent="0.2">
      <c r="A419" s="187" t="s">
        <v>111</v>
      </c>
      <c r="B419" s="187">
        <v>71</v>
      </c>
      <c r="C419" s="187" t="s">
        <v>236</v>
      </c>
      <c r="D419" s="187" t="s">
        <v>237</v>
      </c>
      <c r="E419" s="187">
        <v>0.84699999999999998</v>
      </c>
      <c r="G419" s="187">
        <v>2</v>
      </c>
      <c r="H419" s="191">
        <v>5686</v>
      </c>
      <c r="I419" s="191">
        <v>0</v>
      </c>
      <c r="L419" s="187">
        <v>22.4819818</v>
      </c>
      <c r="M419" s="187">
        <v>104.53400000000001</v>
      </c>
      <c r="Q419" s="191">
        <v>103.78100000000001</v>
      </c>
      <c r="R419" s="187">
        <v>1</v>
      </c>
      <c r="T419" s="191">
        <v>0.72462300000000002</v>
      </c>
      <c r="V419" s="191">
        <v>3.6782E-3</v>
      </c>
      <c r="X419" s="191">
        <v>0.36647200000000002</v>
      </c>
      <c r="Y419" s="191" t="s">
        <v>674</v>
      </c>
      <c r="Z419" s="191" t="s">
        <v>698</v>
      </c>
      <c r="AA419" s="191" t="s">
        <v>777</v>
      </c>
      <c r="AE419" s="187" t="s">
        <v>795</v>
      </c>
      <c r="AF419" s="187">
        <v>0</v>
      </c>
      <c r="AG419" s="191">
        <v>4120</v>
      </c>
    </row>
    <row r="420" spans="1:33" x14ac:dyDescent="0.2">
      <c r="A420" s="187" t="s">
        <v>111</v>
      </c>
      <c r="B420" s="187">
        <v>71</v>
      </c>
      <c r="C420" s="187" t="s">
        <v>236</v>
      </c>
      <c r="D420" s="187" t="s">
        <v>237</v>
      </c>
      <c r="E420" s="187">
        <v>0.84699999999999998</v>
      </c>
      <c r="F420" s="191" t="s">
        <v>430</v>
      </c>
      <c r="G420" s="187">
        <v>3</v>
      </c>
      <c r="H420" s="191">
        <v>3322</v>
      </c>
      <c r="I420" s="191">
        <v>12.965999999999999</v>
      </c>
      <c r="L420" s="187">
        <v>13.824442899999999</v>
      </c>
      <c r="M420" s="187">
        <v>63.753</v>
      </c>
      <c r="Q420" s="191">
        <v>63.289000000000001</v>
      </c>
      <c r="R420" s="187">
        <v>0</v>
      </c>
      <c r="T420" s="191">
        <v>0.73401819999999995</v>
      </c>
      <c r="V420" s="191">
        <v>3.7258999999999999E-3</v>
      </c>
      <c r="X420" s="191">
        <v>0.37120599999999998</v>
      </c>
      <c r="Y420" s="191" t="s">
        <v>651</v>
      </c>
      <c r="Z420" s="191" t="s">
        <v>551</v>
      </c>
      <c r="AA420" s="191" t="s">
        <v>796</v>
      </c>
      <c r="AE420" s="187" t="s">
        <v>795</v>
      </c>
      <c r="AF420" s="187">
        <v>0</v>
      </c>
      <c r="AG420" s="191">
        <v>2440</v>
      </c>
    </row>
    <row r="421" spans="1:33" x14ac:dyDescent="0.2">
      <c r="A421" s="187" t="s">
        <v>111</v>
      </c>
      <c r="B421" s="187">
        <v>71</v>
      </c>
      <c r="C421" s="187" t="s">
        <v>236</v>
      </c>
      <c r="D421" s="187" t="s">
        <v>237</v>
      </c>
      <c r="E421" s="187">
        <v>0.84699999999999998</v>
      </c>
      <c r="F421" s="191" t="s">
        <v>434</v>
      </c>
      <c r="G421" s="187">
        <v>4</v>
      </c>
      <c r="J421" s="191">
        <v>6271</v>
      </c>
      <c r="K421" s="191">
        <v>-21.01</v>
      </c>
      <c r="L421" s="187">
        <v>99.866606200000007</v>
      </c>
      <c r="M421" s="187">
        <v>145.125</v>
      </c>
      <c r="P421" s="191">
        <v>142.886</v>
      </c>
      <c r="R421" s="187">
        <v>0</v>
      </c>
      <c r="S421" s="191">
        <v>1.1483950999999999</v>
      </c>
      <c r="U421" s="191">
        <v>1.09453E-2</v>
      </c>
      <c r="W421" s="191">
        <v>1.0826800000000001</v>
      </c>
      <c r="AB421" s="191" t="s">
        <v>470</v>
      </c>
      <c r="AC421" s="191" t="s">
        <v>518</v>
      </c>
      <c r="AD421" s="191" t="s">
        <v>471</v>
      </c>
      <c r="AE421" s="187" t="s">
        <v>795</v>
      </c>
      <c r="AF421" s="187">
        <v>78</v>
      </c>
    </row>
    <row r="422" spans="1:33" x14ac:dyDescent="0.2">
      <c r="A422" s="187" t="s">
        <v>111</v>
      </c>
      <c r="B422" s="187">
        <v>71</v>
      </c>
      <c r="C422" s="187" t="s">
        <v>236</v>
      </c>
      <c r="D422" s="187" t="s">
        <v>237</v>
      </c>
      <c r="E422" s="187">
        <v>0.84699999999999998</v>
      </c>
      <c r="G422" s="187">
        <v>5</v>
      </c>
      <c r="J422" s="191">
        <v>5351</v>
      </c>
      <c r="K422" s="191">
        <v>-39.799999999999997</v>
      </c>
      <c r="L422" s="187">
        <v>75.172440499999993</v>
      </c>
      <c r="M422" s="187">
        <v>100.053</v>
      </c>
      <c r="P422" s="191">
        <v>98.543999999999997</v>
      </c>
      <c r="R422" s="187">
        <v>1</v>
      </c>
      <c r="S422" s="191">
        <v>1.1264921999999999</v>
      </c>
      <c r="U422" s="191">
        <v>1.07352E-2</v>
      </c>
      <c r="W422" s="191">
        <v>1.0621210000000001</v>
      </c>
      <c r="AB422" s="191" t="s">
        <v>525</v>
      </c>
      <c r="AC422" s="191" t="s">
        <v>536</v>
      </c>
      <c r="AD422" s="191" t="s">
        <v>536</v>
      </c>
      <c r="AE422" s="187" t="s">
        <v>795</v>
      </c>
      <c r="AF422" s="187">
        <v>78</v>
      </c>
    </row>
    <row r="423" spans="1:33" x14ac:dyDescent="0.2">
      <c r="A423" s="187" t="s">
        <v>111</v>
      </c>
      <c r="B423" s="187">
        <v>71</v>
      </c>
      <c r="C423" s="187" t="s">
        <v>236</v>
      </c>
      <c r="D423" s="187" t="s">
        <v>237</v>
      </c>
      <c r="E423" s="187">
        <v>0.84699999999999998</v>
      </c>
      <c r="G423" s="187">
        <v>6</v>
      </c>
      <c r="J423" s="191">
        <v>5345</v>
      </c>
      <c r="K423" s="191">
        <v>-40.003999999999998</v>
      </c>
      <c r="L423" s="187">
        <v>75.280042199999997</v>
      </c>
      <c r="M423" s="187">
        <v>100.229</v>
      </c>
      <c r="P423" s="191">
        <v>98.718000000000004</v>
      </c>
      <c r="R423" s="187">
        <v>0</v>
      </c>
      <c r="S423" s="191">
        <v>1.1262615</v>
      </c>
      <c r="U423" s="191">
        <v>1.07329E-2</v>
      </c>
      <c r="W423" s="191">
        <v>1.0618970000000001</v>
      </c>
      <c r="AB423" s="191" t="s">
        <v>485</v>
      </c>
      <c r="AC423" s="191" t="s">
        <v>459</v>
      </c>
      <c r="AD423" s="191" t="s">
        <v>511</v>
      </c>
      <c r="AE423" s="187" t="s">
        <v>795</v>
      </c>
      <c r="AF423" s="187">
        <v>78</v>
      </c>
    </row>
    <row r="424" spans="1:33" x14ac:dyDescent="0.2">
      <c r="A424" s="187" t="s">
        <v>111</v>
      </c>
      <c r="B424" s="187">
        <v>72</v>
      </c>
      <c r="C424" s="187" t="s">
        <v>238</v>
      </c>
      <c r="D424" s="187" t="s">
        <v>239</v>
      </c>
      <c r="E424" s="187">
        <v>0.84499999999999997</v>
      </c>
      <c r="G424" s="187">
        <v>1</v>
      </c>
      <c r="H424" s="191">
        <v>5677</v>
      </c>
      <c r="I424" s="191">
        <v>8.6999999999999994E-2</v>
      </c>
      <c r="L424" s="187">
        <v>22.488326300000001</v>
      </c>
      <c r="M424" s="187">
        <v>104.31100000000001</v>
      </c>
      <c r="Q424" s="191">
        <v>103.56100000000001</v>
      </c>
      <c r="R424" s="187">
        <v>0</v>
      </c>
      <c r="T424" s="191">
        <v>0.72468410000000005</v>
      </c>
      <c r="V424" s="191">
        <v>3.6784999999999999E-3</v>
      </c>
      <c r="X424" s="191">
        <v>0.366504</v>
      </c>
      <c r="Y424" s="191" t="s">
        <v>540</v>
      </c>
      <c r="Z424" s="191" t="s">
        <v>567</v>
      </c>
      <c r="AA424" s="191" t="s">
        <v>797</v>
      </c>
      <c r="AE424" s="187" t="s">
        <v>798</v>
      </c>
      <c r="AF424" s="187">
        <v>0</v>
      </c>
      <c r="AG424" s="191">
        <v>4113</v>
      </c>
    </row>
    <row r="425" spans="1:33" x14ac:dyDescent="0.2">
      <c r="A425" s="187" t="s">
        <v>111</v>
      </c>
      <c r="B425" s="187">
        <v>72</v>
      </c>
      <c r="C425" s="187" t="s">
        <v>238</v>
      </c>
      <c r="D425" s="187" t="s">
        <v>239</v>
      </c>
      <c r="E425" s="187">
        <v>0.84499999999999997</v>
      </c>
      <c r="G425" s="187">
        <v>2</v>
      </c>
      <c r="H425" s="191">
        <v>5689</v>
      </c>
      <c r="I425" s="191">
        <v>0</v>
      </c>
      <c r="L425" s="187">
        <v>22.5421525</v>
      </c>
      <c r="M425" s="187">
        <v>104.566</v>
      </c>
      <c r="Q425" s="191">
        <v>103.81399999999999</v>
      </c>
      <c r="R425" s="187">
        <v>1</v>
      </c>
      <c r="T425" s="191">
        <v>0.72462079999999995</v>
      </c>
      <c r="V425" s="191">
        <v>3.6782E-3</v>
      </c>
      <c r="X425" s="191">
        <v>0.36647200000000002</v>
      </c>
      <c r="Y425" s="191" t="s">
        <v>776</v>
      </c>
      <c r="Z425" s="191" t="s">
        <v>657</v>
      </c>
      <c r="AA425" s="191" t="s">
        <v>766</v>
      </c>
      <c r="AE425" s="187" t="s">
        <v>798</v>
      </c>
      <c r="AF425" s="187">
        <v>0</v>
      </c>
      <c r="AG425" s="191">
        <v>4122</v>
      </c>
    </row>
    <row r="426" spans="1:33" x14ac:dyDescent="0.2">
      <c r="A426" s="187" t="s">
        <v>111</v>
      </c>
      <c r="B426" s="187">
        <v>72</v>
      </c>
      <c r="C426" s="187" t="s">
        <v>238</v>
      </c>
      <c r="D426" s="187" t="s">
        <v>239</v>
      </c>
      <c r="E426" s="187">
        <v>0.84499999999999997</v>
      </c>
      <c r="F426" s="191" t="s">
        <v>430</v>
      </c>
      <c r="G426" s="187">
        <v>3</v>
      </c>
      <c r="H426" s="191">
        <v>3405</v>
      </c>
      <c r="I426" s="191">
        <v>13.571999999999999</v>
      </c>
      <c r="L426" s="187">
        <v>14.192250899999999</v>
      </c>
      <c r="M426" s="187">
        <v>65.316000000000003</v>
      </c>
      <c r="Q426" s="191">
        <v>64.838999999999999</v>
      </c>
      <c r="R426" s="187">
        <v>0</v>
      </c>
      <c r="T426" s="191">
        <v>0.73445550000000004</v>
      </c>
      <c r="V426" s="191">
        <v>3.7280999999999998E-3</v>
      </c>
      <c r="X426" s="191">
        <v>0.37142700000000001</v>
      </c>
      <c r="Y426" s="191" t="s">
        <v>550</v>
      </c>
      <c r="Z426" s="191" t="s">
        <v>541</v>
      </c>
      <c r="AA426" s="191" t="s">
        <v>767</v>
      </c>
      <c r="AE426" s="187" t="s">
        <v>798</v>
      </c>
      <c r="AF426" s="187">
        <v>0</v>
      </c>
      <c r="AG426" s="191">
        <v>2503</v>
      </c>
    </row>
    <row r="427" spans="1:33" x14ac:dyDescent="0.2">
      <c r="A427" s="187" t="s">
        <v>111</v>
      </c>
      <c r="B427" s="187">
        <v>72</v>
      </c>
      <c r="C427" s="187" t="s">
        <v>238</v>
      </c>
      <c r="D427" s="187" t="s">
        <v>239</v>
      </c>
      <c r="E427" s="187">
        <v>0.84499999999999997</v>
      </c>
      <c r="F427" s="191" t="s">
        <v>434</v>
      </c>
      <c r="G427" s="187">
        <v>4</v>
      </c>
      <c r="J427" s="191">
        <v>6052</v>
      </c>
      <c r="K427" s="191">
        <v>-22.027000000000001</v>
      </c>
      <c r="L427" s="187">
        <v>97.251938100000004</v>
      </c>
      <c r="M427" s="187">
        <v>139.35300000000001</v>
      </c>
      <c r="P427" s="191">
        <v>137.20500000000001</v>
      </c>
      <c r="R427" s="187">
        <v>0</v>
      </c>
      <c r="S427" s="191">
        <v>1.1472745</v>
      </c>
      <c r="U427" s="191">
        <v>1.09339E-2</v>
      </c>
      <c r="W427" s="191">
        <v>1.0815669999999999</v>
      </c>
      <c r="AB427" s="191" t="s">
        <v>471</v>
      </c>
      <c r="AC427" s="191" t="s">
        <v>518</v>
      </c>
      <c r="AD427" s="191" t="s">
        <v>471</v>
      </c>
      <c r="AE427" s="187" t="s">
        <v>798</v>
      </c>
      <c r="AF427" s="187">
        <v>78</v>
      </c>
    </row>
    <row r="428" spans="1:33" x14ac:dyDescent="0.2">
      <c r="A428" s="187" t="s">
        <v>111</v>
      </c>
      <c r="B428" s="187">
        <v>72</v>
      </c>
      <c r="C428" s="187" t="s">
        <v>238</v>
      </c>
      <c r="D428" s="187" t="s">
        <v>239</v>
      </c>
      <c r="E428" s="187">
        <v>0.84499999999999997</v>
      </c>
      <c r="G428" s="187">
        <v>5</v>
      </c>
      <c r="J428" s="191">
        <v>5357</v>
      </c>
      <c r="K428" s="191">
        <v>-39.799999999999997</v>
      </c>
      <c r="L428" s="187">
        <v>75.380483100000006</v>
      </c>
      <c r="M428" s="187">
        <v>100.102</v>
      </c>
      <c r="P428" s="191">
        <v>98.593000000000004</v>
      </c>
      <c r="R428" s="187">
        <v>1</v>
      </c>
      <c r="S428" s="191">
        <v>1.1264741</v>
      </c>
      <c r="U428" s="191">
        <v>1.07352E-2</v>
      </c>
      <c r="W428" s="191">
        <v>1.0621210000000001</v>
      </c>
      <c r="AB428" s="191" t="s">
        <v>525</v>
      </c>
      <c r="AC428" s="191" t="s">
        <v>536</v>
      </c>
      <c r="AD428" s="191" t="s">
        <v>536</v>
      </c>
      <c r="AE428" s="187" t="s">
        <v>798</v>
      </c>
      <c r="AF428" s="187">
        <v>78</v>
      </c>
    </row>
    <row r="429" spans="1:33" x14ac:dyDescent="0.2">
      <c r="A429" s="187" t="s">
        <v>111</v>
      </c>
      <c r="B429" s="187">
        <v>72</v>
      </c>
      <c r="C429" s="187" t="s">
        <v>238</v>
      </c>
      <c r="D429" s="187" t="s">
        <v>239</v>
      </c>
      <c r="E429" s="187">
        <v>0.84499999999999997</v>
      </c>
      <c r="G429" s="187">
        <v>6</v>
      </c>
      <c r="J429" s="191">
        <v>5345</v>
      </c>
      <c r="K429" s="191">
        <v>-40.01</v>
      </c>
      <c r="L429" s="187">
        <v>75.457593900000006</v>
      </c>
      <c r="M429" s="187">
        <v>100.22799999999999</v>
      </c>
      <c r="P429" s="191">
        <v>98.716999999999999</v>
      </c>
      <c r="R429" s="187">
        <v>0</v>
      </c>
      <c r="S429" s="191">
        <v>1.1262369999999999</v>
      </c>
      <c r="U429" s="191">
        <v>1.07329E-2</v>
      </c>
      <c r="W429" s="191">
        <v>1.0618909999999999</v>
      </c>
      <c r="AB429" s="191" t="s">
        <v>485</v>
      </c>
      <c r="AC429" s="191" t="s">
        <v>459</v>
      </c>
      <c r="AD429" s="191" t="s">
        <v>511</v>
      </c>
      <c r="AE429" s="187" t="s">
        <v>798</v>
      </c>
      <c r="AF429" s="187">
        <v>78</v>
      </c>
    </row>
    <row r="430" spans="1:33" x14ac:dyDescent="0.2">
      <c r="A430" s="187" t="s">
        <v>111</v>
      </c>
      <c r="B430" s="187">
        <v>73</v>
      </c>
      <c r="C430" s="187" t="s">
        <v>240</v>
      </c>
      <c r="D430" s="187" t="s">
        <v>241</v>
      </c>
      <c r="E430" s="187">
        <v>0.83899999999999997</v>
      </c>
      <c r="G430" s="187">
        <v>1</v>
      </c>
      <c r="H430" s="191">
        <v>5677</v>
      </c>
      <c r="I430" s="191">
        <v>0.124</v>
      </c>
      <c r="L430" s="187">
        <v>22.624268300000001</v>
      </c>
      <c r="M430" s="187">
        <v>104.194</v>
      </c>
      <c r="Q430" s="191">
        <v>103.44499999999999</v>
      </c>
      <c r="R430" s="187">
        <v>0</v>
      </c>
      <c r="T430" s="191">
        <v>0.72469519999999998</v>
      </c>
      <c r="V430" s="191">
        <v>3.6787E-3</v>
      </c>
      <c r="X430" s="191">
        <v>0.36651699999999998</v>
      </c>
      <c r="Y430" s="191" t="s">
        <v>540</v>
      </c>
      <c r="Z430" s="191" t="s">
        <v>558</v>
      </c>
      <c r="AA430" s="191" t="s">
        <v>799</v>
      </c>
      <c r="AE430" s="187" t="s">
        <v>800</v>
      </c>
      <c r="AF430" s="187">
        <v>0</v>
      </c>
      <c r="AG430" s="191">
        <v>4113</v>
      </c>
    </row>
    <row r="431" spans="1:33" x14ac:dyDescent="0.2">
      <c r="A431" s="187" t="s">
        <v>111</v>
      </c>
      <c r="B431" s="187">
        <v>73</v>
      </c>
      <c r="C431" s="187" t="s">
        <v>240</v>
      </c>
      <c r="D431" s="187" t="s">
        <v>241</v>
      </c>
      <c r="E431" s="187">
        <v>0.83899999999999997</v>
      </c>
      <c r="G431" s="187">
        <v>2</v>
      </c>
      <c r="H431" s="191">
        <v>5682</v>
      </c>
      <c r="I431" s="191">
        <v>0</v>
      </c>
      <c r="L431" s="187">
        <v>22.6757484</v>
      </c>
      <c r="M431" s="187">
        <v>104.437</v>
      </c>
      <c r="Q431" s="191">
        <v>103.685</v>
      </c>
      <c r="R431" s="187">
        <v>1</v>
      </c>
      <c r="T431" s="191">
        <v>0.72460519999999995</v>
      </c>
      <c r="V431" s="191">
        <v>3.6782E-3</v>
      </c>
      <c r="X431" s="191">
        <v>0.36647200000000002</v>
      </c>
      <c r="Y431" s="191" t="s">
        <v>697</v>
      </c>
      <c r="Z431" s="191" t="s">
        <v>657</v>
      </c>
      <c r="AA431" s="191" t="s">
        <v>801</v>
      </c>
      <c r="AE431" s="187" t="s">
        <v>800</v>
      </c>
      <c r="AF431" s="187">
        <v>0</v>
      </c>
      <c r="AG431" s="191">
        <v>4117</v>
      </c>
    </row>
    <row r="432" spans="1:33" x14ac:dyDescent="0.2">
      <c r="A432" s="187" t="s">
        <v>111</v>
      </c>
      <c r="B432" s="187">
        <v>73</v>
      </c>
      <c r="C432" s="187" t="s">
        <v>240</v>
      </c>
      <c r="D432" s="187" t="s">
        <v>241</v>
      </c>
      <c r="E432" s="187">
        <v>0.83899999999999997</v>
      </c>
      <c r="F432" s="191" t="s">
        <v>430</v>
      </c>
      <c r="G432" s="187">
        <v>3</v>
      </c>
      <c r="H432" s="191">
        <v>3402</v>
      </c>
      <c r="I432" s="191">
        <v>12.999000000000001</v>
      </c>
      <c r="L432" s="187">
        <v>14.236011899999999</v>
      </c>
      <c r="M432" s="187">
        <v>65.048000000000002</v>
      </c>
      <c r="Q432" s="191">
        <v>64.573999999999998</v>
      </c>
      <c r="R432" s="187">
        <v>0</v>
      </c>
      <c r="T432" s="191">
        <v>0.73402440000000002</v>
      </c>
      <c r="V432" s="191">
        <v>3.7260000000000001E-3</v>
      </c>
      <c r="X432" s="191">
        <v>0.37121799999999999</v>
      </c>
      <c r="Y432" s="191" t="s">
        <v>550</v>
      </c>
      <c r="Z432" s="191" t="s">
        <v>541</v>
      </c>
      <c r="AA432" s="191" t="s">
        <v>802</v>
      </c>
      <c r="AE432" s="187" t="s">
        <v>800</v>
      </c>
      <c r="AF432" s="187">
        <v>0</v>
      </c>
      <c r="AG432" s="191">
        <v>2500</v>
      </c>
    </row>
    <row r="433" spans="1:33" x14ac:dyDescent="0.2">
      <c r="A433" s="187" t="s">
        <v>111</v>
      </c>
      <c r="B433" s="187">
        <v>73</v>
      </c>
      <c r="C433" s="187" t="s">
        <v>240</v>
      </c>
      <c r="D433" s="187" t="s">
        <v>241</v>
      </c>
      <c r="E433" s="187">
        <v>0.83899999999999997</v>
      </c>
      <c r="F433" s="191" t="s">
        <v>434</v>
      </c>
      <c r="G433" s="187">
        <v>4</v>
      </c>
      <c r="J433" s="191">
        <v>6159</v>
      </c>
      <c r="K433" s="191">
        <v>-20.706</v>
      </c>
      <c r="L433" s="187">
        <v>99.017581000000007</v>
      </c>
      <c r="M433" s="187">
        <v>141.482</v>
      </c>
      <c r="P433" s="191">
        <v>139.29900000000001</v>
      </c>
      <c r="R433" s="187">
        <v>0</v>
      </c>
      <c r="S433" s="191">
        <v>1.1487098</v>
      </c>
      <c r="U433" s="191">
        <v>1.09487E-2</v>
      </c>
      <c r="W433" s="191">
        <v>1.083013</v>
      </c>
      <c r="AB433" s="191" t="s">
        <v>471</v>
      </c>
      <c r="AC433" s="191" t="s">
        <v>518</v>
      </c>
      <c r="AD433" s="191" t="s">
        <v>471</v>
      </c>
      <c r="AE433" s="187" t="s">
        <v>800</v>
      </c>
      <c r="AF433" s="187">
        <v>78</v>
      </c>
    </row>
    <row r="434" spans="1:33" x14ac:dyDescent="0.2">
      <c r="A434" s="187" t="s">
        <v>111</v>
      </c>
      <c r="B434" s="187">
        <v>73</v>
      </c>
      <c r="C434" s="187" t="s">
        <v>240</v>
      </c>
      <c r="D434" s="187" t="s">
        <v>241</v>
      </c>
      <c r="E434" s="187">
        <v>0.83899999999999997</v>
      </c>
      <c r="G434" s="187">
        <v>5</v>
      </c>
      <c r="J434" s="191">
        <v>5347</v>
      </c>
      <c r="K434" s="191">
        <v>-39.799999999999997</v>
      </c>
      <c r="L434" s="187">
        <v>75.869730500000003</v>
      </c>
      <c r="M434" s="187">
        <v>100.021</v>
      </c>
      <c r="P434" s="191">
        <v>98.513000000000005</v>
      </c>
      <c r="R434" s="187">
        <v>1</v>
      </c>
      <c r="S434" s="191">
        <v>1.1264681000000001</v>
      </c>
      <c r="U434" s="191">
        <v>1.07352E-2</v>
      </c>
      <c r="W434" s="191">
        <v>1.0621210000000001</v>
      </c>
      <c r="AB434" s="191" t="s">
        <v>525</v>
      </c>
      <c r="AC434" s="191" t="s">
        <v>536</v>
      </c>
      <c r="AD434" s="191" t="s">
        <v>536</v>
      </c>
      <c r="AE434" s="187" t="s">
        <v>800</v>
      </c>
      <c r="AF434" s="187">
        <v>78</v>
      </c>
    </row>
    <row r="435" spans="1:33" x14ac:dyDescent="0.2">
      <c r="A435" s="187" t="s">
        <v>111</v>
      </c>
      <c r="B435" s="187">
        <v>73</v>
      </c>
      <c r="C435" s="187" t="s">
        <v>240</v>
      </c>
      <c r="D435" s="187" t="s">
        <v>241</v>
      </c>
      <c r="E435" s="187">
        <v>0.83899999999999997</v>
      </c>
      <c r="G435" s="187">
        <v>6</v>
      </c>
      <c r="J435" s="191">
        <v>5337</v>
      </c>
      <c r="K435" s="191">
        <v>-39.991999999999997</v>
      </c>
      <c r="L435" s="187">
        <v>75.866238300000006</v>
      </c>
      <c r="M435" s="187">
        <v>100.01600000000001</v>
      </c>
      <c r="P435" s="191">
        <v>98.507999999999996</v>
      </c>
      <c r="R435" s="187">
        <v>0</v>
      </c>
      <c r="S435" s="191">
        <v>1.1262498999999999</v>
      </c>
      <c r="U435" s="191">
        <v>1.0733100000000001E-2</v>
      </c>
      <c r="W435" s="191">
        <v>1.061911</v>
      </c>
      <c r="AB435" s="191" t="s">
        <v>485</v>
      </c>
      <c r="AC435" s="191" t="s">
        <v>459</v>
      </c>
      <c r="AD435" s="191" t="s">
        <v>511</v>
      </c>
      <c r="AE435" s="187" t="s">
        <v>800</v>
      </c>
      <c r="AF435" s="187">
        <v>78</v>
      </c>
    </row>
    <row r="436" spans="1:33" x14ac:dyDescent="0.2">
      <c r="A436" s="187" t="s">
        <v>111</v>
      </c>
      <c r="B436" s="187">
        <v>74</v>
      </c>
      <c r="C436" s="187" t="s">
        <v>242</v>
      </c>
      <c r="D436" s="187" t="s">
        <v>243</v>
      </c>
      <c r="E436" s="187">
        <v>0.82199999999999995</v>
      </c>
      <c r="G436" s="187">
        <v>1</v>
      </c>
      <c r="H436" s="191">
        <v>5676</v>
      </c>
      <c r="I436" s="191">
        <v>9.4E-2</v>
      </c>
      <c r="L436" s="187">
        <v>23.101268099999999</v>
      </c>
      <c r="M436" s="187">
        <v>104.236</v>
      </c>
      <c r="Q436" s="191">
        <v>103.486</v>
      </c>
      <c r="R436" s="187">
        <v>0</v>
      </c>
      <c r="T436" s="191">
        <v>0.7246823</v>
      </c>
      <c r="V436" s="191">
        <v>3.6784999999999999E-3</v>
      </c>
      <c r="X436" s="191">
        <v>0.366506</v>
      </c>
      <c r="Y436" s="191" t="s">
        <v>540</v>
      </c>
      <c r="Z436" s="191" t="s">
        <v>567</v>
      </c>
      <c r="AA436" s="191" t="s">
        <v>803</v>
      </c>
      <c r="AE436" s="187" t="s">
        <v>804</v>
      </c>
      <c r="AF436" s="187">
        <v>0</v>
      </c>
      <c r="AG436" s="191">
        <v>4113</v>
      </c>
    </row>
    <row r="437" spans="1:33" x14ac:dyDescent="0.2">
      <c r="A437" s="187" t="s">
        <v>111</v>
      </c>
      <c r="B437" s="187">
        <v>74</v>
      </c>
      <c r="C437" s="187" t="s">
        <v>242</v>
      </c>
      <c r="D437" s="187" t="s">
        <v>243</v>
      </c>
      <c r="E437" s="187">
        <v>0.82199999999999995</v>
      </c>
      <c r="G437" s="187">
        <v>2</v>
      </c>
      <c r="H437" s="191">
        <v>5676</v>
      </c>
      <c r="I437" s="191">
        <v>0</v>
      </c>
      <c r="L437" s="187">
        <v>23.1208238</v>
      </c>
      <c r="M437" s="187">
        <v>104.32599999999999</v>
      </c>
      <c r="Q437" s="191">
        <v>103.57599999999999</v>
      </c>
      <c r="R437" s="187">
        <v>1</v>
      </c>
      <c r="T437" s="191">
        <v>0.72461450000000005</v>
      </c>
      <c r="V437" s="191">
        <v>3.6782E-3</v>
      </c>
      <c r="X437" s="191">
        <v>0.36647200000000002</v>
      </c>
      <c r="Y437" s="191" t="s">
        <v>776</v>
      </c>
      <c r="Z437" s="191" t="s">
        <v>657</v>
      </c>
      <c r="AA437" s="191" t="s">
        <v>805</v>
      </c>
      <c r="AE437" s="187" t="s">
        <v>804</v>
      </c>
      <c r="AF437" s="187">
        <v>0</v>
      </c>
      <c r="AG437" s="191">
        <v>4113</v>
      </c>
    </row>
    <row r="438" spans="1:33" x14ac:dyDescent="0.2">
      <c r="A438" s="187" t="s">
        <v>111</v>
      </c>
      <c r="B438" s="187">
        <v>74</v>
      </c>
      <c r="C438" s="187" t="s">
        <v>242</v>
      </c>
      <c r="D438" s="187" t="s">
        <v>243</v>
      </c>
      <c r="E438" s="187">
        <v>0.82199999999999995</v>
      </c>
      <c r="F438" s="191" t="s">
        <v>430</v>
      </c>
      <c r="G438" s="187">
        <v>3</v>
      </c>
      <c r="H438" s="191">
        <v>3538</v>
      </c>
      <c r="I438" s="191">
        <v>13.085000000000001</v>
      </c>
      <c r="L438" s="187">
        <v>15.1353879</v>
      </c>
      <c r="M438" s="187">
        <v>67.793999999999997</v>
      </c>
      <c r="Q438" s="191">
        <v>67.3</v>
      </c>
      <c r="R438" s="187">
        <v>0</v>
      </c>
      <c r="T438" s="191">
        <v>0.73409610000000003</v>
      </c>
      <c r="V438" s="191">
        <v>3.7263000000000001E-3</v>
      </c>
      <c r="X438" s="191">
        <v>0.37125000000000002</v>
      </c>
      <c r="Y438" s="191" t="s">
        <v>550</v>
      </c>
      <c r="Z438" s="191" t="s">
        <v>541</v>
      </c>
      <c r="AA438" s="191" t="s">
        <v>599</v>
      </c>
      <c r="AE438" s="187" t="s">
        <v>804</v>
      </c>
      <c r="AF438" s="187">
        <v>0</v>
      </c>
      <c r="AG438" s="191">
        <v>2599</v>
      </c>
    </row>
    <row r="439" spans="1:33" x14ac:dyDescent="0.2">
      <c r="A439" s="187" t="s">
        <v>111</v>
      </c>
      <c r="B439" s="187">
        <v>74</v>
      </c>
      <c r="C439" s="187" t="s">
        <v>242</v>
      </c>
      <c r="D439" s="187" t="s">
        <v>243</v>
      </c>
      <c r="E439" s="187">
        <v>0.82199999999999995</v>
      </c>
      <c r="F439" s="191" t="s">
        <v>434</v>
      </c>
      <c r="G439" s="187">
        <v>4</v>
      </c>
      <c r="J439" s="191">
        <v>5960</v>
      </c>
      <c r="K439" s="191">
        <v>-20.405999999999999</v>
      </c>
      <c r="L439" s="187">
        <v>98.808243200000007</v>
      </c>
      <c r="M439" s="187">
        <v>137.11000000000001</v>
      </c>
      <c r="P439" s="191">
        <v>134.994</v>
      </c>
      <c r="R439" s="187">
        <v>0</v>
      </c>
      <c r="S439" s="191">
        <v>1.1490754999999999</v>
      </c>
      <c r="U439" s="191">
        <v>1.0952099999999999E-2</v>
      </c>
      <c r="W439" s="191">
        <v>1.0833410000000001</v>
      </c>
      <c r="AB439" s="191" t="s">
        <v>471</v>
      </c>
      <c r="AC439" s="191" t="s">
        <v>518</v>
      </c>
      <c r="AD439" s="191" t="s">
        <v>518</v>
      </c>
      <c r="AE439" s="187" t="s">
        <v>804</v>
      </c>
      <c r="AF439" s="187">
        <v>78</v>
      </c>
    </row>
    <row r="440" spans="1:33" x14ac:dyDescent="0.2">
      <c r="A440" s="187" t="s">
        <v>111</v>
      </c>
      <c r="B440" s="187">
        <v>74</v>
      </c>
      <c r="C440" s="187" t="s">
        <v>242</v>
      </c>
      <c r="D440" s="187" t="s">
        <v>243</v>
      </c>
      <c r="E440" s="187">
        <v>0.82199999999999995</v>
      </c>
      <c r="G440" s="187">
        <v>5</v>
      </c>
      <c r="J440" s="191">
        <v>5359</v>
      </c>
      <c r="K440" s="191">
        <v>-39.799999999999997</v>
      </c>
      <c r="L440" s="187">
        <v>77.435987600000004</v>
      </c>
      <c r="M440" s="187">
        <v>100.017</v>
      </c>
      <c r="P440" s="191">
        <v>98.509</v>
      </c>
      <c r="R440" s="187">
        <v>1</v>
      </c>
      <c r="S440" s="191">
        <v>1.1264898999999999</v>
      </c>
      <c r="U440" s="191">
        <v>1.07352E-2</v>
      </c>
      <c r="W440" s="191">
        <v>1.0621210000000001</v>
      </c>
      <c r="AB440" s="191" t="s">
        <v>525</v>
      </c>
      <c r="AC440" s="191" t="s">
        <v>473</v>
      </c>
      <c r="AD440" s="191" t="s">
        <v>536</v>
      </c>
      <c r="AE440" s="187" t="s">
        <v>804</v>
      </c>
      <c r="AF440" s="187">
        <v>78</v>
      </c>
    </row>
    <row r="441" spans="1:33" x14ac:dyDescent="0.2">
      <c r="A441" s="187" t="s">
        <v>111</v>
      </c>
      <c r="B441" s="187">
        <v>74</v>
      </c>
      <c r="C441" s="187" t="s">
        <v>242</v>
      </c>
      <c r="D441" s="187" t="s">
        <v>243</v>
      </c>
      <c r="E441" s="187">
        <v>0.82199999999999995</v>
      </c>
      <c r="G441" s="187">
        <v>6</v>
      </c>
      <c r="J441" s="191">
        <v>5344</v>
      </c>
      <c r="K441" s="191">
        <v>-40.005000000000003</v>
      </c>
      <c r="L441" s="187">
        <v>77.465602799999999</v>
      </c>
      <c r="M441" s="187">
        <v>100.06399999999999</v>
      </c>
      <c r="P441" s="191">
        <v>98.555999999999997</v>
      </c>
      <c r="R441" s="187">
        <v>0</v>
      </c>
      <c r="S441" s="191">
        <v>1.1262589000000001</v>
      </c>
      <c r="U441" s="191">
        <v>1.07329E-2</v>
      </c>
      <c r="W441" s="191">
        <v>1.061896</v>
      </c>
      <c r="AB441" s="191" t="s">
        <v>485</v>
      </c>
      <c r="AC441" s="191" t="s">
        <v>459</v>
      </c>
      <c r="AD441" s="191" t="s">
        <v>511</v>
      </c>
      <c r="AE441" s="187" t="s">
        <v>804</v>
      </c>
      <c r="AF441" s="187">
        <v>78</v>
      </c>
    </row>
    <row r="442" spans="1:33" x14ac:dyDescent="0.2">
      <c r="A442" s="187" t="s">
        <v>363</v>
      </c>
      <c r="B442" s="187">
        <v>75</v>
      </c>
      <c r="C442" s="187" t="s">
        <v>244</v>
      </c>
      <c r="D442" s="187" t="s">
        <v>245</v>
      </c>
      <c r="E442" s="187">
        <v>0.85</v>
      </c>
      <c r="G442" s="187">
        <v>1</v>
      </c>
      <c r="H442" s="191">
        <v>5670</v>
      </c>
      <c r="I442" s="191">
        <v>0.107</v>
      </c>
      <c r="L442" s="187">
        <v>22.342312100000001</v>
      </c>
      <c r="M442" s="187">
        <v>104.246</v>
      </c>
      <c r="Q442" s="191">
        <v>103.496</v>
      </c>
      <c r="R442" s="187">
        <v>0</v>
      </c>
      <c r="T442" s="191">
        <v>0.72468060000000001</v>
      </c>
      <c r="V442" s="191">
        <v>3.6786000000000002E-3</v>
      </c>
      <c r="X442" s="191">
        <v>0.36651099999999998</v>
      </c>
      <c r="Y442" s="191" t="s">
        <v>540</v>
      </c>
      <c r="Z442" s="191" t="s">
        <v>558</v>
      </c>
      <c r="AA442" s="191" t="s">
        <v>806</v>
      </c>
      <c r="AE442" s="187" t="s">
        <v>807</v>
      </c>
      <c r="AF442" s="187">
        <v>0</v>
      </c>
      <c r="AG442" s="191">
        <v>4109</v>
      </c>
    </row>
    <row r="443" spans="1:33" x14ac:dyDescent="0.2">
      <c r="A443" s="187" t="s">
        <v>363</v>
      </c>
      <c r="B443" s="187">
        <v>75</v>
      </c>
      <c r="C443" s="187" t="s">
        <v>244</v>
      </c>
      <c r="D443" s="187" t="s">
        <v>245</v>
      </c>
      <c r="E443" s="187">
        <v>0.85</v>
      </c>
      <c r="G443" s="187">
        <v>2</v>
      </c>
      <c r="H443" s="191">
        <v>5684</v>
      </c>
      <c r="I443" s="191">
        <v>0</v>
      </c>
      <c r="L443" s="187">
        <v>22.383281700000001</v>
      </c>
      <c r="M443" s="187">
        <v>104.441</v>
      </c>
      <c r="Q443" s="191">
        <v>103.69</v>
      </c>
      <c r="R443" s="187">
        <v>1</v>
      </c>
      <c r="T443" s="191">
        <v>0.72460290000000005</v>
      </c>
      <c r="V443" s="191">
        <v>3.6782E-3</v>
      </c>
      <c r="X443" s="191">
        <v>0.36647200000000002</v>
      </c>
      <c r="Y443" s="191" t="s">
        <v>776</v>
      </c>
      <c r="Z443" s="191" t="s">
        <v>657</v>
      </c>
      <c r="AA443" s="191" t="s">
        <v>808</v>
      </c>
      <c r="AE443" s="187" t="s">
        <v>807</v>
      </c>
      <c r="AF443" s="187">
        <v>0</v>
      </c>
      <c r="AG443" s="191">
        <v>4118</v>
      </c>
    </row>
    <row r="444" spans="1:33" x14ac:dyDescent="0.2">
      <c r="A444" s="187" t="s">
        <v>363</v>
      </c>
      <c r="B444" s="187">
        <v>75</v>
      </c>
      <c r="C444" s="187" t="s">
        <v>244</v>
      </c>
      <c r="D444" s="187" t="s">
        <v>245</v>
      </c>
      <c r="E444" s="187">
        <v>0.85</v>
      </c>
      <c r="F444" s="191" t="s">
        <v>430</v>
      </c>
      <c r="G444" s="187">
        <v>3</v>
      </c>
      <c r="H444" s="191">
        <v>3274</v>
      </c>
      <c r="I444" s="191">
        <v>12.916</v>
      </c>
      <c r="L444" s="187">
        <v>13.5755286</v>
      </c>
      <c r="M444" s="187">
        <v>62.816000000000003</v>
      </c>
      <c r="Q444" s="191">
        <v>62.357999999999997</v>
      </c>
      <c r="R444" s="187">
        <v>0</v>
      </c>
      <c r="T444" s="191">
        <v>0.73396159999999999</v>
      </c>
      <c r="V444" s="191">
        <v>3.7257000000000002E-3</v>
      </c>
      <c r="X444" s="191">
        <v>0.37118800000000002</v>
      </c>
      <c r="Y444" s="191" t="s">
        <v>550</v>
      </c>
      <c r="Z444" s="191" t="s">
        <v>541</v>
      </c>
      <c r="AA444" s="191" t="s">
        <v>809</v>
      </c>
      <c r="AE444" s="187" t="s">
        <v>807</v>
      </c>
      <c r="AF444" s="187">
        <v>0</v>
      </c>
      <c r="AG444" s="191">
        <v>2405</v>
      </c>
    </row>
    <row r="445" spans="1:33" x14ac:dyDescent="0.2">
      <c r="A445" s="187" t="s">
        <v>363</v>
      </c>
      <c r="B445" s="187">
        <v>75</v>
      </c>
      <c r="C445" s="187" t="s">
        <v>244</v>
      </c>
      <c r="D445" s="187" t="s">
        <v>245</v>
      </c>
      <c r="E445" s="187">
        <v>0.85</v>
      </c>
      <c r="F445" s="191" t="s">
        <v>434</v>
      </c>
      <c r="G445" s="187">
        <v>4</v>
      </c>
      <c r="J445" s="191">
        <v>5971</v>
      </c>
      <c r="K445" s="191">
        <v>-19.006</v>
      </c>
      <c r="L445" s="187">
        <v>95.555814299999994</v>
      </c>
      <c r="M445" s="187">
        <v>137.11500000000001</v>
      </c>
      <c r="P445" s="191">
        <v>134.99700000000001</v>
      </c>
      <c r="R445" s="187">
        <v>0</v>
      </c>
      <c r="S445" s="191">
        <v>1.1506031999999999</v>
      </c>
      <c r="U445" s="191">
        <v>1.09677E-2</v>
      </c>
      <c r="W445" s="191">
        <v>1.084873</v>
      </c>
      <c r="AB445" s="191" t="s">
        <v>471</v>
      </c>
      <c r="AC445" s="191" t="s">
        <v>518</v>
      </c>
      <c r="AD445" s="191" t="s">
        <v>471</v>
      </c>
      <c r="AE445" s="187" t="s">
        <v>807</v>
      </c>
      <c r="AF445" s="187">
        <v>78</v>
      </c>
    </row>
    <row r="446" spans="1:33" x14ac:dyDescent="0.2">
      <c r="A446" s="187" t="s">
        <v>363</v>
      </c>
      <c r="B446" s="187">
        <v>75</v>
      </c>
      <c r="C446" s="187" t="s">
        <v>244</v>
      </c>
      <c r="D446" s="187" t="s">
        <v>245</v>
      </c>
      <c r="E446" s="187">
        <v>0.85</v>
      </c>
      <c r="G446" s="187">
        <v>5</v>
      </c>
      <c r="J446" s="191">
        <v>5349</v>
      </c>
      <c r="K446" s="191">
        <v>-39.799999999999997</v>
      </c>
      <c r="L446" s="187">
        <v>74.947726900000006</v>
      </c>
      <c r="M446" s="187">
        <v>100.12</v>
      </c>
      <c r="P446" s="191">
        <v>98.61</v>
      </c>
      <c r="R446" s="187">
        <v>1</v>
      </c>
      <c r="S446" s="191">
        <v>1.1264860000000001</v>
      </c>
      <c r="U446" s="191">
        <v>1.07352E-2</v>
      </c>
      <c r="W446" s="191">
        <v>1.0621210000000001</v>
      </c>
      <c r="AB446" s="191" t="s">
        <v>525</v>
      </c>
      <c r="AC446" s="191" t="s">
        <v>473</v>
      </c>
      <c r="AD446" s="191" t="s">
        <v>536</v>
      </c>
      <c r="AE446" s="187" t="s">
        <v>807</v>
      </c>
      <c r="AF446" s="187">
        <v>78</v>
      </c>
    </row>
    <row r="447" spans="1:33" x14ac:dyDescent="0.2">
      <c r="A447" s="187" t="s">
        <v>363</v>
      </c>
      <c r="B447" s="187">
        <v>75</v>
      </c>
      <c r="C447" s="187" t="s">
        <v>244</v>
      </c>
      <c r="D447" s="187" t="s">
        <v>245</v>
      </c>
      <c r="E447" s="187">
        <v>0.85</v>
      </c>
      <c r="G447" s="187">
        <v>6</v>
      </c>
      <c r="J447" s="191">
        <v>5347</v>
      </c>
      <c r="K447" s="191">
        <v>-40.011000000000003</v>
      </c>
      <c r="L447" s="187">
        <v>74.893895000000001</v>
      </c>
      <c r="M447" s="187">
        <v>100.03100000000001</v>
      </c>
      <c r="P447" s="191">
        <v>98.522999999999996</v>
      </c>
      <c r="R447" s="187">
        <v>0</v>
      </c>
      <c r="S447" s="191">
        <v>1.1262477</v>
      </c>
      <c r="U447" s="191">
        <v>1.07329E-2</v>
      </c>
      <c r="W447" s="191">
        <v>1.06189</v>
      </c>
      <c r="AB447" s="191" t="s">
        <v>485</v>
      </c>
      <c r="AC447" s="191" t="s">
        <v>459</v>
      </c>
      <c r="AD447" s="191" t="s">
        <v>511</v>
      </c>
      <c r="AE447" s="187" t="s">
        <v>807</v>
      </c>
      <c r="AF447" s="187">
        <v>78</v>
      </c>
    </row>
    <row r="448" spans="1:33" x14ac:dyDescent="0.2">
      <c r="A448" s="187" t="s">
        <v>363</v>
      </c>
      <c r="B448" s="187">
        <v>76</v>
      </c>
      <c r="C448" s="187" t="s">
        <v>246</v>
      </c>
      <c r="D448" s="187" t="s">
        <v>247</v>
      </c>
      <c r="E448" s="187">
        <v>0.81799999999999995</v>
      </c>
      <c r="G448" s="187">
        <v>1</v>
      </c>
      <c r="H448" s="191">
        <v>5669</v>
      </c>
      <c r="I448" s="191">
        <v>0.104</v>
      </c>
      <c r="L448" s="187">
        <v>23.207660700000002</v>
      </c>
      <c r="M448" s="187">
        <v>104.206</v>
      </c>
      <c r="Q448" s="191">
        <v>103.456</v>
      </c>
      <c r="R448" s="187">
        <v>0</v>
      </c>
      <c r="T448" s="191">
        <v>0.72467939999999997</v>
      </c>
      <c r="V448" s="191">
        <v>3.6786000000000002E-3</v>
      </c>
      <c r="X448" s="191">
        <v>0.36651</v>
      </c>
      <c r="Y448" s="191" t="s">
        <v>540</v>
      </c>
      <c r="Z448" s="191" t="s">
        <v>558</v>
      </c>
      <c r="AA448" s="191" t="s">
        <v>810</v>
      </c>
      <c r="AE448" s="187" t="s">
        <v>811</v>
      </c>
      <c r="AF448" s="187">
        <v>0</v>
      </c>
      <c r="AG448" s="191">
        <v>4108</v>
      </c>
    </row>
    <row r="449" spans="1:33" x14ac:dyDescent="0.2">
      <c r="A449" s="187" t="s">
        <v>363</v>
      </c>
      <c r="B449" s="187">
        <v>76</v>
      </c>
      <c r="C449" s="187" t="s">
        <v>246</v>
      </c>
      <c r="D449" s="187" t="s">
        <v>247</v>
      </c>
      <c r="E449" s="187">
        <v>0.81799999999999995</v>
      </c>
      <c r="G449" s="187">
        <v>2</v>
      </c>
      <c r="H449" s="191">
        <v>5682</v>
      </c>
      <c r="I449" s="191">
        <v>0</v>
      </c>
      <c r="L449" s="187">
        <v>23.251338499999999</v>
      </c>
      <c r="M449" s="187">
        <v>104.407</v>
      </c>
      <c r="Q449" s="191">
        <v>103.655</v>
      </c>
      <c r="R449" s="187">
        <v>1</v>
      </c>
      <c r="T449" s="191">
        <v>0.72460389999999997</v>
      </c>
      <c r="V449" s="191">
        <v>3.6782E-3</v>
      </c>
      <c r="X449" s="191">
        <v>0.36647200000000002</v>
      </c>
      <c r="Y449" s="191" t="s">
        <v>776</v>
      </c>
      <c r="Z449" s="191" t="s">
        <v>657</v>
      </c>
      <c r="AA449" s="191" t="s">
        <v>812</v>
      </c>
      <c r="AE449" s="187" t="s">
        <v>811</v>
      </c>
      <c r="AF449" s="187">
        <v>0</v>
      </c>
      <c r="AG449" s="191">
        <v>4117</v>
      </c>
    </row>
    <row r="450" spans="1:33" x14ac:dyDescent="0.2">
      <c r="A450" s="187" t="s">
        <v>363</v>
      </c>
      <c r="B450" s="187">
        <v>76</v>
      </c>
      <c r="C450" s="187" t="s">
        <v>246</v>
      </c>
      <c r="D450" s="187" t="s">
        <v>247</v>
      </c>
      <c r="E450" s="187">
        <v>0.81799999999999995</v>
      </c>
      <c r="F450" s="191" t="s">
        <v>430</v>
      </c>
      <c r="G450" s="187">
        <v>3</v>
      </c>
      <c r="H450" s="191">
        <v>3485</v>
      </c>
      <c r="I450" s="191">
        <v>13.343</v>
      </c>
      <c r="L450" s="187">
        <v>14.9895201</v>
      </c>
      <c r="M450" s="187">
        <v>66.8</v>
      </c>
      <c r="Q450" s="191">
        <v>66.313999999999993</v>
      </c>
      <c r="R450" s="187">
        <v>0</v>
      </c>
      <c r="T450" s="191">
        <v>0.73427249999999999</v>
      </c>
      <c r="V450" s="191">
        <v>3.7272999999999998E-3</v>
      </c>
      <c r="X450" s="191">
        <v>0.37134400000000001</v>
      </c>
      <c r="Y450" s="191" t="s">
        <v>550</v>
      </c>
      <c r="Z450" s="191" t="s">
        <v>541</v>
      </c>
      <c r="AA450" s="191" t="s">
        <v>813</v>
      </c>
      <c r="AE450" s="187" t="s">
        <v>811</v>
      </c>
      <c r="AF450" s="187">
        <v>0</v>
      </c>
      <c r="AG450" s="191">
        <v>2561</v>
      </c>
    </row>
    <row r="451" spans="1:33" x14ac:dyDescent="0.2">
      <c r="A451" s="187" t="s">
        <v>363</v>
      </c>
      <c r="B451" s="187">
        <v>76</v>
      </c>
      <c r="C451" s="187" t="s">
        <v>246</v>
      </c>
      <c r="D451" s="187" t="s">
        <v>247</v>
      </c>
      <c r="E451" s="187">
        <v>0.81799999999999995</v>
      </c>
      <c r="F451" s="191" t="s">
        <v>434</v>
      </c>
      <c r="G451" s="187">
        <v>4</v>
      </c>
      <c r="J451" s="191">
        <v>6057</v>
      </c>
      <c r="K451" s="191">
        <v>-22.007000000000001</v>
      </c>
      <c r="L451" s="187">
        <v>100.4553609</v>
      </c>
      <c r="M451" s="187">
        <v>139.34</v>
      </c>
      <c r="P451" s="191">
        <v>137.19200000000001</v>
      </c>
      <c r="R451" s="187">
        <v>0</v>
      </c>
      <c r="S451" s="191">
        <v>1.1473199999999999</v>
      </c>
      <c r="U451" s="191">
        <v>1.09342E-2</v>
      </c>
      <c r="W451" s="191">
        <v>1.0815889999999999</v>
      </c>
      <c r="AB451" s="191" t="s">
        <v>471</v>
      </c>
      <c r="AC451" s="191" t="s">
        <v>518</v>
      </c>
      <c r="AD451" s="191" t="s">
        <v>471</v>
      </c>
      <c r="AE451" s="187" t="s">
        <v>811</v>
      </c>
      <c r="AF451" s="187">
        <v>78</v>
      </c>
    </row>
    <row r="452" spans="1:33" x14ac:dyDescent="0.2">
      <c r="A452" s="187" t="s">
        <v>363</v>
      </c>
      <c r="B452" s="187">
        <v>76</v>
      </c>
      <c r="C452" s="187" t="s">
        <v>246</v>
      </c>
      <c r="D452" s="187" t="s">
        <v>247</v>
      </c>
      <c r="E452" s="187">
        <v>0.81799999999999995</v>
      </c>
      <c r="G452" s="187">
        <v>5</v>
      </c>
      <c r="J452" s="191">
        <v>5347</v>
      </c>
      <c r="K452" s="191">
        <v>-39.799999999999997</v>
      </c>
      <c r="L452" s="187">
        <v>77.836586699999998</v>
      </c>
      <c r="M452" s="187">
        <v>100.05200000000001</v>
      </c>
      <c r="P452" s="191">
        <v>98.543000000000006</v>
      </c>
      <c r="R452" s="187">
        <v>1</v>
      </c>
      <c r="S452" s="191">
        <v>1.1264841999999999</v>
      </c>
      <c r="U452" s="191">
        <v>1.07352E-2</v>
      </c>
      <c r="W452" s="191">
        <v>1.0621210000000001</v>
      </c>
      <c r="AB452" s="191" t="s">
        <v>525</v>
      </c>
      <c r="AC452" s="191" t="s">
        <v>536</v>
      </c>
      <c r="AD452" s="191" t="s">
        <v>536</v>
      </c>
      <c r="AE452" s="187" t="s">
        <v>811</v>
      </c>
      <c r="AF452" s="187">
        <v>78</v>
      </c>
    </row>
    <row r="453" spans="1:33" x14ac:dyDescent="0.2">
      <c r="A453" s="187" t="s">
        <v>363</v>
      </c>
      <c r="B453" s="187">
        <v>76</v>
      </c>
      <c r="C453" s="187" t="s">
        <v>246</v>
      </c>
      <c r="D453" s="187" t="s">
        <v>247</v>
      </c>
      <c r="E453" s="187">
        <v>0.81799999999999995</v>
      </c>
      <c r="G453" s="187">
        <v>6</v>
      </c>
      <c r="J453" s="191">
        <v>5341</v>
      </c>
      <c r="K453" s="191">
        <v>-40.021000000000001</v>
      </c>
      <c r="L453" s="187">
        <v>77.835680400000001</v>
      </c>
      <c r="M453" s="187">
        <v>100.05</v>
      </c>
      <c r="P453" s="191">
        <v>98.542000000000002</v>
      </c>
      <c r="R453" s="187">
        <v>0</v>
      </c>
      <c r="S453" s="191">
        <v>1.1262352</v>
      </c>
      <c r="U453" s="191">
        <v>1.0732800000000001E-2</v>
      </c>
      <c r="W453" s="191">
        <v>1.061879</v>
      </c>
      <c r="AB453" s="191" t="s">
        <v>485</v>
      </c>
      <c r="AC453" s="191" t="s">
        <v>459</v>
      </c>
      <c r="AD453" s="191" t="s">
        <v>511</v>
      </c>
      <c r="AE453" s="187" t="s">
        <v>811</v>
      </c>
      <c r="AF453" s="187">
        <v>78</v>
      </c>
    </row>
    <row r="454" spans="1:33" x14ac:dyDescent="0.2">
      <c r="A454" s="187" t="s">
        <v>363</v>
      </c>
      <c r="B454" s="187">
        <v>77</v>
      </c>
      <c r="C454" s="187" t="s">
        <v>248</v>
      </c>
      <c r="D454" s="187" t="s">
        <v>249</v>
      </c>
      <c r="E454" s="187">
        <v>0.81599999999999995</v>
      </c>
      <c r="G454" s="187">
        <v>1</v>
      </c>
      <c r="H454" s="191">
        <v>5667</v>
      </c>
      <c r="I454" s="191">
        <v>0.14199999999999999</v>
      </c>
      <c r="L454" s="187">
        <v>23.186833400000001</v>
      </c>
      <c r="M454" s="187">
        <v>103.851</v>
      </c>
      <c r="Q454" s="191">
        <v>103.10299999999999</v>
      </c>
      <c r="R454" s="187">
        <v>0</v>
      </c>
      <c r="T454" s="191">
        <v>0.72469399999999995</v>
      </c>
      <c r="V454" s="191">
        <v>3.6787E-3</v>
      </c>
      <c r="X454" s="191">
        <v>0.36652400000000002</v>
      </c>
      <c r="Y454" s="191" t="s">
        <v>540</v>
      </c>
      <c r="Z454" s="191" t="s">
        <v>558</v>
      </c>
      <c r="AA454" s="191" t="s">
        <v>814</v>
      </c>
      <c r="AE454" s="187" t="s">
        <v>815</v>
      </c>
      <c r="AF454" s="187">
        <v>0</v>
      </c>
      <c r="AG454" s="191">
        <v>4106</v>
      </c>
    </row>
    <row r="455" spans="1:33" x14ac:dyDescent="0.2">
      <c r="A455" s="187" t="s">
        <v>363</v>
      </c>
      <c r="B455" s="187">
        <v>77</v>
      </c>
      <c r="C455" s="187" t="s">
        <v>248</v>
      </c>
      <c r="D455" s="187" t="s">
        <v>249</v>
      </c>
      <c r="E455" s="187">
        <v>0.81599999999999995</v>
      </c>
      <c r="G455" s="187">
        <v>2</v>
      </c>
      <c r="H455" s="191">
        <v>5679</v>
      </c>
      <c r="I455" s="191">
        <v>0</v>
      </c>
      <c r="L455" s="187">
        <v>23.285732599999999</v>
      </c>
      <c r="M455" s="187">
        <v>104.303</v>
      </c>
      <c r="Q455" s="191">
        <v>103.553</v>
      </c>
      <c r="R455" s="187">
        <v>1</v>
      </c>
      <c r="T455" s="191">
        <v>0.7245914</v>
      </c>
      <c r="V455" s="191">
        <v>3.6782E-3</v>
      </c>
      <c r="X455" s="191">
        <v>0.36647200000000002</v>
      </c>
      <c r="Y455" s="191" t="s">
        <v>776</v>
      </c>
      <c r="Z455" s="191" t="s">
        <v>657</v>
      </c>
      <c r="AA455" s="191" t="s">
        <v>816</v>
      </c>
      <c r="AE455" s="187" t="s">
        <v>815</v>
      </c>
      <c r="AF455" s="187">
        <v>0</v>
      </c>
      <c r="AG455" s="191">
        <v>4115</v>
      </c>
    </row>
    <row r="456" spans="1:33" x14ac:dyDescent="0.2">
      <c r="A456" s="187" t="s">
        <v>363</v>
      </c>
      <c r="B456" s="187">
        <v>77</v>
      </c>
      <c r="C456" s="187" t="s">
        <v>248</v>
      </c>
      <c r="D456" s="187" t="s">
        <v>249</v>
      </c>
      <c r="E456" s="187">
        <v>0.81599999999999995</v>
      </c>
      <c r="F456" s="191" t="s">
        <v>430</v>
      </c>
      <c r="G456" s="187">
        <v>3</v>
      </c>
      <c r="H456" s="191">
        <v>2722</v>
      </c>
      <c r="I456" s="191">
        <v>12.725</v>
      </c>
      <c r="L456" s="187">
        <v>11.766896900000001</v>
      </c>
      <c r="M456" s="187">
        <v>52.156999999999996</v>
      </c>
      <c r="Q456" s="191">
        <v>51.777999999999999</v>
      </c>
      <c r="R456" s="187">
        <v>0</v>
      </c>
      <c r="T456" s="191">
        <v>0.73381169999999996</v>
      </c>
      <c r="V456" s="191">
        <v>3.725E-3</v>
      </c>
      <c r="X456" s="191">
        <v>0.371118</v>
      </c>
      <c r="Y456" s="191" t="s">
        <v>550</v>
      </c>
      <c r="Z456" s="191" t="s">
        <v>541</v>
      </c>
      <c r="AA456" s="191" t="s">
        <v>817</v>
      </c>
      <c r="AE456" s="187" t="s">
        <v>815</v>
      </c>
      <c r="AF456" s="187">
        <v>0</v>
      </c>
      <c r="AG456" s="191">
        <v>1999</v>
      </c>
    </row>
    <row r="457" spans="1:33" x14ac:dyDescent="0.2">
      <c r="A457" s="187" t="s">
        <v>363</v>
      </c>
      <c r="B457" s="187">
        <v>77</v>
      </c>
      <c r="C457" s="187" t="s">
        <v>248</v>
      </c>
      <c r="D457" s="187" t="s">
        <v>249</v>
      </c>
      <c r="E457" s="187">
        <v>0.81599999999999995</v>
      </c>
      <c r="F457" s="191" t="s">
        <v>434</v>
      </c>
      <c r="G457" s="187">
        <v>4</v>
      </c>
      <c r="J457" s="191">
        <v>6180</v>
      </c>
      <c r="K457" s="191">
        <v>-22.998999999999999</v>
      </c>
      <c r="L457" s="187">
        <v>102.23669630000001</v>
      </c>
      <c r="M457" s="187">
        <v>142.31800000000001</v>
      </c>
      <c r="P457" s="191">
        <v>140.125</v>
      </c>
      <c r="R457" s="187">
        <v>0</v>
      </c>
      <c r="S457" s="191">
        <v>1.1462174000000001</v>
      </c>
      <c r="U457" s="191">
        <v>1.09231E-2</v>
      </c>
      <c r="W457" s="191">
        <v>1.0805039999999999</v>
      </c>
      <c r="AB457" s="191" t="s">
        <v>471</v>
      </c>
      <c r="AC457" s="191" t="s">
        <v>518</v>
      </c>
      <c r="AD457" s="191" t="s">
        <v>518</v>
      </c>
      <c r="AE457" s="187" t="s">
        <v>815</v>
      </c>
      <c r="AF457" s="187">
        <v>78</v>
      </c>
    </row>
    <row r="458" spans="1:33" x14ac:dyDescent="0.2">
      <c r="A458" s="187" t="s">
        <v>363</v>
      </c>
      <c r="B458" s="187">
        <v>77</v>
      </c>
      <c r="C458" s="187" t="s">
        <v>248</v>
      </c>
      <c r="D458" s="187" t="s">
        <v>249</v>
      </c>
      <c r="E458" s="187">
        <v>0.81599999999999995</v>
      </c>
      <c r="G458" s="187">
        <v>5</v>
      </c>
      <c r="J458" s="191">
        <v>5345</v>
      </c>
      <c r="K458" s="191">
        <v>-39.799999999999997</v>
      </c>
      <c r="L458" s="187">
        <v>77.940935899999999</v>
      </c>
      <c r="M458" s="187">
        <v>99.915000000000006</v>
      </c>
      <c r="P458" s="191">
        <v>98.409000000000006</v>
      </c>
      <c r="R458" s="187">
        <v>1</v>
      </c>
      <c r="S458" s="191">
        <v>1.1264714</v>
      </c>
      <c r="U458" s="191">
        <v>1.07352E-2</v>
      </c>
      <c r="W458" s="191">
        <v>1.0621210000000001</v>
      </c>
      <c r="AB458" s="191" t="s">
        <v>525</v>
      </c>
      <c r="AC458" s="191" t="s">
        <v>536</v>
      </c>
      <c r="AD458" s="191" t="s">
        <v>536</v>
      </c>
      <c r="AE458" s="187" t="s">
        <v>815</v>
      </c>
      <c r="AF458" s="187">
        <v>78</v>
      </c>
    </row>
    <row r="459" spans="1:33" x14ac:dyDescent="0.2">
      <c r="A459" s="187" t="s">
        <v>363</v>
      </c>
      <c r="B459" s="187">
        <v>77</v>
      </c>
      <c r="C459" s="187" t="s">
        <v>248</v>
      </c>
      <c r="D459" s="187" t="s">
        <v>249</v>
      </c>
      <c r="E459" s="187">
        <v>0.81599999999999995</v>
      </c>
      <c r="G459" s="187">
        <v>6</v>
      </c>
      <c r="J459" s="191">
        <v>5339</v>
      </c>
      <c r="K459" s="191">
        <v>-40.008000000000003</v>
      </c>
      <c r="L459" s="187">
        <v>78.004538699999998</v>
      </c>
      <c r="M459" s="187">
        <v>100.01600000000001</v>
      </c>
      <c r="P459" s="191">
        <v>98.507999999999996</v>
      </c>
      <c r="R459" s="187">
        <v>0</v>
      </c>
      <c r="S459" s="191">
        <v>1.1262364</v>
      </c>
      <c r="U459" s="191">
        <v>1.07329E-2</v>
      </c>
      <c r="W459" s="191">
        <v>1.061893</v>
      </c>
      <c r="AB459" s="191" t="s">
        <v>485</v>
      </c>
      <c r="AC459" s="191" t="s">
        <v>459</v>
      </c>
      <c r="AD459" s="191" t="s">
        <v>560</v>
      </c>
      <c r="AE459" s="187" t="s">
        <v>815</v>
      </c>
      <c r="AF459" s="187">
        <v>78</v>
      </c>
    </row>
    <row r="460" spans="1:33" x14ac:dyDescent="0.2">
      <c r="A460" s="187" t="s">
        <v>363</v>
      </c>
      <c r="B460" s="187">
        <v>78</v>
      </c>
      <c r="C460" s="187" t="s">
        <v>250</v>
      </c>
      <c r="D460" s="187" t="s">
        <v>251</v>
      </c>
      <c r="E460" s="187">
        <v>0.84799999999999998</v>
      </c>
      <c r="G460" s="187">
        <v>1</v>
      </c>
      <c r="H460" s="191">
        <v>5665</v>
      </c>
      <c r="I460" s="191">
        <v>0.10100000000000001</v>
      </c>
      <c r="L460" s="187">
        <v>22.4126738</v>
      </c>
      <c r="M460" s="187">
        <v>104.33</v>
      </c>
      <c r="Q460" s="191">
        <v>103.57899999999999</v>
      </c>
      <c r="R460" s="187">
        <v>0</v>
      </c>
      <c r="T460" s="191">
        <v>0.72466810000000004</v>
      </c>
      <c r="V460" s="191">
        <v>3.6786000000000002E-3</v>
      </c>
      <c r="X460" s="191">
        <v>0.36650899999999997</v>
      </c>
      <c r="Y460" s="191" t="s">
        <v>540</v>
      </c>
      <c r="Z460" s="191" t="s">
        <v>567</v>
      </c>
      <c r="AA460" s="191" t="s">
        <v>818</v>
      </c>
      <c r="AE460" s="187" t="s">
        <v>819</v>
      </c>
      <c r="AF460" s="187">
        <v>0</v>
      </c>
      <c r="AG460" s="191">
        <v>4104</v>
      </c>
    </row>
    <row r="461" spans="1:33" x14ac:dyDescent="0.2">
      <c r="A461" s="187" t="s">
        <v>363</v>
      </c>
      <c r="B461" s="187">
        <v>78</v>
      </c>
      <c r="C461" s="187" t="s">
        <v>250</v>
      </c>
      <c r="D461" s="187" t="s">
        <v>251</v>
      </c>
      <c r="E461" s="187">
        <v>0.84799999999999998</v>
      </c>
      <c r="G461" s="187">
        <v>2</v>
      </c>
      <c r="H461" s="191">
        <v>5682</v>
      </c>
      <c r="I461" s="191">
        <v>0</v>
      </c>
      <c r="L461" s="187">
        <v>22.3991091</v>
      </c>
      <c r="M461" s="187">
        <v>104.265</v>
      </c>
      <c r="Q461" s="191">
        <v>103.515</v>
      </c>
      <c r="R461" s="187">
        <v>1</v>
      </c>
      <c r="T461" s="191">
        <v>0.72459499999999999</v>
      </c>
      <c r="V461" s="191">
        <v>3.6782E-3</v>
      </c>
      <c r="X461" s="191">
        <v>0.36647200000000002</v>
      </c>
      <c r="Y461" s="191" t="s">
        <v>776</v>
      </c>
      <c r="Z461" s="191" t="s">
        <v>657</v>
      </c>
      <c r="AA461" s="191" t="s">
        <v>820</v>
      </c>
      <c r="AE461" s="187" t="s">
        <v>819</v>
      </c>
      <c r="AF461" s="187">
        <v>0</v>
      </c>
      <c r="AG461" s="191">
        <v>4117</v>
      </c>
    </row>
    <row r="462" spans="1:33" x14ac:dyDescent="0.2">
      <c r="A462" s="187" t="s">
        <v>363</v>
      </c>
      <c r="B462" s="187">
        <v>78</v>
      </c>
      <c r="C462" s="187" t="s">
        <v>250</v>
      </c>
      <c r="D462" s="187" t="s">
        <v>251</v>
      </c>
      <c r="E462" s="187">
        <v>0.84799999999999998</v>
      </c>
      <c r="F462" s="191" t="s">
        <v>430</v>
      </c>
      <c r="G462" s="187">
        <v>3</v>
      </c>
      <c r="H462" s="191">
        <v>3235</v>
      </c>
      <c r="I462" s="191">
        <v>13.786</v>
      </c>
      <c r="L462" s="187">
        <v>13.4408941</v>
      </c>
      <c r="M462" s="187">
        <v>62.036999999999999</v>
      </c>
      <c r="Q462" s="191">
        <v>61.584000000000003</v>
      </c>
      <c r="R462" s="187">
        <v>0</v>
      </c>
      <c r="T462" s="191">
        <v>0.73458429999999997</v>
      </c>
      <c r="V462" s="191">
        <v>3.7288999999999998E-3</v>
      </c>
      <c r="X462" s="191">
        <v>0.371506</v>
      </c>
      <c r="Y462" s="191" t="s">
        <v>550</v>
      </c>
      <c r="Z462" s="191" t="s">
        <v>541</v>
      </c>
      <c r="AA462" s="191" t="s">
        <v>599</v>
      </c>
      <c r="AE462" s="187" t="s">
        <v>819</v>
      </c>
      <c r="AF462" s="187">
        <v>0</v>
      </c>
      <c r="AG462" s="191">
        <v>2378</v>
      </c>
    </row>
    <row r="463" spans="1:33" x14ac:dyDescent="0.2">
      <c r="A463" s="187" t="s">
        <v>363</v>
      </c>
      <c r="B463" s="187">
        <v>78</v>
      </c>
      <c r="C463" s="187" t="s">
        <v>250</v>
      </c>
      <c r="D463" s="187" t="s">
        <v>251</v>
      </c>
      <c r="E463" s="187">
        <v>0.84799999999999998</v>
      </c>
      <c r="F463" s="191" t="s">
        <v>434</v>
      </c>
      <c r="G463" s="187">
        <v>4</v>
      </c>
      <c r="J463" s="191">
        <v>5941</v>
      </c>
      <c r="K463" s="191">
        <v>-22.451000000000001</v>
      </c>
      <c r="L463" s="187">
        <v>95.406020699999999</v>
      </c>
      <c r="M463" s="187">
        <v>136.376</v>
      </c>
      <c r="P463" s="191">
        <v>134.274</v>
      </c>
      <c r="R463" s="187">
        <v>0</v>
      </c>
      <c r="S463" s="191">
        <v>1.1468133</v>
      </c>
      <c r="U463" s="191">
        <v>1.09292E-2</v>
      </c>
      <c r="W463" s="191">
        <v>1.0811040000000001</v>
      </c>
      <c r="AB463" s="191" t="s">
        <v>471</v>
      </c>
      <c r="AC463" s="191" t="s">
        <v>518</v>
      </c>
      <c r="AD463" s="191" t="s">
        <v>518</v>
      </c>
      <c r="AE463" s="187" t="s">
        <v>819</v>
      </c>
      <c r="AF463" s="187">
        <v>78</v>
      </c>
    </row>
    <row r="464" spans="1:33" x14ac:dyDescent="0.2">
      <c r="A464" s="187" t="s">
        <v>363</v>
      </c>
      <c r="B464" s="187">
        <v>78</v>
      </c>
      <c r="C464" s="187" t="s">
        <v>250</v>
      </c>
      <c r="D464" s="187" t="s">
        <v>251</v>
      </c>
      <c r="E464" s="187">
        <v>0.84799999999999998</v>
      </c>
      <c r="G464" s="187">
        <v>5</v>
      </c>
      <c r="J464" s="191">
        <v>5343</v>
      </c>
      <c r="K464" s="191">
        <v>-39.799999999999997</v>
      </c>
      <c r="L464" s="187">
        <v>75.048047800000006</v>
      </c>
      <c r="M464" s="187">
        <v>99.994</v>
      </c>
      <c r="P464" s="191">
        <v>98.486999999999995</v>
      </c>
      <c r="R464" s="187">
        <v>1</v>
      </c>
      <c r="S464" s="191">
        <v>1.1264558</v>
      </c>
      <c r="U464" s="191">
        <v>1.07352E-2</v>
      </c>
      <c r="W464" s="191">
        <v>1.0621210000000001</v>
      </c>
      <c r="AB464" s="191" t="s">
        <v>525</v>
      </c>
      <c r="AC464" s="191" t="s">
        <v>473</v>
      </c>
      <c r="AD464" s="191" t="s">
        <v>536</v>
      </c>
      <c r="AE464" s="187" t="s">
        <v>819</v>
      </c>
      <c r="AF464" s="187">
        <v>78</v>
      </c>
    </row>
    <row r="465" spans="1:33" x14ac:dyDescent="0.2">
      <c r="A465" s="187" t="s">
        <v>363</v>
      </c>
      <c r="B465" s="187">
        <v>78</v>
      </c>
      <c r="C465" s="187" t="s">
        <v>250</v>
      </c>
      <c r="D465" s="187" t="s">
        <v>251</v>
      </c>
      <c r="E465" s="187">
        <v>0.84799999999999998</v>
      </c>
      <c r="G465" s="187">
        <v>6</v>
      </c>
      <c r="J465" s="191">
        <v>5338</v>
      </c>
      <c r="K465" s="191">
        <v>-40.006999999999998</v>
      </c>
      <c r="L465" s="187">
        <v>75.121248899999998</v>
      </c>
      <c r="M465" s="187">
        <v>100.114</v>
      </c>
      <c r="P465" s="191">
        <v>98.605000000000004</v>
      </c>
      <c r="R465" s="187">
        <v>0</v>
      </c>
      <c r="S465" s="191">
        <v>1.1262231</v>
      </c>
      <c r="U465" s="191">
        <v>1.07329E-2</v>
      </c>
      <c r="W465" s="191">
        <v>1.061895</v>
      </c>
      <c r="AB465" s="191" t="s">
        <v>485</v>
      </c>
      <c r="AC465" s="191" t="s">
        <v>459</v>
      </c>
      <c r="AD465" s="191" t="s">
        <v>511</v>
      </c>
      <c r="AE465" s="187" t="s">
        <v>819</v>
      </c>
      <c r="AF465" s="187">
        <v>78</v>
      </c>
    </row>
    <row r="466" spans="1:33" x14ac:dyDescent="0.2">
      <c r="A466" s="187" t="s">
        <v>363</v>
      </c>
      <c r="B466" s="187">
        <v>79</v>
      </c>
      <c r="C466" s="187" t="s">
        <v>252</v>
      </c>
      <c r="D466" s="187" t="s">
        <v>253</v>
      </c>
      <c r="E466" s="187">
        <v>0.85</v>
      </c>
      <c r="G466" s="187">
        <v>1</v>
      </c>
      <c r="H466" s="191">
        <v>5677</v>
      </c>
      <c r="I466" s="191">
        <v>9.4E-2</v>
      </c>
      <c r="L466" s="187">
        <v>22.334376800000001</v>
      </c>
      <c r="M466" s="187">
        <v>104.208</v>
      </c>
      <c r="Q466" s="191">
        <v>103.458</v>
      </c>
      <c r="R466" s="187">
        <v>0</v>
      </c>
      <c r="T466" s="191">
        <v>0.7246745</v>
      </c>
      <c r="V466" s="191">
        <v>3.6784999999999999E-3</v>
      </c>
      <c r="X466" s="191">
        <v>0.366506</v>
      </c>
      <c r="Y466" s="191" t="s">
        <v>540</v>
      </c>
      <c r="Z466" s="191" t="s">
        <v>558</v>
      </c>
      <c r="AA466" s="191" t="s">
        <v>636</v>
      </c>
      <c r="AE466" s="187" t="s">
        <v>821</v>
      </c>
      <c r="AF466" s="187">
        <v>0</v>
      </c>
      <c r="AG466" s="191">
        <v>4113</v>
      </c>
    </row>
    <row r="467" spans="1:33" x14ac:dyDescent="0.2">
      <c r="A467" s="187" t="s">
        <v>363</v>
      </c>
      <c r="B467" s="187">
        <v>79</v>
      </c>
      <c r="C467" s="187" t="s">
        <v>252</v>
      </c>
      <c r="D467" s="187" t="s">
        <v>253</v>
      </c>
      <c r="E467" s="187">
        <v>0.85</v>
      </c>
      <c r="G467" s="187">
        <v>2</v>
      </c>
      <c r="H467" s="191">
        <v>5685</v>
      </c>
      <c r="I467" s="191">
        <v>0</v>
      </c>
      <c r="L467" s="187">
        <v>22.364779899999998</v>
      </c>
      <c r="M467" s="187">
        <v>104.35299999999999</v>
      </c>
      <c r="Q467" s="191">
        <v>103.602</v>
      </c>
      <c r="R467" s="187">
        <v>1</v>
      </c>
      <c r="T467" s="191">
        <v>0.72460670000000005</v>
      </c>
      <c r="V467" s="191">
        <v>3.6782E-3</v>
      </c>
      <c r="X467" s="191">
        <v>0.36647200000000002</v>
      </c>
      <c r="Y467" s="191" t="s">
        <v>776</v>
      </c>
      <c r="Z467" s="191" t="s">
        <v>657</v>
      </c>
      <c r="AA467" s="191" t="s">
        <v>822</v>
      </c>
      <c r="AE467" s="187" t="s">
        <v>821</v>
      </c>
      <c r="AF467" s="187">
        <v>0</v>
      </c>
      <c r="AG467" s="191">
        <v>4119</v>
      </c>
    </row>
    <row r="468" spans="1:33" x14ac:dyDescent="0.2">
      <c r="A468" s="187" t="s">
        <v>363</v>
      </c>
      <c r="B468" s="187">
        <v>79</v>
      </c>
      <c r="C468" s="187" t="s">
        <v>252</v>
      </c>
      <c r="D468" s="187" t="s">
        <v>253</v>
      </c>
      <c r="E468" s="187">
        <v>0.85</v>
      </c>
      <c r="F468" s="191" t="s">
        <v>430</v>
      </c>
      <c r="G468" s="187">
        <v>3</v>
      </c>
      <c r="H468" s="191">
        <v>3035</v>
      </c>
      <c r="I468" s="191">
        <v>12.685</v>
      </c>
      <c r="L468" s="187">
        <v>12.563347500000001</v>
      </c>
      <c r="M468" s="187">
        <v>58.076999999999998</v>
      </c>
      <c r="Q468" s="191">
        <v>57.654000000000003</v>
      </c>
      <c r="R468" s="187">
        <v>0</v>
      </c>
      <c r="T468" s="191">
        <v>0.73379850000000002</v>
      </c>
      <c r="V468" s="191">
        <v>3.7249000000000002E-3</v>
      </c>
      <c r="X468" s="191">
        <v>0.37110399999999999</v>
      </c>
      <c r="Y468" s="191" t="s">
        <v>550</v>
      </c>
      <c r="Z468" s="191" t="s">
        <v>541</v>
      </c>
      <c r="AA468" s="191" t="s">
        <v>823</v>
      </c>
      <c r="AE468" s="187" t="s">
        <v>821</v>
      </c>
      <c r="AF468" s="187">
        <v>0</v>
      </c>
      <c r="AG468" s="191">
        <v>2229</v>
      </c>
    </row>
    <row r="469" spans="1:33" x14ac:dyDescent="0.2">
      <c r="A469" s="187" t="s">
        <v>363</v>
      </c>
      <c r="B469" s="187">
        <v>79</v>
      </c>
      <c r="C469" s="187" t="s">
        <v>252</v>
      </c>
      <c r="D469" s="187" t="s">
        <v>253</v>
      </c>
      <c r="E469" s="187">
        <v>0.85</v>
      </c>
      <c r="F469" s="191" t="s">
        <v>434</v>
      </c>
      <c r="G469" s="187">
        <v>4</v>
      </c>
      <c r="J469" s="191">
        <v>6367</v>
      </c>
      <c r="K469" s="191">
        <v>-22.716000000000001</v>
      </c>
      <c r="L469" s="187">
        <v>100.37282620000001</v>
      </c>
      <c r="M469" s="187">
        <v>146.91200000000001</v>
      </c>
      <c r="P469" s="191">
        <v>144.648</v>
      </c>
      <c r="R469" s="187">
        <v>0</v>
      </c>
      <c r="S469" s="191">
        <v>1.1464882000000001</v>
      </c>
      <c r="U469" s="191">
        <v>1.09262E-2</v>
      </c>
      <c r="W469" s="191">
        <v>1.080813</v>
      </c>
      <c r="AB469" s="191" t="s">
        <v>471</v>
      </c>
      <c r="AC469" s="191" t="s">
        <v>518</v>
      </c>
      <c r="AD469" s="191" t="s">
        <v>471</v>
      </c>
      <c r="AE469" s="187" t="s">
        <v>821</v>
      </c>
      <c r="AF469" s="187">
        <v>78</v>
      </c>
    </row>
    <row r="470" spans="1:33" x14ac:dyDescent="0.2">
      <c r="A470" s="187" t="s">
        <v>363</v>
      </c>
      <c r="B470" s="187">
        <v>79</v>
      </c>
      <c r="C470" s="187" t="s">
        <v>252</v>
      </c>
      <c r="D470" s="187" t="s">
        <v>253</v>
      </c>
      <c r="E470" s="187">
        <v>0.85</v>
      </c>
      <c r="G470" s="187">
        <v>5</v>
      </c>
      <c r="J470" s="191">
        <v>5353</v>
      </c>
      <c r="K470" s="191">
        <v>-39.799999999999997</v>
      </c>
      <c r="L470" s="187">
        <v>74.8274282</v>
      </c>
      <c r="M470" s="187">
        <v>99.921999999999997</v>
      </c>
      <c r="P470" s="191">
        <v>98.415999999999997</v>
      </c>
      <c r="R470" s="187">
        <v>1</v>
      </c>
      <c r="S470" s="191">
        <v>1.1264345</v>
      </c>
      <c r="U470" s="191">
        <v>1.07352E-2</v>
      </c>
      <c r="W470" s="191">
        <v>1.0621210000000001</v>
      </c>
      <c r="AB470" s="191" t="s">
        <v>484</v>
      </c>
      <c r="AC470" s="191" t="s">
        <v>536</v>
      </c>
      <c r="AD470" s="191" t="s">
        <v>743</v>
      </c>
      <c r="AE470" s="187" t="s">
        <v>821</v>
      </c>
      <c r="AF470" s="187">
        <v>78</v>
      </c>
    </row>
    <row r="471" spans="1:33" x14ac:dyDescent="0.2">
      <c r="A471" s="187" t="s">
        <v>363</v>
      </c>
      <c r="B471" s="187">
        <v>79</v>
      </c>
      <c r="C471" s="187" t="s">
        <v>252</v>
      </c>
      <c r="D471" s="187" t="s">
        <v>253</v>
      </c>
      <c r="E471" s="187">
        <v>0.85</v>
      </c>
      <c r="G471" s="187">
        <v>6</v>
      </c>
      <c r="J471" s="191">
        <v>5336</v>
      </c>
      <c r="K471" s="191">
        <v>-40</v>
      </c>
      <c r="L471" s="187">
        <v>74.894315700000007</v>
      </c>
      <c r="M471" s="187">
        <v>100.032</v>
      </c>
      <c r="P471" s="191">
        <v>98.524000000000001</v>
      </c>
      <c r="R471" s="187">
        <v>0</v>
      </c>
      <c r="S471" s="191">
        <v>1.1262082</v>
      </c>
      <c r="U471" s="191">
        <v>1.0732999999999999E-2</v>
      </c>
      <c r="W471" s="191">
        <v>1.0619019999999999</v>
      </c>
      <c r="AB471" s="191" t="s">
        <v>440</v>
      </c>
      <c r="AC471" s="191" t="s">
        <v>459</v>
      </c>
      <c r="AD471" s="191" t="s">
        <v>560</v>
      </c>
      <c r="AE471" s="187" t="s">
        <v>821</v>
      </c>
      <c r="AF471" s="187">
        <v>78</v>
      </c>
    </row>
    <row r="472" spans="1:33" x14ac:dyDescent="0.2">
      <c r="A472" s="187" t="s">
        <v>363</v>
      </c>
      <c r="B472" s="187">
        <v>80</v>
      </c>
      <c r="C472" s="187" t="s">
        <v>254</v>
      </c>
      <c r="D472" s="187" t="s">
        <v>255</v>
      </c>
      <c r="E472" s="187">
        <v>0.81899999999999995</v>
      </c>
      <c r="G472" s="187">
        <v>1</v>
      </c>
      <c r="H472" s="191">
        <v>5670</v>
      </c>
      <c r="I472" s="191">
        <v>0.1</v>
      </c>
      <c r="L472" s="187">
        <v>23.1580546</v>
      </c>
      <c r="M472" s="187">
        <v>104.108</v>
      </c>
      <c r="Q472" s="191">
        <v>103.35899999999999</v>
      </c>
      <c r="R472" s="187">
        <v>0</v>
      </c>
      <c r="T472" s="191">
        <v>0.72467440000000005</v>
      </c>
      <c r="V472" s="191">
        <v>3.6786000000000002E-3</v>
      </c>
      <c r="X472" s="191">
        <v>0.36650899999999997</v>
      </c>
      <c r="Y472" s="191" t="s">
        <v>540</v>
      </c>
      <c r="Z472" s="191" t="s">
        <v>558</v>
      </c>
      <c r="AA472" s="191" t="s">
        <v>824</v>
      </c>
      <c r="AE472" s="187" t="s">
        <v>825</v>
      </c>
      <c r="AF472" s="187">
        <v>0</v>
      </c>
      <c r="AG472" s="191">
        <v>4108</v>
      </c>
    </row>
    <row r="473" spans="1:33" x14ac:dyDescent="0.2">
      <c r="A473" s="187" t="s">
        <v>363</v>
      </c>
      <c r="B473" s="187">
        <v>80</v>
      </c>
      <c r="C473" s="187" t="s">
        <v>254</v>
      </c>
      <c r="D473" s="187" t="s">
        <v>255</v>
      </c>
      <c r="E473" s="187">
        <v>0.81899999999999995</v>
      </c>
      <c r="G473" s="187">
        <v>2</v>
      </c>
      <c r="H473" s="191">
        <v>5683</v>
      </c>
      <c r="I473" s="191">
        <v>0</v>
      </c>
      <c r="L473" s="187">
        <v>23.1974248</v>
      </c>
      <c r="M473" s="187">
        <v>104.289</v>
      </c>
      <c r="Q473" s="191">
        <v>103.539</v>
      </c>
      <c r="R473" s="187">
        <v>1</v>
      </c>
      <c r="T473" s="191">
        <v>0.72460179999999996</v>
      </c>
      <c r="V473" s="191">
        <v>3.6782E-3</v>
      </c>
      <c r="X473" s="191">
        <v>0.36647200000000002</v>
      </c>
      <c r="Y473" s="191" t="s">
        <v>776</v>
      </c>
      <c r="Z473" s="191" t="s">
        <v>657</v>
      </c>
      <c r="AA473" s="191" t="s">
        <v>826</v>
      </c>
      <c r="AE473" s="187" t="s">
        <v>825</v>
      </c>
      <c r="AF473" s="187">
        <v>0</v>
      </c>
      <c r="AG473" s="191">
        <v>4118</v>
      </c>
    </row>
    <row r="474" spans="1:33" x14ac:dyDescent="0.2">
      <c r="A474" s="187" t="s">
        <v>363</v>
      </c>
      <c r="B474" s="187">
        <v>80</v>
      </c>
      <c r="C474" s="187" t="s">
        <v>254</v>
      </c>
      <c r="D474" s="187" t="s">
        <v>255</v>
      </c>
      <c r="E474" s="187">
        <v>0.81899999999999995</v>
      </c>
      <c r="F474" s="191" t="s">
        <v>430</v>
      </c>
      <c r="G474" s="187">
        <v>3</v>
      </c>
      <c r="H474" s="191">
        <v>3497</v>
      </c>
      <c r="I474" s="191">
        <v>13.401</v>
      </c>
      <c r="L474" s="187">
        <v>15.012970599999999</v>
      </c>
      <c r="M474" s="187">
        <v>66.989000000000004</v>
      </c>
      <c r="Q474" s="191">
        <v>66.501000000000005</v>
      </c>
      <c r="R474" s="187">
        <v>0</v>
      </c>
      <c r="T474" s="191">
        <v>0.73431239999999998</v>
      </c>
      <c r="V474" s="191">
        <v>3.7274999999999999E-3</v>
      </c>
      <c r="X474" s="191">
        <v>0.371365</v>
      </c>
      <c r="Y474" s="191" t="s">
        <v>550</v>
      </c>
      <c r="Z474" s="191" t="s">
        <v>541</v>
      </c>
      <c r="AA474" s="191" t="s">
        <v>827</v>
      </c>
      <c r="AE474" s="187" t="s">
        <v>825</v>
      </c>
      <c r="AF474" s="187">
        <v>0</v>
      </c>
      <c r="AG474" s="191">
        <v>2570</v>
      </c>
    </row>
    <row r="475" spans="1:33" x14ac:dyDescent="0.2">
      <c r="A475" s="187" t="s">
        <v>363</v>
      </c>
      <c r="B475" s="187">
        <v>80</v>
      </c>
      <c r="C475" s="187" t="s">
        <v>254</v>
      </c>
      <c r="D475" s="187" t="s">
        <v>255</v>
      </c>
      <c r="E475" s="187">
        <v>0.81899999999999995</v>
      </c>
      <c r="F475" s="191" t="s">
        <v>434</v>
      </c>
      <c r="G475" s="187">
        <v>4</v>
      </c>
      <c r="J475" s="191">
        <v>6055</v>
      </c>
      <c r="K475" s="191">
        <v>-21.850999999999999</v>
      </c>
      <c r="L475" s="187">
        <v>100.28469200000001</v>
      </c>
      <c r="M475" s="187">
        <v>139.24799999999999</v>
      </c>
      <c r="P475" s="191">
        <v>137.101</v>
      </c>
      <c r="R475" s="187">
        <v>0</v>
      </c>
      <c r="S475" s="191">
        <v>1.1474462000000001</v>
      </c>
      <c r="U475" s="191">
        <v>1.09359E-2</v>
      </c>
      <c r="W475" s="191">
        <v>1.081761</v>
      </c>
      <c r="AB475" s="191" t="s">
        <v>471</v>
      </c>
      <c r="AC475" s="191" t="s">
        <v>518</v>
      </c>
      <c r="AD475" s="191" t="s">
        <v>518</v>
      </c>
      <c r="AE475" s="187" t="s">
        <v>825</v>
      </c>
      <c r="AF475" s="187">
        <v>78</v>
      </c>
    </row>
    <row r="476" spans="1:33" x14ac:dyDescent="0.2">
      <c r="A476" s="187" t="s">
        <v>363</v>
      </c>
      <c r="B476" s="187">
        <v>80</v>
      </c>
      <c r="C476" s="187" t="s">
        <v>254</v>
      </c>
      <c r="D476" s="187" t="s">
        <v>255</v>
      </c>
      <c r="E476" s="187">
        <v>0.81899999999999995</v>
      </c>
      <c r="G476" s="187">
        <v>5</v>
      </c>
      <c r="J476" s="191">
        <v>5345</v>
      </c>
      <c r="K476" s="191">
        <v>-39.799999999999997</v>
      </c>
      <c r="L476" s="187">
        <v>77.674404699999997</v>
      </c>
      <c r="M476" s="187">
        <v>99.944999999999993</v>
      </c>
      <c r="P476" s="191">
        <v>98.438000000000002</v>
      </c>
      <c r="R476" s="187">
        <v>1</v>
      </c>
      <c r="S476" s="191">
        <v>1.1264384000000001</v>
      </c>
      <c r="U476" s="191">
        <v>1.07352E-2</v>
      </c>
      <c r="W476" s="191">
        <v>1.0621210000000001</v>
      </c>
      <c r="AB476" s="191" t="s">
        <v>525</v>
      </c>
      <c r="AC476" s="191" t="s">
        <v>536</v>
      </c>
      <c r="AD476" s="191" t="s">
        <v>536</v>
      </c>
      <c r="AE476" s="187" t="s">
        <v>825</v>
      </c>
      <c r="AF476" s="187">
        <v>78</v>
      </c>
    </row>
    <row r="477" spans="1:33" x14ac:dyDescent="0.2">
      <c r="A477" s="187" t="s">
        <v>363</v>
      </c>
      <c r="B477" s="187">
        <v>80</v>
      </c>
      <c r="C477" s="187" t="s">
        <v>254</v>
      </c>
      <c r="D477" s="187" t="s">
        <v>255</v>
      </c>
      <c r="E477" s="187">
        <v>0.81899999999999995</v>
      </c>
      <c r="G477" s="187">
        <v>6</v>
      </c>
      <c r="J477" s="191">
        <v>5335</v>
      </c>
      <c r="K477" s="191">
        <v>-40.006</v>
      </c>
      <c r="L477" s="187">
        <v>77.766662100000005</v>
      </c>
      <c r="M477" s="187">
        <v>100.09099999999999</v>
      </c>
      <c r="P477" s="191">
        <v>98.582999999999998</v>
      </c>
      <c r="R477" s="187">
        <v>0</v>
      </c>
      <c r="S477" s="191">
        <v>1.1262059</v>
      </c>
      <c r="U477" s="191">
        <v>1.07329E-2</v>
      </c>
      <c r="W477" s="191">
        <v>1.061895</v>
      </c>
      <c r="AB477" s="191" t="s">
        <v>485</v>
      </c>
      <c r="AC477" s="191" t="s">
        <v>459</v>
      </c>
      <c r="AD477" s="191" t="s">
        <v>560</v>
      </c>
      <c r="AE477" s="187" t="s">
        <v>825</v>
      </c>
      <c r="AF477" s="187">
        <v>78</v>
      </c>
    </row>
    <row r="478" spans="1:33" x14ac:dyDescent="0.2">
      <c r="A478" s="187" t="s">
        <v>363</v>
      </c>
      <c r="B478" s="187">
        <v>81</v>
      </c>
      <c r="C478" s="187" t="s">
        <v>256</v>
      </c>
      <c r="D478" s="187" t="s">
        <v>257</v>
      </c>
      <c r="E478" s="187">
        <v>0.82699999999999996</v>
      </c>
      <c r="G478" s="187">
        <v>1</v>
      </c>
      <c r="H478" s="191">
        <v>5677</v>
      </c>
      <c r="I478" s="191">
        <v>0.104</v>
      </c>
      <c r="L478" s="187">
        <v>22.9448063</v>
      </c>
      <c r="M478" s="187">
        <v>104.158</v>
      </c>
      <c r="Q478" s="191">
        <v>103.40900000000001</v>
      </c>
      <c r="R478" s="187">
        <v>0</v>
      </c>
      <c r="T478" s="191">
        <v>0.72466419999999998</v>
      </c>
      <c r="V478" s="191">
        <v>3.6786000000000002E-3</v>
      </c>
      <c r="X478" s="191">
        <v>0.36651</v>
      </c>
      <c r="Y478" s="191" t="s">
        <v>540</v>
      </c>
      <c r="Z478" s="191" t="s">
        <v>567</v>
      </c>
      <c r="AA478" s="191" t="s">
        <v>828</v>
      </c>
      <c r="AE478" s="187" t="s">
        <v>829</v>
      </c>
      <c r="AF478" s="187">
        <v>0</v>
      </c>
      <c r="AG478" s="191">
        <v>4114</v>
      </c>
    </row>
    <row r="479" spans="1:33" x14ac:dyDescent="0.2">
      <c r="A479" s="187" t="s">
        <v>363</v>
      </c>
      <c r="B479" s="187">
        <v>81</v>
      </c>
      <c r="C479" s="187" t="s">
        <v>256</v>
      </c>
      <c r="D479" s="187" t="s">
        <v>257</v>
      </c>
      <c r="E479" s="187">
        <v>0.82699999999999996</v>
      </c>
      <c r="G479" s="187">
        <v>2</v>
      </c>
      <c r="H479" s="191">
        <v>5680</v>
      </c>
      <c r="I479" s="191">
        <v>0</v>
      </c>
      <c r="L479" s="187">
        <v>22.9796294</v>
      </c>
      <c r="M479" s="187">
        <v>104.32</v>
      </c>
      <c r="Q479" s="191">
        <v>103.569</v>
      </c>
      <c r="R479" s="187">
        <v>1</v>
      </c>
      <c r="T479" s="191">
        <v>0.72458889999999998</v>
      </c>
      <c r="V479" s="191">
        <v>3.6782E-3</v>
      </c>
      <c r="X479" s="191">
        <v>0.36647200000000002</v>
      </c>
      <c r="Y479" s="191" t="s">
        <v>776</v>
      </c>
      <c r="Z479" s="191" t="s">
        <v>657</v>
      </c>
      <c r="AA479" s="191" t="s">
        <v>830</v>
      </c>
      <c r="AE479" s="187" t="s">
        <v>829</v>
      </c>
      <c r="AF479" s="187">
        <v>0</v>
      </c>
      <c r="AG479" s="191">
        <v>4115</v>
      </c>
    </row>
    <row r="480" spans="1:33" x14ac:dyDescent="0.2">
      <c r="A480" s="187" t="s">
        <v>363</v>
      </c>
      <c r="B480" s="187">
        <v>81</v>
      </c>
      <c r="C480" s="187" t="s">
        <v>256</v>
      </c>
      <c r="D480" s="187" t="s">
        <v>257</v>
      </c>
      <c r="E480" s="187">
        <v>0.82699999999999996</v>
      </c>
      <c r="F480" s="191" t="s">
        <v>430</v>
      </c>
      <c r="G480" s="187">
        <v>3</v>
      </c>
      <c r="H480" s="191">
        <v>3274</v>
      </c>
      <c r="I480" s="191">
        <v>13.718</v>
      </c>
      <c r="L480" s="187">
        <v>13.9511349</v>
      </c>
      <c r="M480" s="187">
        <v>62.807000000000002</v>
      </c>
      <c r="Q480" s="191">
        <v>62.348999999999997</v>
      </c>
      <c r="R480" s="187">
        <v>0</v>
      </c>
      <c r="T480" s="191">
        <v>0.73452890000000004</v>
      </c>
      <c r="V480" s="191">
        <v>3.7287000000000002E-3</v>
      </c>
      <c r="X480" s="191">
        <v>0.37148100000000001</v>
      </c>
      <c r="Y480" s="191" t="s">
        <v>634</v>
      </c>
      <c r="Z480" s="191" t="s">
        <v>541</v>
      </c>
      <c r="AA480" s="191" t="s">
        <v>831</v>
      </c>
      <c r="AE480" s="187" t="s">
        <v>829</v>
      </c>
      <c r="AF480" s="187">
        <v>0</v>
      </c>
      <c r="AG480" s="191">
        <v>2406</v>
      </c>
    </row>
    <row r="481" spans="1:33" x14ac:dyDescent="0.2">
      <c r="A481" s="187" t="s">
        <v>363</v>
      </c>
      <c r="B481" s="187">
        <v>81</v>
      </c>
      <c r="C481" s="187" t="s">
        <v>256</v>
      </c>
      <c r="D481" s="187" t="s">
        <v>257</v>
      </c>
      <c r="E481" s="187">
        <v>0.82699999999999996</v>
      </c>
      <c r="F481" s="191" t="s">
        <v>434</v>
      </c>
      <c r="G481" s="187">
        <v>4</v>
      </c>
      <c r="J481" s="191">
        <v>5876</v>
      </c>
      <c r="K481" s="191">
        <v>-21.454000000000001</v>
      </c>
      <c r="L481" s="187">
        <v>97.131840600000004</v>
      </c>
      <c r="M481" s="187">
        <v>135.04499999999999</v>
      </c>
      <c r="P481" s="191">
        <v>132.96199999999999</v>
      </c>
      <c r="R481" s="187">
        <v>0</v>
      </c>
      <c r="S481" s="191">
        <v>1.147899</v>
      </c>
      <c r="U481" s="191">
        <v>1.09403E-2</v>
      </c>
      <c r="W481" s="191">
        <v>1.082195</v>
      </c>
      <c r="AB481" s="191" t="s">
        <v>471</v>
      </c>
      <c r="AC481" s="191" t="s">
        <v>518</v>
      </c>
      <c r="AD481" s="191" t="s">
        <v>518</v>
      </c>
      <c r="AE481" s="187" t="s">
        <v>829</v>
      </c>
      <c r="AF481" s="187">
        <v>78</v>
      </c>
    </row>
    <row r="482" spans="1:33" x14ac:dyDescent="0.2">
      <c r="A482" s="187" t="s">
        <v>363</v>
      </c>
      <c r="B482" s="187">
        <v>81</v>
      </c>
      <c r="C482" s="187" t="s">
        <v>256</v>
      </c>
      <c r="D482" s="187" t="s">
        <v>257</v>
      </c>
      <c r="E482" s="187">
        <v>0.82699999999999996</v>
      </c>
      <c r="G482" s="187">
        <v>5</v>
      </c>
      <c r="J482" s="191">
        <v>5349</v>
      </c>
      <c r="K482" s="191">
        <v>-39.799999999999997</v>
      </c>
      <c r="L482" s="187">
        <v>76.920993199999998</v>
      </c>
      <c r="M482" s="187">
        <v>99.941999999999993</v>
      </c>
      <c r="P482" s="191">
        <v>98.435000000000002</v>
      </c>
      <c r="R482" s="187">
        <v>1</v>
      </c>
      <c r="S482" s="191">
        <v>1.1264491999999999</v>
      </c>
      <c r="U482" s="191">
        <v>1.07352E-2</v>
      </c>
      <c r="W482" s="191">
        <v>1.0621210000000001</v>
      </c>
      <c r="AB482" s="191" t="s">
        <v>525</v>
      </c>
      <c r="AC482" s="191" t="s">
        <v>473</v>
      </c>
      <c r="AD482" s="191" t="s">
        <v>536</v>
      </c>
      <c r="AE482" s="187" t="s">
        <v>829</v>
      </c>
      <c r="AF482" s="187">
        <v>78</v>
      </c>
    </row>
    <row r="483" spans="1:33" x14ac:dyDescent="0.2">
      <c r="A483" s="187" t="s">
        <v>363</v>
      </c>
      <c r="B483" s="187">
        <v>81</v>
      </c>
      <c r="C483" s="187" t="s">
        <v>256</v>
      </c>
      <c r="D483" s="187" t="s">
        <v>257</v>
      </c>
      <c r="E483" s="187">
        <v>0.82699999999999996</v>
      </c>
      <c r="G483" s="187">
        <v>6</v>
      </c>
      <c r="J483" s="191">
        <v>5338</v>
      </c>
      <c r="K483" s="191">
        <v>-40.024999999999999</v>
      </c>
      <c r="L483" s="187">
        <v>76.959014600000003</v>
      </c>
      <c r="M483" s="187">
        <v>100.003</v>
      </c>
      <c r="P483" s="191">
        <v>98.495000000000005</v>
      </c>
      <c r="R483" s="187">
        <v>0</v>
      </c>
      <c r="S483" s="191">
        <v>1.1261973999999999</v>
      </c>
      <c r="U483" s="191">
        <v>1.07327E-2</v>
      </c>
      <c r="W483" s="191">
        <v>1.0618749999999999</v>
      </c>
      <c r="AB483" s="191" t="s">
        <v>485</v>
      </c>
      <c r="AC483" s="191" t="s">
        <v>459</v>
      </c>
      <c r="AD483" s="191" t="s">
        <v>511</v>
      </c>
      <c r="AE483" s="187" t="s">
        <v>829</v>
      </c>
      <c r="AF483" s="187">
        <v>78</v>
      </c>
    </row>
    <row r="484" spans="1:33" x14ac:dyDescent="0.2">
      <c r="A484" s="187" t="s">
        <v>363</v>
      </c>
      <c r="B484" s="187">
        <v>82</v>
      </c>
      <c r="C484" s="187" t="s">
        <v>258</v>
      </c>
      <c r="D484" s="187" t="s">
        <v>259</v>
      </c>
      <c r="E484" s="187">
        <v>0.82599999999999996</v>
      </c>
      <c r="G484" s="187">
        <v>1</v>
      </c>
      <c r="H484" s="191">
        <v>5665</v>
      </c>
      <c r="I484" s="191">
        <v>0.127</v>
      </c>
      <c r="L484" s="187">
        <v>22.973459299999998</v>
      </c>
      <c r="M484" s="187">
        <v>104.16200000000001</v>
      </c>
      <c r="Q484" s="191">
        <v>103.413</v>
      </c>
      <c r="R484" s="187">
        <v>0</v>
      </c>
      <c r="T484" s="191">
        <v>0.72469410000000001</v>
      </c>
      <c r="V484" s="191">
        <v>3.6787E-3</v>
      </c>
      <c r="X484" s="191">
        <v>0.36651800000000001</v>
      </c>
      <c r="Y484" s="191" t="s">
        <v>550</v>
      </c>
      <c r="Z484" s="191" t="s">
        <v>558</v>
      </c>
      <c r="AA484" s="191" t="s">
        <v>832</v>
      </c>
      <c r="AE484" s="187" t="s">
        <v>833</v>
      </c>
      <c r="AF484" s="187">
        <v>0</v>
      </c>
      <c r="AG484" s="191">
        <v>4105</v>
      </c>
    </row>
    <row r="485" spans="1:33" x14ac:dyDescent="0.2">
      <c r="A485" s="187" t="s">
        <v>363</v>
      </c>
      <c r="B485" s="187">
        <v>82</v>
      </c>
      <c r="C485" s="187" t="s">
        <v>258</v>
      </c>
      <c r="D485" s="187" t="s">
        <v>259</v>
      </c>
      <c r="E485" s="187">
        <v>0.82599999999999996</v>
      </c>
      <c r="G485" s="187">
        <v>2</v>
      </c>
      <c r="H485" s="191">
        <v>5672</v>
      </c>
      <c r="I485" s="191">
        <v>0</v>
      </c>
      <c r="L485" s="187">
        <v>22.9845957</v>
      </c>
      <c r="M485" s="187">
        <v>104.214</v>
      </c>
      <c r="Q485" s="191">
        <v>103.464</v>
      </c>
      <c r="R485" s="187">
        <v>1</v>
      </c>
      <c r="T485" s="191">
        <v>0.72460230000000003</v>
      </c>
      <c r="V485" s="191">
        <v>3.6782E-3</v>
      </c>
      <c r="X485" s="191">
        <v>0.36647200000000002</v>
      </c>
      <c r="Y485" s="191" t="s">
        <v>776</v>
      </c>
      <c r="Z485" s="191" t="s">
        <v>657</v>
      </c>
      <c r="AA485" s="191" t="s">
        <v>830</v>
      </c>
      <c r="AE485" s="187" t="s">
        <v>833</v>
      </c>
      <c r="AF485" s="187">
        <v>0</v>
      </c>
      <c r="AG485" s="191">
        <v>4110</v>
      </c>
    </row>
    <row r="486" spans="1:33" x14ac:dyDescent="0.2">
      <c r="A486" s="187" t="s">
        <v>363</v>
      </c>
      <c r="B486" s="187">
        <v>82</v>
      </c>
      <c r="C486" s="187" t="s">
        <v>258</v>
      </c>
      <c r="D486" s="187" t="s">
        <v>259</v>
      </c>
      <c r="E486" s="187">
        <v>0.82599999999999996</v>
      </c>
      <c r="F486" s="191" t="s">
        <v>430</v>
      </c>
      <c r="G486" s="187">
        <v>3</v>
      </c>
      <c r="H486" s="191">
        <v>3321</v>
      </c>
      <c r="I486" s="191">
        <v>13.279</v>
      </c>
      <c r="L486" s="187">
        <v>14.157412000000001</v>
      </c>
      <c r="M486" s="187">
        <v>63.668999999999997</v>
      </c>
      <c r="Q486" s="191">
        <v>63.204999999999998</v>
      </c>
      <c r="R486" s="187">
        <v>0</v>
      </c>
      <c r="T486" s="191">
        <v>0.7342244</v>
      </c>
      <c r="V486" s="191">
        <v>3.7269999999999998E-3</v>
      </c>
      <c r="X486" s="191">
        <v>0.37131999999999998</v>
      </c>
      <c r="Y486" s="191" t="s">
        <v>634</v>
      </c>
      <c r="Z486" s="191" t="s">
        <v>541</v>
      </c>
      <c r="AA486" s="191" t="s">
        <v>834</v>
      </c>
      <c r="AE486" s="187" t="s">
        <v>833</v>
      </c>
      <c r="AF486" s="187">
        <v>0</v>
      </c>
      <c r="AG486" s="191">
        <v>2440</v>
      </c>
    </row>
    <row r="487" spans="1:33" x14ac:dyDescent="0.2">
      <c r="A487" s="187" t="s">
        <v>363</v>
      </c>
      <c r="B487" s="187">
        <v>82</v>
      </c>
      <c r="C487" s="187" t="s">
        <v>258</v>
      </c>
      <c r="D487" s="187" t="s">
        <v>259</v>
      </c>
      <c r="E487" s="187">
        <v>0.82599999999999996</v>
      </c>
      <c r="F487" s="191" t="s">
        <v>434</v>
      </c>
      <c r="G487" s="187">
        <v>4</v>
      </c>
      <c r="J487" s="191">
        <v>5994</v>
      </c>
      <c r="K487" s="191">
        <v>-22.331</v>
      </c>
      <c r="L487" s="187">
        <v>98.713507300000003</v>
      </c>
      <c r="M487" s="187">
        <v>137.85</v>
      </c>
      <c r="P487" s="191">
        <v>135.72499999999999</v>
      </c>
      <c r="R487" s="187">
        <v>0</v>
      </c>
      <c r="S487" s="191">
        <v>1.1469392</v>
      </c>
      <c r="U487" s="191">
        <v>1.0930499999999999E-2</v>
      </c>
      <c r="W487" s="191">
        <v>1.081234</v>
      </c>
      <c r="AB487" s="191" t="s">
        <v>471</v>
      </c>
      <c r="AC487" s="191" t="s">
        <v>518</v>
      </c>
      <c r="AD487" s="191" t="s">
        <v>518</v>
      </c>
      <c r="AE487" s="187" t="s">
        <v>833</v>
      </c>
      <c r="AF487" s="187">
        <v>78</v>
      </c>
    </row>
    <row r="488" spans="1:33" x14ac:dyDescent="0.2">
      <c r="A488" s="187" t="s">
        <v>363</v>
      </c>
      <c r="B488" s="187">
        <v>82</v>
      </c>
      <c r="C488" s="187" t="s">
        <v>258</v>
      </c>
      <c r="D488" s="187" t="s">
        <v>259</v>
      </c>
      <c r="E488" s="187">
        <v>0.82599999999999996</v>
      </c>
      <c r="G488" s="187">
        <v>5</v>
      </c>
      <c r="J488" s="191">
        <v>5344</v>
      </c>
      <c r="K488" s="191">
        <v>-39.799999999999997</v>
      </c>
      <c r="L488" s="187">
        <v>76.969454200000001</v>
      </c>
      <c r="M488" s="187">
        <v>99.870999999999995</v>
      </c>
      <c r="P488" s="191">
        <v>98.364999999999995</v>
      </c>
      <c r="R488" s="187">
        <v>1</v>
      </c>
      <c r="S488" s="191">
        <v>1.1264537999999999</v>
      </c>
      <c r="U488" s="191">
        <v>1.07352E-2</v>
      </c>
      <c r="W488" s="191">
        <v>1.0621210000000001</v>
      </c>
      <c r="AB488" s="191" t="s">
        <v>525</v>
      </c>
      <c r="AC488" s="191" t="s">
        <v>536</v>
      </c>
      <c r="AD488" s="191" t="s">
        <v>536</v>
      </c>
      <c r="AE488" s="187" t="s">
        <v>833</v>
      </c>
      <c r="AF488" s="187">
        <v>78</v>
      </c>
    </row>
    <row r="489" spans="1:33" x14ac:dyDescent="0.2">
      <c r="A489" s="187" t="s">
        <v>363</v>
      </c>
      <c r="B489" s="187">
        <v>82</v>
      </c>
      <c r="C489" s="187" t="s">
        <v>258</v>
      </c>
      <c r="D489" s="187" t="s">
        <v>259</v>
      </c>
      <c r="E489" s="187">
        <v>0.82599999999999996</v>
      </c>
      <c r="G489" s="187">
        <v>6</v>
      </c>
      <c r="J489" s="191">
        <v>5327</v>
      </c>
      <c r="K489" s="191">
        <v>-40.008000000000003</v>
      </c>
      <c r="L489" s="187">
        <v>76.966713299999995</v>
      </c>
      <c r="M489" s="187">
        <v>99.867000000000004</v>
      </c>
      <c r="P489" s="191">
        <v>98.361000000000004</v>
      </c>
      <c r="R489" s="187">
        <v>0</v>
      </c>
      <c r="S489" s="191">
        <v>1.12622</v>
      </c>
      <c r="U489" s="191">
        <v>1.07329E-2</v>
      </c>
      <c r="W489" s="191">
        <v>1.061893</v>
      </c>
      <c r="AB489" s="191" t="s">
        <v>485</v>
      </c>
      <c r="AC489" s="191" t="s">
        <v>459</v>
      </c>
      <c r="AD489" s="191" t="s">
        <v>511</v>
      </c>
      <c r="AE489" s="187" t="s">
        <v>833</v>
      </c>
      <c r="AF489" s="187">
        <v>78</v>
      </c>
    </row>
    <row r="490" spans="1:33" x14ac:dyDescent="0.2">
      <c r="A490" s="187" t="s">
        <v>363</v>
      </c>
      <c r="B490" s="187">
        <v>83</v>
      </c>
      <c r="C490" s="187" t="s">
        <v>260</v>
      </c>
      <c r="D490" s="187" t="s">
        <v>261</v>
      </c>
      <c r="E490" s="187">
        <v>0.81799999999999995</v>
      </c>
      <c r="G490" s="187">
        <v>1</v>
      </c>
      <c r="H490" s="191">
        <v>5668</v>
      </c>
      <c r="I490" s="191">
        <v>6.8000000000000005E-2</v>
      </c>
      <c r="L490" s="187">
        <v>23.203029099999998</v>
      </c>
      <c r="M490" s="187">
        <v>104.185</v>
      </c>
      <c r="Q490" s="191">
        <v>103.435</v>
      </c>
      <c r="R490" s="187">
        <v>0</v>
      </c>
      <c r="T490" s="191">
        <v>0.72466269999999999</v>
      </c>
      <c r="V490" s="191">
        <v>3.6784999999999999E-3</v>
      </c>
      <c r="X490" s="191">
        <v>0.36649700000000002</v>
      </c>
      <c r="Y490" s="191" t="s">
        <v>550</v>
      </c>
      <c r="Z490" s="191" t="s">
        <v>567</v>
      </c>
      <c r="AA490" s="191" t="s">
        <v>835</v>
      </c>
      <c r="AE490" s="187" t="s">
        <v>836</v>
      </c>
      <c r="AF490" s="187">
        <v>0</v>
      </c>
      <c r="AG490" s="191">
        <v>4107</v>
      </c>
    </row>
    <row r="491" spans="1:33" x14ac:dyDescent="0.2">
      <c r="A491" s="187" t="s">
        <v>363</v>
      </c>
      <c r="B491" s="187">
        <v>83</v>
      </c>
      <c r="C491" s="187" t="s">
        <v>260</v>
      </c>
      <c r="D491" s="187" t="s">
        <v>261</v>
      </c>
      <c r="E491" s="187">
        <v>0.81799999999999995</v>
      </c>
      <c r="G491" s="187">
        <v>2</v>
      </c>
      <c r="H491" s="191">
        <v>5671</v>
      </c>
      <c r="I491" s="191">
        <v>0</v>
      </c>
      <c r="L491" s="187">
        <v>23.207675900000002</v>
      </c>
      <c r="M491" s="187">
        <v>104.206</v>
      </c>
      <c r="Q491" s="191">
        <v>103.45699999999999</v>
      </c>
      <c r="R491" s="187">
        <v>1</v>
      </c>
      <c r="T491" s="191">
        <v>0.72461319999999996</v>
      </c>
      <c r="V491" s="191">
        <v>3.6782E-3</v>
      </c>
      <c r="X491" s="191">
        <v>0.36647200000000002</v>
      </c>
      <c r="Y491" s="191" t="s">
        <v>776</v>
      </c>
      <c r="Z491" s="191" t="s">
        <v>671</v>
      </c>
      <c r="AA491" s="191" t="s">
        <v>837</v>
      </c>
      <c r="AE491" s="187" t="s">
        <v>836</v>
      </c>
      <c r="AF491" s="187">
        <v>0</v>
      </c>
      <c r="AG491" s="191">
        <v>4109</v>
      </c>
    </row>
    <row r="492" spans="1:33" x14ac:dyDescent="0.2">
      <c r="A492" s="187" t="s">
        <v>363</v>
      </c>
      <c r="B492" s="187">
        <v>83</v>
      </c>
      <c r="C492" s="187" t="s">
        <v>260</v>
      </c>
      <c r="D492" s="187" t="s">
        <v>261</v>
      </c>
      <c r="E492" s="187">
        <v>0.81799999999999995</v>
      </c>
      <c r="F492" s="191" t="s">
        <v>430</v>
      </c>
      <c r="G492" s="187">
        <v>3</v>
      </c>
      <c r="H492" s="191">
        <v>3313</v>
      </c>
      <c r="I492" s="191">
        <v>12.5</v>
      </c>
      <c r="L492" s="187">
        <v>14.2735796</v>
      </c>
      <c r="M492" s="187">
        <v>63.569000000000003</v>
      </c>
      <c r="Q492" s="191">
        <v>63.106000000000002</v>
      </c>
      <c r="R492" s="187">
        <v>0</v>
      </c>
      <c r="T492" s="191">
        <v>0.73367090000000001</v>
      </c>
      <c r="V492" s="191">
        <v>3.7242E-3</v>
      </c>
      <c r="X492" s="191">
        <v>0.37103599999999998</v>
      </c>
      <c r="Y492" s="191" t="s">
        <v>634</v>
      </c>
      <c r="Z492" s="191" t="s">
        <v>541</v>
      </c>
      <c r="AA492" s="191" t="s">
        <v>838</v>
      </c>
      <c r="AE492" s="187" t="s">
        <v>836</v>
      </c>
      <c r="AF492" s="187">
        <v>0</v>
      </c>
      <c r="AG492" s="191">
        <v>2433</v>
      </c>
    </row>
    <row r="493" spans="1:33" x14ac:dyDescent="0.2">
      <c r="A493" s="187" t="s">
        <v>363</v>
      </c>
      <c r="B493" s="187">
        <v>83</v>
      </c>
      <c r="C493" s="187" t="s">
        <v>260</v>
      </c>
      <c r="D493" s="187" t="s">
        <v>261</v>
      </c>
      <c r="E493" s="187">
        <v>0.81799999999999995</v>
      </c>
      <c r="F493" s="191" t="s">
        <v>434</v>
      </c>
      <c r="G493" s="187">
        <v>4</v>
      </c>
      <c r="J493" s="191">
        <v>5889</v>
      </c>
      <c r="K493" s="191">
        <v>-21.533000000000001</v>
      </c>
      <c r="L493" s="187">
        <v>98.451148099999997</v>
      </c>
      <c r="M493" s="187">
        <v>135.517</v>
      </c>
      <c r="P493" s="191">
        <v>133.42699999999999</v>
      </c>
      <c r="R493" s="187">
        <v>0</v>
      </c>
      <c r="S493" s="191">
        <v>1.1478292000000001</v>
      </c>
      <c r="U493" s="191">
        <v>1.09395E-2</v>
      </c>
      <c r="W493" s="191">
        <v>1.0821080000000001</v>
      </c>
      <c r="AB493" s="191" t="s">
        <v>471</v>
      </c>
      <c r="AC493" s="191" t="s">
        <v>518</v>
      </c>
      <c r="AD493" s="191" t="s">
        <v>518</v>
      </c>
      <c r="AE493" s="187" t="s">
        <v>836</v>
      </c>
      <c r="AF493" s="187">
        <v>78</v>
      </c>
    </row>
    <row r="494" spans="1:33" x14ac:dyDescent="0.2">
      <c r="A494" s="187" t="s">
        <v>363</v>
      </c>
      <c r="B494" s="187">
        <v>83</v>
      </c>
      <c r="C494" s="187" t="s">
        <v>260</v>
      </c>
      <c r="D494" s="187" t="s">
        <v>261</v>
      </c>
      <c r="E494" s="187">
        <v>0.81799999999999995</v>
      </c>
      <c r="G494" s="187">
        <v>5</v>
      </c>
      <c r="J494" s="191">
        <v>5343</v>
      </c>
      <c r="K494" s="191">
        <v>-39.799999999999997</v>
      </c>
      <c r="L494" s="187">
        <v>77.599081999999996</v>
      </c>
      <c r="M494" s="187">
        <v>99.677000000000007</v>
      </c>
      <c r="P494" s="191">
        <v>98.174000000000007</v>
      </c>
      <c r="R494" s="187">
        <v>1</v>
      </c>
      <c r="S494" s="191">
        <v>1.1264689999999999</v>
      </c>
      <c r="U494" s="191">
        <v>1.07352E-2</v>
      </c>
      <c r="W494" s="191">
        <v>1.0621210000000001</v>
      </c>
      <c r="AB494" s="191" t="s">
        <v>525</v>
      </c>
      <c r="AC494" s="191" t="s">
        <v>536</v>
      </c>
      <c r="AD494" s="191" t="s">
        <v>473</v>
      </c>
      <c r="AE494" s="187" t="s">
        <v>836</v>
      </c>
      <c r="AF494" s="187">
        <v>78</v>
      </c>
    </row>
    <row r="495" spans="1:33" x14ac:dyDescent="0.2">
      <c r="A495" s="187" t="s">
        <v>363</v>
      </c>
      <c r="B495" s="187">
        <v>83</v>
      </c>
      <c r="C495" s="187" t="s">
        <v>260</v>
      </c>
      <c r="D495" s="187" t="s">
        <v>261</v>
      </c>
      <c r="E495" s="187">
        <v>0.81799999999999995</v>
      </c>
      <c r="G495" s="187">
        <v>6</v>
      </c>
      <c r="J495" s="191">
        <v>5330</v>
      </c>
      <c r="K495" s="191">
        <v>-40.002000000000002</v>
      </c>
      <c r="L495" s="187">
        <v>77.697102000000001</v>
      </c>
      <c r="M495" s="187">
        <v>99.831000000000003</v>
      </c>
      <c r="P495" s="191">
        <v>98.325999999999993</v>
      </c>
      <c r="R495" s="187">
        <v>0</v>
      </c>
      <c r="S495" s="191">
        <v>1.1262411999999999</v>
      </c>
      <c r="U495" s="191">
        <v>1.0732999999999999E-2</v>
      </c>
      <c r="W495" s="191">
        <v>1.0619000000000001</v>
      </c>
      <c r="AB495" s="191" t="s">
        <v>485</v>
      </c>
      <c r="AC495" s="191" t="s">
        <v>459</v>
      </c>
      <c r="AD495" s="191" t="s">
        <v>511</v>
      </c>
      <c r="AE495" s="187" t="s">
        <v>836</v>
      </c>
      <c r="AF495" s="187">
        <v>78</v>
      </c>
    </row>
    <row r="496" spans="1:33" x14ac:dyDescent="0.2">
      <c r="A496" s="187" t="s">
        <v>363</v>
      </c>
      <c r="B496" s="187">
        <v>84</v>
      </c>
      <c r="C496" s="187" t="s">
        <v>262</v>
      </c>
      <c r="D496" s="187" t="s">
        <v>263</v>
      </c>
      <c r="E496" s="187">
        <v>0.82699999999999996</v>
      </c>
      <c r="G496" s="187">
        <v>1</v>
      </c>
      <c r="H496" s="191">
        <v>5655</v>
      </c>
      <c r="I496" s="191">
        <v>6.5000000000000002E-2</v>
      </c>
      <c r="L496" s="187">
        <v>22.9216561</v>
      </c>
      <c r="M496" s="187">
        <v>104.051</v>
      </c>
      <c r="Q496" s="191">
        <v>103.30200000000001</v>
      </c>
      <c r="R496" s="187">
        <v>0</v>
      </c>
      <c r="T496" s="191">
        <v>0.7246669</v>
      </c>
      <c r="V496" s="191">
        <v>3.6784000000000001E-3</v>
      </c>
      <c r="X496" s="191">
        <v>0.36649599999999999</v>
      </c>
      <c r="Y496" s="191" t="s">
        <v>550</v>
      </c>
      <c r="Z496" s="191" t="s">
        <v>558</v>
      </c>
      <c r="AA496" s="191" t="s">
        <v>839</v>
      </c>
      <c r="AE496" s="187" t="s">
        <v>840</v>
      </c>
      <c r="AF496" s="187">
        <v>0</v>
      </c>
      <c r="AG496" s="191">
        <v>4097</v>
      </c>
    </row>
    <row r="497" spans="1:33" x14ac:dyDescent="0.2">
      <c r="A497" s="187" t="s">
        <v>363</v>
      </c>
      <c r="B497" s="187">
        <v>84</v>
      </c>
      <c r="C497" s="187" t="s">
        <v>262</v>
      </c>
      <c r="D497" s="187" t="s">
        <v>263</v>
      </c>
      <c r="E497" s="187">
        <v>0.82699999999999996</v>
      </c>
      <c r="G497" s="187">
        <v>2</v>
      </c>
      <c r="H497" s="191">
        <v>5676</v>
      </c>
      <c r="I497" s="191">
        <v>0</v>
      </c>
      <c r="L497" s="187">
        <v>22.986573</v>
      </c>
      <c r="M497" s="187">
        <v>104.352</v>
      </c>
      <c r="Q497" s="191">
        <v>103.601</v>
      </c>
      <c r="R497" s="187">
        <v>1</v>
      </c>
      <c r="T497" s="191">
        <v>0.72461969999999998</v>
      </c>
      <c r="V497" s="191">
        <v>3.6782E-3</v>
      </c>
      <c r="X497" s="191">
        <v>0.36647200000000002</v>
      </c>
      <c r="Y497" s="191" t="s">
        <v>776</v>
      </c>
      <c r="Z497" s="191" t="s">
        <v>671</v>
      </c>
      <c r="AA497" s="191" t="s">
        <v>841</v>
      </c>
      <c r="AE497" s="187" t="s">
        <v>840</v>
      </c>
      <c r="AF497" s="187">
        <v>0</v>
      </c>
      <c r="AG497" s="191">
        <v>4112</v>
      </c>
    </row>
    <row r="498" spans="1:33" x14ac:dyDescent="0.2">
      <c r="A498" s="187" t="s">
        <v>363</v>
      </c>
      <c r="B498" s="187">
        <v>84</v>
      </c>
      <c r="C498" s="187" t="s">
        <v>262</v>
      </c>
      <c r="D498" s="187" t="s">
        <v>263</v>
      </c>
      <c r="E498" s="187">
        <v>0.82699999999999996</v>
      </c>
      <c r="F498" s="191" t="s">
        <v>430</v>
      </c>
      <c r="G498" s="187">
        <v>3</v>
      </c>
      <c r="H498" s="191">
        <v>3153</v>
      </c>
      <c r="I498" s="191">
        <v>12.335000000000001</v>
      </c>
      <c r="L498" s="187">
        <v>13.437140400000001</v>
      </c>
      <c r="M498" s="187">
        <v>60.463999999999999</v>
      </c>
      <c r="Q498" s="191">
        <v>60.024000000000001</v>
      </c>
      <c r="R498" s="187">
        <v>0</v>
      </c>
      <c r="T498" s="191">
        <v>0.73355800000000004</v>
      </c>
      <c r="V498" s="191">
        <v>3.7236000000000001E-3</v>
      </c>
      <c r="X498" s="191">
        <v>0.37097599999999997</v>
      </c>
      <c r="Y498" s="191" t="s">
        <v>634</v>
      </c>
      <c r="Z498" s="191" t="s">
        <v>551</v>
      </c>
      <c r="AA498" s="191" t="s">
        <v>842</v>
      </c>
      <c r="AE498" s="187" t="s">
        <v>840</v>
      </c>
      <c r="AF498" s="187">
        <v>0</v>
      </c>
      <c r="AG498" s="191">
        <v>2314</v>
      </c>
    </row>
    <row r="499" spans="1:33" x14ac:dyDescent="0.2">
      <c r="A499" s="187" t="s">
        <v>363</v>
      </c>
      <c r="B499" s="187">
        <v>84</v>
      </c>
      <c r="C499" s="187" t="s">
        <v>262</v>
      </c>
      <c r="D499" s="187" t="s">
        <v>263</v>
      </c>
      <c r="E499" s="187">
        <v>0.82699999999999996</v>
      </c>
      <c r="F499" s="191" t="s">
        <v>434</v>
      </c>
      <c r="G499" s="187">
        <v>4</v>
      </c>
      <c r="J499" s="191">
        <v>6057</v>
      </c>
      <c r="K499" s="191">
        <v>-22.503</v>
      </c>
      <c r="L499" s="187">
        <v>99.3589719</v>
      </c>
      <c r="M499" s="187">
        <v>139.334</v>
      </c>
      <c r="P499" s="191">
        <v>137.18700000000001</v>
      </c>
      <c r="R499" s="187">
        <v>0</v>
      </c>
      <c r="S499" s="191">
        <v>1.1467475</v>
      </c>
      <c r="U499" s="191">
        <v>1.09286E-2</v>
      </c>
      <c r="W499" s="191">
        <v>1.081046</v>
      </c>
      <c r="AB499" s="191" t="s">
        <v>471</v>
      </c>
      <c r="AC499" s="191" t="s">
        <v>518</v>
      </c>
      <c r="AD499" s="191" t="s">
        <v>471</v>
      </c>
      <c r="AE499" s="187" t="s">
        <v>840</v>
      </c>
      <c r="AF499" s="187">
        <v>78</v>
      </c>
    </row>
    <row r="500" spans="1:33" x14ac:dyDescent="0.2">
      <c r="A500" s="187" t="s">
        <v>363</v>
      </c>
      <c r="B500" s="187">
        <v>84</v>
      </c>
      <c r="C500" s="187" t="s">
        <v>262</v>
      </c>
      <c r="D500" s="187" t="s">
        <v>263</v>
      </c>
      <c r="E500" s="187">
        <v>0.82699999999999996</v>
      </c>
      <c r="G500" s="187">
        <v>5</v>
      </c>
      <c r="J500" s="191">
        <v>5346</v>
      </c>
      <c r="K500" s="191">
        <v>-39.799999999999997</v>
      </c>
      <c r="L500" s="187">
        <v>76.843521300000006</v>
      </c>
      <c r="M500" s="187">
        <v>99.817999999999998</v>
      </c>
      <c r="P500" s="191">
        <v>98.313000000000002</v>
      </c>
      <c r="R500" s="187">
        <v>1</v>
      </c>
      <c r="S500" s="191">
        <v>1.1264540999999999</v>
      </c>
      <c r="U500" s="191">
        <v>1.07352E-2</v>
      </c>
      <c r="W500" s="191">
        <v>1.0621210000000001</v>
      </c>
      <c r="AB500" s="191" t="s">
        <v>525</v>
      </c>
      <c r="AC500" s="191" t="s">
        <v>473</v>
      </c>
      <c r="AD500" s="191" t="s">
        <v>536</v>
      </c>
      <c r="AE500" s="187" t="s">
        <v>840</v>
      </c>
      <c r="AF500" s="187">
        <v>78</v>
      </c>
    </row>
    <row r="501" spans="1:33" x14ac:dyDescent="0.2">
      <c r="A501" s="187" t="s">
        <v>363</v>
      </c>
      <c r="B501" s="187">
        <v>84</v>
      </c>
      <c r="C501" s="187" t="s">
        <v>262</v>
      </c>
      <c r="D501" s="187" t="s">
        <v>263</v>
      </c>
      <c r="E501" s="187">
        <v>0.82699999999999996</v>
      </c>
      <c r="G501" s="187">
        <v>6</v>
      </c>
      <c r="J501" s="191">
        <v>5334</v>
      </c>
      <c r="K501" s="191">
        <v>-40.015999999999998</v>
      </c>
      <c r="L501" s="187">
        <v>76.920782299999999</v>
      </c>
      <c r="M501" s="187">
        <v>99.941999999999993</v>
      </c>
      <c r="P501" s="191">
        <v>98.435000000000002</v>
      </c>
      <c r="R501" s="187">
        <v>0</v>
      </c>
      <c r="S501" s="191">
        <v>1.1262122999999999</v>
      </c>
      <c r="U501" s="191">
        <v>1.0732800000000001E-2</v>
      </c>
      <c r="W501" s="191">
        <v>1.0618840000000001</v>
      </c>
      <c r="AB501" s="191" t="s">
        <v>485</v>
      </c>
      <c r="AC501" s="191" t="s">
        <v>459</v>
      </c>
      <c r="AD501" s="191" t="s">
        <v>511</v>
      </c>
      <c r="AE501" s="187" t="s">
        <v>840</v>
      </c>
      <c r="AF501" s="187">
        <v>78</v>
      </c>
    </row>
    <row r="502" spans="1:33" x14ac:dyDescent="0.2">
      <c r="A502" s="187" t="s">
        <v>363</v>
      </c>
      <c r="B502" s="187">
        <v>85</v>
      </c>
      <c r="C502" s="187" t="s">
        <v>264</v>
      </c>
      <c r="D502" s="187" t="s">
        <v>265</v>
      </c>
      <c r="E502" s="187">
        <v>0.82399999999999995</v>
      </c>
      <c r="G502" s="187">
        <v>1</v>
      </c>
      <c r="H502" s="191">
        <v>5656</v>
      </c>
      <c r="I502" s="191">
        <v>0.104</v>
      </c>
      <c r="L502" s="187">
        <v>22.9794299</v>
      </c>
      <c r="M502" s="187">
        <v>103.932</v>
      </c>
      <c r="Q502" s="191">
        <v>103.185</v>
      </c>
      <c r="R502" s="187">
        <v>0</v>
      </c>
      <c r="T502" s="191">
        <v>0.72467199999999998</v>
      </c>
      <c r="V502" s="191">
        <v>3.6786000000000002E-3</v>
      </c>
      <c r="X502" s="191">
        <v>0.36651</v>
      </c>
      <c r="Y502" s="191" t="s">
        <v>550</v>
      </c>
      <c r="Z502" s="191" t="s">
        <v>558</v>
      </c>
      <c r="AA502" s="191" t="s">
        <v>843</v>
      </c>
      <c r="AE502" s="187" t="s">
        <v>844</v>
      </c>
      <c r="AF502" s="187">
        <v>0</v>
      </c>
      <c r="AG502" s="191">
        <v>4098</v>
      </c>
    </row>
    <row r="503" spans="1:33" x14ac:dyDescent="0.2">
      <c r="A503" s="187" t="s">
        <v>363</v>
      </c>
      <c r="B503" s="187">
        <v>85</v>
      </c>
      <c r="C503" s="187" t="s">
        <v>264</v>
      </c>
      <c r="D503" s="187" t="s">
        <v>265</v>
      </c>
      <c r="E503" s="187">
        <v>0.82399999999999995</v>
      </c>
      <c r="G503" s="187">
        <v>2</v>
      </c>
      <c r="H503" s="191">
        <v>5674</v>
      </c>
      <c r="I503" s="191">
        <v>0</v>
      </c>
      <c r="L503" s="187">
        <v>23.044818200000002</v>
      </c>
      <c r="M503" s="187">
        <v>104.235</v>
      </c>
      <c r="Q503" s="191">
        <v>103.485</v>
      </c>
      <c r="R503" s="187">
        <v>1</v>
      </c>
      <c r="T503" s="191">
        <v>0.72459669999999998</v>
      </c>
      <c r="V503" s="191">
        <v>3.6782E-3</v>
      </c>
      <c r="X503" s="191">
        <v>0.36647200000000002</v>
      </c>
      <c r="Y503" s="191" t="s">
        <v>776</v>
      </c>
      <c r="Z503" s="191" t="s">
        <v>671</v>
      </c>
      <c r="AA503" s="191" t="s">
        <v>845</v>
      </c>
      <c r="AE503" s="187" t="s">
        <v>844</v>
      </c>
      <c r="AF503" s="187">
        <v>0</v>
      </c>
      <c r="AG503" s="191">
        <v>4111</v>
      </c>
    </row>
    <row r="504" spans="1:33" x14ac:dyDescent="0.2">
      <c r="A504" s="187" t="s">
        <v>363</v>
      </c>
      <c r="B504" s="187">
        <v>85</v>
      </c>
      <c r="C504" s="187" t="s">
        <v>264</v>
      </c>
      <c r="D504" s="187" t="s">
        <v>265</v>
      </c>
      <c r="E504" s="187">
        <v>0.82399999999999995</v>
      </c>
      <c r="F504" s="191" t="s">
        <v>430</v>
      </c>
      <c r="G504" s="187">
        <v>3</v>
      </c>
      <c r="H504" s="191">
        <v>3324</v>
      </c>
      <c r="I504" s="191">
        <v>13.571</v>
      </c>
      <c r="L504" s="187">
        <v>14.2351843</v>
      </c>
      <c r="M504" s="187">
        <v>63.866</v>
      </c>
      <c r="Q504" s="191">
        <v>63.401000000000003</v>
      </c>
      <c r="R504" s="187">
        <v>0</v>
      </c>
      <c r="T504" s="191">
        <v>0.73442989999999997</v>
      </c>
      <c r="V504" s="191">
        <v>3.7280999999999998E-3</v>
      </c>
      <c r="X504" s="191">
        <v>0.37142700000000001</v>
      </c>
      <c r="Y504" s="191" t="s">
        <v>634</v>
      </c>
      <c r="Z504" s="191" t="s">
        <v>541</v>
      </c>
      <c r="AA504" s="191" t="s">
        <v>846</v>
      </c>
      <c r="AE504" s="187" t="s">
        <v>844</v>
      </c>
      <c r="AF504" s="187">
        <v>0</v>
      </c>
      <c r="AG504" s="191">
        <v>2443</v>
      </c>
    </row>
    <row r="505" spans="1:33" x14ac:dyDescent="0.2">
      <c r="A505" s="187" t="s">
        <v>363</v>
      </c>
      <c r="B505" s="187">
        <v>85</v>
      </c>
      <c r="C505" s="187" t="s">
        <v>264</v>
      </c>
      <c r="D505" s="187" t="s">
        <v>265</v>
      </c>
      <c r="E505" s="187">
        <v>0.82399999999999995</v>
      </c>
      <c r="F505" s="191" t="s">
        <v>434</v>
      </c>
      <c r="G505" s="187">
        <v>4</v>
      </c>
      <c r="J505" s="191">
        <v>5939</v>
      </c>
      <c r="K505" s="191">
        <v>-22.38</v>
      </c>
      <c r="L505" s="187">
        <v>98.479155199999994</v>
      </c>
      <c r="M505" s="187">
        <v>136.93899999999999</v>
      </c>
      <c r="P505" s="191">
        <v>134.828</v>
      </c>
      <c r="R505" s="187">
        <v>0</v>
      </c>
      <c r="S505" s="191">
        <v>1.1468864000000001</v>
      </c>
      <c r="U505" s="191">
        <v>1.093E-2</v>
      </c>
      <c r="W505" s="191">
        <v>1.0811820000000001</v>
      </c>
      <c r="AB505" s="191" t="s">
        <v>471</v>
      </c>
      <c r="AC505" s="191" t="s">
        <v>518</v>
      </c>
      <c r="AD505" s="191" t="s">
        <v>518</v>
      </c>
      <c r="AE505" s="187" t="s">
        <v>844</v>
      </c>
      <c r="AF505" s="187">
        <v>78</v>
      </c>
    </row>
    <row r="506" spans="1:33" x14ac:dyDescent="0.2">
      <c r="A506" s="187" t="s">
        <v>363</v>
      </c>
      <c r="B506" s="187">
        <v>85</v>
      </c>
      <c r="C506" s="187" t="s">
        <v>264</v>
      </c>
      <c r="D506" s="187" t="s">
        <v>265</v>
      </c>
      <c r="E506" s="187">
        <v>0.82399999999999995</v>
      </c>
      <c r="G506" s="187">
        <v>5</v>
      </c>
      <c r="J506" s="191">
        <v>5340</v>
      </c>
      <c r="K506" s="191">
        <v>-39.799999999999997</v>
      </c>
      <c r="L506" s="187">
        <v>77.105731700000007</v>
      </c>
      <c r="M506" s="187">
        <v>99.790999999999997</v>
      </c>
      <c r="P506" s="191">
        <v>98.286000000000001</v>
      </c>
      <c r="R506" s="187">
        <v>1</v>
      </c>
      <c r="S506" s="191">
        <v>1.1264524</v>
      </c>
      <c r="U506" s="191">
        <v>1.07352E-2</v>
      </c>
      <c r="W506" s="191">
        <v>1.0621210000000001</v>
      </c>
      <c r="AB506" s="191" t="s">
        <v>525</v>
      </c>
      <c r="AC506" s="191" t="s">
        <v>473</v>
      </c>
      <c r="AD506" s="191" t="s">
        <v>473</v>
      </c>
      <c r="AE506" s="187" t="s">
        <v>844</v>
      </c>
      <c r="AF506" s="187">
        <v>78</v>
      </c>
    </row>
    <row r="507" spans="1:33" x14ac:dyDescent="0.2">
      <c r="A507" s="187" t="s">
        <v>363</v>
      </c>
      <c r="B507" s="187">
        <v>85</v>
      </c>
      <c r="C507" s="187" t="s">
        <v>264</v>
      </c>
      <c r="D507" s="187" t="s">
        <v>265</v>
      </c>
      <c r="E507" s="187">
        <v>0.82399999999999995</v>
      </c>
      <c r="G507" s="187">
        <v>6</v>
      </c>
      <c r="J507" s="191">
        <v>5328</v>
      </c>
      <c r="K507" s="191">
        <v>-40.003</v>
      </c>
      <c r="L507" s="187">
        <v>77.2474457</v>
      </c>
      <c r="M507" s="187">
        <v>100.01600000000001</v>
      </c>
      <c r="P507" s="191">
        <v>98.507999999999996</v>
      </c>
      <c r="R507" s="187">
        <v>0</v>
      </c>
      <c r="S507" s="191">
        <v>1.1262224000000001</v>
      </c>
      <c r="U507" s="191">
        <v>1.0732999999999999E-2</v>
      </c>
      <c r="W507" s="191">
        <v>1.061898</v>
      </c>
      <c r="AB507" s="191" t="s">
        <v>485</v>
      </c>
      <c r="AC507" s="191" t="s">
        <v>459</v>
      </c>
      <c r="AD507" s="191" t="s">
        <v>560</v>
      </c>
      <c r="AE507" s="187" t="s">
        <v>844</v>
      </c>
      <c r="AF507" s="187">
        <v>78</v>
      </c>
    </row>
    <row r="508" spans="1:33" x14ac:dyDescent="0.2">
      <c r="A508" s="187" t="s">
        <v>363</v>
      </c>
      <c r="B508" s="187">
        <v>86</v>
      </c>
      <c r="C508" s="187" t="s">
        <v>266</v>
      </c>
      <c r="D508" s="187" t="s">
        <v>267</v>
      </c>
      <c r="E508" s="187">
        <v>0.80900000000000005</v>
      </c>
      <c r="G508" s="187">
        <v>1</v>
      </c>
      <c r="H508" s="191">
        <v>5665</v>
      </c>
      <c r="I508" s="191">
        <v>0.124</v>
      </c>
      <c r="L508" s="187">
        <v>23.4539896</v>
      </c>
      <c r="M508" s="187">
        <v>104.152</v>
      </c>
      <c r="Q508" s="191">
        <v>103.40300000000001</v>
      </c>
      <c r="R508" s="187">
        <v>0</v>
      </c>
      <c r="T508" s="191">
        <v>0.72468410000000005</v>
      </c>
      <c r="V508" s="191">
        <v>3.6787E-3</v>
      </c>
      <c r="X508" s="191">
        <v>0.36651699999999998</v>
      </c>
      <c r="Y508" s="191" t="s">
        <v>550</v>
      </c>
      <c r="Z508" s="191" t="s">
        <v>558</v>
      </c>
      <c r="AA508" s="191" t="s">
        <v>847</v>
      </c>
      <c r="AE508" s="187" t="s">
        <v>848</v>
      </c>
      <c r="AF508" s="187">
        <v>0</v>
      </c>
      <c r="AG508" s="191">
        <v>4105</v>
      </c>
    </row>
    <row r="509" spans="1:33" x14ac:dyDescent="0.2">
      <c r="A509" s="187" t="s">
        <v>363</v>
      </c>
      <c r="B509" s="187">
        <v>86</v>
      </c>
      <c r="C509" s="187" t="s">
        <v>266</v>
      </c>
      <c r="D509" s="187" t="s">
        <v>267</v>
      </c>
      <c r="E509" s="187">
        <v>0.80900000000000005</v>
      </c>
      <c r="G509" s="187">
        <v>2</v>
      </c>
      <c r="H509" s="191">
        <v>5665</v>
      </c>
      <c r="I509" s="191">
        <v>0</v>
      </c>
      <c r="L509" s="187">
        <v>23.4428676</v>
      </c>
      <c r="M509" s="187">
        <v>104.102</v>
      </c>
      <c r="Q509" s="191">
        <v>103.35299999999999</v>
      </c>
      <c r="R509" s="187">
        <v>1</v>
      </c>
      <c r="T509" s="191">
        <v>0.72459399999999996</v>
      </c>
      <c r="V509" s="191">
        <v>3.6782E-3</v>
      </c>
      <c r="X509" s="191">
        <v>0.36647200000000002</v>
      </c>
      <c r="Y509" s="191" t="s">
        <v>781</v>
      </c>
      <c r="Z509" s="191" t="s">
        <v>671</v>
      </c>
      <c r="AA509" s="191" t="s">
        <v>841</v>
      </c>
      <c r="AE509" s="187" t="s">
        <v>848</v>
      </c>
      <c r="AF509" s="187">
        <v>0</v>
      </c>
      <c r="AG509" s="191">
        <v>4104</v>
      </c>
    </row>
    <row r="510" spans="1:33" x14ac:dyDescent="0.2">
      <c r="A510" s="187" t="s">
        <v>363</v>
      </c>
      <c r="B510" s="187">
        <v>86</v>
      </c>
      <c r="C510" s="187" t="s">
        <v>266</v>
      </c>
      <c r="D510" s="187" t="s">
        <v>267</v>
      </c>
      <c r="E510" s="187">
        <v>0.80900000000000005</v>
      </c>
      <c r="F510" s="191" t="s">
        <v>430</v>
      </c>
      <c r="G510" s="187">
        <v>3</v>
      </c>
      <c r="H510" s="191">
        <v>2922</v>
      </c>
      <c r="I510" s="191">
        <v>13.016999999999999</v>
      </c>
      <c r="L510" s="187">
        <v>12.7733297</v>
      </c>
      <c r="M510" s="187">
        <v>56.177999999999997</v>
      </c>
      <c r="Q510" s="191">
        <v>55.768999999999998</v>
      </c>
      <c r="R510" s="187">
        <v>0</v>
      </c>
      <c r="T510" s="191">
        <v>0.7340257</v>
      </c>
      <c r="V510" s="191">
        <v>3.7261E-3</v>
      </c>
      <c r="X510" s="191">
        <v>0.37122500000000003</v>
      </c>
      <c r="Y510" s="191" t="s">
        <v>634</v>
      </c>
      <c r="Z510" s="191" t="s">
        <v>551</v>
      </c>
      <c r="AA510" s="191" t="s">
        <v>849</v>
      </c>
      <c r="AE510" s="187" t="s">
        <v>848</v>
      </c>
      <c r="AF510" s="187">
        <v>0</v>
      </c>
      <c r="AG510" s="191">
        <v>2146</v>
      </c>
    </row>
    <row r="511" spans="1:33" x14ac:dyDescent="0.2">
      <c r="A511" s="187" t="s">
        <v>363</v>
      </c>
      <c r="B511" s="187">
        <v>86</v>
      </c>
      <c r="C511" s="187" t="s">
        <v>266</v>
      </c>
      <c r="D511" s="187" t="s">
        <v>267</v>
      </c>
      <c r="E511" s="187">
        <v>0.80900000000000005</v>
      </c>
      <c r="F511" s="191" t="s">
        <v>434</v>
      </c>
      <c r="G511" s="187">
        <v>4</v>
      </c>
      <c r="J511" s="191">
        <v>5974</v>
      </c>
      <c r="K511" s="191">
        <v>-22.745000000000001</v>
      </c>
      <c r="L511" s="187">
        <v>100.6872352</v>
      </c>
      <c r="M511" s="187">
        <v>137.66</v>
      </c>
      <c r="P511" s="191">
        <v>135.53800000000001</v>
      </c>
      <c r="R511" s="187">
        <v>0</v>
      </c>
      <c r="S511" s="191">
        <v>1.1464702</v>
      </c>
      <c r="U511" s="191">
        <v>1.0925900000000001E-2</v>
      </c>
      <c r="W511" s="191">
        <v>1.0807819999999999</v>
      </c>
      <c r="AB511" s="191" t="s">
        <v>471</v>
      </c>
      <c r="AC511" s="191" t="s">
        <v>518</v>
      </c>
      <c r="AD511" s="191" t="s">
        <v>471</v>
      </c>
      <c r="AE511" s="187" t="s">
        <v>848</v>
      </c>
      <c r="AF511" s="187">
        <v>78</v>
      </c>
    </row>
    <row r="512" spans="1:33" x14ac:dyDescent="0.2">
      <c r="A512" s="187" t="s">
        <v>363</v>
      </c>
      <c r="B512" s="187">
        <v>86</v>
      </c>
      <c r="C512" s="187" t="s">
        <v>266</v>
      </c>
      <c r="D512" s="187" t="s">
        <v>267</v>
      </c>
      <c r="E512" s="187">
        <v>0.80900000000000005</v>
      </c>
      <c r="G512" s="187">
        <v>5</v>
      </c>
      <c r="J512" s="191">
        <v>5344</v>
      </c>
      <c r="K512" s="191">
        <v>-39.799999999999997</v>
      </c>
      <c r="L512" s="187">
        <v>78.580168499999999</v>
      </c>
      <c r="M512" s="187">
        <v>99.861000000000004</v>
      </c>
      <c r="P512" s="191">
        <v>98.355000000000004</v>
      </c>
      <c r="R512" s="187">
        <v>1</v>
      </c>
      <c r="S512" s="191">
        <v>1.1264367</v>
      </c>
      <c r="U512" s="191">
        <v>1.07352E-2</v>
      </c>
      <c r="W512" s="191">
        <v>1.0621210000000001</v>
      </c>
      <c r="AB512" s="191" t="s">
        <v>525</v>
      </c>
      <c r="AC512" s="191" t="s">
        <v>536</v>
      </c>
      <c r="AD512" s="191" t="s">
        <v>536</v>
      </c>
      <c r="AE512" s="187" t="s">
        <v>848</v>
      </c>
      <c r="AF512" s="187">
        <v>78</v>
      </c>
    </row>
    <row r="513" spans="1:33" x14ac:dyDescent="0.2">
      <c r="A513" s="187" t="s">
        <v>363</v>
      </c>
      <c r="B513" s="187">
        <v>86</v>
      </c>
      <c r="C513" s="187" t="s">
        <v>266</v>
      </c>
      <c r="D513" s="187" t="s">
        <v>267</v>
      </c>
      <c r="E513" s="187">
        <v>0.80900000000000005</v>
      </c>
      <c r="G513" s="187">
        <v>6</v>
      </c>
      <c r="J513" s="191">
        <v>5335</v>
      </c>
      <c r="K513" s="191">
        <v>-39.981999999999999</v>
      </c>
      <c r="L513" s="187">
        <v>78.583907100000005</v>
      </c>
      <c r="M513" s="187">
        <v>99.866</v>
      </c>
      <c r="P513" s="191">
        <v>98.361000000000004</v>
      </c>
      <c r="R513" s="187">
        <v>0</v>
      </c>
      <c r="S513" s="191">
        <v>1.1262302</v>
      </c>
      <c r="U513" s="191">
        <v>1.07332E-2</v>
      </c>
      <c r="W513" s="191">
        <v>1.0619209999999999</v>
      </c>
      <c r="AB513" s="191" t="s">
        <v>485</v>
      </c>
      <c r="AC513" s="191" t="s">
        <v>459</v>
      </c>
      <c r="AD513" s="191" t="s">
        <v>511</v>
      </c>
      <c r="AE513" s="187" t="s">
        <v>848</v>
      </c>
      <c r="AF513" s="187">
        <v>78</v>
      </c>
    </row>
    <row r="514" spans="1:33" x14ac:dyDescent="0.2">
      <c r="A514" s="187" t="s">
        <v>363</v>
      </c>
      <c r="B514" s="187">
        <v>87</v>
      </c>
      <c r="C514" s="187" t="s">
        <v>268</v>
      </c>
      <c r="D514" s="187" t="s">
        <v>269</v>
      </c>
      <c r="E514" s="187">
        <v>0.83299999999999996</v>
      </c>
      <c r="G514" s="187">
        <v>1</v>
      </c>
      <c r="H514" s="191">
        <v>5662</v>
      </c>
      <c r="I514" s="191">
        <v>9.7000000000000003E-2</v>
      </c>
      <c r="L514" s="187">
        <v>22.763411099999999</v>
      </c>
      <c r="M514" s="187">
        <v>104.083</v>
      </c>
      <c r="Q514" s="191">
        <v>103.334</v>
      </c>
      <c r="R514" s="187">
        <v>0</v>
      </c>
      <c r="T514" s="191">
        <v>0.72468129999999997</v>
      </c>
      <c r="V514" s="191">
        <v>3.6786000000000002E-3</v>
      </c>
      <c r="X514" s="191">
        <v>0.366508</v>
      </c>
      <c r="Y514" s="191" t="s">
        <v>550</v>
      </c>
      <c r="Z514" s="191" t="s">
        <v>544</v>
      </c>
      <c r="AA514" s="191" t="s">
        <v>850</v>
      </c>
      <c r="AE514" s="187" t="s">
        <v>851</v>
      </c>
      <c r="AF514" s="187">
        <v>0</v>
      </c>
      <c r="AG514" s="191">
        <v>4102</v>
      </c>
    </row>
    <row r="515" spans="1:33" x14ac:dyDescent="0.2">
      <c r="A515" s="187" t="s">
        <v>363</v>
      </c>
      <c r="B515" s="187">
        <v>87</v>
      </c>
      <c r="C515" s="187" t="s">
        <v>268</v>
      </c>
      <c r="D515" s="187" t="s">
        <v>269</v>
      </c>
      <c r="E515" s="187">
        <v>0.83299999999999996</v>
      </c>
      <c r="G515" s="187">
        <v>2</v>
      </c>
      <c r="H515" s="191">
        <v>5673</v>
      </c>
      <c r="I515" s="191">
        <v>0</v>
      </c>
      <c r="L515" s="187">
        <v>22.809705699999999</v>
      </c>
      <c r="M515" s="187">
        <v>104.29900000000001</v>
      </c>
      <c r="Q515" s="191">
        <v>103.54900000000001</v>
      </c>
      <c r="R515" s="187">
        <v>1</v>
      </c>
      <c r="T515" s="191">
        <v>0.7246108</v>
      </c>
      <c r="V515" s="191">
        <v>3.6782E-3</v>
      </c>
      <c r="X515" s="191">
        <v>0.36647200000000002</v>
      </c>
      <c r="Y515" s="191" t="s">
        <v>776</v>
      </c>
      <c r="Z515" s="191" t="s">
        <v>671</v>
      </c>
      <c r="AA515" s="191" t="s">
        <v>852</v>
      </c>
      <c r="AE515" s="187" t="s">
        <v>851</v>
      </c>
      <c r="AF515" s="187">
        <v>0</v>
      </c>
      <c r="AG515" s="191">
        <v>4110</v>
      </c>
    </row>
    <row r="516" spans="1:33" x14ac:dyDescent="0.2">
      <c r="A516" s="187" t="s">
        <v>363</v>
      </c>
      <c r="B516" s="187">
        <v>87</v>
      </c>
      <c r="C516" s="187" t="s">
        <v>268</v>
      </c>
      <c r="D516" s="187" t="s">
        <v>269</v>
      </c>
      <c r="E516" s="187">
        <v>0.83299999999999996</v>
      </c>
      <c r="F516" s="191" t="s">
        <v>430</v>
      </c>
      <c r="G516" s="187">
        <v>3</v>
      </c>
      <c r="H516" s="191">
        <v>3164</v>
      </c>
      <c r="I516" s="191">
        <v>12.923999999999999</v>
      </c>
      <c r="L516" s="187">
        <v>13.410938</v>
      </c>
      <c r="M516" s="187">
        <v>60.787999999999997</v>
      </c>
      <c r="Q516" s="191">
        <v>60.344999999999999</v>
      </c>
      <c r="R516" s="187">
        <v>0</v>
      </c>
      <c r="T516" s="191">
        <v>0.7339755</v>
      </c>
      <c r="V516" s="191">
        <v>3.7257000000000002E-3</v>
      </c>
      <c r="X516" s="191">
        <v>0.37119099999999999</v>
      </c>
      <c r="Y516" s="191" t="s">
        <v>634</v>
      </c>
      <c r="Z516" s="191" t="s">
        <v>551</v>
      </c>
      <c r="AA516" s="191" t="s">
        <v>853</v>
      </c>
      <c r="AE516" s="187" t="s">
        <v>851</v>
      </c>
      <c r="AF516" s="187">
        <v>0</v>
      </c>
      <c r="AG516" s="191">
        <v>2324</v>
      </c>
    </row>
    <row r="517" spans="1:33" x14ac:dyDescent="0.2">
      <c r="A517" s="187" t="s">
        <v>363</v>
      </c>
      <c r="B517" s="187">
        <v>87</v>
      </c>
      <c r="C517" s="187" t="s">
        <v>268</v>
      </c>
      <c r="D517" s="187" t="s">
        <v>269</v>
      </c>
      <c r="E517" s="187">
        <v>0.83299999999999996</v>
      </c>
      <c r="F517" s="191" t="s">
        <v>434</v>
      </c>
      <c r="G517" s="187">
        <v>4</v>
      </c>
      <c r="J517" s="191">
        <v>5447</v>
      </c>
      <c r="K517" s="191">
        <v>-21.038</v>
      </c>
      <c r="L517" s="187">
        <v>90.8184282</v>
      </c>
      <c r="M517" s="187">
        <v>124.581</v>
      </c>
      <c r="P517" s="191">
        <v>122.65900000000001</v>
      </c>
      <c r="R517" s="187">
        <v>0</v>
      </c>
      <c r="S517" s="191">
        <v>1.1483764999999999</v>
      </c>
      <c r="U517" s="191">
        <v>1.0945E-2</v>
      </c>
      <c r="W517" s="191">
        <v>1.082649</v>
      </c>
      <c r="AB517" s="191" t="s">
        <v>471</v>
      </c>
      <c r="AC517" s="191" t="s">
        <v>518</v>
      </c>
      <c r="AD517" s="191" t="s">
        <v>518</v>
      </c>
      <c r="AE517" s="187" t="s">
        <v>851</v>
      </c>
      <c r="AF517" s="187">
        <v>78</v>
      </c>
    </row>
    <row r="518" spans="1:33" x14ac:dyDescent="0.2">
      <c r="A518" s="187" t="s">
        <v>363</v>
      </c>
      <c r="B518" s="187">
        <v>87</v>
      </c>
      <c r="C518" s="187" t="s">
        <v>268</v>
      </c>
      <c r="D518" s="187" t="s">
        <v>269</v>
      </c>
      <c r="E518" s="187">
        <v>0.83299999999999996</v>
      </c>
      <c r="G518" s="187">
        <v>5</v>
      </c>
      <c r="J518" s="191">
        <v>5340</v>
      </c>
      <c r="K518" s="191">
        <v>-39.799999999999997</v>
      </c>
      <c r="L518" s="187">
        <v>76.340085900000005</v>
      </c>
      <c r="M518" s="187">
        <v>99.899000000000001</v>
      </c>
      <c r="P518" s="191">
        <v>98.393000000000001</v>
      </c>
      <c r="R518" s="187">
        <v>1</v>
      </c>
      <c r="S518" s="191">
        <v>1.1264581</v>
      </c>
      <c r="U518" s="191">
        <v>1.07352E-2</v>
      </c>
      <c r="W518" s="191">
        <v>1.0621210000000001</v>
      </c>
      <c r="AB518" s="191" t="s">
        <v>483</v>
      </c>
      <c r="AC518" s="191" t="s">
        <v>484</v>
      </c>
      <c r="AD518" s="191" t="s">
        <v>473</v>
      </c>
      <c r="AE518" s="187" t="s">
        <v>851</v>
      </c>
      <c r="AF518" s="187">
        <v>78</v>
      </c>
    </row>
    <row r="519" spans="1:33" x14ac:dyDescent="0.2">
      <c r="A519" s="187" t="s">
        <v>363</v>
      </c>
      <c r="B519" s="187">
        <v>87</v>
      </c>
      <c r="C519" s="187" t="s">
        <v>268</v>
      </c>
      <c r="D519" s="187" t="s">
        <v>269</v>
      </c>
      <c r="E519" s="187">
        <v>0.83299999999999996</v>
      </c>
      <c r="G519" s="187">
        <v>6</v>
      </c>
      <c r="J519" s="191">
        <v>5331</v>
      </c>
      <c r="K519" s="191">
        <v>-40.009</v>
      </c>
      <c r="L519" s="187">
        <v>76.342663400000006</v>
      </c>
      <c r="M519" s="187">
        <v>99.903000000000006</v>
      </c>
      <c r="P519" s="191">
        <v>98.397000000000006</v>
      </c>
      <c r="R519" s="187">
        <v>0</v>
      </c>
      <c r="S519" s="191">
        <v>1.1262219</v>
      </c>
      <c r="U519" s="191">
        <v>1.07329E-2</v>
      </c>
      <c r="W519" s="191">
        <v>1.0618920000000001</v>
      </c>
      <c r="AB519" s="191" t="s">
        <v>457</v>
      </c>
      <c r="AC519" s="191" t="s">
        <v>441</v>
      </c>
      <c r="AD519" s="191" t="s">
        <v>486</v>
      </c>
      <c r="AE519" s="187" t="s">
        <v>851</v>
      </c>
      <c r="AF519" s="187">
        <v>78</v>
      </c>
    </row>
    <row r="520" spans="1:33" x14ac:dyDescent="0.2">
      <c r="A520" s="187" t="s">
        <v>363</v>
      </c>
      <c r="B520" s="187">
        <v>88</v>
      </c>
      <c r="C520" s="187" t="s">
        <v>270</v>
      </c>
      <c r="D520" s="187" t="s">
        <v>271</v>
      </c>
      <c r="E520" s="187">
        <v>0.83699999999999997</v>
      </c>
      <c r="G520" s="187">
        <v>1</v>
      </c>
      <c r="H520" s="191">
        <v>5664</v>
      </c>
      <c r="I520" s="191">
        <v>0.12</v>
      </c>
      <c r="L520" s="187">
        <v>22.634320899999999</v>
      </c>
      <c r="M520" s="187">
        <v>103.988</v>
      </c>
      <c r="Q520" s="191">
        <v>103.24</v>
      </c>
      <c r="R520" s="187">
        <v>0</v>
      </c>
      <c r="T520" s="191">
        <v>0.72467300000000001</v>
      </c>
      <c r="V520" s="191">
        <v>3.6786000000000002E-3</v>
      </c>
      <c r="X520" s="191">
        <v>0.36651600000000001</v>
      </c>
      <c r="Y520" s="191" t="s">
        <v>634</v>
      </c>
      <c r="Z520" s="191" t="s">
        <v>544</v>
      </c>
      <c r="AA520" s="191" t="s">
        <v>828</v>
      </c>
      <c r="AE520" s="187" t="s">
        <v>854</v>
      </c>
      <c r="AF520" s="187">
        <v>0</v>
      </c>
      <c r="AG520" s="191">
        <v>4103</v>
      </c>
    </row>
    <row r="521" spans="1:33" x14ac:dyDescent="0.2">
      <c r="A521" s="187" t="s">
        <v>363</v>
      </c>
      <c r="B521" s="187">
        <v>88</v>
      </c>
      <c r="C521" s="187" t="s">
        <v>270</v>
      </c>
      <c r="D521" s="187" t="s">
        <v>271</v>
      </c>
      <c r="E521" s="187">
        <v>0.83699999999999997</v>
      </c>
      <c r="G521" s="187">
        <v>2</v>
      </c>
      <c r="H521" s="191">
        <v>5666</v>
      </c>
      <c r="I521" s="191">
        <v>0</v>
      </c>
      <c r="L521" s="187">
        <v>22.647074499999999</v>
      </c>
      <c r="M521" s="187">
        <v>104.048</v>
      </c>
      <c r="Q521" s="191">
        <v>103.29900000000001</v>
      </c>
      <c r="R521" s="187">
        <v>1</v>
      </c>
      <c r="T521" s="191">
        <v>0.72458579999999995</v>
      </c>
      <c r="V521" s="191">
        <v>3.6782E-3</v>
      </c>
      <c r="X521" s="191">
        <v>0.36647200000000002</v>
      </c>
      <c r="Y521" s="191" t="s">
        <v>781</v>
      </c>
      <c r="Z521" s="191" t="s">
        <v>671</v>
      </c>
      <c r="AA521" s="191" t="s">
        <v>830</v>
      </c>
      <c r="AE521" s="187" t="s">
        <v>854</v>
      </c>
      <c r="AF521" s="187">
        <v>0</v>
      </c>
      <c r="AG521" s="191">
        <v>4105</v>
      </c>
    </row>
    <row r="522" spans="1:33" x14ac:dyDescent="0.2">
      <c r="A522" s="187" t="s">
        <v>363</v>
      </c>
      <c r="B522" s="187">
        <v>88</v>
      </c>
      <c r="C522" s="187" t="s">
        <v>270</v>
      </c>
      <c r="D522" s="187" t="s">
        <v>271</v>
      </c>
      <c r="E522" s="187">
        <v>0.83699999999999997</v>
      </c>
      <c r="F522" s="191" t="s">
        <v>430</v>
      </c>
      <c r="G522" s="187">
        <v>3</v>
      </c>
      <c r="H522" s="191">
        <v>3101</v>
      </c>
      <c r="I522" s="191">
        <v>10.029</v>
      </c>
      <c r="L522" s="187">
        <v>13.0880206</v>
      </c>
      <c r="M522" s="187">
        <v>59.594999999999999</v>
      </c>
      <c r="Q522" s="191">
        <v>59.161999999999999</v>
      </c>
      <c r="R522" s="187">
        <v>0</v>
      </c>
      <c r="T522" s="191">
        <v>0.73185290000000003</v>
      </c>
      <c r="V522" s="191">
        <v>3.7150999999999998E-3</v>
      </c>
      <c r="X522" s="191">
        <v>0.37013400000000002</v>
      </c>
      <c r="Y522" s="191" t="s">
        <v>651</v>
      </c>
      <c r="Z522" s="191" t="s">
        <v>551</v>
      </c>
      <c r="AA522" s="191" t="s">
        <v>855</v>
      </c>
      <c r="AE522" s="187" t="s">
        <v>854</v>
      </c>
      <c r="AF522" s="187">
        <v>0</v>
      </c>
      <c r="AG522" s="191">
        <v>2271</v>
      </c>
    </row>
    <row r="523" spans="1:33" x14ac:dyDescent="0.2">
      <c r="A523" s="187" t="s">
        <v>363</v>
      </c>
      <c r="B523" s="187">
        <v>88</v>
      </c>
      <c r="C523" s="187" t="s">
        <v>270</v>
      </c>
      <c r="D523" s="187" t="s">
        <v>271</v>
      </c>
      <c r="E523" s="187">
        <v>0.83699999999999997</v>
      </c>
      <c r="F523" s="191" t="s">
        <v>434</v>
      </c>
      <c r="G523" s="187">
        <v>4</v>
      </c>
      <c r="J523" s="191">
        <v>5389</v>
      </c>
      <c r="K523" s="191">
        <v>-19.338000000000001</v>
      </c>
      <c r="L523" s="187">
        <v>89.610380599999999</v>
      </c>
      <c r="M523" s="187">
        <v>123.176</v>
      </c>
      <c r="P523" s="191">
        <v>121.273</v>
      </c>
      <c r="R523" s="187">
        <v>0</v>
      </c>
      <c r="S523" s="191">
        <v>1.1502348</v>
      </c>
      <c r="U523" s="191">
        <v>1.0964E-2</v>
      </c>
      <c r="W523" s="191">
        <v>1.0845089999999999</v>
      </c>
      <c r="AB523" s="191" t="s">
        <v>470</v>
      </c>
      <c r="AC523" s="191" t="s">
        <v>518</v>
      </c>
      <c r="AD523" s="191" t="s">
        <v>471</v>
      </c>
      <c r="AE523" s="187" t="s">
        <v>854</v>
      </c>
      <c r="AF523" s="187">
        <v>78</v>
      </c>
    </row>
    <row r="524" spans="1:33" x14ac:dyDescent="0.2">
      <c r="A524" s="187" t="s">
        <v>363</v>
      </c>
      <c r="B524" s="187">
        <v>88</v>
      </c>
      <c r="C524" s="187" t="s">
        <v>270</v>
      </c>
      <c r="D524" s="187" t="s">
        <v>271</v>
      </c>
      <c r="E524" s="187">
        <v>0.83699999999999997</v>
      </c>
      <c r="G524" s="187">
        <v>5</v>
      </c>
      <c r="J524" s="191">
        <v>5337</v>
      </c>
      <c r="K524" s="191">
        <v>-39.799999999999997</v>
      </c>
      <c r="L524" s="187">
        <v>75.898479100000003</v>
      </c>
      <c r="M524" s="187">
        <v>99.775000000000006</v>
      </c>
      <c r="P524" s="191">
        <v>98.271000000000001</v>
      </c>
      <c r="R524" s="187">
        <v>1</v>
      </c>
      <c r="S524" s="191">
        <v>1.1264590000000001</v>
      </c>
      <c r="U524" s="191">
        <v>1.07352E-2</v>
      </c>
      <c r="W524" s="191">
        <v>1.0621210000000001</v>
      </c>
      <c r="AB524" s="191" t="s">
        <v>483</v>
      </c>
      <c r="AC524" s="191" t="s">
        <v>484</v>
      </c>
      <c r="AD524" s="191" t="s">
        <v>484</v>
      </c>
      <c r="AE524" s="187" t="s">
        <v>854</v>
      </c>
      <c r="AF524" s="187">
        <v>78</v>
      </c>
    </row>
    <row r="525" spans="1:33" x14ac:dyDescent="0.2">
      <c r="A525" s="187" t="s">
        <v>363</v>
      </c>
      <c r="B525" s="187">
        <v>88</v>
      </c>
      <c r="C525" s="187" t="s">
        <v>270</v>
      </c>
      <c r="D525" s="187" t="s">
        <v>271</v>
      </c>
      <c r="E525" s="187">
        <v>0.83699999999999997</v>
      </c>
      <c r="G525" s="187">
        <v>6</v>
      </c>
      <c r="J525" s="191">
        <v>5325</v>
      </c>
      <c r="K525" s="191">
        <v>-40.014000000000003</v>
      </c>
      <c r="L525" s="187">
        <v>75.903034199999993</v>
      </c>
      <c r="M525" s="187">
        <v>99.781999999999996</v>
      </c>
      <c r="P525" s="191">
        <v>98.278000000000006</v>
      </c>
      <c r="R525" s="187">
        <v>0</v>
      </c>
      <c r="S525" s="191">
        <v>1.1262174</v>
      </c>
      <c r="U525" s="191">
        <v>1.0732800000000001E-2</v>
      </c>
      <c r="W525" s="191">
        <v>1.0618860000000001</v>
      </c>
      <c r="AB525" s="191" t="s">
        <v>457</v>
      </c>
      <c r="AC525" s="191" t="s">
        <v>441</v>
      </c>
      <c r="AD525" s="191" t="s">
        <v>486</v>
      </c>
      <c r="AE525" s="187" t="s">
        <v>854</v>
      </c>
      <c r="AF525" s="187">
        <v>78</v>
      </c>
    </row>
    <row r="526" spans="1:33" x14ac:dyDescent="0.2">
      <c r="A526" s="187" t="s">
        <v>363</v>
      </c>
      <c r="B526" s="187">
        <v>89</v>
      </c>
      <c r="C526" s="187" t="s">
        <v>272</v>
      </c>
      <c r="D526" s="187" t="s">
        <v>273</v>
      </c>
      <c r="E526" s="187">
        <v>0.81699999999999995</v>
      </c>
      <c r="G526" s="187">
        <v>1</v>
      </c>
      <c r="H526" s="191">
        <v>5662</v>
      </c>
      <c r="I526" s="191">
        <v>9.4E-2</v>
      </c>
      <c r="L526" s="187">
        <v>23.180461600000001</v>
      </c>
      <c r="M526" s="187">
        <v>103.95099999999999</v>
      </c>
      <c r="Q526" s="191">
        <v>103.20399999999999</v>
      </c>
      <c r="R526" s="187">
        <v>0</v>
      </c>
      <c r="T526" s="191">
        <v>0.72467300000000001</v>
      </c>
      <c r="V526" s="191">
        <v>3.6784999999999999E-3</v>
      </c>
      <c r="X526" s="191">
        <v>0.366506</v>
      </c>
      <c r="Y526" s="191" t="s">
        <v>634</v>
      </c>
      <c r="Z526" s="191" t="s">
        <v>544</v>
      </c>
      <c r="AA526" s="191" t="s">
        <v>856</v>
      </c>
      <c r="AE526" s="187" t="s">
        <v>857</v>
      </c>
      <c r="AF526" s="187">
        <v>0</v>
      </c>
      <c r="AG526" s="191">
        <v>4102</v>
      </c>
    </row>
    <row r="527" spans="1:33" x14ac:dyDescent="0.2">
      <c r="A527" s="187" t="s">
        <v>363</v>
      </c>
      <c r="B527" s="187">
        <v>89</v>
      </c>
      <c r="C527" s="187" t="s">
        <v>272</v>
      </c>
      <c r="D527" s="187" t="s">
        <v>273</v>
      </c>
      <c r="E527" s="187">
        <v>0.81699999999999995</v>
      </c>
      <c r="G527" s="187">
        <v>2</v>
      </c>
      <c r="H527" s="191">
        <v>5658</v>
      </c>
      <c r="I527" s="191">
        <v>0</v>
      </c>
      <c r="L527" s="187">
        <v>23.203363700000001</v>
      </c>
      <c r="M527" s="187">
        <v>104.056</v>
      </c>
      <c r="Q527" s="191">
        <v>103.30800000000001</v>
      </c>
      <c r="R527" s="187">
        <v>1</v>
      </c>
      <c r="T527" s="191">
        <v>0.72460519999999995</v>
      </c>
      <c r="V527" s="191">
        <v>3.6782E-3</v>
      </c>
      <c r="X527" s="191">
        <v>0.36647200000000002</v>
      </c>
      <c r="Y527" s="191" t="s">
        <v>781</v>
      </c>
      <c r="Z527" s="191" t="s">
        <v>698</v>
      </c>
      <c r="AA527" s="191" t="s">
        <v>858</v>
      </c>
      <c r="AE527" s="187" t="s">
        <v>857</v>
      </c>
      <c r="AF527" s="187">
        <v>0</v>
      </c>
      <c r="AG527" s="191">
        <v>4100</v>
      </c>
    </row>
    <row r="528" spans="1:33" x14ac:dyDescent="0.2">
      <c r="A528" s="187" t="s">
        <v>363</v>
      </c>
      <c r="B528" s="187">
        <v>89</v>
      </c>
      <c r="C528" s="187" t="s">
        <v>272</v>
      </c>
      <c r="D528" s="187" t="s">
        <v>273</v>
      </c>
      <c r="E528" s="187">
        <v>0.81699999999999995</v>
      </c>
      <c r="F528" s="191" t="s">
        <v>430</v>
      </c>
      <c r="G528" s="187">
        <v>3</v>
      </c>
      <c r="H528" s="191">
        <v>2424</v>
      </c>
      <c r="I528" s="191">
        <v>10.42</v>
      </c>
      <c r="L528" s="187">
        <v>10.4991994</v>
      </c>
      <c r="M528" s="187">
        <v>46.542999999999999</v>
      </c>
      <c r="Q528" s="191">
        <v>46.204999999999998</v>
      </c>
      <c r="R528" s="187">
        <v>0</v>
      </c>
      <c r="T528" s="191">
        <v>0.73215569999999996</v>
      </c>
      <c r="V528" s="191">
        <v>3.7165000000000002E-3</v>
      </c>
      <c r="X528" s="191">
        <v>0.37027700000000002</v>
      </c>
      <c r="Y528" s="191" t="s">
        <v>651</v>
      </c>
      <c r="Z528" s="191" t="s">
        <v>551</v>
      </c>
      <c r="AA528" s="191" t="s">
        <v>859</v>
      </c>
      <c r="AE528" s="187" t="s">
        <v>857</v>
      </c>
      <c r="AF528" s="187">
        <v>0</v>
      </c>
      <c r="AG528" s="191">
        <v>1776</v>
      </c>
    </row>
    <row r="529" spans="1:33" x14ac:dyDescent="0.2">
      <c r="A529" s="187" t="s">
        <v>363</v>
      </c>
      <c r="B529" s="187">
        <v>89</v>
      </c>
      <c r="C529" s="187" t="s">
        <v>272</v>
      </c>
      <c r="D529" s="187" t="s">
        <v>273</v>
      </c>
      <c r="E529" s="187">
        <v>0.81699999999999995</v>
      </c>
      <c r="F529" s="191" t="s">
        <v>434</v>
      </c>
      <c r="G529" s="187">
        <v>4</v>
      </c>
      <c r="J529" s="191">
        <v>6047</v>
      </c>
      <c r="K529" s="191">
        <v>-24.77</v>
      </c>
      <c r="L529" s="187">
        <v>100.561353</v>
      </c>
      <c r="M529" s="187">
        <v>139.30799999999999</v>
      </c>
      <c r="P529" s="191">
        <v>137.16399999999999</v>
      </c>
      <c r="R529" s="187">
        <v>0</v>
      </c>
      <c r="S529" s="191">
        <v>1.1442748</v>
      </c>
      <c r="U529" s="191">
        <v>1.0903299999999999E-2</v>
      </c>
      <c r="W529" s="191">
        <v>1.0785670000000001</v>
      </c>
      <c r="AB529" s="191" t="s">
        <v>470</v>
      </c>
      <c r="AC529" s="191" t="s">
        <v>518</v>
      </c>
      <c r="AD529" s="191" t="s">
        <v>471</v>
      </c>
      <c r="AE529" s="187" t="s">
        <v>857</v>
      </c>
      <c r="AF529" s="187">
        <v>78</v>
      </c>
    </row>
    <row r="530" spans="1:33" x14ac:dyDescent="0.2">
      <c r="A530" s="187" t="s">
        <v>363</v>
      </c>
      <c r="B530" s="187">
        <v>89</v>
      </c>
      <c r="C530" s="187" t="s">
        <v>272</v>
      </c>
      <c r="D530" s="187" t="s">
        <v>273</v>
      </c>
      <c r="E530" s="187">
        <v>0.81699999999999995</v>
      </c>
      <c r="G530" s="187">
        <v>5</v>
      </c>
      <c r="J530" s="191">
        <v>5335</v>
      </c>
      <c r="K530" s="191">
        <v>-39.799999999999997</v>
      </c>
      <c r="L530" s="187">
        <v>77.801000599999995</v>
      </c>
      <c r="M530" s="187">
        <v>99.844999999999999</v>
      </c>
      <c r="P530" s="191">
        <v>98.34</v>
      </c>
      <c r="R530" s="187">
        <v>1</v>
      </c>
      <c r="S530" s="191">
        <v>1.1264567999999999</v>
      </c>
      <c r="U530" s="191">
        <v>1.07352E-2</v>
      </c>
      <c r="W530" s="191">
        <v>1.0621210000000001</v>
      </c>
      <c r="AB530" s="191" t="s">
        <v>525</v>
      </c>
      <c r="AC530" s="191" t="s">
        <v>473</v>
      </c>
      <c r="AD530" s="191" t="s">
        <v>536</v>
      </c>
      <c r="AE530" s="187" t="s">
        <v>857</v>
      </c>
      <c r="AF530" s="187">
        <v>78</v>
      </c>
    </row>
    <row r="531" spans="1:33" x14ac:dyDescent="0.2">
      <c r="A531" s="187" t="s">
        <v>363</v>
      </c>
      <c r="B531" s="187">
        <v>89</v>
      </c>
      <c r="C531" s="187" t="s">
        <v>272</v>
      </c>
      <c r="D531" s="187" t="s">
        <v>273</v>
      </c>
      <c r="E531" s="187">
        <v>0.81699999999999995</v>
      </c>
      <c r="G531" s="187">
        <v>6</v>
      </c>
      <c r="J531" s="191">
        <v>5329</v>
      </c>
      <c r="K531" s="191">
        <v>-40.030999999999999</v>
      </c>
      <c r="L531" s="187">
        <v>77.859888699999999</v>
      </c>
      <c r="M531" s="187">
        <v>99.938000000000002</v>
      </c>
      <c r="P531" s="191">
        <v>98.432000000000002</v>
      </c>
      <c r="R531" s="187">
        <v>0</v>
      </c>
      <c r="S531" s="191">
        <v>1.1261979</v>
      </c>
      <c r="U531" s="191">
        <v>1.07327E-2</v>
      </c>
      <c r="W531" s="191">
        <v>1.061868</v>
      </c>
      <c r="AB531" s="191" t="s">
        <v>485</v>
      </c>
      <c r="AC531" s="191" t="s">
        <v>441</v>
      </c>
      <c r="AD531" s="191" t="s">
        <v>511</v>
      </c>
      <c r="AE531" s="187" t="s">
        <v>857</v>
      </c>
      <c r="AF531" s="187">
        <v>78</v>
      </c>
    </row>
    <row r="532" spans="1:33" x14ac:dyDescent="0.2">
      <c r="A532" s="187" t="s">
        <v>363</v>
      </c>
      <c r="B532" s="187">
        <v>90</v>
      </c>
      <c r="C532" s="187" t="s">
        <v>274</v>
      </c>
      <c r="D532" s="187" t="s">
        <v>275</v>
      </c>
      <c r="E532" s="187">
        <v>0.81399999999999995</v>
      </c>
      <c r="G532" s="187">
        <v>1</v>
      </c>
      <c r="H532" s="191">
        <v>5648</v>
      </c>
      <c r="I532" s="191">
        <v>0.1</v>
      </c>
      <c r="L532" s="187">
        <v>23.2711085</v>
      </c>
      <c r="M532" s="187">
        <v>103.97499999999999</v>
      </c>
      <c r="Q532" s="191">
        <v>103.227</v>
      </c>
      <c r="R532" s="187">
        <v>0</v>
      </c>
      <c r="T532" s="191">
        <v>0.72466560000000002</v>
      </c>
      <c r="V532" s="191">
        <v>3.6786000000000002E-3</v>
      </c>
      <c r="X532" s="191">
        <v>0.366508</v>
      </c>
      <c r="Y532" s="191" t="s">
        <v>634</v>
      </c>
      <c r="Z532" s="191" t="s">
        <v>558</v>
      </c>
      <c r="AA532" s="191" t="s">
        <v>860</v>
      </c>
      <c r="AE532" s="187" t="s">
        <v>861</v>
      </c>
      <c r="AF532" s="187">
        <v>0</v>
      </c>
      <c r="AG532" s="191">
        <v>4092</v>
      </c>
    </row>
    <row r="533" spans="1:33" x14ac:dyDescent="0.2">
      <c r="A533" s="187" t="s">
        <v>363</v>
      </c>
      <c r="B533" s="187">
        <v>90</v>
      </c>
      <c r="C533" s="187" t="s">
        <v>274</v>
      </c>
      <c r="D533" s="187" t="s">
        <v>275</v>
      </c>
      <c r="E533" s="187">
        <v>0.81399999999999995</v>
      </c>
      <c r="G533" s="187">
        <v>2</v>
      </c>
      <c r="H533" s="191">
        <v>5656</v>
      </c>
      <c r="I533" s="191">
        <v>0</v>
      </c>
      <c r="L533" s="187">
        <v>23.295696499999998</v>
      </c>
      <c r="M533" s="187">
        <v>104.087</v>
      </c>
      <c r="Q533" s="191">
        <v>103.339</v>
      </c>
      <c r="R533" s="187">
        <v>1</v>
      </c>
      <c r="T533" s="191">
        <v>0.7245933</v>
      </c>
      <c r="V533" s="191">
        <v>3.6782E-3</v>
      </c>
      <c r="X533" s="191">
        <v>0.36647200000000002</v>
      </c>
      <c r="Y533" s="191" t="s">
        <v>781</v>
      </c>
      <c r="Z533" s="191" t="s">
        <v>671</v>
      </c>
      <c r="AA533" s="191" t="s">
        <v>862</v>
      </c>
      <c r="AE533" s="187" t="s">
        <v>861</v>
      </c>
      <c r="AF533" s="187">
        <v>0</v>
      </c>
      <c r="AG533" s="191">
        <v>4098</v>
      </c>
    </row>
    <row r="534" spans="1:33" x14ac:dyDescent="0.2">
      <c r="A534" s="187" t="s">
        <v>363</v>
      </c>
      <c r="B534" s="187">
        <v>90</v>
      </c>
      <c r="C534" s="187" t="s">
        <v>274</v>
      </c>
      <c r="D534" s="187" t="s">
        <v>275</v>
      </c>
      <c r="E534" s="187">
        <v>0.81399999999999995</v>
      </c>
      <c r="F534" s="191" t="s">
        <v>430</v>
      </c>
      <c r="G534" s="187">
        <v>3</v>
      </c>
      <c r="H534" s="191">
        <v>2651</v>
      </c>
      <c r="I534" s="191">
        <v>10.691000000000001</v>
      </c>
      <c r="L534" s="187">
        <v>11.543912300000001</v>
      </c>
      <c r="M534" s="187">
        <v>51.031999999999996</v>
      </c>
      <c r="Q534" s="191">
        <v>50.661000000000001</v>
      </c>
      <c r="R534" s="187">
        <v>0</v>
      </c>
      <c r="T534" s="191">
        <v>0.73233999999999999</v>
      </c>
      <c r="V534" s="191">
        <v>3.7174999999999999E-3</v>
      </c>
      <c r="X534" s="191">
        <v>0.37037500000000001</v>
      </c>
      <c r="Y534" s="191" t="s">
        <v>634</v>
      </c>
      <c r="Z534" s="191" t="s">
        <v>551</v>
      </c>
      <c r="AA534" s="191" t="s">
        <v>863</v>
      </c>
      <c r="AE534" s="187" t="s">
        <v>861</v>
      </c>
      <c r="AF534" s="187">
        <v>0</v>
      </c>
      <c r="AG534" s="191">
        <v>1942</v>
      </c>
    </row>
    <row r="535" spans="1:33" x14ac:dyDescent="0.2">
      <c r="A535" s="187" t="s">
        <v>363</v>
      </c>
      <c r="B535" s="187">
        <v>90</v>
      </c>
      <c r="C535" s="187" t="s">
        <v>274</v>
      </c>
      <c r="D535" s="187" t="s">
        <v>275</v>
      </c>
      <c r="E535" s="187">
        <v>0.81399999999999995</v>
      </c>
      <c r="F535" s="191" t="s">
        <v>434</v>
      </c>
      <c r="G535" s="187">
        <v>4</v>
      </c>
      <c r="J535" s="191">
        <v>5485</v>
      </c>
      <c r="K535" s="191">
        <v>-23.561</v>
      </c>
      <c r="L535" s="187">
        <v>93.552747499999995</v>
      </c>
      <c r="M535" s="187">
        <v>125.673</v>
      </c>
      <c r="P535" s="191">
        <v>123.73699999999999</v>
      </c>
      <c r="R535" s="187">
        <v>0</v>
      </c>
      <c r="S535" s="191">
        <v>1.1456267</v>
      </c>
      <c r="U535" s="191">
        <v>1.0916800000000001E-2</v>
      </c>
      <c r="W535" s="191">
        <v>1.0798890000000001</v>
      </c>
      <c r="AB535" s="191" t="s">
        <v>471</v>
      </c>
      <c r="AC535" s="191" t="s">
        <v>518</v>
      </c>
      <c r="AD535" s="191" t="s">
        <v>471</v>
      </c>
      <c r="AE535" s="187" t="s">
        <v>861</v>
      </c>
      <c r="AF535" s="187">
        <v>78</v>
      </c>
    </row>
    <row r="536" spans="1:33" x14ac:dyDescent="0.2">
      <c r="A536" s="187" t="s">
        <v>363</v>
      </c>
      <c r="B536" s="187">
        <v>90</v>
      </c>
      <c r="C536" s="187" t="s">
        <v>274</v>
      </c>
      <c r="D536" s="187" t="s">
        <v>275</v>
      </c>
      <c r="E536" s="187">
        <v>0.81399999999999995</v>
      </c>
      <c r="G536" s="187">
        <v>5</v>
      </c>
      <c r="J536" s="191">
        <v>5331</v>
      </c>
      <c r="K536" s="191">
        <v>-39.799999999999997</v>
      </c>
      <c r="L536" s="187">
        <v>78.052922300000006</v>
      </c>
      <c r="M536" s="187">
        <v>99.79</v>
      </c>
      <c r="P536" s="191">
        <v>98.286000000000001</v>
      </c>
      <c r="R536" s="187">
        <v>1</v>
      </c>
      <c r="S536" s="191">
        <v>1.1264495999999999</v>
      </c>
      <c r="U536" s="191">
        <v>1.07352E-2</v>
      </c>
      <c r="W536" s="191">
        <v>1.0621210000000001</v>
      </c>
      <c r="AB536" s="191" t="s">
        <v>483</v>
      </c>
      <c r="AC536" s="191" t="s">
        <v>484</v>
      </c>
      <c r="AD536" s="191" t="s">
        <v>484</v>
      </c>
      <c r="AE536" s="187" t="s">
        <v>861</v>
      </c>
      <c r="AF536" s="187">
        <v>78</v>
      </c>
    </row>
    <row r="537" spans="1:33" x14ac:dyDescent="0.2">
      <c r="A537" s="187" t="s">
        <v>363</v>
      </c>
      <c r="B537" s="187">
        <v>90</v>
      </c>
      <c r="C537" s="187" t="s">
        <v>274</v>
      </c>
      <c r="D537" s="187" t="s">
        <v>275</v>
      </c>
      <c r="E537" s="187">
        <v>0.81399999999999995</v>
      </c>
      <c r="G537" s="187">
        <v>6</v>
      </c>
      <c r="J537" s="191">
        <v>5333</v>
      </c>
      <c r="K537" s="191">
        <v>-40.003</v>
      </c>
      <c r="L537" s="187">
        <v>78.068842099999998</v>
      </c>
      <c r="M537" s="187">
        <v>99.814999999999998</v>
      </c>
      <c r="P537" s="191">
        <v>98.311000000000007</v>
      </c>
      <c r="R537" s="187">
        <v>0</v>
      </c>
      <c r="S537" s="191">
        <v>1.1262194000000001</v>
      </c>
      <c r="U537" s="191">
        <v>1.0732999999999999E-2</v>
      </c>
      <c r="W537" s="191">
        <v>1.061898</v>
      </c>
      <c r="AB537" s="191" t="s">
        <v>485</v>
      </c>
      <c r="AC537" s="191" t="s">
        <v>441</v>
      </c>
      <c r="AD537" s="191" t="s">
        <v>486</v>
      </c>
      <c r="AE537" s="187" t="s">
        <v>861</v>
      </c>
      <c r="AF537" s="187">
        <v>78</v>
      </c>
    </row>
    <row r="538" spans="1:33" x14ac:dyDescent="0.2">
      <c r="A538" s="187" t="s">
        <v>363</v>
      </c>
      <c r="B538" s="187">
        <v>91</v>
      </c>
      <c r="C538" s="187" t="s">
        <v>276</v>
      </c>
      <c r="D538" s="187" t="s">
        <v>277</v>
      </c>
      <c r="E538" s="187">
        <v>0.83899999999999997</v>
      </c>
      <c r="G538" s="187">
        <v>1</v>
      </c>
      <c r="H538" s="191">
        <v>5660</v>
      </c>
      <c r="I538" s="191">
        <v>0.128</v>
      </c>
      <c r="L538" s="187">
        <v>22.579352100000001</v>
      </c>
      <c r="M538" s="187">
        <v>103.983</v>
      </c>
      <c r="Q538" s="191">
        <v>103.235</v>
      </c>
      <c r="R538" s="187">
        <v>0</v>
      </c>
      <c r="T538" s="191">
        <v>0.72468160000000004</v>
      </c>
      <c r="V538" s="191">
        <v>3.6787E-3</v>
      </c>
      <c r="X538" s="191">
        <v>0.36651899999999998</v>
      </c>
      <c r="Y538" s="191" t="s">
        <v>634</v>
      </c>
      <c r="Z538" s="191" t="s">
        <v>544</v>
      </c>
      <c r="AA538" s="191" t="s">
        <v>818</v>
      </c>
      <c r="AE538" s="187" t="s">
        <v>864</v>
      </c>
      <c r="AF538" s="187">
        <v>0</v>
      </c>
      <c r="AG538" s="191">
        <v>4101</v>
      </c>
    </row>
    <row r="539" spans="1:33" x14ac:dyDescent="0.2">
      <c r="A539" s="187" t="s">
        <v>363</v>
      </c>
      <c r="B539" s="187">
        <v>91</v>
      </c>
      <c r="C539" s="187" t="s">
        <v>276</v>
      </c>
      <c r="D539" s="187" t="s">
        <v>277</v>
      </c>
      <c r="E539" s="187">
        <v>0.83899999999999997</v>
      </c>
      <c r="G539" s="187">
        <v>2</v>
      </c>
      <c r="H539" s="191">
        <v>5658</v>
      </c>
      <c r="I539" s="191">
        <v>0</v>
      </c>
      <c r="L539" s="187">
        <v>22.604061399999999</v>
      </c>
      <c r="M539" s="187">
        <v>104.099</v>
      </c>
      <c r="Q539" s="191">
        <v>103.35</v>
      </c>
      <c r="R539" s="187">
        <v>1</v>
      </c>
      <c r="T539" s="191">
        <v>0.72458880000000003</v>
      </c>
      <c r="V539" s="191">
        <v>3.6782E-3</v>
      </c>
      <c r="X539" s="191">
        <v>0.36647200000000002</v>
      </c>
      <c r="Y539" s="191" t="s">
        <v>781</v>
      </c>
      <c r="Z539" s="191" t="s">
        <v>671</v>
      </c>
      <c r="AA539" s="191" t="s">
        <v>816</v>
      </c>
      <c r="AE539" s="187" t="s">
        <v>864</v>
      </c>
      <c r="AF539" s="187">
        <v>0</v>
      </c>
      <c r="AG539" s="191">
        <v>4100</v>
      </c>
    </row>
    <row r="540" spans="1:33" x14ac:dyDescent="0.2">
      <c r="A540" s="187" t="s">
        <v>363</v>
      </c>
      <c r="B540" s="187">
        <v>91</v>
      </c>
      <c r="C540" s="187" t="s">
        <v>276</v>
      </c>
      <c r="D540" s="187" t="s">
        <v>277</v>
      </c>
      <c r="E540" s="187">
        <v>0.83899999999999997</v>
      </c>
      <c r="F540" s="191" t="s">
        <v>430</v>
      </c>
      <c r="G540" s="187">
        <v>3</v>
      </c>
      <c r="H540" s="191">
        <v>2550</v>
      </c>
      <c r="I540" s="191">
        <v>10.659000000000001</v>
      </c>
      <c r="L540" s="187">
        <v>10.7902977</v>
      </c>
      <c r="M540" s="187">
        <v>49.146999999999998</v>
      </c>
      <c r="Q540" s="191">
        <v>48.79</v>
      </c>
      <c r="R540" s="187">
        <v>0</v>
      </c>
      <c r="T540" s="191">
        <v>0.73231250000000003</v>
      </c>
      <c r="V540" s="191">
        <v>3.7174E-3</v>
      </c>
      <c r="X540" s="191">
        <v>0.37036400000000003</v>
      </c>
      <c r="Y540" s="191" t="s">
        <v>651</v>
      </c>
      <c r="Z540" s="191" t="s">
        <v>551</v>
      </c>
      <c r="AA540" s="191" t="s">
        <v>865</v>
      </c>
      <c r="AE540" s="187" t="s">
        <v>864</v>
      </c>
      <c r="AF540" s="187">
        <v>0</v>
      </c>
      <c r="AG540" s="191">
        <v>1869</v>
      </c>
    </row>
    <row r="541" spans="1:33" x14ac:dyDescent="0.2">
      <c r="A541" s="187" t="s">
        <v>363</v>
      </c>
      <c r="B541" s="187">
        <v>91</v>
      </c>
      <c r="C541" s="187" t="s">
        <v>276</v>
      </c>
      <c r="D541" s="187" t="s">
        <v>277</v>
      </c>
      <c r="E541" s="187">
        <v>0.83899999999999997</v>
      </c>
      <c r="F541" s="191" t="s">
        <v>434</v>
      </c>
      <c r="G541" s="187">
        <v>4</v>
      </c>
      <c r="J541" s="191">
        <v>5740</v>
      </c>
      <c r="K541" s="191">
        <v>-24.23</v>
      </c>
      <c r="L541" s="187">
        <v>94.285882599999994</v>
      </c>
      <c r="M541" s="187">
        <v>132.25299999999999</v>
      </c>
      <c r="P541" s="191">
        <v>130.21700000000001</v>
      </c>
      <c r="R541" s="187">
        <v>0</v>
      </c>
      <c r="S541" s="191">
        <v>1.1449056</v>
      </c>
      <c r="U541" s="191">
        <v>1.09093E-2</v>
      </c>
      <c r="W541" s="191">
        <v>1.0791580000000001</v>
      </c>
      <c r="AB541" s="191" t="s">
        <v>470</v>
      </c>
      <c r="AC541" s="191" t="s">
        <v>518</v>
      </c>
      <c r="AD541" s="191" t="s">
        <v>518</v>
      </c>
      <c r="AE541" s="187" t="s">
        <v>864</v>
      </c>
      <c r="AF541" s="187">
        <v>78</v>
      </c>
    </row>
    <row r="542" spans="1:33" x14ac:dyDescent="0.2">
      <c r="A542" s="187" t="s">
        <v>363</v>
      </c>
      <c r="B542" s="187">
        <v>91</v>
      </c>
      <c r="C542" s="187" t="s">
        <v>276</v>
      </c>
      <c r="D542" s="187" t="s">
        <v>277</v>
      </c>
      <c r="E542" s="187">
        <v>0.83899999999999997</v>
      </c>
      <c r="G542" s="187">
        <v>5</v>
      </c>
      <c r="J542" s="191">
        <v>5334</v>
      </c>
      <c r="K542" s="191">
        <v>-39.799999999999997</v>
      </c>
      <c r="L542" s="187">
        <v>75.730664300000001</v>
      </c>
      <c r="M542" s="187">
        <v>99.796000000000006</v>
      </c>
      <c r="P542" s="191">
        <v>98.290999999999997</v>
      </c>
      <c r="R542" s="187">
        <v>1</v>
      </c>
      <c r="S542" s="191">
        <v>1.1264689000000001</v>
      </c>
      <c r="U542" s="191">
        <v>1.07352E-2</v>
      </c>
      <c r="W542" s="191">
        <v>1.0621210000000001</v>
      </c>
      <c r="AB542" s="191" t="s">
        <v>525</v>
      </c>
      <c r="AC542" s="191" t="s">
        <v>473</v>
      </c>
      <c r="AD542" s="191" t="s">
        <v>473</v>
      </c>
      <c r="AE542" s="187" t="s">
        <v>864</v>
      </c>
      <c r="AF542" s="187">
        <v>78</v>
      </c>
    </row>
    <row r="543" spans="1:33" x14ac:dyDescent="0.2">
      <c r="A543" s="187" t="s">
        <v>363</v>
      </c>
      <c r="B543" s="187">
        <v>91</v>
      </c>
      <c r="C543" s="187" t="s">
        <v>276</v>
      </c>
      <c r="D543" s="187" t="s">
        <v>277</v>
      </c>
      <c r="E543" s="187">
        <v>0.83899999999999997</v>
      </c>
      <c r="G543" s="187">
        <v>6</v>
      </c>
      <c r="J543" s="191">
        <v>5323</v>
      </c>
      <c r="K543" s="191">
        <v>-40.015999999999998</v>
      </c>
      <c r="L543" s="187">
        <v>75.739639299999993</v>
      </c>
      <c r="M543" s="187">
        <v>99.811000000000007</v>
      </c>
      <c r="P543" s="191">
        <v>98.305999999999997</v>
      </c>
      <c r="R543" s="187">
        <v>0</v>
      </c>
      <c r="S543" s="191">
        <v>1.1262236000000001</v>
      </c>
      <c r="U543" s="191">
        <v>1.0732800000000001E-2</v>
      </c>
      <c r="W543" s="191">
        <v>1.0618840000000001</v>
      </c>
      <c r="AB543" s="191" t="s">
        <v>485</v>
      </c>
      <c r="AC543" s="191" t="s">
        <v>441</v>
      </c>
      <c r="AD543" s="191" t="s">
        <v>511</v>
      </c>
      <c r="AE543" s="187" t="s">
        <v>864</v>
      </c>
      <c r="AF543" s="187">
        <v>78</v>
      </c>
    </row>
    <row r="544" spans="1:33" x14ac:dyDescent="0.2">
      <c r="A544" s="187" t="s">
        <v>363</v>
      </c>
      <c r="B544" s="187">
        <v>92</v>
      </c>
      <c r="C544" s="187" t="s">
        <v>278</v>
      </c>
      <c r="D544" s="187" t="s">
        <v>279</v>
      </c>
      <c r="E544" s="187">
        <v>0.8</v>
      </c>
      <c r="G544" s="187">
        <v>1</v>
      </c>
      <c r="H544" s="191">
        <v>5658</v>
      </c>
      <c r="I544" s="191">
        <v>8.3000000000000004E-2</v>
      </c>
      <c r="L544" s="187">
        <v>23.637887299999999</v>
      </c>
      <c r="M544" s="187">
        <v>103.794</v>
      </c>
      <c r="Q544" s="191">
        <v>103.047</v>
      </c>
      <c r="R544" s="187">
        <v>0</v>
      </c>
      <c r="T544" s="191">
        <v>0.72466960000000002</v>
      </c>
      <c r="V544" s="191">
        <v>3.6784999999999999E-3</v>
      </c>
      <c r="X544" s="191">
        <v>0.36650199999999999</v>
      </c>
      <c r="Y544" s="191" t="s">
        <v>634</v>
      </c>
      <c r="Z544" s="191" t="s">
        <v>544</v>
      </c>
      <c r="AA544" s="191" t="s">
        <v>866</v>
      </c>
      <c r="AE544" s="187" t="s">
        <v>867</v>
      </c>
      <c r="AF544" s="187">
        <v>0</v>
      </c>
      <c r="AG544" s="191">
        <v>4100</v>
      </c>
    </row>
    <row r="545" spans="1:33" x14ac:dyDescent="0.2">
      <c r="A545" s="187" t="s">
        <v>363</v>
      </c>
      <c r="B545" s="187">
        <v>92</v>
      </c>
      <c r="C545" s="187" t="s">
        <v>278</v>
      </c>
      <c r="D545" s="187" t="s">
        <v>279</v>
      </c>
      <c r="E545" s="187">
        <v>0.8</v>
      </c>
      <c r="G545" s="187">
        <v>2</v>
      </c>
      <c r="H545" s="191">
        <v>5663</v>
      </c>
      <c r="I545" s="191">
        <v>0</v>
      </c>
      <c r="L545" s="187">
        <v>23.691507399999999</v>
      </c>
      <c r="M545" s="187">
        <v>104.03400000000001</v>
      </c>
      <c r="Q545" s="191">
        <v>103.286</v>
      </c>
      <c r="R545" s="187">
        <v>1</v>
      </c>
      <c r="T545" s="191">
        <v>0.72460919999999995</v>
      </c>
      <c r="V545" s="191">
        <v>3.6782E-3</v>
      </c>
      <c r="X545" s="191">
        <v>0.36647200000000002</v>
      </c>
      <c r="Y545" s="191" t="s">
        <v>781</v>
      </c>
      <c r="Z545" s="191" t="s">
        <v>698</v>
      </c>
      <c r="AA545" s="191" t="s">
        <v>808</v>
      </c>
      <c r="AE545" s="187" t="s">
        <v>867</v>
      </c>
      <c r="AF545" s="187">
        <v>0</v>
      </c>
      <c r="AG545" s="191">
        <v>4103</v>
      </c>
    </row>
    <row r="546" spans="1:33" x14ac:dyDescent="0.2">
      <c r="A546" s="187" t="s">
        <v>363</v>
      </c>
      <c r="B546" s="187">
        <v>92</v>
      </c>
      <c r="C546" s="187" t="s">
        <v>278</v>
      </c>
      <c r="D546" s="187" t="s">
        <v>279</v>
      </c>
      <c r="E546" s="187">
        <v>0.8</v>
      </c>
      <c r="F546" s="191" t="s">
        <v>430</v>
      </c>
      <c r="G546" s="187">
        <v>3</v>
      </c>
      <c r="H546" s="191">
        <v>2640</v>
      </c>
      <c r="I546" s="191">
        <v>10.191000000000001</v>
      </c>
      <c r="L546" s="187">
        <v>11.709314900000001</v>
      </c>
      <c r="M546" s="187">
        <v>50.871000000000002</v>
      </c>
      <c r="Q546" s="191">
        <v>50.502000000000002</v>
      </c>
      <c r="R546" s="187">
        <v>0</v>
      </c>
      <c r="T546" s="191">
        <v>0.73199340000000002</v>
      </c>
      <c r="V546" s="191">
        <v>3.7157000000000002E-3</v>
      </c>
      <c r="X546" s="191">
        <v>0.37019299999999999</v>
      </c>
      <c r="Y546" s="191" t="s">
        <v>651</v>
      </c>
      <c r="Z546" s="191" t="s">
        <v>551</v>
      </c>
      <c r="AA546" s="191" t="s">
        <v>868</v>
      </c>
      <c r="AE546" s="187" t="s">
        <v>867</v>
      </c>
      <c r="AF546" s="187">
        <v>0</v>
      </c>
      <c r="AG546" s="191">
        <v>1934</v>
      </c>
    </row>
    <row r="547" spans="1:33" x14ac:dyDescent="0.2">
      <c r="A547" s="187" t="s">
        <v>363</v>
      </c>
      <c r="B547" s="187">
        <v>92</v>
      </c>
      <c r="C547" s="187" t="s">
        <v>278</v>
      </c>
      <c r="D547" s="187" t="s">
        <v>279</v>
      </c>
      <c r="E547" s="187">
        <v>0.8</v>
      </c>
      <c r="F547" s="191" t="s">
        <v>434</v>
      </c>
      <c r="G547" s="187">
        <v>4</v>
      </c>
      <c r="J547" s="191">
        <v>5922</v>
      </c>
      <c r="K547" s="191">
        <v>-24.31</v>
      </c>
      <c r="L547" s="187">
        <v>101.3879996</v>
      </c>
      <c r="M547" s="187">
        <v>136.85400000000001</v>
      </c>
      <c r="P547" s="191">
        <v>134.74799999999999</v>
      </c>
      <c r="R547" s="187">
        <v>0</v>
      </c>
      <c r="S547" s="191">
        <v>1.1447670000000001</v>
      </c>
      <c r="U547" s="191">
        <v>1.09084E-2</v>
      </c>
      <c r="W547" s="191">
        <v>1.07907</v>
      </c>
      <c r="AB547" s="191" t="s">
        <v>471</v>
      </c>
      <c r="AC547" s="191" t="s">
        <v>518</v>
      </c>
      <c r="AD547" s="191" t="s">
        <v>518</v>
      </c>
      <c r="AE547" s="187" t="s">
        <v>867</v>
      </c>
      <c r="AF547" s="187">
        <v>78</v>
      </c>
    </row>
    <row r="548" spans="1:33" x14ac:dyDescent="0.2">
      <c r="A548" s="187" t="s">
        <v>363</v>
      </c>
      <c r="B548" s="187">
        <v>92</v>
      </c>
      <c r="C548" s="187" t="s">
        <v>278</v>
      </c>
      <c r="D548" s="187" t="s">
        <v>279</v>
      </c>
      <c r="E548" s="187">
        <v>0.8</v>
      </c>
      <c r="G548" s="187">
        <v>5</v>
      </c>
      <c r="J548" s="191">
        <v>5333</v>
      </c>
      <c r="K548" s="191">
        <v>-39.799999999999997</v>
      </c>
      <c r="L548" s="187">
        <v>79.366469800000004</v>
      </c>
      <c r="M548" s="187">
        <v>99.71</v>
      </c>
      <c r="P548" s="191">
        <v>98.206000000000003</v>
      </c>
      <c r="R548" s="187">
        <v>1</v>
      </c>
      <c r="S548" s="191">
        <v>1.1264365000000001</v>
      </c>
      <c r="U548" s="191">
        <v>1.07352E-2</v>
      </c>
      <c r="W548" s="191">
        <v>1.0621210000000001</v>
      </c>
      <c r="AB548" s="191" t="s">
        <v>525</v>
      </c>
      <c r="AC548" s="191" t="s">
        <v>473</v>
      </c>
      <c r="AD548" s="191" t="s">
        <v>536</v>
      </c>
      <c r="AE548" s="187" t="s">
        <v>867</v>
      </c>
      <c r="AF548" s="187">
        <v>78</v>
      </c>
    </row>
    <row r="549" spans="1:33" x14ac:dyDescent="0.2">
      <c r="A549" s="187" t="s">
        <v>363</v>
      </c>
      <c r="B549" s="187">
        <v>92</v>
      </c>
      <c r="C549" s="187" t="s">
        <v>278</v>
      </c>
      <c r="D549" s="187" t="s">
        <v>279</v>
      </c>
      <c r="E549" s="187">
        <v>0.8</v>
      </c>
      <c r="G549" s="187">
        <v>6</v>
      </c>
      <c r="J549" s="191">
        <v>5322</v>
      </c>
      <c r="K549" s="191">
        <v>-40.009</v>
      </c>
      <c r="L549" s="187">
        <v>79.345338100000006</v>
      </c>
      <c r="M549" s="187">
        <v>99.677000000000007</v>
      </c>
      <c r="P549" s="191">
        <v>98.174000000000007</v>
      </c>
      <c r="R549" s="187">
        <v>0</v>
      </c>
      <c r="S549" s="191">
        <v>1.1262000000000001</v>
      </c>
      <c r="U549" s="191">
        <v>1.07329E-2</v>
      </c>
      <c r="W549" s="191">
        <v>1.0618920000000001</v>
      </c>
      <c r="AB549" s="191" t="s">
        <v>485</v>
      </c>
      <c r="AC549" s="191" t="s">
        <v>441</v>
      </c>
      <c r="AD549" s="191" t="s">
        <v>511</v>
      </c>
      <c r="AE549" s="187" t="s">
        <v>867</v>
      </c>
      <c r="AF549" s="187">
        <v>78</v>
      </c>
    </row>
    <row r="550" spans="1:33" x14ac:dyDescent="0.2">
      <c r="A550" s="187" t="s">
        <v>363</v>
      </c>
      <c r="B550" s="187">
        <v>93</v>
      </c>
      <c r="C550" s="187" t="s">
        <v>278</v>
      </c>
      <c r="D550" s="187" t="s">
        <v>280</v>
      </c>
      <c r="E550" s="187">
        <v>0.83699999999999997</v>
      </c>
      <c r="G550" s="187">
        <v>1</v>
      </c>
      <c r="H550" s="191">
        <v>5645</v>
      </c>
      <c r="I550" s="191">
        <v>0.12</v>
      </c>
      <c r="L550" s="187">
        <v>22.5976553</v>
      </c>
      <c r="M550" s="187">
        <v>103.816</v>
      </c>
      <c r="Q550" s="191">
        <v>103.069</v>
      </c>
      <c r="R550" s="187">
        <v>0</v>
      </c>
      <c r="T550" s="191">
        <v>0.72465990000000002</v>
      </c>
      <c r="V550" s="191">
        <v>3.6786000000000002E-3</v>
      </c>
      <c r="X550" s="191">
        <v>0.36651600000000001</v>
      </c>
      <c r="Y550" s="191" t="s">
        <v>634</v>
      </c>
      <c r="Z550" s="191" t="s">
        <v>544</v>
      </c>
      <c r="AA550" s="191" t="s">
        <v>631</v>
      </c>
      <c r="AE550" s="187" t="s">
        <v>869</v>
      </c>
      <c r="AF550" s="187">
        <v>0</v>
      </c>
      <c r="AG550" s="191">
        <v>4090</v>
      </c>
    </row>
    <row r="551" spans="1:33" x14ac:dyDescent="0.2">
      <c r="A551" s="187" t="s">
        <v>363</v>
      </c>
      <c r="B551" s="187">
        <v>93</v>
      </c>
      <c r="C551" s="187" t="s">
        <v>278</v>
      </c>
      <c r="D551" s="187" t="s">
        <v>280</v>
      </c>
      <c r="E551" s="187">
        <v>0.83699999999999997</v>
      </c>
      <c r="G551" s="187">
        <v>2</v>
      </c>
      <c r="H551" s="191">
        <v>5665</v>
      </c>
      <c r="I551" s="191">
        <v>0</v>
      </c>
      <c r="L551" s="187">
        <v>22.6460075</v>
      </c>
      <c r="M551" s="187">
        <v>104.04300000000001</v>
      </c>
      <c r="Q551" s="191">
        <v>103.294</v>
      </c>
      <c r="R551" s="187">
        <v>1</v>
      </c>
      <c r="T551" s="191">
        <v>0.72457309999999997</v>
      </c>
      <c r="V551" s="191">
        <v>3.6782E-3</v>
      </c>
      <c r="X551" s="191">
        <v>0.36647200000000002</v>
      </c>
      <c r="Y551" s="191" t="s">
        <v>781</v>
      </c>
      <c r="Z551" s="191" t="s">
        <v>671</v>
      </c>
      <c r="AA551" s="191" t="s">
        <v>870</v>
      </c>
      <c r="AE551" s="187" t="s">
        <v>869</v>
      </c>
      <c r="AF551" s="187">
        <v>0</v>
      </c>
      <c r="AG551" s="191">
        <v>4104</v>
      </c>
    </row>
    <row r="552" spans="1:33" x14ac:dyDescent="0.2">
      <c r="A552" s="187" t="s">
        <v>363</v>
      </c>
      <c r="B552" s="187">
        <v>93</v>
      </c>
      <c r="C552" s="187" t="s">
        <v>278</v>
      </c>
      <c r="D552" s="187" t="s">
        <v>280</v>
      </c>
      <c r="E552" s="187">
        <v>0.83699999999999997</v>
      </c>
      <c r="F552" s="191" t="s">
        <v>430</v>
      </c>
      <c r="G552" s="187">
        <v>3</v>
      </c>
      <c r="H552" s="191">
        <v>2384</v>
      </c>
      <c r="I552" s="191">
        <v>9.7829999999999995</v>
      </c>
      <c r="L552" s="187">
        <v>10.125852699999999</v>
      </c>
      <c r="M552" s="187">
        <v>45.981999999999999</v>
      </c>
      <c r="Q552" s="191">
        <v>45.648000000000003</v>
      </c>
      <c r="R552" s="187">
        <v>0</v>
      </c>
      <c r="T552" s="191">
        <v>0.73166180000000003</v>
      </c>
      <c r="V552" s="191">
        <v>3.7142E-3</v>
      </c>
      <c r="X552" s="191">
        <v>0.37004399999999998</v>
      </c>
      <c r="Y552" s="191" t="s">
        <v>651</v>
      </c>
      <c r="Z552" s="191" t="s">
        <v>551</v>
      </c>
      <c r="AA552" s="191" t="s">
        <v>595</v>
      </c>
      <c r="AE552" s="187" t="s">
        <v>869</v>
      </c>
      <c r="AF552" s="187">
        <v>0</v>
      </c>
      <c r="AG552" s="191">
        <v>1746</v>
      </c>
    </row>
    <row r="553" spans="1:33" x14ac:dyDescent="0.2">
      <c r="A553" s="187" t="s">
        <v>363</v>
      </c>
      <c r="B553" s="187">
        <v>93</v>
      </c>
      <c r="C553" s="187" t="s">
        <v>278</v>
      </c>
      <c r="D553" s="187" t="s">
        <v>280</v>
      </c>
      <c r="E553" s="187">
        <v>0.83699999999999997</v>
      </c>
      <c r="F553" s="191" t="s">
        <v>434</v>
      </c>
      <c r="G553" s="187">
        <v>4</v>
      </c>
      <c r="J553" s="191">
        <v>5602</v>
      </c>
      <c r="K553" s="191">
        <v>-24.54</v>
      </c>
      <c r="L553" s="187">
        <v>92.647954999999996</v>
      </c>
      <c r="M553" s="187">
        <v>128.751</v>
      </c>
      <c r="P553" s="191">
        <v>126.76900000000001</v>
      </c>
      <c r="R553" s="187">
        <v>0</v>
      </c>
      <c r="S553" s="191">
        <v>1.1445315</v>
      </c>
      <c r="U553" s="191">
        <v>1.09058E-2</v>
      </c>
      <c r="W553" s="191">
        <v>1.0788180000000001</v>
      </c>
      <c r="AB553" s="191" t="s">
        <v>471</v>
      </c>
      <c r="AC553" s="191" t="s">
        <v>518</v>
      </c>
      <c r="AD553" s="191" t="s">
        <v>471</v>
      </c>
      <c r="AE553" s="187" t="s">
        <v>869</v>
      </c>
      <c r="AF553" s="187">
        <v>78</v>
      </c>
    </row>
    <row r="554" spans="1:33" x14ac:dyDescent="0.2">
      <c r="A554" s="187" t="s">
        <v>363</v>
      </c>
      <c r="B554" s="187">
        <v>93</v>
      </c>
      <c r="C554" s="187" t="s">
        <v>278</v>
      </c>
      <c r="D554" s="187" t="s">
        <v>280</v>
      </c>
      <c r="E554" s="187">
        <v>0.83699999999999997</v>
      </c>
      <c r="G554" s="187">
        <v>5</v>
      </c>
      <c r="J554" s="191">
        <v>5335</v>
      </c>
      <c r="K554" s="191">
        <v>-39.799999999999997</v>
      </c>
      <c r="L554" s="187">
        <v>75.885450599999999</v>
      </c>
      <c r="M554" s="187">
        <v>99.754000000000005</v>
      </c>
      <c r="P554" s="191">
        <v>98.25</v>
      </c>
      <c r="R554" s="187">
        <v>1</v>
      </c>
      <c r="S554" s="191">
        <v>1.1264403999999999</v>
      </c>
      <c r="U554" s="191">
        <v>1.07352E-2</v>
      </c>
      <c r="W554" s="191">
        <v>1.0621210000000001</v>
      </c>
      <c r="AB554" s="191" t="s">
        <v>483</v>
      </c>
      <c r="AC554" s="191" t="s">
        <v>473</v>
      </c>
      <c r="AD554" s="191" t="s">
        <v>473</v>
      </c>
      <c r="AE554" s="187" t="s">
        <v>869</v>
      </c>
      <c r="AF554" s="187">
        <v>78</v>
      </c>
    </row>
    <row r="555" spans="1:33" x14ac:dyDescent="0.2">
      <c r="A555" s="187" t="s">
        <v>363</v>
      </c>
      <c r="B555" s="187">
        <v>93</v>
      </c>
      <c r="C555" s="187" t="s">
        <v>278</v>
      </c>
      <c r="D555" s="187" t="s">
        <v>280</v>
      </c>
      <c r="E555" s="187">
        <v>0.83699999999999997</v>
      </c>
      <c r="G555" s="187">
        <v>6</v>
      </c>
      <c r="J555" s="191">
        <v>5325</v>
      </c>
      <c r="K555" s="191">
        <v>-40.003</v>
      </c>
      <c r="L555" s="187">
        <v>75.826478300000005</v>
      </c>
      <c r="M555" s="187">
        <v>99.659000000000006</v>
      </c>
      <c r="P555" s="191">
        <v>98.156000000000006</v>
      </c>
      <c r="R555" s="187">
        <v>0</v>
      </c>
      <c r="S555" s="191">
        <v>1.1262089</v>
      </c>
      <c r="U555" s="191">
        <v>1.0732999999999999E-2</v>
      </c>
      <c r="W555" s="191">
        <v>1.061898</v>
      </c>
      <c r="AB555" s="191" t="s">
        <v>485</v>
      </c>
      <c r="AC555" s="191" t="s">
        <v>441</v>
      </c>
      <c r="AD555" s="191" t="s">
        <v>511</v>
      </c>
      <c r="AE555" s="187" t="s">
        <v>869</v>
      </c>
      <c r="AF555" s="187">
        <v>78</v>
      </c>
    </row>
    <row r="556" spans="1:33" x14ac:dyDescent="0.2">
      <c r="A556" s="187" t="s">
        <v>363</v>
      </c>
      <c r="B556" s="187">
        <v>94</v>
      </c>
      <c r="C556" s="187" t="s">
        <v>101</v>
      </c>
      <c r="D556" s="187" t="s">
        <v>367</v>
      </c>
      <c r="E556" s="187">
        <v>0.81899999999999995</v>
      </c>
      <c r="G556" s="187">
        <v>1</v>
      </c>
      <c r="H556" s="191">
        <v>5655</v>
      </c>
      <c r="I556" s="191">
        <v>9.8000000000000004E-2</v>
      </c>
      <c r="L556" s="187">
        <v>23.1141486</v>
      </c>
      <c r="M556" s="187">
        <v>103.907</v>
      </c>
      <c r="Q556" s="191">
        <v>103.15900000000001</v>
      </c>
      <c r="R556" s="187">
        <v>0</v>
      </c>
      <c r="T556" s="191">
        <v>0.72466149999999996</v>
      </c>
      <c r="V556" s="191">
        <v>3.6786000000000002E-3</v>
      </c>
      <c r="X556" s="191">
        <v>0.366508</v>
      </c>
      <c r="Y556" s="191" t="s">
        <v>634</v>
      </c>
      <c r="Z556" s="191" t="s">
        <v>544</v>
      </c>
      <c r="AA556" s="191" t="s">
        <v>871</v>
      </c>
      <c r="AE556" s="187" t="s">
        <v>872</v>
      </c>
      <c r="AF556" s="187">
        <v>0</v>
      </c>
      <c r="AG556" s="191">
        <v>4098</v>
      </c>
    </row>
    <row r="557" spans="1:33" x14ac:dyDescent="0.2">
      <c r="A557" s="187" t="s">
        <v>363</v>
      </c>
      <c r="B557" s="187">
        <v>94</v>
      </c>
      <c r="C557" s="187" t="s">
        <v>101</v>
      </c>
      <c r="D557" s="187" t="s">
        <v>367</v>
      </c>
      <c r="E557" s="187">
        <v>0.81899999999999995</v>
      </c>
      <c r="G557" s="187">
        <v>2</v>
      </c>
      <c r="H557" s="191">
        <v>5660</v>
      </c>
      <c r="I557" s="191">
        <v>0</v>
      </c>
      <c r="L557" s="187">
        <v>23.1051742</v>
      </c>
      <c r="M557" s="187">
        <v>103.866</v>
      </c>
      <c r="Q557" s="191">
        <v>103.11799999999999</v>
      </c>
      <c r="R557" s="187">
        <v>1</v>
      </c>
      <c r="T557" s="191">
        <v>0.72459079999999998</v>
      </c>
      <c r="V557" s="191">
        <v>3.6782E-3</v>
      </c>
      <c r="X557" s="191">
        <v>0.36647200000000002</v>
      </c>
      <c r="Y557" s="191" t="s">
        <v>781</v>
      </c>
      <c r="Z557" s="191" t="s">
        <v>698</v>
      </c>
      <c r="AA557" s="191" t="s">
        <v>873</v>
      </c>
      <c r="AE557" s="187" t="s">
        <v>872</v>
      </c>
      <c r="AF557" s="187">
        <v>0</v>
      </c>
      <c r="AG557" s="191">
        <v>4101</v>
      </c>
    </row>
    <row r="558" spans="1:33" x14ac:dyDescent="0.2">
      <c r="A558" s="187" t="s">
        <v>363</v>
      </c>
      <c r="B558" s="187">
        <v>94</v>
      </c>
      <c r="C558" s="187" t="s">
        <v>101</v>
      </c>
      <c r="D558" s="187" t="s">
        <v>367</v>
      </c>
      <c r="E558" s="187">
        <v>0.81899999999999995</v>
      </c>
      <c r="F558" s="191" t="s">
        <v>430</v>
      </c>
      <c r="G558" s="187">
        <v>3</v>
      </c>
      <c r="H558" s="191">
        <v>2327</v>
      </c>
      <c r="I558" s="191">
        <v>10.109</v>
      </c>
      <c r="L558" s="187">
        <v>10.086324299999999</v>
      </c>
      <c r="M558" s="187">
        <v>44.807000000000002</v>
      </c>
      <c r="Q558" s="191">
        <v>44.481000000000002</v>
      </c>
      <c r="R558" s="187">
        <v>0</v>
      </c>
      <c r="T558" s="191">
        <v>0.73191600000000001</v>
      </c>
      <c r="V558" s="191">
        <v>3.7154000000000002E-3</v>
      </c>
      <c r="X558" s="191">
        <v>0.37016300000000002</v>
      </c>
      <c r="Y558" s="191" t="s">
        <v>651</v>
      </c>
      <c r="Z558" s="191" t="s">
        <v>657</v>
      </c>
      <c r="AA558" s="191" t="s">
        <v>874</v>
      </c>
      <c r="AE558" s="187" t="s">
        <v>872</v>
      </c>
      <c r="AF558" s="187">
        <v>0</v>
      </c>
      <c r="AG558" s="191">
        <v>1704</v>
      </c>
    </row>
    <row r="559" spans="1:33" x14ac:dyDescent="0.2">
      <c r="A559" s="187" t="s">
        <v>363</v>
      </c>
      <c r="B559" s="187">
        <v>94</v>
      </c>
      <c r="C559" s="187" t="s">
        <v>101</v>
      </c>
      <c r="D559" s="187" t="s">
        <v>367</v>
      </c>
      <c r="E559" s="187">
        <v>0.81899999999999995</v>
      </c>
      <c r="F559" s="191" t="s">
        <v>434</v>
      </c>
      <c r="G559" s="187">
        <v>4</v>
      </c>
      <c r="J559" s="191">
        <v>6019</v>
      </c>
      <c r="K559" s="191">
        <v>-25.038</v>
      </c>
      <c r="L559" s="187">
        <v>100.1749514</v>
      </c>
      <c r="M559" s="187">
        <v>139.036</v>
      </c>
      <c r="P559" s="191">
        <v>136.89699999999999</v>
      </c>
      <c r="R559" s="187">
        <v>0</v>
      </c>
      <c r="S559" s="191">
        <v>1.1439516999999999</v>
      </c>
      <c r="U559" s="191">
        <v>1.09003E-2</v>
      </c>
      <c r="W559" s="191">
        <v>1.078274</v>
      </c>
      <c r="AB559" s="191" t="s">
        <v>471</v>
      </c>
      <c r="AC559" s="191" t="s">
        <v>518</v>
      </c>
      <c r="AD559" s="191" t="s">
        <v>518</v>
      </c>
      <c r="AE559" s="187" t="s">
        <v>872</v>
      </c>
      <c r="AF559" s="187">
        <v>78</v>
      </c>
    </row>
    <row r="560" spans="1:33" x14ac:dyDescent="0.2">
      <c r="A560" s="187" t="s">
        <v>363</v>
      </c>
      <c r="B560" s="187">
        <v>94</v>
      </c>
      <c r="C560" s="187" t="s">
        <v>101</v>
      </c>
      <c r="D560" s="187" t="s">
        <v>367</v>
      </c>
      <c r="E560" s="187">
        <v>0.81899999999999995</v>
      </c>
      <c r="G560" s="187">
        <v>5</v>
      </c>
      <c r="J560" s="191">
        <v>5328</v>
      </c>
      <c r="K560" s="191">
        <v>-39.799999999999997</v>
      </c>
      <c r="L560" s="187">
        <v>77.454993099999996</v>
      </c>
      <c r="M560" s="187">
        <v>99.599000000000004</v>
      </c>
      <c r="P560" s="191">
        <v>98.096999999999994</v>
      </c>
      <c r="R560" s="187">
        <v>1</v>
      </c>
      <c r="S560" s="191">
        <v>1.1264253</v>
      </c>
      <c r="U560" s="191">
        <v>1.07352E-2</v>
      </c>
      <c r="W560" s="191">
        <v>1.0621210000000001</v>
      </c>
      <c r="AB560" s="191" t="s">
        <v>525</v>
      </c>
      <c r="AC560" s="191" t="s">
        <v>536</v>
      </c>
      <c r="AD560" s="191" t="s">
        <v>536</v>
      </c>
      <c r="AE560" s="187" t="s">
        <v>872</v>
      </c>
      <c r="AF560" s="187">
        <v>78</v>
      </c>
    </row>
    <row r="561" spans="1:33" x14ac:dyDescent="0.2">
      <c r="A561" s="187" t="s">
        <v>363</v>
      </c>
      <c r="B561" s="187">
        <v>94</v>
      </c>
      <c r="C561" s="187" t="s">
        <v>101</v>
      </c>
      <c r="D561" s="187" t="s">
        <v>367</v>
      </c>
      <c r="E561" s="187">
        <v>0.81899999999999995</v>
      </c>
      <c r="G561" s="187">
        <v>6</v>
      </c>
      <c r="J561" s="191">
        <v>5320</v>
      </c>
      <c r="K561" s="191">
        <v>-40.006999999999998</v>
      </c>
      <c r="L561" s="187">
        <v>77.546112699999995</v>
      </c>
      <c r="M561" s="187">
        <v>99.742999999999995</v>
      </c>
      <c r="P561" s="191">
        <v>98.239000000000004</v>
      </c>
      <c r="R561" s="187">
        <v>0</v>
      </c>
      <c r="S561" s="191">
        <v>1.1261920999999999</v>
      </c>
      <c r="U561" s="191">
        <v>1.07329E-2</v>
      </c>
      <c r="W561" s="191">
        <v>1.0618939999999999</v>
      </c>
      <c r="AB561" s="191" t="s">
        <v>485</v>
      </c>
      <c r="AC561" s="191" t="s">
        <v>459</v>
      </c>
      <c r="AD561" s="191" t="s">
        <v>511</v>
      </c>
      <c r="AE561" s="187" t="s">
        <v>872</v>
      </c>
      <c r="AF561" s="187">
        <v>78</v>
      </c>
    </row>
    <row r="562" spans="1:33" x14ac:dyDescent="0.2">
      <c r="A562" s="187" t="s">
        <v>363</v>
      </c>
      <c r="B562" s="187">
        <v>95</v>
      </c>
      <c r="C562" s="187" t="s">
        <v>102</v>
      </c>
      <c r="D562" s="187" t="s">
        <v>367</v>
      </c>
      <c r="E562" s="187">
        <v>0.77700000000000002</v>
      </c>
      <c r="G562" s="187">
        <v>1</v>
      </c>
      <c r="H562" s="191">
        <v>5655</v>
      </c>
      <c r="I562" s="191">
        <v>0.104</v>
      </c>
      <c r="L562" s="187">
        <v>24.333958299999999</v>
      </c>
      <c r="M562" s="187">
        <v>103.77800000000001</v>
      </c>
      <c r="Q562" s="191">
        <v>103.03100000000001</v>
      </c>
      <c r="R562" s="187">
        <v>0</v>
      </c>
      <c r="T562" s="191">
        <v>0.72467420000000005</v>
      </c>
      <c r="V562" s="191">
        <v>3.6786000000000002E-3</v>
      </c>
      <c r="X562" s="191">
        <v>0.36651</v>
      </c>
      <c r="Y562" s="191" t="s">
        <v>634</v>
      </c>
      <c r="Z562" s="191" t="s">
        <v>544</v>
      </c>
      <c r="AA562" s="191" t="s">
        <v>871</v>
      </c>
      <c r="AE562" s="187" t="s">
        <v>875</v>
      </c>
      <c r="AF562" s="187">
        <v>0</v>
      </c>
      <c r="AG562" s="191">
        <v>4097</v>
      </c>
    </row>
    <row r="563" spans="1:33" x14ac:dyDescent="0.2">
      <c r="A563" s="187" t="s">
        <v>363</v>
      </c>
      <c r="B563" s="187">
        <v>95</v>
      </c>
      <c r="C563" s="187" t="s">
        <v>102</v>
      </c>
      <c r="D563" s="187" t="s">
        <v>367</v>
      </c>
      <c r="E563" s="187">
        <v>0.77700000000000002</v>
      </c>
      <c r="G563" s="187">
        <v>2</v>
      </c>
      <c r="H563" s="191">
        <v>5651</v>
      </c>
      <c r="I563" s="191">
        <v>0</v>
      </c>
      <c r="L563" s="187">
        <v>24.4152919</v>
      </c>
      <c r="M563" s="187">
        <v>104.13200000000001</v>
      </c>
      <c r="Q563" s="191">
        <v>103.383</v>
      </c>
      <c r="R563" s="187">
        <v>1</v>
      </c>
      <c r="T563" s="191">
        <v>0.72459899999999999</v>
      </c>
      <c r="V563" s="191">
        <v>3.6782E-3</v>
      </c>
      <c r="X563" s="191">
        <v>0.36647200000000002</v>
      </c>
      <c r="Y563" s="191" t="s">
        <v>781</v>
      </c>
      <c r="Z563" s="191" t="s">
        <v>698</v>
      </c>
      <c r="AA563" s="191" t="s">
        <v>876</v>
      </c>
      <c r="AE563" s="187" t="s">
        <v>875</v>
      </c>
      <c r="AF563" s="187">
        <v>0</v>
      </c>
      <c r="AG563" s="191">
        <v>4095</v>
      </c>
    </row>
    <row r="564" spans="1:33" x14ac:dyDescent="0.2">
      <c r="A564" s="187" t="s">
        <v>363</v>
      </c>
      <c r="B564" s="187">
        <v>95</v>
      </c>
      <c r="C564" s="187" t="s">
        <v>102</v>
      </c>
      <c r="D564" s="187" t="s">
        <v>367</v>
      </c>
      <c r="E564" s="187">
        <v>0.77700000000000002</v>
      </c>
      <c r="F564" s="191" t="s">
        <v>430</v>
      </c>
      <c r="G564" s="187">
        <v>3</v>
      </c>
      <c r="H564" s="191">
        <v>2155</v>
      </c>
      <c r="I564" s="191">
        <v>-1.99</v>
      </c>
      <c r="L564" s="187">
        <v>9.9314488000000001</v>
      </c>
      <c r="M564" s="187">
        <v>41.831000000000003</v>
      </c>
      <c r="Q564" s="191">
        <v>41.530999999999999</v>
      </c>
      <c r="R564" s="187">
        <v>0</v>
      </c>
      <c r="T564" s="191">
        <v>0.72315689999999999</v>
      </c>
      <c r="V564" s="191">
        <v>3.6708999999999999E-3</v>
      </c>
      <c r="X564" s="191">
        <v>0.36574499999999999</v>
      </c>
      <c r="Y564" s="191" t="s">
        <v>651</v>
      </c>
      <c r="Z564" s="191" t="s">
        <v>551</v>
      </c>
      <c r="AA564" s="191" t="s">
        <v>877</v>
      </c>
      <c r="AE564" s="187" t="s">
        <v>875</v>
      </c>
      <c r="AF564" s="187">
        <v>0</v>
      </c>
      <c r="AG564" s="191">
        <v>1559</v>
      </c>
    </row>
    <row r="565" spans="1:33" x14ac:dyDescent="0.2">
      <c r="A565" s="187" t="s">
        <v>363</v>
      </c>
      <c r="B565" s="187">
        <v>95</v>
      </c>
      <c r="C565" s="187" t="s">
        <v>102</v>
      </c>
      <c r="D565" s="187" t="s">
        <v>367</v>
      </c>
      <c r="E565" s="187">
        <v>0.77700000000000002</v>
      </c>
      <c r="F565" s="191" t="s">
        <v>434</v>
      </c>
      <c r="G565" s="187">
        <v>4</v>
      </c>
      <c r="J565" s="191">
        <v>4851</v>
      </c>
      <c r="K565" s="191">
        <v>-19.097000000000001</v>
      </c>
      <c r="L565" s="187">
        <v>89.047267199999993</v>
      </c>
      <c r="M565" s="187">
        <v>110.99</v>
      </c>
      <c r="P565" s="191">
        <v>109.27500000000001</v>
      </c>
      <c r="R565" s="187">
        <v>0</v>
      </c>
      <c r="S565" s="191">
        <v>1.1505365000000001</v>
      </c>
      <c r="U565" s="191">
        <v>1.0966699999999999E-2</v>
      </c>
      <c r="W565" s="191">
        <v>1.084773</v>
      </c>
      <c r="AB565" s="191" t="s">
        <v>471</v>
      </c>
      <c r="AC565" s="191" t="s">
        <v>518</v>
      </c>
      <c r="AD565" s="191" t="s">
        <v>518</v>
      </c>
      <c r="AE565" s="187" t="s">
        <v>875</v>
      </c>
      <c r="AF565" s="187">
        <v>78</v>
      </c>
    </row>
    <row r="566" spans="1:33" x14ac:dyDescent="0.2">
      <c r="A566" s="187" t="s">
        <v>363</v>
      </c>
      <c r="B566" s="187">
        <v>95</v>
      </c>
      <c r="C566" s="187" t="s">
        <v>102</v>
      </c>
      <c r="D566" s="187" t="s">
        <v>367</v>
      </c>
      <c r="E566" s="187">
        <v>0.77700000000000002</v>
      </c>
      <c r="G566" s="187">
        <v>5</v>
      </c>
      <c r="J566" s="191">
        <v>5336</v>
      </c>
      <c r="K566" s="191">
        <v>-39.799999999999997</v>
      </c>
      <c r="L566" s="187">
        <v>81.741565199999997</v>
      </c>
      <c r="M566" s="187">
        <v>99.748000000000005</v>
      </c>
      <c r="P566" s="191">
        <v>98.244</v>
      </c>
      <c r="R566" s="187">
        <v>1</v>
      </c>
      <c r="S566" s="191">
        <v>1.1264673999999999</v>
      </c>
      <c r="U566" s="191">
        <v>1.07352E-2</v>
      </c>
      <c r="W566" s="191">
        <v>1.0621210000000001</v>
      </c>
      <c r="AB566" s="191" t="s">
        <v>456</v>
      </c>
      <c r="AC566" s="191" t="s">
        <v>525</v>
      </c>
      <c r="AD566" s="191" t="s">
        <v>483</v>
      </c>
      <c r="AE566" s="187" t="s">
        <v>875</v>
      </c>
      <c r="AF566" s="187">
        <v>78</v>
      </c>
    </row>
    <row r="567" spans="1:33" x14ac:dyDescent="0.2">
      <c r="A567" s="187" t="s">
        <v>363</v>
      </c>
      <c r="B567" s="187">
        <v>95</v>
      </c>
      <c r="C567" s="187" t="s">
        <v>102</v>
      </c>
      <c r="D567" s="187" t="s">
        <v>367</v>
      </c>
      <c r="E567" s="187">
        <v>0.77700000000000002</v>
      </c>
      <c r="G567" s="187">
        <v>6</v>
      </c>
      <c r="J567" s="191">
        <v>5328</v>
      </c>
      <c r="K567" s="191">
        <v>-40.04</v>
      </c>
      <c r="L567" s="187">
        <v>81.805142000000004</v>
      </c>
      <c r="M567" s="187">
        <v>99.843999999999994</v>
      </c>
      <c r="P567" s="191">
        <v>98.338999999999999</v>
      </c>
      <c r="R567" s="187">
        <v>0</v>
      </c>
      <c r="S567" s="191">
        <v>1.1261966000000001</v>
      </c>
      <c r="U567" s="191">
        <v>1.0732500000000001E-2</v>
      </c>
      <c r="W567" s="191">
        <v>1.061858</v>
      </c>
      <c r="AB567" s="191" t="s">
        <v>457</v>
      </c>
      <c r="AC567" s="191" t="s">
        <v>458</v>
      </c>
      <c r="AD567" s="191" t="s">
        <v>510</v>
      </c>
      <c r="AE567" s="187" t="s">
        <v>875</v>
      </c>
      <c r="AF567" s="187">
        <v>78</v>
      </c>
    </row>
    <row r="568" spans="1:33" x14ac:dyDescent="0.2">
      <c r="A568" s="187" t="s">
        <v>363</v>
      </c>
      <c r="B568" s="187">
        <v>96</v>
      </c>
      <c r="C568" s="187" t="s">
        <v>109</v>
      </c>
      <c r="D568" s="187" t="s">
        <v>368</v>
      </c>
      <c r="E568" s="187">
        <v>0.79</v>
      </c>
      <c r="G568" s="187">
        <v>1</v>
      </c>
      <c r="H568" s="191">
        <v>5656</v>
      </c>
      <c r="I568" s="191">
        <v>0.127</v>
      </c>
      <c r="L568" s="187">
        <v>23.9646422</v>
      </c>
      <c r="M568" s="187">
        <v>103.916</v>
      </c>
      <c r="Q568" s="191">
        <v>103.16800000000001</v>
      </c>
      <c r="R568" s="187">
        <v>0</v>
      </c>
      <c r="T568" s="191">
        <v>0.72467729999999997</v>
      </c>
      <c r="V568" s="191">
        <v>3.6787E-3</v>
      </c>
      <c r="X568" s="191">
        <v>0.36651899999999998</v>
      </c>
      <c r="Y568" s="191" t="s">
        <v>651</v>
      </c>
      <c r="Z568" s="191" t="s">
        <v>541</v>
      </c>
      <c r="AA568" s="191" t="s">
        <v>878</v>
      </c>
      <c r="AE568" s="187" t="s">
        <v>879</v>
      </c>
      <c r="AF568" s="187">
        <v>0</v>
      </c>
      <c r="AG568" s="191">
        <v>4098</v>
      </c>
    </row>
    <row r="569" spans="1:33" x14ac:dyDescent="0.2">
      <c r="A569" s="187" t="s">
        <v>363</v>
      </c>
      <c r="B569" s="187">
        <v>96</v>
      </c>
      <c r="C569" s="187" t="s">
        <v>109</v>
      </c>
      <c r="D569" s="187" t="s">
        <v>368</v>
      </c>
      <c r="E569" s="187">
        <v>0.79</v>
      </c>
      <c r="G569" s="187">
        <v>2</v>
      </c>
      <c r="H569" s="191">
        <v>5659</v>
      </c>
      <c r="I569" s="191">
        <v>0</v>
      </c>
      <c r="L569" s="187">
        <v>23.971080400000002</v>
      </c>
      <c r="M569" s="187">
        <v>103.944</v>
      </c>
      <c r="Q569" s="191">
        <v>103.197</v>
      </c>
      <c r="R569" s="187">
        <v>1</v>
      </c>
      <c r="T569" s="191">
        <v>0.72458500000000003</v>
      </c>
      <c r="V569" s="191">
        <v>3.6782E-3</v>
      </c>
      <c r="X569" s="191">
        <v>0.36647200000000002</v>
      </c>
      <c r="Y569" s="191" t="s">
        <v>674</v>
      </c>
      <c r="Z569" s="191" t="s">
        <v>698</v>
      </c>
      <c r="AA569" s="191" t="s">
        <v>880</v>
      </c>
      <c r="AE569" s="187" t="s">
        <v>879</v>
      </c>
      <c r="AF569" s="187">
        <v>0</v>
      </c>
      <c r="AG569" s="191">
        <v>4100</v>
      </c>
    </row>
    <row r="570" spans="1:33" x14ac:dyDescent="0.2">
      <c r="A570" s="187" t="s">
        <v>363</v>
      </c>
      <c r="B570" s="187">
        <v>96</v>
      </c>
      <c r="C570" s="187" t="s">
        <v>109</v>
      </c>
      <c r="D570" s="187" t="s">
        <v>368</v>
      </c>
      <c r="E570" s="187">
        <v>0.79</v>
      </c>
      <c r="F570" s="191" t="s">
        <v>430</v>
      </c>
      <c r="G570" s="187">
        <v>3</v>
      </c>
      <c r="H570" s="191">
        <v>2046</v>
      </c>
      <c r="I570" s="191">
        <v>-1.95</v>
      </c>
      <c r="L570" s="187">
        <v>9.2557968000000006</v>
      </c>
      <c r="M570" s="187">
        <v>39.619999999999997</v>
      </c>
      <c r="Q570" s="191">
        <v>39.335999999999999</v>
      </c>
      <c r="R570" s="187">
        <v>0</v>
      </c>
      <c r="T570" s="191">
        <v>0.72317169999999997</v>
      </c>
      <c r="V570" s="191">
        <v>3.6709999999999998E-3</v>
      </c>
      <c r="X570" s="191">
        <v>0.36575999999999997</v>
      </c>
      <c r="Y570" s="191" t="s">
        <v>656</v>
      </c>
      <c r="Z570" s="191" t="s">
        <v>657</v>
      </c>
      <c r="AA570" s="191" t="s">
        <v>874</v>
      </c>
      <c r="AE570" s="187" t="s">
        <v>879</v>
      </c>
      <c r="AF570" s="187">
        <v>0</v>
      </c>
      <c r="AG570" s="191">
        <v>1481</v>
      </c>
    </row>
    <row r="571" spans="1:33" x14ac:dyDescent="0.2">
      <c r="A571" s="187" t="s">
        <v>363</v>
      </c>
      <c r="B571" s="187">
        <v>96</v>
      </c>
      <c r="C571" s="187" t="s">
        <v>109</v>
      </c>
      <c r="D571" s="187" t="s">
        <v>368</v>
      </c>
      <c r="E571" s="187">
        <v>0.79</v>
      </c>
      <c r="F571" s="191" t="s">
        <v>434</v>
      </c>
      <c r="G571" s="187">
        <v>4</v>
      </c>
      <c r="J571" s="191">
        <v>4625</v>
      </c>
      <c r="K571" s="191">
        <v>-19.05</v>
      </c>
      <c r="L571" s="187">
        <v>83.968462400000007</v>
      </c>
      <c r="M571" s="187">
        <v>105.262</v>
      </c>
      <c r="P571" s="191">
        <v>103.63500000000001</v>
      </c>
      <c r="R571" s="187">
        <v>0</v>
      </c>
      <c r="S571" s="191">
        <v>1.1506240000000001</v>
      </c>
      <c r="U571" s="191">
        <v>1.09672E-2</v>
      </c>
      <c r="W571" s="191">
        <v>1.084824</v>
      </c>
      <c r="AB571" s="191" t="s">
        <v>470</v>
      </c>
      <c r="AC571" s="191" t="s">
        <v>471</v>
      </c>
      <c r="AD571" s="191" t="s">
        <v>470</v>
      </c>
      <c r="AE571" s="187" t="s">
        <v>879</v>
      </c>
      <c r="AF571" s="187">
        <v>78</v>
      </c>
    </row>
    <row r="572" spans="1:33" x14ac:dyDescent="0.2">
      <c r="A572" s="187" t="s">
        <v>363</v>
      </c>
      <c r="B572" s="187">
        <v>96</v>
      </c>
      <c r="C572" s="187" t="s">
        <v>109</v>
      </c>
      <c r="D572" s="187" t="s">
        <v>368</v>
      </c>
      <c r="E572" s="187">
        <v>0.79</v>
      </c>
      <c r="G572" s="187">
        <v>5</v>
      </c>
      <c r="J572" s="191">
        <v>5336</v>
      </c>
      <c r="K572" s="191">
        <v>-39.799999999999997</v>
      </c>
      <c r="L572" s="187">
        <v>80.419744199999997</v>
      </c>
      <c r="M572" s="187">
        <v>99.784000000000006</v>
      </c>
      <c r="P572" s="191">
        <v>98.278999999999996</v>
      </c>
      <c r="R572" s="187">
        <v>1</v>
      </c>
      <c r="S572" s="191">
        <v>1.1264924999999999</v>
      </c>
      <c r="U572" s="191">
        <v>1.07352E-2</v>
      </c>
      <c r="W572" s="191">
        <v>1.0621210000000001</v>
      </c>
      <c r="AB572" s="191" t="s">
        <v>438</v>
      </c>
      <c r="AC572" s="191" t="s">
        <v>483</v>
      </c>
      <c r="AD572" s="191" t="s">
        <v>483</v>
      </c>
      <c r="AE572" s="187" t="s">
        <v>879</v>
      </c>
      <c r="AF572" s="187">
        <v>78</v>
      </c>
    </row>
    <row r="573" spans="1:33" x14ac:dyDescent="0.2">
      <c r="A573" s="187" t="s">
        <v>363</v>
      </c>
      <c r="B573" s="187">
        <v>96</v>
      </c>
      <c r="C573" s="187" t="s">
        <v>109</v>
      </c>
      <c r="D573" s="187" t="s">
        <v>368</v>
      </c>
      <c r="E573" s="187">
        <v>0.79</v>
      </c>
      <c r="G573" s="187">
        <v>6</v>
      </c>
      <c r="J573" s="191">
        <v>5330</v>
      </c>
      <c r="K573" s="191">
        <v>-40.027000000000001</v>
      </c>
      <c r="L573" s="187">
        <v>80.414387000000005</v>
      </c>
      <c r="M573" s="187">
        <v>99.775999999999996</v>
      </c>
      <c r="P573" s="191">
        <v>98.271000000000001</v>
      </c>
      <c r="R573" s="187">
        <v>0</v>
      </c>
      <c r="S573" s="191">
        <v>1.1262373000000001</v>
      </c>
      <c r="U573" s="191">
        <v>1.07327E-2</v>
      </c>
      <c r="W573" s="191">
        <v>1.0618730000000001</v>
      </c>
      <c r="AB573" s="191" t="s">
        <v>439</v>
      </c>
      <c r="AC573" s="191" t="s">
        <v>440</v>
      </c>
      <c r="AD573" s="191" t="s">
        <v>510</v>
      </c>
      <c r="AE573" s="187" t="s">
        <v>879</v>
      </c>
      <c r="AF573" s="187">
        <v>78</v>
      </c>
    </row>
    <row r="574" spans="1:33" x14ac:dyDescent="0.2">
      <c r="A574" s="187" t="s">
        <v>363</v>
      </c>
      <c r="B574" s="187">
        <v>97</v>
      </c>
      <c r="C574" s="187" t="s">
        <v>110</v>
      </c>
      <c r="D574" s="187" t="s">
        <v>368</v>
      </c>
      <c r="E574" s="187">
        <v>0.82399999999999995</v>
      </c>
      <c r="G574" s="187">
        <v>1</v>
      </c>
      <c r="H574" s="191">
        <v>5655</v>
      </c>
      <c r="I574" s="191">
        <v>0.121</v>
      </c>
      <c r="L574" s="187">
        <v>22.987042800000001</v>
      </c>
      <c r="M574" s="187">
        <v>103.968</v>
      </c>
      <c r="Q574" s="191">
        <v>103.22</v>
      </c>
      <c r="R574" s="187">
        <v>0</v>
      </c>
      <c r="T574" s="191">
        <v>0.72467429999999999</v>
      </c>
      <c r="V574" s="191">
        <v>3.6786000000000002E-3</v>
      </c>
      <c r="X574" s="191">
        <v>0.36651600000000001</v>
      </c>
      <c r="Y574" s="191" t="s">
        <v>656</v>
      </c>
      <c r="Z574" s="191" t="s">
        <v>551</v>
      </c>
      <c r="AA574" s="191" t="s">
        <v>881</v>
      </c>
      <c r="AE574" s="187" t="s">
        <v>882</v>
      </c>
      <c r="AF574" s="187">
        <v>0</v>
      </c>
      <c r="AG574" s="191">
        <v>4097</v>
      </c>
    </row>
    <row r="575" spans="1:33" x14ac:dyDescent="0.2">
      <c r="A575" s="187" t="s">
        <v>363</v>
      </c>
      <c r="B575" s="187">
        <v>97</v>
      </c>
      <c r="C575" s="187" t="s">
        <v>110</v>
      </c>
      <c r="D575" s="187" t="s">
        <v>368</v>
      </c>
      <c r="E575" s="187">
        <v>0.82399999999999995</v>
      </c>
      <c r="G575" s="187">
        <v>2</v>
      </c>
      <c r="H575" s="191">
        <v>5663</v>
      </c>
      <c r="I575" s="191">
        <v>0</v>
      </c>
      <c r="L575" s="187">
        <v>23.005149899999999</v>
      </c>
      <c r="M575" s="187">
        <v>104.051</v>
      </c>
      <c r="Q575" s="191">
        <v>103.303</v>
      </c>
      <c r="R575" s="187">
        <v>1</v>
      </c>
      <c r="T575" s="191">
        <v>0.72458650000000002</v>
      </c>
      <c r="V575" s="191">
        <v>3.6782E-3</v>
      </c>
      <c r="X575" s="191">
        <v>0.36647200000000002</v>
      </c>
      <c r="Y575" s="191" t="s">
        <v>883</v>
      </c>
      <c r="Z575" s="191" t="s">
        <v>704</v>
      </c>
      <c r="AA575" s="191" t="s">
        <v>884</v>
      </c>
      <c r="AE575" s="187" t="s">
        <v>882</v>
      </c>
      <c r="AF575" s="187">
        <v>0</v>
      </c>
      <c r="AG575" s="191">
        <v>4104</v>
      </c>
    </row>
    <row r="576" spans="1:33" x14ac:dyDescent="0.2">
      <c r="A576" s="187" t="s">
        <v>363</v>
      </c>
      <c r="B576" s="187">
        <v>97</v>
      </c>
      <c r="C576" s="187" t="s">
        <v>110</v>
      </c>
      <c r="D576" s="187" t="s">
        <v>368</v>
      </c>
      <c r="E576" s="187">
        <v>0.82399999999999995</v>
      </c>
      <c r="F576" s="191" t="s">
        <v>430</v>
      </c>
      <c r="G576" s="187">
        <v>3</v>
      </c>
      <c r="H576" s="191">
        <v>2259</v>
      </c>
      <c r="I576" s="191">
        <v>30.302</v>
      </c>
      <c r="L576" s="187">
        <v>9.7925799999999992</v>
      </c>
      <c r="M576" s="187">
        <v>43.758000000000003</v>
      </c>
      <c r="Q576" s="191">
        <v>43.433999999999997</v>
      </c>
      <c r="R576" s="187">
        <v>0</v>
      </c>
      <c r="T576" s="191">
        <v>0.74654259999999995</v>
      </c>
      <c r="V576" s="191">
        <v>3.7897E-3</v>
      </c>
      <c r="X576" s="191">
        <v>0.37753500000000001</v>
      </c>
      <c r="Y576" s="191" t="s">
        <v>656</v>
      </c>
      <c r="Z576" s="191" t="s">
        <v>657</v>
      </c>
      <c r="AA576" s="191" t="s">
        <v>688</v>
      </c>
      <c r="AE576" s="187" t="s">
        <v>882</v>
      </c>
      <c r="AF576" s="187">
        <v>0</v>
      </c>
      <c r="AG576" s="191">
        <v>1688</v>
      </c>
    </row>
    <row r="577" spans="1:33" x14ac:dyDescent="0.2">
      <c r="A577" s="187" t="s">
        <v>363</v>
      </c>
      <c r="B577" s="187">
        <v>97</v>
      </c>
      <c r="C577" s="187" t="s">
        <v>110</v>
      </c>
      <c r="D577" s="187" t="s">
        <v>368</v>
      </c>
      <c r="E577" s="187">
        <v>0.82399999999999995</v>
      </c>
      <c r="F577" s="191" t="s">
        <v>434</v>
      </c>
      <c r="G577" s="187">
        <v>4</v>
      </c>
      <c r="J577" s="191">
        <v>5074</v>
      </c>
      <c r="K577" s="191">
        <v>33.612000000000002</v>
      </c>
      <c r="L577" s="187">
        <v>87.077357300000003</v>
      </c>
      <c r="M577" s="187">
        <v>116.26900000000001</v>
      </c>
      <c r="P577" s="191">
        <v>114.407</v>
      </c>
      <c r="R577" s="187">
        <v>0</v>
      </c>
      <c r="S577" s="191">
        <v>1.2080441</v>
      </c>
      <c r="U577" s="191">
        <v>1.1556E-2</v>
      </c>
      <c r="W577" s="191">
        <v>1.1423970000000001</v>
      </c>
      <c r="AB577" s="191" t="s">
        <v>470</v>
      </c>
      <c r="AC577" s="191" t="s">
        <v>518</v>
      </c>
      <c r="AD577" s="191" t="s">
        <v>471</v>
      </c>
      <c r="AE577" s="187" t="s">
        <v>882</v>
      </c>
      <c r="AF577" s="187">
        <v>78</v>
      </c>
    </row>
    <row r="578" spans="1:33" x14ac:dyDescent="0.2">
      <c r="A578" s="187" t="s">
        <v>363</v>
      </c>
      <c r="B578" s="187">
        <v>97</v>
      </c>
      <c r="C578" s="187" t="s">
        <v>110</v>
      </c>
      <c r="D578" s="187" t="s">
        <v>368</v>
      </c>
      <c r="E578" s="187">
        <v>0.82399999999999995</v>
      </c>
      <c r="G578" s="187">
        <v>5</v>
      </c>
      <c r="J578" s="191">
        <v>5341</v>
      </c>
      <c r="K578" s="191">
        <v>-39.799999999999997</v>
      </c>
      <c r="L578" s="187">
        <v>77.039575799999994</v>
      </c>
      <c r="M578" s="187">
        <v>99.685000000000002</v>
      </c>
      <c r="P578" s="191">
        <v>98.182000000000002</v>
      </c>
      <c r="R578" s="187">
        <v>1</v>
      </c>
      <c r="S578" s="191">
        <v>1.1264742000000001</v>
      </c>
      <c r="U578" s="191">
        <v>1.07352E-2</v>
      </c>
      <c r="W578" s="191">
        <v>1.0621210000000001</v>
      </c>
      <c r="AB578" s="191" t="s">
        <v>456</v>
      </c>
      <c r="AC578" s="191" t="s">
        <v>484</v>
      </c>
      <c r="AD578" s="191" t="s">
        <v>525</v>
      </c>
      <c r="AE578" s="187" t="s">
        <v>882</v>
      </c>
      <c r="AF578" s="187">
        <v>78</v>
      </c>
    </row>
    <row r="579" spans="1:33" x14ac:dyDescent="0.2">
      <c r="A579" s="187" t="s">
        <v>363</v>
      </c>
      <c r="B579" s="187">
        <v>97</v>
      </c>
      <c r="C579" s="187" t="s">
        <v>110</v>
      </c>
      <c r="D579" s="187" t="s">
        <v>368</v>
      </c>
      <c r="E579" s="187">
        <v>0.82399999999999995</v>
      </c>
      <c r="G579" s="187">
        <v>6</v>
      </c>
      <c r="J579" s="191">
        <v>5324</v>
      </c>
      <c r="K579" s="191">
        <v>-40.011000000000003</v>
      </c>
      <c r="L579" s="187">
        <v>76.924830299999996</v>
      </c>
      <c r="M579" s="187">
        <v>99.503</v>
      </c>
      <c r="P579" s="191">
        <v>98.003</v>
      </c>
      <c r="R579" s="187">
        <v>0</v>
      </c>
      <c r="S579" s="191">
        <v>1.1262350999999999</v>
      </c>
      <c r="U579" s="191">
        <v>1.07329E-2</v>
      </c>
      <c r="W579" s="191">
        <v>1.0618890000000001</v>
      </c>
      <c r="AB579" s="191" t="s">
        <v>457</v>
      </c>
      <c r="AC579" s="191" t="s">
        <v>458</v>
      </c>
      <c r="AD579" s="191" t="s">
        <v>510</v>
      </c>
      <c r="AE579" s="187" t="s">
        <v>882</v>
      </c>
      <c r="AF579" s="187">
        <v>78</v>
      </c>
    </row>
    <row r="580" spans="1:33" x14ac:dyDescent="0.2">
      <c r="A580" s="187" t="s">
        <v>363</v>
      </c>
      <c r="B580" s="187">
        <v>98</v>
      </c>
      <c r="C580" s="187" t="s">
        <v>395</v>
      </c>
      <c r="D580" s="187" t="s">
        <v>140</v>
      </c>
      <c r="E580" s="187">
        <v>0.73799999999999999</v>
      </c>
      <c r="G580" s="187">
        <v>1</v>
      </c>
      <c r="H580" s="191">
        <v>5650</v>
      </c>
      <c r="I580" s="191">
        <v>0.10100000000000001</v>
      </c>
      <c r="L580" s="187">
        <v>25.617333800000001</v>
      </c>
      <c r="M580" s="187">
        <v>103.767</v>
      </c>
      <c r="Q580" s="191">
        <v>103.021</v>
      </c>
      <c r="R580" s="187">
        <v>0</v>
      </c>
      <c r="T580" s="191">
        <v>0.72467369999999998</v>
      </c>
      <c r="V580" s="191">
        <v>3.6786000000000002E-3</v>
      </c>
      <c r="X580" s="191">
        <v>0.36650899999999997</v>
      </c>
      <c r="Y580" s="191" t="s">
        <v>651</v>
      </c>
      <c r="Z580" s="191" t="s">
        <v>541</v>
      </c>
      <c r="AA580" s="191" t="s">
        <v>885</v>
      </c>
      <c r="AE580" s="187" t="s">
        <v>886</v>
      </c>
      <c r="AF580" s="187">
        <v>0</v>
      </c>
      <c r="AG580" s="191">
        <v>4094</v>
      </c>
    </row>
    <row r="581" spans="1:33" x14ac:dyDescent="0.2">
      <c r="A581" s="187" t="s">
        <v>363</v>
      </c>
      <c r="B581" s="187">
        <v>98</v>
      </c>
      <c r="C581" s="187" t="s">
        <v>395</v>
      </c>
      <c r="D581" s="187" t="s">
        <v>140</v>
      </c>
      <c r="E581" s="187">
        <v>0.73799999999999999</v>
      </c>
      <c r="G581" s="187">
        <v>2</v>
      </c>
      <c r="H581" s="191">
        <v>5657</v>
      </c>
      <c r="I581" s="191">
        <v>0</v>
      </c>
      <c r="L581" s="187">
        <v>25.642780900000002</v>
      </c>
      <c r="M581" s="187">
        <v>103.873</v>
      </c>
      <c r="Q581" s="191">
        <v>103.125</v>
      </c>
      <c r="R581" s="187">
        <v>1</v>
      </c>
      <c r="T581" s="191">
        <v>0.72460069999999999</v>
      </c>
      <c r="V581" s="191">
        <v>3.6782E-3</v>
      </c>
      <c r="X581" s="191">
        <v>0.36647200000000002</v>
      </c>
      <c r="Y581" s="191" t="s">
        <v>674</v>
      </c>
      <c r="Z581" s="191" t="s">
        <v>698</v>
      </c>
      <c r="AA581" s="191" t="s">
        <v>887</v>
      </c>
      <c r="AE581" s="187" t="s">
        <v>886</v>
      </c>
      <c r="AF581" s="187">
        <v>0</v>
      </c>
      <c r="AG581" s="191">
        <v>4098</v>
      </c>
    </row>
    <row r="582" spans="1:33" x14ac:dyDescent="0.2">
      <c r="A582" s="187" t="s">
        <v>363</v>
      </c>
      <c r="B582" s="187">
        <v>98</v>
      </c>
      <c r="C582" s="187" t="s">
        <v>395</v>
      </c>
      <c r="D582" s="187" t="s">
        <v>140</v>
      </c>
      <c r="E582" s="187">
        <v>0.73799999999999999</v>
      </c>
      <c r="F582" s="191" t="s">
        <v>430</v>
      </c>
      <c r="G582" s="187">
        <v>3</v>
      </c>
      <c r="H582" s="191">
        <v>2350</v>
      </c>
      <c r="I582" s="191">
        <v>30.300999999999998</v>
      </c>
      <c r="L582" s="187">
        <v>11.3769262</v>
      </c>
      <c r="M582" s="187">
        <v>45.548000000000002</v>
      </c>
      <c r="Q582" s="191">
        <v>45.210999999999999</v>
      </c>
      <c r="R582" s="187">
        <v>0</v>
      </c>
      <c r="T582" s="191">
        <v>0.74655689999999997</v>
      </c>
      <c r="V582" s="191">
        <v>3.7897E-3</v>
      </c>
      <c r="X582" s="191">
        <v>0.37753500000000001</v>
      </c>
      <c r="Y582" s="191" t="s">
        <v>651</v>
      </c>
      <c r="Z582" s="191" t="s">
        <v>551</v>
      </c>
      <c r="AA582" s="191" t="s">
        <v>888</v>
      </c>
      <c r="AE582" s="187" t="s">
        <v>886</v>
      </c>
      <c r="AF582" s="187">
        <v>0</v>
      </c>
      <c r="AG582" s="191">
        <v>1756</v>
      </c>
    </row>
    <row r="583" spans="1:33" x14ac:dyDescent="0.2">
      <c r="A583" s="187" t="s">
        <v>363</v>
      </c>
      <c r="B583" s="187">
        <v>98</v>
      </c>
      <c r="C583" s="187" t="s">
        <v>395</v>
      </c>
      <c r="D583" s="187" t="s">
        <v>140</v>
      </c>
      <c r="E583" s="187">
        <v>0.73799999999999999</v>
      </c>
      <c r="F583" s="191" t="s">
        <v>434</v>
      </c>
      <c r="G583" s="187">
        <v>4</v>
      </c>
      <c r="J583" s="191">
        <v>5271</v>
      </c>
      <c r="K583" s="191">
        <v>33.729999999999997</v>
      </c>
      <c r="L583" s="187">
        <v>100.22648529999999</v>
      </c>
      <c r="M583" s="187">
        <v>120.94799999999999</v>
      </c>
      <c r="P583" s="191">
        <v>119.011</v>
      </c>
      <c r="R583" s="187">
        <v>0</v>
      </c>
      <c r="S583" s="191">
        <v>1.2081263</v>
      </c>
      <c r="U583" s="191">
        <v>1.15573E-2</v>
      </c>
      <c r="W583" s="191">
        <v>1.1425270000000001</v>
      </c>
      <c r="AB583" s="191" t="s">
        <v>470</v>
      </c>
      <c r="AC583" s="191" t="s">
        <v>518</v>
      </c>
      <c r="AD583" s="191" t="s">
        <v>471</v>
      </c>
      <c r="AE583" s="187" t="s">
        <v>886</v>
      </c>
      <c r="AF583" s="187">
        <v>78</v>
      </c>
    </row>
    <row r="584" spans="1:33" x14ac:dyDescent="0.2">
      <c r="A584" s="187" t="s">
        <v>363</v>
      </c>
      <c r="B584" s="187">
        <v>98</v>
      </c>
      <c r="C584" s="187" t="s">
        <v>395</v>
      </c>
      <c r="D584" s="187" t="s">
        <v>140</v>
      </c>
      <c r="E584" s="187">
        <v>0.73799999999999999</v>
      </c>
      <c r="G584" s="187">
        <v>5</v>
      </c>
      <c r="J584" s="191">
        <v>5333</v>
      </c>
      <c r="K584" s="191">
        <v>-39.799999999999997</v>
      </c>
      <c r="L584" s="187">
        <v>86.094658999999993</v>
      </c>
      <c r="M584" s="187">
        <v>99.796000000000006</v>
      </c>
      <c r="P584" s="191">
        <v>98.290999999999997</v>
      </c>
      <c r="R584" s="187">
        <v>1</v>
      </c>
      <c r="S584" s="191">
        <v>1.1264479999999999</v>
      </c>
      <c r="U584" s="191">
        <v>1.07352E-2</v>
      </c>
      <c r="W584" s="191">
        <v>1.0621210000000001</v>
      </c>
      <c r="AB584" s="191" t="s">
        <v>483</v>
      </c>
      <c r="AC584" s="191" t="s">
        <v>484</v>
      </c>
      <c r="AD584" s="191" t="s">
        <v>484</v>
      </c>
      <c r="AE584" s="187" t="s">
        <v>886</v>
      </c>
      <c r="AF584" s="187">
        <v>78</v>
      </c>
    </row>
    <row r="585" spans="1:33" x14ac:dyDescent="0.2">
      <c r="A585" s="187" t="s">
        <v>363</v>
      </c>
      <c r="B585" s="187">
        <v>98</v>
      </c>
      <c r="C585" s="187" t="s">
        <v>395</v>
      </c>
      <c r="D585" s="187" t="s">
        <v>140</v>
      </c>
      <c r="E585" s="187">
        <v>0.73799999999999999</v>
      </c>
      <c r="G585" s="187">
        <v>6</v>
      </c>
      <c r="J585" s="191">
        <v>5322</v>
      </c>
      <c r="K585" s="191">
        <v>-39.994</v>
      </c>
      <c r="L585" s="187">
        <v>86.168360899999996</v>
      </c>
      <c r="M585" s="187">
        <v>99.900999999999996</v>
      </c>
      <c r="P585" s="191">
        <v>98.394999999999996</v>
      </c>
      <c r="R585" s="187">
        <v>0</v>
      </c>
      <c r="S585" s="191">
        <v>1.1262287</v>
      </c>
      <c r="U585" s="191">
        <v>1.0733100000000001E-2</v>
      </c>
      <c r="W585" s="191">
        <v>1.0619080000000001</v>
      </c>
      <c r="AB585" s="191" t="s">
        <v>457</v>
      </c>
      <c r="AC585" s="191" t="s">
        <v>441</v>
      </c>
      <c r="AD585" s="191" t="s">
        <v>510</v>
      </c>
      <c r="AE585" s="187" t="s">
        <v>886</v>
      </c>
      <c r="AF585" s="187">
        <v>78</v>
      </c>
    </row>
    <row r="586" spans="1:33" x14ac:dyDescent="0.2">
      <c r="A586" s="187" t="s">
        <v>363</v>
      </c>
      <c r="B586" s="187">
        <v>99</v>
      </c>
      <c r="C586" s="187" t="s">
        <v>397</v>
      </c>
      <c r="D586" s="187" t="s">
        <v>140</v>
      </c>
      <c r="E586" s="187">
        <v>0.78400000000000003</v>
      </c>
      <c r="G586" s="187">
        <v>1</v>
      </c>
      <c r="H586" s="191">
        <v>5654</v>
      </c>
      <c r="I586" s="191">
        <v>0.11600000000000001</v>
      </c>
      <c r="L586" s="187">
        <v>24.1731719</v>
      </c>
      <c r="M586" s="187">
        <v>104.026</v>
      </c>
      <c r="Q586" s="191">
        <v>103.27800000000001</v>
      </c>
      <c r="R586" s="187">
        <v>0</v>
      </c>
      <c r="T586" s="191">
        <v>0.72467979999999999</v>
      </c>
      <c r="V586" s="191">
        <v>3.6786000000000002E-3</v>
      </c>
      <c r="X586" s="191">
        <v>0.36651400000000001</v>
      </c>
      <c r="Y586" s="191" t="s">
        <v>651</v>
      </c>
      <c r="Z586" s="191" t="s">
        <v>544</v>
      </c>
      <c r="AA586" s="191" t="s">
        <v>889</v>
      </c>
      <c r="AE586" s="187" t="s">
        <v>890</v>
      </c>
      <c r="AF586" s="187">
        <v>0</v>
      </c>
      <c r="AG586" s="191">
        <v>4097</v>
      </c>
    </row>
    <row r="587" spans="1:33" x14ac:dyDescent="0.2">
      <c r="A587" s="187" t="s">
        <v>363</v>
      </c>
      <c r="B587" s="187">
        <v>99</v>
      </c>
      <c r="C587" s="187" t="s">
        <v>397</v>
      </c>
      <c r="D587" s="187" t="s">
        <v>140</v>
      </c>
      <c r="E587" s="187">
        <v>0.78400000000000003</v>
      </c>
      <c r="G587" s="187">
        <v>2</v>
      </c>
      <c r="H587" s="191">
        <v>5662</v>
      </c>
      <c r="I587" s="191">
        <v>0</v>
      </c>
      <c r="L587" s="187">
        <v>24.162467800000002</v>
      </c>
      <c r="M587" s="187">
        <v>103.979</v>
      </c>
      <c r="Q587" s="191">
        <v>103.23099999999999</v>
      </c>
      <c r="R587" s="187">
        <v>1</v>
      </c>
      <c r="T587" s="191">
        <v>0.72459580000000001</v>
      </c>
      <c r="V587" s="191">
        <v>3.6782E-3</v>
      </c>
      <c r="X587" s="191">
        <v>0.36647200000000002</v>
      </c>
      <c r="Y587" s="191" t="s">
        <v>674</v>
      </c>
      <c r="Z587" s="191" t="s">
        <v>671</v>
      </c>
      <c r="AA587" s="191" t="s">
        <v>891</v>
      </c>
      <c r="AE587" s="187" t="s">
        <v>890</v>
      </c>
      <c r="AF587" s="187">
        <v>0</v>
      </c>
      <c r="AG587" s="191">
        <v>4102</v>
      </c>
    </row>
    <row r="588" spans="1:33" x14ac:dyDescent="0.2">
      <c r="A588" s="187" t="s">
        <v>363</v>
      </c>
      <c r="B588" s="187">
        <v>99</v>
      </c>
      <c r="C588" s="187" t="s">
        <v>397</v>
      </c>
      <c r="D588" s="187" t="s">
        <v>140</v>
      </c>
      <c r="E588" s="187">
        <v>0.78400000000000003</v>
      </c>
      <c r="G588" s="187">
        <v>3</v>
      </c>
      <c r="J588" s="191">
        <v>5337</v>
      </c>
      <c r="K588" s="191">
        <v>-39.799999999999997</v>
      </c>
      <c r="L588" s="187">
        <v>80.950277</v>
      </c>
      <c r="M588" s="187">
        <v>99.655000000000001</v>
      </c>
      <c r="P588" s="191">
        <v>98.152000000000001</v>
      </c>
      <c r="R588" s="187">
        <v>1</v>
      </c>
      <c r="S588" s="191">
        <v>1.1266742999999999</v>
      </c>
      <c r="U588" s="191">
        <v>1.07352E-2</v>
      </c>
      <c r="W588" s="191">
        <v>1.0621210000000001</v>
      </c>
      <c r="AB588" s="191" t="s">
        <v>453</v>
      </c>
      <c r="AC588" s="191" t="s">
        <v>454</v>
      </c>
      <c r="AD588" s="191" t="s">
        <v>436</v>
      </c>
      <c r="AE588" s="187" t="s">
        <v>890</v>
      </c>
      <c r="AF588" s="187">
        <v>78</v>
      </c>
    </row>
    <row r="589" spans="1:33" x14ac:dyDescent="0.2">
      <c r="A589" s="187" t="s">
        <v>363</v>
      </c>
      <c r="B589" s="187">
        <v>99</v>
      </c>
      <c r="C589" s="187" t="s">
        <v>397</v>
      </c>
      <c r="D589" s="187" t="s">
        <v>140</v>
      </c>
      <c r="E589" s="187">
        <v>0.78400000000000003</v>
      </c>
      <c r="G589" s="187">
        <v>4</v>
      </c>
      <c r="J589" s="191">
        <v>5319</v>
      </c>
      <c r="K589" s="191">
        <v>-40.106999999999999</v>
      </c>
      <c r="L589" s="187">
        <v>80.985259099999993</v>
      </c>
      <c r="M589" s="187">
        <v>99.707999999999998</v>
      </c>
      <c r="P589" s="191">
        <v>98.204999999999998</v>
      </c>
      <c r="R589" s="187">
        <v>0</v>
      </c>
      <c r="S589" s="191">
        <v>1.1263289999999999</v>
      </c>
      <c r="U589" s="191">
        <v>1.07318E-2</v>
      </c>
      <c r="W589" s="191">
        <v>1.061785</v>
      </c>
      <c r="AB589" s="191" t="s">
        <v>483</v>
      </c>
      <c r="AC589" s="191" t="s">
        <v>484</v>
      </c>
      <c r="AD589" s="191" t="s">
        <v>473</v>
      </c>
      <c r="AE589" s="187" t="s">
        <v>890</v>
      </c>
      <c r="AF589" s="187">
        <v>78</v>
      </c>
    </row>
  </sheetData>
  <pageMargins left="0.75" right="0.75" top="1" bottom="1" header="0.5" footer="0.5"/>
  <headerFooter alignWithMargins="0">
    <oddHeader>&amp;A</oddHeader>
    <oddFoote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C7ABB-4952-4DA2-A3B9-20CC92A5CA0F}">
  <dimension ref="A1:K112"/>
  <sheetViews>
    <sheetView workbookViewId="0">
      <selection activeCell="H28" sqref="H28"/>
    </sheetView>
  </sheetViews>
  <sheetFormatPr defaultColWidth="9.140625" defaultRowHeight="12.75" x14ac:dyDescent="0.2"/>
  <cols>
    <col min="1" max="16384" width="9.140625" style="191"/>
  </cols>
  <sheetData>
    <row r="1" spans="1:11" x14ac:dyDescent="0.2">
      <c r="A1" s="187" t="s">
        <v>349</v>
      </c>
      <c r="B1" s="187" t="s">
        <v>386</v>
      </c>
      <c r="C1" s="187" t="s">
        <v>28</v>
      </c>
      <c r="D1" s="187" t="s">
        <v>350</v>
      </c>
      <c r="E1" s="187" t="s">
        <v>351</v>
      </c>
      <c r="F1" s="187" t="s">
        <v>352</v>
      </c>
      <c r="G1" s="187" t="s">
        <v>387</v>
      </c>
      <c r="H1" s="187" t="s">
        <v>354</v>
      </c>
      <c r="I1" s="187" t="s">
        <v>388</v>
      </c>
      <c r="J1" s="187" t="s">
        <v>892</v>
      </c>
      <c r="K1" s="187" t="s">
        <v>893</v>
      </c>
    </row>
    <row r="2" spans="1:11" x14ac:dyDescent="0.2">
      <c r="A2" s="187" t="s">
        <v>111</v>
      </c>
      <c r="B2" s="187">
        <v>1</v>
      </c>
      <c r="C2" s="187" t="s">
        <v>391</v>
      </c>
      <c r="D2" s="187" t="s">
        <v>367</v>
      </c>
      <c r="E2" s="187">
        <v>0.76</v>
      </c>
      <c r="F2" s="187">
        <v>2122</v>
      </c>
      <c r="G2" s="187">
        <v>-1.8620000000000001</v>
      </c>
      <c r="H2" s="187">
        <v>4698</v>
      </c>
      <c r="I2" s="187">
        <v>-18.916</v>
      </c>
      <c r="J2" s="188">
        <v>9.6425888157894732</v>
      </c>
      <c r="K2" s="188">
        <v>40.923929736842105</v>
      </c>
    </row>
    <row r="3" spans="1:11" x14ac:dyDescent="0.2">
      <c r="A3" s="187" t="s">
        <v>111</v>
      </c>
      <c r="B3" s="187">
        <v>2</v>
      </c>
      <c r="C3" s="187" t="s">
        <v>392</v>
      </c>
      <c r="D3" s="187" t="s">
        <v>367</v>
      </c>
      <c r="E3" s="187">
        <v>0.77900000000000003</v>
      </c>
      <c r="F3" s="187">
        <v>2110</v>
      </c>
      <c r="G3" s="187">
        <v>-1.921</v>
      </c>
      <c r="H3" s="187">
        <v>4743</v>
      </c>
      <c r="I3" s="187">
        <v>-19.004000000000001</v>
      </c>
      <c r="J3" s="188">
        <v>9.5515256739409491</v>
      </c>
      <c r="K3" s="188">
        <v>40.780469448010273</v>
      </c>
    </row>
    <row r="4" spans="1:11" x14ac:dyDescent="0.2">
      <c r="A4" s="187" t="s">
        <v>111</v>
      </c>
      <c r="B4" s="187">
        <v>3</v>
      </c>
      <c r="C4" s="187" t="s">
        <v>94</v>
      </c>
      <c r="D4" s="187" t="s">
        <v>367</v>
      </c>
      <c r="E4" s="187">
        <v>0.41</v>
      </c>
      <c r="F4" s="187">
        <v>1090</v>
      </c>
      <c r="G4" s="187">
        <v>-1.988</v>
      </c>
      <c r="H4" s="187">
        <v>2504</v>
      </c>
      <c r="I4" s="187">
        <v>-18.879000000000001</v>
      </c>
      <c r="J4" s="188">
        <v>9.6705621951219509</v>
      </c>
      <c r="K4" s="188">
        <v>41.173157073170728</v>
      </c>
    </row>
    <row r="5" spans="1:11" x14ac:dyDescent="0.2">
      <c r="A5" s="187" t="s">
        <v>111</v>
      </c>
      <c r="B5" s="187">
        <v>4</v>
      </c>
      <c r="C5" s="187" t="s">
        <v>95</v>
      </c>
      <c r="D5" s="187" t="s">
        <v>367</v>
      </c>
      <c r="E5" s="187">
        <v>1.0249999999999999</v>
      </c>
      <c r="F5" s="187">
        <v>2780</v>
      </c>
      <c r="G5" s="187">
        <v>-2.137</v>
      </c>
      <c r="H5" s="187">
        <v>6194</v>
      </c>
      <c r="I5" s="187">
        <v>-19.036999999999999</v>
      </c>
      <c r="J5" s="188">
        <v>9.4432975609756102</v>
      </c>
      <c r="K5" s="188">
        <v>40.618226439024397</v>
      </c>
    </row>
    <row r="6" spans="1:11" x14ac:dyDescent="0.2">
      <c r="A6" s="187" t="s">
        <v>111</v>
      </c>
      <c r="B6" s="187">
        <v>5</v>
      </c>
      <c r="C6" s="187" t="s">
        <v>96</v>
      </c>
      <c r="D6" s="187" t="s">
        <v>367</v>
      </c>
      <c r="E6" s="187">
        <v>3.01</v>
      </c>
      <c r="F6" s="187">
        <v>8677</v>
      </c>
      <c r="G6" s="187">
        <v>-2.117</v>
      </c>
      <c r="H6" s="187">
        <v>16184</v>
      </c>
      <c r="I6" s="187">
        <v>-18.998000000000001</v>
      </c>
      <c r="J6" s="188">
        <v>9.5272441860465129</v>
      </c>
      <c r="K6" s="188">
        <v>40.823599501661128</v>
      </c>
    </row>
    <row r="7" spans="1:11" x14ac:dyDescent="0.2">
      <c r="A7" s="187" t="s">
        <v>111</v>
      </c>
      <c r="B7" s="187">
        <v>6</v>
      </c>
      <c r="C7" s="187" t="s">
        <v>103</v>
      </c>
      <c r="D7" s="187" t="s">
        <v>368</v>
      </c>
      <c r="E7" s="187">
        <v>0.79300000000000004</v>
      </c>
      <c r="F7" s="187">
        <v>2317</v>
      </c>
      <c r="G7" s="187">
        <v>30.311</v>
      </c>
      <c r="H7" s="187">
        <v>5208</v>
      </c>
      <c r="I7" s="187">
        <v>33.692</v>
      </c>
      <c r="J7" s="188">
        <v>10.263319672131146</v>
      </c>
      <c r="K7" s="188">
        <v>43.932241361916766</v>
      </c>
    </row>
    <row r="8" spans="1:11" x14ac:dyDescent="0.2">
      <c r="A8" s="187" t="s">
        <v>111</v>
      </c>
      <c r="B8" s="187">
        <v>7</v>
      </c>
      <c r="C8" s="187" t="s">
        <v>104</v>
      </c>
      <c r="D8" s="187" t="s">
        <v>368</v>
      </c>
      <c r="E8" s="187">
        <v>0.80400000000000005</v>
      </c>
      <c r="F8" s="187">
        <v>2341</v>
      </c>
      <c r="G8" s="187">
        <v>30.420999999999999</v>
      </c>
      <c r="H8" s="187">
        <v>5238</v>
      </c>
      <c r="I8" s="187">
        <v>33.764000000000003</v>
      </c>
      <c r="J8" s="188">
        <v>10.269501243781093</v>
      </c>
      <c r="K8" s="188">
        <v>43.840370024875618</v>
      </c>
    </row>
    <row r="9" spans="1:11" x14ac:dyDescent="0.2">
      <c r="A9" s="187" t="s">
        <v>111</v>
      </c>
      <c r="B9" s="187">
        <v>8</v>
      </c>
      <c r="C9" s="187" t="s">
        <v>112</v>
      </c>
      <c r="D9" s="187" t="s">
        <v>140</v>
      </c>
      <c r="E9" s="187">
        <v>0.76600000000000001</v>
      </c>
      <c r="F9" s="187">
        <v>2849</v>
      </c>
      <c r="G9" s="187">
        <v>9.3309999999999995</v>
      </c>
      <c r="H9" s="187">
        <v>5664</v>
      </c>
      <c r="I9" s="187">
        <v>-8.5370000000000008</v>
      </c>
      <c r="J9" s="188">
        <v>12.971817232375976</v>
      </c>
      <c r="K9" s="188">
        <v>49.68792950391645</v>
      </c>
    </row>
    <row r="10" spans="1:11" x14ac:dyDescent="0.2">
      <c r="A10" s="187" t="s">
        <v>111</v>
      </c>
      <c r="B10" s="187">
        <v>9</v>
      </c>
      <c r="C10" s="187" t="s">
        <v>113</v>
      </c>
      <c r="D10" s="187" t="s">
        <v>140</v>
      </c>
      <c r="E10" s="187">
        <v>0.78700000000000003</v>
      </c>
      <c r="F10" s="187">
        <v>2932</v>
      </c>
      <c r="G10" s="187">
        <v>9.3740000000000006</v>
      </c>
      <c r="H10" s="187">
        <v>5822</v>
      </c>
      <c r="I10" s="187">
        <v>-8.5419999999999998</v>
      </c>
      <c r="J10" s="188">
        <v>13.0034250317662</v>
      </c>
      <c r="K10" s="188">
        <v>49.817585260482844</v>
      </c>
    </row>
    <row r="11" spans="1:11" x14ac:dyDescent="0.2">
      <c r="A11" s="187" t="s">
        <v>111</v>
      </c>
      <c r="B11" s="187">
        <v>10</v>
      </c>
      <c r="C11" s="187" t="s">
        <v>141</v>
      </c>
      <c r="D11" s="187" t="s">
        <v>142</v>
      </c>
      <c r="E11" s="187">
        <v>0.83699999999999997</v>
      </c>
      <c r="F11" s="187">
        <v>2870</v>
      </c>
      <c r="G11" s="187">
        <v>12.845000000000001</v>
      </c>
      <c r="H11" s="187">
        <v>6624</v>
      </c>
      <c r="I11" s="187">
        <v>-21.308</v>
      </c>
      <c r="J11" s="188">
        <v>11.948663082437276</v>
      </c>
      <c r="K11" s="188">
        <v>53.462417084826761</v>
      </c>
    </row>
    <row r="12" spans="1:11" x14ac:dyDescent="0.2">
      <c r="A12" s="187" t="s">
        <v>111</v>
      </c>
      <c r="B12" s="187">
        <v>11</v>
      </c>
      <c r="C12" s="187" t="s">
        <v>143</v>
      </c>
      <c r="D12" s="187" t="s">
        <v>144</v>
      </c>
      <c r="E12" s="187">
        <v>0.81100000000000005</v>
      </c>
      <c r="F12" s="187">
        <v>3220</v>
      </c>
      <c r="G12" s="187">
        <v>12.941000000000001</v>
      </c>
      <c r="H12" s="187">
        <v>5668</v>
      </c>
      <c r="I12" s="187">
        <v>-21.11</v>
      </c>
      <c r="J12" s="188">
        <v>14.05037237977805</v>
      </c>
      <c r="K12" s="188">
        <v>47.382403329223173</v>
      </c>
    </row>
    <row r="13" spans="1:11" x14ac:dyDescent="0.2">
      <c r="A13" s="187" t="s">
        <v>111</v>
      </c>
      <c r="B13" s="187">
        <v>12</v>
      </c>
      <c r="C13" s="187" t="s">
        <v>143</v>
      </c>
      <c r="D13" s="187" t="s">
        <v>145</v>
      </c>
      <c r="E13" s="187">
        <v>0.84699999999999998</v>
      </c>
      <c r="F13" s="187">
        <v>3388</v>
      </c>
      <c r="G13" s="187">
        <v>12.958</v>
      </c>
      <c r="H13" s="187">
        <v>6009</v>
      </c>
      <c r="I13" s="187">
        <v>-21.154</v>
      </c>
      <c r="J13" s="188">
        <v>13.898792798110982</v>
      </c>
      <c r="K13" s="188">
        <v>47.662426800472254</v>
      </c>
    </row>
    <row r="14" spans="1:11" x14ac:dyDescent="0.2">
      <c r="A14" s="187" t="s">
        <v>111</v>
      </c>
      <c r="B14" s="187">
        <v>13</v>
      </c>
      <c r="C14" s="187" t="s">
        <v>146</v>
      </c>
      <c r="D14" s="187" t="s">
        <v>147</v>
      </c>
      <c r="E14" s="187">
        <v>0.81200000000000006</v>
      </c>
      <c r="F14" s="187">
        <v>2544</v>
      </c>
      <c r="G14" s="187">
        <v>13.564</v>
      </c>
      <c r="H14" s="187">
        <v>6694</v>
      </c>
      <c r="I14" s="187">
        <v>-24.135999999999999</v>
      </c>
      <c r="J14" s="188">
        <v>10.918999384236452</v>
      </c>
      <c r="K14" s="188">
        <v>55.652695197044331</v>
      </c>
    </row>
    <row r="15" spans="1:11" x14ac:dyDescent="0.2">
      <c r="A15" s="187" t="s">
        <v>111</v>
      </c>
      <c r="B15" s="187">
        <v>14</v>
      </c>
      <c r="C15" s="187" t="s">
        <v>148</v>
      </c>
      <c r="D15" s="187" t="s">
        <v>149</v>
      </c>
      <c r="E15" s="187">
        <v>0.82899999999999996</v>
      </c>
      <c r="F15" s="187">
        <v>3144</v>
      </c>
      <c r="G15" s="187">
        <v>13.941000000000001</v>
      </c>
      <c r="H15" s="187">
        <v>5999</v>
      </c>
      <c r="I15" s="187">
        <v>-22.335000000000001</v>
      </c>
      <c r="J15" s="188">
        <v>13.210547647768395</v>
      </c>
      <c r="K15" s="188">
        <v>48.729289143546445</v>
      </c>
    </row>
    <row r="16" spans="1:11" x14ac:dyDescent="0.2">
      <c r="A16" s="187" t="s">
        <v>111</v>
      </c>
      <c r="B16" s="187">
        <v>15</v>
      </c>
      <c r="C16" s="187" t="s">
        <v>150</v>
      </c>
      <c r="D16" s="187" t="s">
        <v>151</v>
      </c>
      <c r="E16" s="187">
        <v>0.82599999999999996</v>
      </c>
      <c r="F16" s="187">
        <v>3420</v>
      </c>
      <c r="G16" s="187">
        <v>13.597</v>
      </c>
      <c r="H16" s="187">
        <v>5854</v>
      </c>
      <c r="I16" s="187">
        <v>-21.710999999999999</v>
      </c>
      <c r="J16" s="188">
        <v>14.404025423728815</v>
      </c>
      <c r="K16" s="188">
        <v>47.67330169491526</v>
      </c>
    </row>
    <row r="17" spans="1:11" x14ac:dyDescent="0.2">
      <c r="A17" s="187" t="s">
        <v>111</v>
      </c>
      <c r="B17" s="187">
        <v>16</v>
      </c>
      <c r="C17" s="187" t="s">
        <v>152</v>
      </c>
      <c r="D17" s="187" t="s">
        <v>153</v>
      </c>
      <c r="E17" s="187">
        <v>0.83499999999999996</v>
      </c>
      <c r="F17" s="187">
        <v>3191</v>
      </c>
      <c r="G17" s="187">
        <v>14.042</v>
      </c>
      <c r="H17" s="187">
        <v>6167</v>
      </c>
      <c r="I17" s="187">
        <v>-22.445</v>
      </c>
      <c r="J17" s="188">
        <v>13.314711976047903</v>
      </c>
      <c r="K17" s="188">
        <v>49.886574371257488</v>
      </c>
    </row>
    <row r="18" spans="1:11" x14ac:dyDescent="0.2">
      <c r="A18" s="187" t="s">
        <v>111</v>
      </c>
      <c r="B18" s="187">
        <v>17</v>
      </c>
      <c r="C18" s="187" t="s">
        <v>154</v>
      </c>
      <c r="D18" s="187" t="s">
        <v>155</v>
      </c>
      <c r="E18" s="187">
        <v>0.84399999999999997</v>
      </c>
      <c r="F18" s="187">
        <v>3564</v>
      </c>
      <c r="G18" s="187">
        <v>12.827999999999999</v>
      </c>
      <c r="H18" s="187">
        <v>6002</v>
      </c>
      <c r="I18" s="187">
        <v>-20.957999999999998</v>
      </c>
      <c r="J18" s="188">
        <v>14.683241706161137</v>
      </c>
      <c r="K18" s="188">
        <v>47.946195497630328</v>
      </c>
    </row>
    <row r="19" spans="1:11" x14ac:dyDescent="0.2">
      <c r="A19" s="187" t="s">
        <v>111</v>
      </c>
      <c r="B19" s="187">
        <v>18</v>
      </c>
      <c r="C19" s="187" t="s">
        <v>156</v>
      </c>
      <c r="D19" s="187" t="s">
        <v>157</v>
      </c>
      <c r="E19" s="187">
        <v>0.82299999999999995</v>
      </c>
      <c r="F19" s="187">
        <v>3418</v>
      </c>
      <c r="G19" s="187">
        <v>12.914999999999999</v>
      </c>
      <c r="H19" s="187">
        <v>5833</v>
      </c>
      <c r="I19" s="187">
        <v>-21.38</v>
      </c>
      <c r="J19" s="188">
        <v>14.444687727825029</v>
      </c>
      <c r="K19" s="188">
        <v>47.648946051032809</v>
      </c>
    </row>
    <row r="20" spans="1:11" x14ac:dyDescent="0.2">
      <c r="A20" s="187" t="s">
        <v>111</v>
      </c>
      <c r="B20" s="187">
        <v>19</v>
      </c>
      <c r="C20" s="187" t="s">
        <v>158</v>
      </c>
      <c r="D20" s="187" t="s">
        <v>159</v>
      </c>
      <c r="E20" s="187">
        <v>0.84</v>
      </c>
      <c r="F20" s="187">
        <v>3297</v>
      </c>
      <c r="G20" s="187">
        <v>13.739000000000001</v>
      </c>
      <c r="H20" s="187">
        <v>6059</v>
      </c>
      <c r="I20" s="187">
        <v>-21.936</v>
      </c>
      <c r="J20" s="188">
        <v>13.657269047619048</v>
      </c>
      <c r="K20" s="188">
        <v>48.461238809523813</v>
      </c>
    </row>
    <row r="21" spans="1:11" x14ac:dyDescent="0.2">
      <c r="A21" s="187" t="s">
        <v>111</v>
      </c>
      <c r="B21" s="187">
        <v>20</v>
      </c>
      <c r="C21" s="187" t="s">
        <v>160</v>
      </c>
      <c r="D21" s="187" t="s">
        <v>161</v>
      </c>
      <c r="E21" s="187">
        <v>0.85</v>
      </c>
      <c r="F21" s="187">
        <v>3450</v>
      </c>
      <c r="G21" s="187">
        <v>13.502000000000001</v>
      </c>
      <c r="H21" s="187">
        <v>6137</v>
      </c>
      <c r="I21" s="187">
        <v>-21.635000000000002</v>
      </c>
      <c r="J21" s="188">
        <v>14.108384117647057</v>
      </c>
      <c r="K21" s="188">
        <v>48.543229411764699</v>
      </c>
    </row>
    <row r="22" spans="1:11" x14ac:dyDescent="0.2">
      <c r="A22" s="187" t="s">
        <v>111</v>
      </c>
      <c r="B22" s="187">
        <v>21</v>
      </c>
      <c r="C22" s="187" t="s">
        <v>162</v>
      </c>
      <c r="D22" s="187" t="s">
        <v>163</v>
      </c>
      <c r="E22" s="187">
        <v>0.82599999999999996</v>
      </c>
      <c r="F22" s="187">
        <v>3394</v>
      </c>
      <c r="G22" s="187">
        <v>13.257999999999999</v>
      </c>
      <c r="H22" s="187">
        <v>5934</v>
      </c>
      <c r="I22" s="187">
        <v>-22.277999999999999</v>
      </c>
      <c r="J22" s="188">
        <v>14.329072033898301</v>
      </c>
      <c r="K22" s="188">
        <v>48.305307990314773</v>
      </c>
    </row>
    <row r="23" spans="1:11" x14ac:dyDescent="0.2">
      <c r="A23" s="187" t="s">
        <v>111</v>
      </c>
      <c r="B23" s="187">
        <v>22</v>
      </c>
      <c r="C23" s="187" t="s">
        <v>164</v>
      </c>
      <c r="D23" s="187" t="s">
        <v>165</v>
      </c>
      <c r="E23" s="187">
        <v>0.84899999999999998</v>
      </c>
      <c r="F23" s="187">
        <v>3231</v>
      </c>
      <c r="G23" s="187">
        <v>14.006</v>
      </c>
      <c r="H23" s="187">
        <v>6282</v>
      </c>
      <c r="I23" s="187">
        <v>-22.603999999999999</v>
      </c>
      <c r="J23" s="188">
        <v>13.268849234393404</v>
      </c>
      <c r="K23" s="188">
        <v>49.963876089517079</v>
      </c>
    </row>
    <row r="24" spans="1:11" x14ac:dyDescent="0.2">
      <c r="A24" s="187" t="s">
        <v>111</v>
      </c>
      <c r="B24" s="187">
        <v>23</v>
      </c>
      <c r="C24" s="187" t="s">
        <v>166</v>
      </c>
      <c r="D24" s="187" t="s">
        <v>167</v>
      </c>
      <c r="E24" s="187">
        <v>0.83499999999999996</v>
      </c>
      <c r="F24" s="187">
        <v>3377</v>
      </c>
      <c r="G24" s="187">
        <v>13.760999999999999</v>
      </c>
      <c r="H24" s="187">
        <v>6084</v>
      </c>
      <c r="I24" s="187">
        <v>-21.939</v>
      </c>
      <c r="J24" s="188">
        <v>14.075838323353294</v>
      </c>
      <c r="K24" s="188">
        <v>49.01744395209581</v>
      </c>
    </row>
    <row r="25" spans="1:11" x14ac:dyDescent="0.2">
      <c r="A25" s="187" t="s">
        <v>111</v>
      </c>
      <c r="B25" s="187">
        <v>24</v>
      </c>
      <c r="C25" s="187" t="s">
        <v>168</v>
      </c>
      <c r="D25" s="187" t="s">
        <v>169</v>
      </c>
      <c r="E25" s="187">
        <v>0.81</v>
      </c>
      <c r="F25" s="187">
        <v>3273</v>
      </c>
      <c r="G25" s="187">
        <v>13.519</v>
      </c>
      <c r="H25" s="187">
        <v>5679</v>
      </c>
      <c r="I25" s="187">
        <v>-21.733000000000001</v>
      </c>
      <c r="J25" s="188">
        <v>14.127216666666664</v>
      </c>
      <c r="K25" s="188">
        <v>47.237096049382721</v>
      </c>
    </row>
    <row r="26" spans="1:11" x14ac:dyDescent="0.2">
      <c r="A26" s="187" t="s">
        <v>111</v>
      </c>
      <c r="B26" s="187">
        <v>25</v>
      </c>
      <c r="C26" s="187" t="s">
        <v>170</v>
      </c>
      <c r="D26" s="187" t="s">
        <v>171</v>
      </c>
      <c r="E26" s="187">
        <v>0.83499999999999996</v>
      </c>
      <c r="F26" s="187">
        <v>3247</v>
      </c>
      <c r="G26" s="187">
        <v>13.89</v>
      </c>
      <c r="H26" s="187">
        <v>6125</v>
      </c>
      <c r="I26" s="187">
        <v>-22.303000000000001</v>
      </c>
      <c r="J26" s="188">
        <v>13.543417365269461</v>
      </c>
      <c r="K26" s="188">
        <v>49.434240119760481</v>
      </c>
    </row>
    <row r="27" spans="1:11" x14ac:dyDescent="0.2">
      <c r="A27" s="187" t="s">
        <v>111</v>
      </c>
      <c r="B27" s="187">
        <v>26</v>
      </c>
      <c r="C27" s="187" t="s">
        <v>172</v>
      </c>
      <c r="D27" s="187" t="s">
        <v>173</v>
      </c>
      <c r="E27" s="187">
        <v>0.82799999999999996</v>
      </c>
      <c r="F27" s="187">
        <v>3249</v>
      </c>
      <c r="G27" s="187">
        <v>13.551</v>
      </c>
      <c r="H27" s="187">
        <v>6091</v>
      </c>
      <c r="I27" s="187">
        <v>-22.106000000000002</v>
      </c>
      <c r="J27" s="188">
        <v>13.675572463768116</v>
      </c>
      <c r="K27" s="188">
        <v>49.549100724637682</v>
      </c>
    </row>
    <row r="28" spans="1:11" x14ac:dyDescent="0.2">
      <c r="A28" s="187" t="s">
        <v>111</v>
      </c>
      <c r="B28" s="187">
        <v>27</v>
      </c>
      <c r="C28" s="187" t="s">
        <v>174</v>
      </c>
      <c r="D28" s="187" t="s">
        <v>175</v>
      </c>
      <c r="E28" s="187">
        <v>0.82299999999999995</v>
      </c>
      <c r="F28" s="187">
        <v>3282</v>
      </c>
      <c r="G28" s="187">
        <v>13.856</v>
      </c>
      <c r="H28" s="187">
        <v>5999</v>
      </c>
      <c r="I28" s="187">
        <v>-22.042999999999999</v>
      </c>
      <c r="J28" s="188">
        <v>13.918540097205344</v>
      </c>
      <c r="K28" s="188">
        <v>49.181862089914944</v>
      </c>
    </row>
    <row r="29" spans="1:11" x14ac:dyDescent="0.2">
      <c r="A29" s="187" t="s">
        <v>111</v>
      </c>
      <c r="B29" s="187">
        <v>28</v>
      </c>
      <c r="C29" s="187" t="s">
        <v>176</v>
      </c>
      <c r="D29" s="187" t="s">
        <v>177</v>
      </c>
      <c r="E29" s="187">
        <v>0.84099999999999997</v>
      </c>
      <c r="F29" s="187">
        <v>3469</v>
      </c>
      <c r="G29" s="187">
        <v>13.516999999999999</v>
      </c>
      <c r="H29" s="187">
        <v>6067</v>
      </c>
      <c r="I29" s="187">
        <v>-21.655000000000001</v>
      </c>
      <c r="J29" s="188">
        <v>14.371614744351962</v>
      </c>
      <c r="K29" s="188">
        <v>48.748924375743165</v>
      </c>
    </row>
    <row r="30" spans="1:11" x14ac:dyDescent="0.2">
      <c r="A30" s="187" t="s">
        <v>111</v>
      </c>
      <c r="B30" s="187">
        <v>29</v>
      </c>
      <c r="C30" s="187" t="s">
        <v>178</v>
      </c>
      <c r="D30" s="187" t="s">
        <v>179</v>
      </c>
      <c r="E30" s="187">
        <v>0.84299999999999997</v>
      </c>
      <c r="F30" s="187">
        <v>3388</v>
      </c>
      <c r="G30" s="187">
        <v>13.539</v>
      </c>
      <c r="H30" s="187">
        <v>6024</v>
      </c>
      <c r="I30" s="187">
        <v>-21.82</v>
      </c>
      <c r="J30" s="188">
        <v>14.017842823250296</v>
      </c>
      <c r="K30" s="188">
        <v>48.1862521945433</v>
      </c>
    </row>
    <row r="31" spans="1:11" x14ac:dyDescent="0.2">
      <c r="A31" s="187" t="s">
        <v>111</v>
      </c>
      <c r="B31" s="187">
        <v>30</v>
      </c>
      <c r="C31" s="187" t="s">
        <v>180</v>
      </c>
      <c r="D31" s="187" t="s">
        <v>181</v>
      </c>
      <c r="E31" s="187">
        <v>0.83399999999999996</v>
      </c>
      <c r="F31" s="187">
        <v>3361</v>
      </c>
      <c r="G31" s="187">
        <v>13.651</v>
      </c>
      <c r="H31" s="187">
        <v>6134</v>
      </c>
      <c r="I31" s="187">
        <v>-22.152000000000001</v>
      </c>
      <c r="J31" s="188">
        <v>14.029302757793763</v>
      </c>
      <c r="K31" s="188">
        <v>49.582638249400482</v>
      </c>
    </row>
    <row r="32" spans="1:11" x14ac:dyDescent="0.2">
      <c r="A32" s="187" t="s">
        <v>111</v>
      </c>
      <c r="B32" s="187">
        <v>31</v>
      </c>
      <c r="C32" s="187" t="s">
        <v>182</v>
      </c>
      <c r="D32" s="187" t="s">
        <v>183</v>
      </c>
      <c r="E32" s="187">
        <v>0.84899999999999998</v>
      </c>
      <c r="F32" s="187">
        <v>3219</v>
      </c>
      <c r="G32" s="187">
        <v>13.941000000000001</v>
      </c>
      <c r="H32" s="187">
        <v>6193</v>
      </c>
      <c r="I32" s="187">
        <v>-22.402999999999999</v>
      </c>
      <c r="J32" s="188">
        <v>13.240998233215548</v>
      </c>
      <c r="K32" s="188">
        <v>49.225471378091875</v>
      </c>
    </row>
    <row r="33" spans="1:11" x14ac:dyDescent="0.2">
      <c r="A33" s="187" t="s">
        <v>111</v>
      </c>
      <c r="B33" s="187">
        <v>32</v>
      </c>
      <c r="C33" s="187" t="s">
        <v>184</v>
      </c>
      <c r="D33" s="187" t="s">
        <v>185</v>
      </c>
      <c r="E33" s="187">
        <v>0.84799999999999998</v>
      </c>
      <c r="F33" s="187">
        <v>3491</v>
      </c>
      <c r="G33" s="187">
        <v>13.673999999999999</v>
      </c>
      <c r="H33" s="187">
        <v>5971</v>
      </c>
      <c r="I33" s="187">
        <v>-21.539000000000001</v>
      </c>
      <c r="J33" s="188">
        <v>14.348552476415094</v>
      </c>
      <c r="K33" s="188">
        <v>47.549824174528304</v>
      </c>
    </row>
    <row r="34" spans="1:11" x14ac:dyDescent="0.2">
      <c r="A34" s="187" t="s">
        <v>111</v>
      </c>
      <c r="B34" s="187">
        <v>33</v>
      </c>
      <c r="C34" s="187" t="s">
        <v>184</v>
      </c>
      <c r="D34" s="187" t="s">
        <v>186</v>
      </c>
      <c r="E34" s="187">
        <v>0.82799999999999996</v>
      </c>
      <c r="F34" s="187">
        <v>3409</v>
      </c>
      <c r="G34" s="187">
        <v>13.621</v>
      </c>
      <c r="H34" s="187">
        <v>5840</v>
      </c>
      <c r="I34" s="187">
        <v>-21.542999999999999</v>
      </c>
      <c r="J34" s="188">
        <v>14.365091183574879</v>
      </c>
      <c r="K34" s="188">
        <v>47.502825241545892</v>
      </c>
    </row>
    <row r="35" spans="1:11" x14ac:dyDescent="0.2">
      <c r="A35" s="187" t="s">
        <v>111</v>
      </c>
      <c r="B35" s="187">
        <v>34</v>
      </c>
      <c r="C35" s="187" t="s">
        <v>97</v>
      </c>
      <c r="D35" s="187" t="s">
        <v>367</v>
      </c>
      <c r="E35" s="187">
        <v>0.80300000000000005</v>
      </c>
      <c r="F35" s="187">
        <v>2155</v>
      </c>
      <c r="G35" s="187">
        <v>-2.0110000000000001</v>
      </c>
      <c r="H35" s="187">
        <v>4839</v>
      </c>
      <c r="I35" s="187">
        <v>-19.045999999999999</v>
      </c>
      <c r="J35" s="188">
        <v>9.4721755915317551</v>
      </c>
      <c r="K35" s="188">
        <v>40.347353300124524</v>
      </c>
    </row>
    <row r="36" spans="1:11" x14ac:dyDescent="0.2">
      <c r="A36" s="187" t="s">
        <v>111</v>
      </c>
      <c r="B36" s="187">
        <v>35</v>
      </c>
      <c r="C36" s="187" t="s">
        <v>98</v>
      </c>
      <c r="D36" s="187" t="s">
        <v>367</v>
      </c>
      <c r="E36" s="187">
        <v>0.79100000000000004</v>
      </c>
      <c r="F36" s="187">
        <v>2120</v>
      </c>
      <c r="G36" s="187">
        <v>-2.09</v>
      </c>
      <c r="H36" s="187">
        <v>4770</v>
      </c>
      <c r="I36" s="187">
        <v>-19.007999999999999</v>
      </c>
      <c r="J36" s="188">
        <v>9.4602477876106175</v>
      </c>
      <c r="K36" s="188">
        <v>40.31514007585335</v>
      </c>
    </row>
    <row r="37" spans="1:11" x14ac:dyDescent="0.2">
      <c r="A37" s="187" t="s">
        <v>111</v>
      </c>
      <c r="B37" s="187">
        <v>36</v>
      </c>
      <c r="C37" s="187" t="s">
        <v>105</v>
      </c>
      <c r="D37" s="187" t="s">
        <v>368</v>
      </c>
      <c r="E37" s="187">
        <v>0.74099999999999999</v>
      </c>
      <c r="F37" s="187">
        <v>2160</v>
      </c>
      <c r="G37" s="187">
        <v>30.645</v>
      </c>
      <c r="H37" s="187">
        <v>4823</v>
      </c>
      <c r="I37" s="187">
        <v>33.676000000000002</v>
      </c>
      <c r="J37" s="188">
        <v>10.344373144399459</v>
      </c>
      <c r="K37" s="188">
        <v>43.736075573549257</v>
      </c>
    </row>
    <row r="38" spans="1:11" x14ac:dyDescent="0.2">
      <c r="A38" s="187" t="s">
        <v>111</v>
      </c>
      <c r="B38" s="187">
        <v>37</v>
      </c>
      <c r="C38" s="187" t="s">
        <v>106</v>
      </c>
      <c r="D38" s="187" t="s">
        <v>368</v>
      </c>
      <c r="E38" s="187">
        <v>0.84499999999999997</v>
      </c>
      <c r="F38" s="187">
        <v>2457</v>
      </c>
      <c r="G38" s="187">
        <v>30.588999999999999</v>
      </c>
      <c r="H38" s="187">
        <v>5456</v>
      </c>
      <c r="I38" s="187">
        <v>33.698</v>
      </c>
      <c r="J38" s="188">
        <v>10.294347337278104</v>
      </c>
      <c r="K38" s="188">
        <v>43.636143786982252</v>
      </c>
    </row>
    <row r="39" spans="1:11" x14ac:dyDescent="0.2">
      <c r="A39" s="187" t="s">
        <v>111</v>
      </c>
      <c r="B39" s="187">
        <v>38</v>
      </c>
      <c r="C39" s="187" t="s">
        <v>114</v>
      </c>
      <c r="D39" s="187" t="s">
        <v>140</v>
      </c>
      <c r="E39" s="187">
        <v>0.70699999999999996</v>
      </c>
      <c r="F39" s="187">
        <v>2624</v>
      </c>
      <c r="G39" s="187">
        <v>9.4</v>
      </c>
      <c r="H39" s="187">
        <v>5239</v>
      </c>
      <c r="I39" s="187">
        <v>-8.532</v>
      </c>
      <c r="J39" s="188">
        <v>13.020094059405944</v>
      </c>
      <c r="K39" s="188">
        <v>49.645790806223488</v>
      </c>
    </row>
    <row r="40" spans="1:11" x14ac:dyDescent="0.2">
      <c r="A40" s="187" t="s">
        <v>111</v>
      </c>
      <c r="B40" s="187">
        <v>39</v>
      </c>
      <c r="C40" s="187" t="s">
        <v>393</v>
      </c>
      <c r="D40" s="187" t="s">
        <v>140</v>
      </c>
      <c r="E40" s="187">
        <v>0.755</v>
      </c>
      <c r="H40" s="187"/>
      <c r="I40" s="187"/>
      <c r="J40" s="188"/>
      <c r="K40" s="188"/>
    </row>
    <row r="41" spans="1:11" x14ac:dyDescent="0.2">
      <c r="A41" s="187" t="s">
        <v>111</v>
      </c>
      <c r="B41" s="187">
        <v>40</v>
      </c>
      <c r="C41" s="187" t="s">
        <v>187</v>
      </c>
      <c r="D41" s="187" t="s">
        <v>188</v>
      </c>
      <c r="E41" s="187">
        <v>0.82199999999999995</v>
      </c>
      <c r="F41" s="187">
        <v>3064</v>
      </c>
      <c r="G41" s="187">
        <v>14.074</v>
      </c>
      <c r="H41" s="187">
        <v>5988</v>
      </c>
      <c r="I41" s="187">
        <v>-22.425000000000001</v>
      </c>
      <c r="J41" s="188">
        <v>13.039121046228711</v>
      </c>
      <c r="K41" s="188">
        <v>49.279897080291974</v>
      </c>
    </row>
    <row r="42" spans="1:11" x14ac:dyDescent="0.2">
      <c r="A42" s="187" t="s">
        <v>111</v>
      </c>
      <c r="B42" s="187">
        <v>41</v>
      </c>
      <c r="C42" s="187" t="s">
        <v>189</v>
      </c>
      <c r="D42" s="187" t="s">
        <v>190</v>
      </c>
      <c r="E42" s="187">
        <v>0.82399999999999995</v>
      </c>
      <c r="F42" s="187">
        <v>3166</v>
      </c>
      <c r="G42" s="187">
        <v>13.725</v>
      </c>
      <c r="H42" s="187">
        <v>6123</v>
      </c>
      <c r="I42" s="187">
        <v>-22.495000000000001</v>
      </c>
      <c r="J42" s="188">
        <v>13.401330703883495</v>
      </c>
      <c r="K42" s="188">
        <v>50.028431674757293</v>
      </c>
    </row>
    <row r="43" spans="1:11" x14ac:dyDescent="0.2">
      <c r="A43" s="187" t="s">
        <v>111</v>
      </c>
      <c r="B43" s="187">
        <v>42</v>
      </c>
      <c r="C43" s="187" t="s">
        <v>191</v>
      </c>
      <c r="D43" s="187" t="s">
        <v>192</v>
      </c>
      <c r="E43" s="187">
        <v>0.80300000000000005</v>
      </c>
      <c r="F43" s="191">
        <v>6217</v>
      </c>
      <c r="G43" s="191">
        <v>11.678000000000001</v>
      </c>
      <c r="H43" s="191">
        <v>10802</v>
      </c>
      <c r="I43" s="191">
        <v>-15.375</v>
      </c>
      <c r="J43" s="188">
        <v>26.299810709838106</v>
      </c>
      <c r="K43" s="188">
        <v>94.74156612702366</v>
      </c>
    </row>
    <row r="44" spans="1:11" x14ac:dyDescent="0.2">
      <c r="A44" s="187" t="s">
        <v>111</v>
      </c>
      <c r="B44" s="187">
        <v>43</v>
      </c>
      <c r="C44" s="187" t="s">
        <v>193</v>
      </c>
      <c r="D44" s="187" t="s">
        <v>194</v>
      </c>
      <c r="E44" s="187">
        <v>0.83799999999999997</v>
      </c>
      <c r="F44" s="191">
        <v>3403</v>
      </c>
      <c r="G44" s="191">
        <v>13.513999999999999</v>
      </c>
      <c r="H44" s="191">
        <v>5934</v>
      </c>
      <c r="I44" s="191">
        <v>-21.695</v>
      </c>
      <c r="J44" s="188">
        <v>14.186131264916465</v>
      </c>
      <c r="K44" s="188">
        <v>47.727381264916474</v>
      </c>
    </row>
    <row r="45" spans="1:11" x14ac:dyDescent="0.2">
      <c r="A45" s="187" t="s">
        <v>111</v>
      </c>
      <c r="B45" s="187">
        <v>44</v>
      </c>
      <c r="C45" s="187" t="s">
        <v>195</v>
      </c>
      <c r="D45" s="187" t="s">
        <v>196</v>
      </c>
      <c r="E45" s="187">
        <v>0.80200000000000005</v>
      </c>
      <c r="F45" s="191">
        <v>3244</v>
      </c>
      <c r="G45" s="191">
        <v>12.808999999999999</v>
      </c>
      <c r="H45" s="191">
        <v>5799</v>
      </c>
      <c r="I45" s="191">
        <v>-21.791</v>
      </c>
      <c r="J45" s="188">
        <v>14.171584788029923</v>
      </c>
      <c r="K45" s="188">
        <v>48.797465087281793</v>
      </c>
    </row>
    <row r="46" spans="1:11" x14ac:dyDescent="0.2">
      <c r="A46" s="187" t="s">
        <v>111</v>
      </c>
      <c r="B46" s="187">
        <v>45</v>
      </c>
      <c r="C46" s="187" t="s">
        <v>197</v>
      </c>
      <c r="D46" s="187" t="s">
        <v>198</v>
      </c>
      <c r="E46" s="187">
        <v>0.80900000000000005</v>
      </c>
      <c r="J46" s="188"/>
      <c r="K46" s="188"/>
    </row>
    <row r="47" spans="1:11" x14ac:dyDescent="0.2">
      <c r="A47" s="187" t="s">
        <v>111</v>
      </c>
      <c r="B47" s="187">
        <v>46</v>
      </c>
      <c r="C47" s="187" t="s">
        <v>199</v>
      </c>
      <c r="D47" s="187" t="s">
        <v>200</v>
      </c>
      <c r="E47" s="187">
        <v>0.81299999999999994</v>
      </c>
      <c r="F47" s="191">
        <v>3091</v>
      </c>
      <c r="G47" s="191">
        <v>13.294</v>
      </c>
      <c r="H47" s="191">
        <v>5957</v>
      </c>
      <c r="I47" s="191">
        <v>-22.454000000000001</v>
      </c>
      <c r="J47" s="188">
        <v>13.316453874538745</v>
      </c>
      <c r="K47" s="188">
        <v>49.462205289052889</v>
      </c>
    </row>
    <row r="48" spans="1:11" x14ac:dyDescent="0.2">
      <c r="A48" s="187" t="s">
        <v>111</v>
      </c>
      <c r="B48" s="187">
        <v>47</v>
      </c>
      <c r="C48" s="187" t="s">
        <v>201</v>
      </c>
      <c r="D48" s="187" t="s">
        <v>202</v>
      </c>
      <c r="E48" s="187">
        <v>0.83899999999999997</v>
      </c>
      <c r="F48" s="191">
        <v>2512</v>
      </c>
      <c r="G48" s="191">
        <v>14.377000000000001</v>
      </c>
      <c r="H48" s="191">
        <v>6510</v>
      </c>
      <c r="I48" s="191">
        <v>-23.382999999999999</v>
      </c>
      <c r="J48" s="188">
        <v>10.500490464839093</v>
      </c>
      <c r="K48" s="188">
        <v>52.487843146603097</v>
      </c>
    </row>
    <row r="49" spans="1:11" x14ac:dyDescent="0.2">
      <c r="A49" s="187" t="s">
        <v>111</v>
      </c>
      <c r="B49" s="187">
        <v>48</v>
      </c>
      <c r="C49" s="187" t="s">
        <v>203</v>
      </c>
      <c r="D49" s="187" t="s">
        <v>204</v>
      </c>
      <c r="E49" s="187">
        <v>0.80300000000000005</v>
      </c>
      <c r="F49" s="191">
        <v>2916</v>
      </c>
      <c r="G49" s="191">
        <v>13.638999999999999</v>
      </c>
      <c r="H49" s="191">
        <v>6553</v>
      </c>
      <c r="I49" s="191">
        <v>-22.731000000000002</v>
      </c>
      <c r="J49" s="188">
        <v>12.695325653798257</v>
      </c>
      <c r="K49" s="188">
        <v>55.28370585305106</v>
      </c>
    </row>
    <row r="50" spans="1:11" x14ac:dyDescent="0.2">
      <c r="A50" s="187" t="s">
        <v>111</v>
      </c>
      <c r="B50" s="187">
        <v>49</v>
      </c>
      <c r="C50" s="187" t="s">
        <v>205</v>
      </c>
      <c r="D50" s="187" t="s">
        <v>206</v>
      </c>
      <c r="E50" s="187">
        <v>0.82799999999999996</v>
      </c>
      <c r="F50" s="191">
        <v>2173</v>
      </c>
      <c r="G50" s="191">
        <v>13.801</v>
      </c>
      <c r="H50" s="191">
        <v>6454</v>
      </c>
      <c r="I50" s="191">
        <v>-24.844000000000001</v>
      </c>
      <c r="J50" s="188">
        <v>9.233920893719807</v>
      </c>
      <c r="K50" s="188">
        <v>52.693496497584533</v>
      </c>
    </row>
    <row r="51" spans="1:11" x14ac:dyDescent="0.2">
      <c r="A51" s="187" t="s">
        <v>111</v>
      </c>
      <c r="B51" s="187">
        <v>50</v>
      </c>
      <c r="C51" s="187" t="s">
        <v>207</v>
      </c>
      <c r="D51" s="187" t="s">
        <v>208</v>
      </c>
      <c r="E51" s="187">
        <v>0.84299999999999997</v>
      </c>
      <c r="F51" s="191">
        <v>3243</v>
      </c>
      <c r="G51" s="191">
        <v>13.285</v>
      </c>
      <c r="H51" s="191">
        <v>6081</v>
      </c>
      <c r="I51" s="191">
        <v>-22.131</v>
      </c>
      <c r="J51" s="188">
        <v>13.458785290628706</v>
      </c>
      <c r="K51" s="188">
        <v>48.670178173190983</v>
      </c>
    </row>
    <row r="52" spans="1:11" x14ac:dyDescent="0.2">
      <c r="A52" s="187" t="s">
        <v>111</v>
      </c>
      <c r="B52" s="187">
        <v>51</v>
      </c>
      <c r="C52" s="187" t="s">
        <v>209</v>
      </c>
      <c r="D52" s="187" t="s">
        <v>210</v>
      </c>
      <c r="E52" s="187">
        <v>0.84499999999999997</v>
      </c>
      <c r="F52" s="191">
        <v>3114</v>
      </c>
      <c r="G52" s="191">
        <v>13.351000000000001</v>
      </c>
      <c r="H52" s="191">
        <v>6415</v>
      </c>
      <c r="I52" s="191">
        <v>-23.253</v>
      </c>
      <c r="J52" s="188">
        <v>12.877740236686389</v>
      </c>
      <c r="K52" s="188">
        <v>51.372907337278107</v>
      </c>
    </row>
    <row r="53" spans="1:11" x14ac:dyDescent="0.2">
      <c r="A53" s="187" t="s">
        <v>111</v>
      </c>
      <c r="B53" s="187">
        <v>52</v>
      </c>
      <c r="C53" s="187" t="s">
        <v>211</v>
      </c>
      <c r="D53" s="187" t="s">
        <v>212</v>
      </c>
      <c r="E53" s="187">
        <v>0.83799999999999997</v>
      </c>
      <c r="F53" s="191">
        <v>3356</v>
      </c>
      <c r="G53" s="191">
        <v>13.862</v>
      </c>
      <c r="H53" s="191">
        <v>6188</v>
      </c>
      <c r="I53" s="191">
        <v>-22.15</v>
      </c>
      <c r="J53" s="188">
        <v>14.013385441527449</v>
      </c>
      <c r="K53" s="188">
        <v>49.96273472553699</v>
      </c>
    </row>
    <row r="54" spans="1:11" x14ac:dyDescent="0.2">
      <c r="A54" s="187" t="s">
        <v>111</v>
      </c>
      <c r="B54" s="187">
        <v>53</v>
      </c>
      <c r="C54" s="187" t="s">
        <v>213</v>
      </c>
      <c r="D54" s="187" t="s">
        <v>214</v>
      </c>
      <c r="E54" s="187">
        <v>0.82299999999999995</v>
      </c>
      <c r="F54" s="191">
        <v>3330</v>
      </c>
      <c r="G54" s="191">
        <v>13.747</v>
      </c>
      <c r="H54" s="191">
        <v>6089</v>
      </c>
      <c r="I54" s="191">
        <v>-21.640999999999998</v>
      </c>
      <c r="J54" s="188">
        <v>14.136324422843257</v>
      </c>
      <c r="K54" s="188">
        <v>49.902637181044959</v>
      </c>
    </row>
    <row r="55" spans="1:11" x14ac:dyDescent="0.2">
      <c r="A55" s="187" t="s">
        <v>111</v>
      </c>
      <c r="B55" s="187">
        <v>54</v>
      </c>
      <c r="C55" s="187" t="s">
        <v>215</v>
      </c>
      <c r="D55" s="187" t="s">
        <v>216</v>
      </c>
      <c r="E55" s="187">
        <v>0.82599999999999996</v>
      </c>
      <c r="F55" s="191">
        <v>3174</v>
      </c>
      <c r="G55" s="191">
        <v>13.590999999999999</v>
      </c>
      <c r="H55" s="191">
        <v>6156</v>
      </c>
      <c r="I55" s="191">
        <v>-21.363</v>
      </c>
      <c r="J55" s="188">
        <v>13.443398305084747</v>
      </c>
      <c r="K55" s="188">
        <v>50.326891041162234</v>
      </c>
    </row>
    <row r="56" spans="1:11" x14ac:dyDescent="0.2">
      <c r="A56" s="187" t="s">
        <v>111</v>
      </c>
      <c r="B56" s="187">
        <v>55</v>
      </c>
      <c r="C56" s="187" t="s">
        <v>217</v>
      </c>
      <c r="D56" s="187" t="s">
        <v>218</v>
      </c>
      <c r="E56" s="187">
        <v>0.80800000000000005</v>
      </c>
      <c r="F56" s="191">
        <v>2924</v>
      </c>
      <c r="G56" s="191">
        <v>13.727</v>
      </c>
      <c r="H56" s="191">
        <v>6328</v>
      </c>
      <c r="I56" s="191">
        <v>-21.100999999999999</v>
      </c>
      <c r="J56" s="188">
        <v>12.658986386138613</v>
      </c>
      <c r="K56" s="188">
        <v>52.838972896039593</v>
      </c>
    </row>
    <row r="57" spans="1:11" x14ac:dyDescent="0.2">
      <c r="A57" s="187" t="s">
        <v>111</v>
      </c>
      <c r="B57" s="187">
        <v>56</v>
      </c>
      <c r="C57" s="187" t="s">
        <v>219</v>
      </c>
      <c r="D57" s="187" t="s">
        <v>220</v>
      </c>
      <c r="E57" s="187">
        <v>0.84699999999999998</v>
      </c>
      <c r="F57" s="191">
        <v>2209</v>
      </c>
      <c r="G57" s="191">
        <v>12.765000000000001</v>
      </c>
      <c r="H57" s="191">
        <v>6799</v>
      </c>
      <c r="I57" s="191">
        <v>-24.707000000000001</v>
      </c>
      <c r="J57" s="188">
        <v>9.1471889020070822</v>
      </c>
      <c r="K57" s="188">
        <v>54.230902715466357</v>
      </c>
    </row>
    <row r="58" spans="1:11" x14ac:dyDescent="0.2">
      <c r="A58" s="187" t="s">
        <v>111</v>
      </c>
      <c r="B58" s="187">
        <v>57</v>
      </c>
      <c r="C58" s="187" t="s">
        <v>221</v>
      </c>
      <c r="D58" s="187" t="s">
        <v>222</v>
      </c>
      <c r="E58" s="187">
        <v>0.80800000000000005</v>
      </c>
      <c r="F58" s="191">
        <v>3258</v>
      </c>
      <c r="G58" s="191">
        <v>12.603</v>
      </c>
      <c r="H58" s="191">
        <v>6166</v>
      </c>
      <c r="I58" s="191">
        <v>-21.204999999999998</v>
      </c>
      <c r="J58" s="188">
        <v>14.124208539603957</v>
      </c>
      <c r="K58" s="188">
        <v>51.643072648514845</v>
      </c>
    </row>
    <row r="59" spans="1:11" x14ac:dyDescent="0.2">
      <c r="A59" s="187" t="s">
        <v>111</v>
      </c>
      <c r="B59" s="187">
        <v>58</v>
      </c>
      <c r="C59" s="187" t="s">
        <v>223</v>
      </c>
      <c r="D59" s="187" t="s">
        <v>224</v>
      </c>
      <c r="E59" s="187">
        <v>0.80900000000000005</v>
      </c>
      <c r="F59" s="191">
        <v>3111</v>
      </c>
      <c r="G59" s="191">
        <v>13.148</v>
      </c>
      <c r="H59" s="191">
        <v>6122</v>
      </c>
      <c r="I59" s="191">
        <v>-22.838999999999999</v>
      </c>
      <c r="J59" s="188">
        <v>13.456592707045733</v>
      </c>
      <c r="K59" s="188">
        <v>50.904392088998762</v>
      </c>
    </row>
    <row r="60" spans="1:11" x14ac:dyDescent="0.2">
      <c r="A60" s="187" t="s">
        <v>111</v>
      </c>
      <c r="B60" s="187">
        <v>59</v>
      </c>
      <c r="C60" s="187" t="s">
        <v>225</v>
      </c>
      <c r="D60" s="187" t="s">
        <v>226</v>
      </c>
      <c r="E60" s="187">
        <v>0.82799999999999996</v>
      </c>
      <c r="F60" s="191">
        <v>3179</v>
      </c>
      <c r="G60" s="191">
        <v>13.385999999999999</v>
      </c>
      <c r="H60" s="191">
        <v>5954</v>
      </c>
      <c r="I60" s="191">
        <v>-22.169</v>
      </c>
      <c r="J60" s="188">
        <v>13.442971618357488</v>
      </c>
      <c r="K60" s="188">
        <v>48.471857246376814</v>
      </c>
    </row>
    <row r="61" spans="1:11" x14ac:dyDescent="0.2">
      <c r="A61" s="187" t="s">
        <v>111</v>
      </c>
      <c r="B61" s="187">
        <v>60</v>
      </c>
      <c r="C61" s="187" t="s">
        <v>225</v>
      </c>
      <c r="D61" s="187" t="s">
        <v>227</v>
      </c>
      <c r="E61" s="187">
        <v>0.83699999999999997</v>
      </c>
      <c r="F61" s="191">
        <v>3226</v>
      </c>
      <c r="G61" s="191">
        <v>13.193</v>
      </c>
      <c r="H61" s="191">
        <v>6152</v>
      </c>
      <c r="I61" s="191">
        <v>-22.495999999999999</v>
      </c>
      <c r="J61" s="188">
        <v>13.478060931899641</v>
      </c>
      <c r="K61" s="188">
        <v>49.64345710872162</v>
      </c>
    </row>
    <row r="62" spans="1:11" x14ac:dyDescent="0.2">
      <c r="A62" s="187" t="s">
        <v>111</v>
      </c>
      <c r="B62" s="187">
        <v>61</v>
      </c>
      <c r="C62" s="187" t="s">
        <v>228</v>
      </c>
      <c r="D62" s="187" t="s">
        <v>229</v>
      </c>
      <c r="E62" s="187">
        <v>0.84799999999999998</v>
      </c>
      <c r="F62" s="191">
        <v>3209</v>
      </c>
      <c r="G62" s="191">
        <v>13.201000000000001</v>
      </c>
      <c r="H62" s="191">
        <v>6222</v>
      </c>
      <c r="I62" s="191">
        <v>-22.585000000000001</v>
      </c>
      <c r="J62" s="188">
        <v>13.24894988207547</v>
      </c>
      <c r="K62" s="188">
        <v>49.611369929245285</v>
      </c>
    </row>
    <row r="63" spans="1:11" x14ac:dyDescent="0.2">
      <c r="A63" s="187" t="s">
        <v>111</v>
      </c>
      <c r="B63" s="187">
        <v>62</v>
      </c>
      <c r="C63" s="187" t="s">
        <v>230</v>
      </c>
      <c r="D63" s="187" t="s">
        <v>231</v>
      </c>
      <c r="E63" s="187">
        <v>0.81299999999999994</v>
      </c>
      <c r="F63" s="191">
        <v>3364</v>
      </c>
      <c r="G63" s="191">
        <v>13.255000000000001</v>
      </c>
      <c r="H63" s="191">
        <v>6215</v>
      </c>
      <c r="I63" s="191">
        <v>-22.358000000000001</v>
      </c>
      <c r="J63" s="188">
        <v>14.480046125461254</v>
      </c>
      <c r="K63" s="188">
        <v>51.67699618696188</v>
      </c>
    </row>
    <row r="64" spans="1:11" x14ac:dyDescent="0.2">
      <c r="A64" s="187" t="s">
        <v>111</v>
      </c>
      <c r="B64" s="187">
        <v>63</v>
      </c>
      <c r="C64" s="187" t="s">
        <v>232</v>
      </c>
      <c r="D64" s="187" t="s">
        <v>233</v>
      </c>
      <c r="E64" s="187">
        <v>0.82199999999999995</v>
      </c>
      <c r="F64" s="191">
        <v>3004</v>
      </c>
      <c r="G64" s="191">
        <v>13.106999999999999</v>
      </c>
      <c r="H64" s="191">
        <v>6038</v>
      </c>
      <c r="I64" s="191">
        <v>-23.018000000000001</v>
      </c>
      <c r="J64" s="188">
        <v>12.82678102189781</v>
      </c>
      <c r="K64" s="188">
        <v>49.726767518248181</v>
      </c>
    </row>
    <row r="65" spans="1:11" x14ac:dyDescent="0.2">
      <c r="A65" s="187" t="s">
        <v>111</v>
      </c>
      <c r="B65" s="187">
        <v>64</v>
      </c>
      <c r="C65" s="187" t="s">
        <v>99</v>
      </c>
      <c r="D65" s="187" t="s">
        <v>367</v>
      </c>
      <c r="E65" s="187">
        <v>0.80200000000000005</v>
      </c>
      <c r="F65" s="191">
        <v>2417</v>
      </c>
      <c r="G65" s="191">
        <v>13.352</v>
      </c>
      <c r="H65" s="191">
        <v>6806</v>
      </c>
      <c r="I65" s="191">
        <v>-22.893000000000001</v>
      </c>
      <c r="J65" s="188">
        <v>10.560459476309227</v>
      </c>
      <c r="K65" s="188">
        <v>57.448368079800495</v>
      </c>
    </row>
    <row r="66" spans="1:11" x14ac:dyDescent="0.2">
      <c r="A66" s="187" t="s">
        <v>111</v>
      </c>
      <c r="B66" s="187">
        <v>65</v>
      </c>
      <c r="C66" s="187" t="s">
        <v>100</v>
      </c>
      <c r="D66" s="187" t="s">
        <v>367</v>
      </c>
      <c r="E66" s="187">
        <v>0.74</v>
      </c>
      <c r="F66" s="191">
        <v>2141</v>
      </c>
      <c r="G66" s="191">
        <v>-1.994</v>
      </c>
      <c r="H66" s="191">
        <v>4801</v>
      </c>
      <c r="I66" s="191">
        <v>-19.071999999999999</v>
      </c>
      <c r="J66" s="188">
        <v>10.265174999999999</v>
      </c>
      <c r="K66" s="188">
        <v>43.535499054054057</v>
      </c>
    </row>
    <row r="67" spans="1:11" x14ac:dyDescent="0.2">
      <c r="A67" s="187" t="s">
        <v>111</v>
      </c>
      <c r="B67" s="187">
        <v>66</v>
      </c>
      <c r="C67" s="187" t="s">
        <v>107</v>
      </c>
      <c r="D67" s="187" t="s">
        <v>368</v>
      </c>
      <c r="E67" s="187">
        <v>0.83199999999999996</v>
      </c>
      <c r="F67" s="191">
        <v>1974</v>
      </c>
      <c r="G67" s="191">
        <v>-1.8839999999999999</v>
      </c>
      <c r="H67" s="191">
        <v>4431</v>
      </c>
      <c r="I67" s="191">
        <v>-19.062000000000001</v>
      </c>
      <c r="J67" s="188">
        <v>8.4549441105769212</v>
      </c>
      <c r="K67" s="188">
        <v>35.737287860576927</v>
      </c>
    </row>
    <row r="68" spans="1:11" x14ac:dyDescent="0.2">
      <c r="A68" s="187" t="s">
        <v>111</v>
      </c>
      <c r="B68" s="187">
        <v>67</v>
      </c>
      <c r="C68" s="187" t="s">
        <v>108</v>
      </c>
      <c r="D68" s="187" t="s">
        <v>368</v>
      </c>
      <c r="E68" s="187">
        <v>0.77600000000000002</v>
      </c>
      <c r="F68" s="191">
        <v>2401</v>
      </c>
      <c r="G68" s="191">
        <v>30.393999999999998</v>
      </c>
      <c r="H68" s="191">
        <v>5355</v>
      </c>
      <c r="I68" s="191">
        <v>33.759</v>
      </c>
      <c r="J68" s="188">
        <v>10.965694587628864</v>
      </c>
      <c r="K68" s="188">
        <v>46.572040206185569</v>
      </c>
    </row>
    <row r="69" spans="1:11" x14ac:dyDescent="0.2">
      <c r="A69" s="187" t="s">
        <v>111</v>
      </c>
      <c r="B69" s="187">
        <v>68</v>
      </c>
      <c r="C69" s="187" t="s">
        <v>115</v>
      </c>
      <c r="D69" s="187" t="s">
        <v>140</v>
      </c>
      <c r="E69" s="187">
        <v>0.78900000000000003</v>
      </c>
      <c r="F69" s="191">
        <v>2242</v>
      </c>
      <c r="G69" s="191">
        <v>30.456</v>
      </c>
      <c r="H69" s="191">
        <v>5019</v>
      </c>
      <c r="I69" s="191">
        <v>33.685000000000002</v>
      </c>
      <c r="J69" s="188">
        <v>10.111288339670468</v>
      </c>
      <c r="K69" s="188">
        <v>42.84555234474017</v>
      </c>
    </row>
    <row r="70" spans="1:11" x14ac:dyDescent="0.2">
      <c r="A70" s="187" t="s">
        <v>111</v>
      </c>
      <c r="B70" s="187">
        <v>69</v>
      </c>
      <c r="C70" s="187" t="s">
        <v>116</v>
      </c>
      <c r="D70" s="187" t="s">
        <v>140</v>
      </c>
      <c r="E70" s="187">
        <v>0.753</v>
      </c>
      <c r="F70" s="191">
        <v>2927</v>
      </c>
      <c r="G70" s="191">
        <v>9.3740000000000006</v>
      </c>
      <c r="H70" s="191">
        <v>5793</v>
      </c>
      <c r="I70" s="191">
        <v>-8.59</v>
      </c>
      <c r="J70" s="188">
        <v>13.628918326693226</v>
      </c>
      <c r="K70" s="188">
        <v>51.787302124834</v>
      </c>
    </row>
    <row r="71" spans="1:11" x14ac:dyDescent="0.2">
      <c r="A71" s="187" t="s">
        <v>111</v>
      </c>
      <c r="B71" s="187">
        <v>70</v>
      </c>
      <c r="C71" s="187" t="s">
        <v>234</v>
      </c>
      <c r="D71" s="187" t="s">
        <v>235</v>
      </c>
      <c r="E71" s="187">
        <v>0.84399999999999997</v>
      </c>
      <c r="F71" s="191">
        <v>2770</v>
      </c>
      <c r="G71" s="191">
        <v>9.3030000000000008</v>
      </c>
      <c r="H71" s="191">
        <v>5512</v>
      </c>
      <c r="I71" s="191">
        <v>-8.6210000000000004</v>
      </c>
      <c r="J71" s="188">
        <v>11.552507701421801</v>
      </c>
      <c r="K71" s="188">
        <v>44.079374644549766</v>
      </c>
    </row>
    <row r="72" spans="1:11" x14ac:dyDescent="0.2">
      <c r="A72" s="187" t="s">
        <v>111</v>
      </c>
      <c r="B72" s="187">
        <v>71</v>
      </c>
      <c r="C72" s="187" t="s">
        <v>236</v>
      </c>
      <c r="D72" s="187" t="s">
        <v>237</v>
      </c>
      <c r="E72" s="187">
        <v>0.84699999999999998</v>
      </c>
      <c r="F72" s="191">
        <v>3322</v>
      </c>
      <c r="G72" s="191">
        <v>12.965999999999999</v>
      </c>
      <c r="H72" s="191">
        <v>6271</v>
      </c>
      <c r="I72" s="191">
        <v>-21.01</v>
      </c>
      <c r="J72" s="188">
        <v>13.770503541912632</v>
      </c>
      <c r="K72" s="188">
        <v>50.30532762691854</v>
      </c>
    </row>
    <row r="73" spans="1:11" x14ac:dyDescent="0.2">
      <c r="A73" s="187" t="s">
        <v>111</v>
      </c>
      <c r="B73" s="187">
        <v>72</v>
      </c>
      <c r="C73" s="187" t="s">
        <v>238</v>
      </c>
      <c r="D73" s="187" t="s">
        <v>239</v>
      </c>
      <c r="E73" s="187">
        <v>0.84499999999999997</v>
      </c>
      <c r="F73" s="191">
        <v>3405</v>
      </c>
      <c r="G73" s="191">
        <v>13.571999999999999</v>
      </c>
      <c r="H73" s="191">
        <v>6052</v>
      </c>
      <c r="I73" s="191">
        <v>-22.027000000000001</v>
      </c>
      <c r="J73" s="188">
        <v>14.136968047337279</v>
      </c>
      <c r="K73" s="188">
        <v>48.456448875739646</v>
      </c>
    </row>
    <row r="74" spans="1:11" x14ac:dyDescent="0.2">
      <c r="A74" s="187" t="s">
        <v>111</v>
      </c>
      <c r="B74" s="187">
        <v>73</v>
      </c>
      <c r="C74" s="187" t="s">
        <v>240</v>
      </c>
      <c r="D74" s="187" t="s">
        <v>241</v>
      </c>
      <c r="E74" s="187">
        <v>0.83899999999999997</v>
      </c>
      <c r="F74" s="191">
        <v>3402</v>
      </c>
      <c r="G74" s="191">
        <v>12.999000000000001</v>
      </c>
      <c r="H74" s="191">
        <v>6159</v>
      </c>
      <c r="I74" s="191">
        <v>-20.706</v>
      </c>
      <c r="J74" s="188">
        <v>14.180410011918951</v>
      </c>
      <c r="K74" s="188">
        <v>49.534045530393328</v>
      </c>
    </row>
    <row r="75" spans="1:11" x14ac:dyDescent="0.2">
      <c r="A75" s="187" t="s">
        <v>111</v>
      </c>
      <c r="B75" s="187">
        <v>74</v>
      </c>
      <c r="C75" s="187" t="s">
        <v>242</v>
      </c>
      <c r="D75" s="187" t="s">
        <v>243</v>
      </c>
      <c r="E75" s="187">
        <v>0.82199999999999995</v>
      </c>
      <c r="F75" s="191">
        <v>3538</v>
      </c>
      <c r="G75" s="191">
        <v>13.085000000000001</v>
      </c>
      <c r="H75" s="191">
        <v>5960</v>
      </c>
      <c r="I75" s="191">
        <v>-20.405999999999999</v>
      </c>
      <c r="J75" s="188">
        <v>15.076663017031629</v>
      </c>
      <c r="K75" s="188">
        <v>49.026144768856454</v>
      </c>
    </row>
    <row r="76" spans="1:11" x14ac:dyDescent="0.2">
      <c r="A76" s="187" t="s">
        <v>363</v>
      </c>
      <c r="B76" s="187">
        <v>75</v>
      </c>
      <c r="C76" s="187" t="s">
        <v>244</v>
      </c>
      <c r="D76" s="187" t="s">
        <v>245</v>
      </c>
      <c r="E76" s="187">
        <v>0.85</v>
      </c>
      <c r="F76" s="191">
        <v>3274</v>
      </c>
      <c r="G76" s="191">
        <v>12.916</v>
      </c>
      <c r="H76" s="191">
        <v>5971</v>
      </c>
      <c r="I76" s="191">
        <v>-19.006</v>
      </c>
      <c r="J76" s="188">
        <v>13.52292705882353</v>
      </c>
      <c r="K76" s="188">
        <v>47.412860588235297</v>
      </c>
    </row>
    <row r="77" spans="1:11" x14ac:dyDescent="0.2">
      <c r="A77" s="187" t="s">
        <v>363</v>
      </c>
      <c r="B77" s="187">
        <v>76</v>
      </c>
      <c r="C77" s="187" t="s">
        <v>246</v>
      </c>
      <c r="D77" s="187" t="s">
        <v>247</v>
      </c>
      <c r="E77" s="187">
        <v>0.81799999999999995</v>
      </c>
      <c r="F77" s="191">
        <v>3485</v>
      </c>
      <c r="G77" s="191">
        <v>13.343</v>
      </c>
      <c r="H77" s="191">
        <v>6057</v>
      </c>
      <c r="I77" s="191">
        <v>-22.007000000000001</v>
      </c>
      <c r="J77" s="188">
        <v>14.931051344743274</v>
      </c>
      <c r="K77" s="188">
        <v>50.051288508557469</v>
      </c>
    </row>
    <row r="78" spans="1:11" x14ac:dyDescent="0.2">
      <c r="A78" s="187" t="s">
        <v>363</v>
      </c>
      <c r="B78" s="187">
        <v>77</v>
      </c>
      <c r="C78" s="187" t="s">
        <v>248</v>
      </c>
      <c r="D78" s="187" t="s">
        <v>249</v>
      </c>
      <c r="E78" s="187">
        <v>0.81599999999999995</v>
      </c>
      <c r="F78" s="191">
        <v>2722</v>
      </c>
      <c r="G78" s="191">
        <v>12.725</v>
      </c>
      <c r="H78" s="191">
        <v>6180</v>
      </c>
      <c r="I78" s="191">
        <v>-22.998999999999999</v>
      </c>
      <c r="J78" s="188">
        <v>11.728601102941177</v>
      </c>
      <c r="K78" s="188">
        <v>51.225387009803924</v>
      </c>
    </row>
    <row r="79" spans="1:11" x14ac:dyDescent="0.2">
      <c r="A79" s="187" t="s">
        <v>363</v>
      </c>
      <c r="B79" s="187">
        <v>78</v>
      </c>
      <c r="C79" s="187" t="s">
        <v>250</v>
      </c>
      <c r="D79" s="187" t="s">
        <v>251</v>
      </c>
      <c r="E79" s="187">
        <v>0.84799999999999998</v>
      </c>
      <c r="F79" s="191">
        <v>3235</v>
      </c>
      <c r="G79" s="191">
        <v>13.786</v>
      </c>
      <c r="H79" s="191">
        <v>5941</v>
      </c>
      <c r="I79" s="191">
        <v>-22.451000000000001</v>
      </c>
      <c r="J79" s="188">
        <v>13.389007665094338</v>
      </c>
      <c r="K79" s="188">
        <v>47.273615094339618</v>
      </c>
    </row>
    <row r="80" spans="1:11" x14ac:dyDescent="0.2">
      <c r="A80" s="187" t="s">
        <v>363</v>
      </c>
      <c r="B80" s="187">
        <v>79</v>
      </c>
      <c r="C80" s="187" t="s">
        <v>252</v>
      </c>
      <c r="D80" s="187" t="s">
        <v>253</v>
      </c>
      <c r="E80" s="187">
        <v>0.85</v>
      </c>
      <c r="F80" s="191">
        <v>3035</v>
      </c>
      <c r="G80" s="191">
        <v>12.685</v>
      </c>
      <c r="H80" s="191">
        <v>6367</v>
      </c>
      <c r="I80" s="191">
        <v>-22.716000000000001</v>
      </c>
      <c r="J80" s="188">
        <v>12.516586470588233</v>
      </c>
      <c r="K80" s="188">
        <v>50.733467294117652</v>
      </c>
    </row>
    <row r="81" spans="1:11" x14ac:dyDescent="0.2">
      <c r="A81" s="187" t="s">
        <v>363</v>
      </c>
      <c r="B81" s="187">
        <v>80</v>
      </c>
      <c r="C81" s="187" t="s">
        <v>254</v>
      </c>
      <c r="D81" s="187" t="s">
        <v>255</v>
      </c>
      <c r="E81" s="187">
        <v>0.81899999999999995</v>
      </c>
      <c r="F81" s="191">
        <v>3497</v>
      </c>
      <c r="G81" s="191">
        <v>13.401</v>
      </c>
      <c r="H81" s="191">
        <v>6055</v>
      </c>
      <c r="I81" s="191">
        <v>-21.850999999999999</v>
      </c>
      <c r="J81" s="188">
        <v>14.954474358974359</v>
      </c>
      <c r="K81" s="188">
        <v>49.957812942612946</v>
      </c>
    </row>
    <row r="82" spans="1:11" x14ac:dyDescent="0.2">
      <c r="A82" s="187" t="s">
        <v>363</v>
      </c>
      <c r="B82" s="187">
        <v>81</v>
      </c>
      <c r="C82" s="187" t="s">
        <v>256</v>
      </c>
      <c r="D82" s="187" t="s">
        <v>257</v>
      </c>
      <c r="E82" s="187">
        <v>0.82699999999999996</v>
      </c>
      <c r="F82" s="191">
        <v>3274</v>
      </c>
      <c r="G82" s="191">
        <v>13.718</v>
      </c>
      <c r="H82" s="191">
        <v>5876</v>
      </c>
      <c r="I82" s="191">
        <v>-21.454000000000001</v>
      </c>
      <c r="J82" s="188">
        <v>13.897053808948007</v>
      </c>
      <c r="K82" s="188">
        <v>48.0103561064087</v>
      </c>
    </row>
    <row r="83" spans="1:11" x14ac:dyDescent="0.2">
      <c r="A83" s="187" t="s">
        <v>363</v>
      </c>
      <c r="B83" s="187">
        <v>82</v>
      </c>
      <c r="C83" s="187" t="s">
        <v>258</v>
      </c>
      <c r="D83" s="187" t="s">
        <v>259</v>
      </c>
      <c r="E83" s="187">
        <v>0.82599999999999996</v>
      </c>
      <c r="F83" s="191">
        <v>3321</v>
      </c>
      <c r="G83" s="191">
        <v>13.279</v>
      </c>
      <c r="H83" s="191">
        <v>5994</v>
      </c>
      <c r="I83" s="191">
        <v>-22.331</v>
      </c>
      <c r="J83" s="188">
        <v>14.102245157384985</v>
      </c>
      <c r="K83" s="188">
        <v>49.046834140435834</v>
      </c>
    </row>
    <row r="84" spans="1:11" x14ac:dyDescent="0.2">
      <c r="A84" s="187" t="s">
        <v>363</v>
      </c>
      <c r="B84" s="187">
        <v>83</v>
      </c>
      <c r="C84" s="187" t="s">
        <v>260</v>
      </c>
      <c r="D84" s="187" t="s">
        <v>261</v>
      </c>
      <c r="E84" s="187">
        <v>0.81799999999999995</v>
      </c>
      <c r="F84" s="191">
        <v>3313</v>
      </c>
      <c r="G84" s="191">
        <v>12.5</v>
      </c>
      <c r="H84" s="191">
        <v>5889</v>
      </c>
      <c r="I84" s="191">
        <v>-21.533000000000001</v>
      </c>
      <c r="J84" s="188">
        <v>14.218098410757946</v>
      </c>
      <c r="K84" s="188">
        <v>48.704826039119808</v>
      </c>
    </row>
    <row r="85" spans="1:11" x14ac:dyDescent="0.2">
      <c r="A85" s="187" t="s">
        <v>363</v>
      </c>
      <c r="B85" s="187">
        <v>84</v>
      </c>
      <c r="C85" s="187" t="s">
        <v>262</v>
      </c>
      <c r="D85" s="187" t="s">
        <v>263</v>
      </c>
      <c r="E85" s="187">
        <v>0.82699999999999996</v>
      </c>
      <c r="F85" s="191">
        <v>3153</v>
      </c>
      <c r="G85" s="191">
        <v>12.335000000000001</v>
      </c>
      <c r="H85" s="191">
        <v>6057</v>
      </c>
      <c r="I85" s="191">
        <v>-22.503</v>
      </c>
      <c r="J85" s="188">
        <v>13.385673518742442</v>
      </c>
      <c r="K85" s="188">
        <v>49.50450471584039</v>
      </c>
    </row>
    <row r="86" spans="1:11" x14ac:dyDescent="0.2">
      <c r="A86" s="187" t="s">
        <v>363</v>
      </c>
      <c r="B86" s="187">
        <v>85</v>
      </c>
      <c r="C86" s="187" t="s">
        <v>264</v>
      </c>
      <c r="D86" s="187" t="s">
        <v>265</v>
      </c>
      <c r="E86" s="187">
        <v>0.82399999999999995</v>
      </c>
      <c r="F86" s="191">
        <v>3324</v>
      </c>
      <c r="G86" s="191">
        <v>13.571</v>
      </c>
      <c r="H86" s="191">
        <v>5939</v>
      </c>
      <c r="I86" s="191">
        <v>-22.38</v>
      </c>
      <c r="J86" s="188">
        <v>14.179627427184466</v>
      </c>
      <c r="K86" s="188">
        <v>48.847361529126218</v>
      </c>
    </row>
    <row r="87" spans="1:11" x14ac:dyDescent="0.2">
      <c r="A87" s="187" t="s">
        <v>363</v>
      </c>
      <c r="B87" s="187">
        <v>86</v>
      </c>
      <c r="C87" s="187" t="s">
        <v>266</v>
      </c>
      <c r="D87" s="187" t="s">
        <v>267</v>
      </c>
      <c r="E87" s="187">
        <v>0.80900000000000005</v>
      </c>
      <c r="F87" s="191">
        <v>2922</v>
      </c>
      <c r="G87" s="191">
        <v>13.016999999999999</v>
      </c>
      <c r="H87" s="191">
        <v>5974</v>
      </c>
      <c r="I87" s="191">
        <v>-22.745000000000001</v>
      </c>
      <c r="J87" s="188">
        <v>12.727229913473421</v>
      </c>
      <c r="K87" s="188">
        <v>50.009822002472184</v>
      </c>
    </row>
    <row r="88" spans="1:11" x14ac:dyDescent="0.2">
      <c r="A88" s="187" t="s">
        <v>363</v>
      </c>
      <c r="B88" s="187">
        <v>87</v>
      </c>
      <c r="C88" s="187" t="s">
        <v>268</v>
      </c>
      <c r="D88" s="187" t="s">
        <v>269</v>
      </c>
      <c r="E88" s="187">
        <v>0.83299999999999996</v>
      </c>
      <c r="F88" s="191">
        <v>3164</v>
      </c>
      <c r="G88" s="191">
        <v>12.923999999999999</v>
      </c>
      <c r="H88" s="191">
        <v>5447</v>
      </c>
      <c r="I88" s="191">
        <v>-21.038</v>
      </c>
      <c r="J88" s="188">
        <v>13.359464585834333</v>
      </c>
      <c r="K88" s="188">
        <v>44.045481512605043</v>
      </c>
    </row>
    <row r="89" spans="1:11" x14ac:dyDescent="0.2">
      <c r="A89" s="187" t="s">
        <v>363</v>
      </c>
      <c r="B89" s="187">
        <v>88</v>
      </c>
      <c r="C89" s="187" t="s">
        <v>270</v>
      </c>
      <c r="D89" s="187" t="s">
        <v>271</v>
      </c>
      <c r="E89" s="187">
        <v>0.83699999999999997</v>
      </c>
      <c r="F89" s="191">
        <v>3101</v>
      </c>
      <c r="G89" s="191">
        <v>10.029</v>
      </c>
      <c r="H89" s="191">
        <v>5389</v>
      </c>
      <c r="I89" s="191">
        <v>-19.338000000000001</v>
      </c>
      <c r="J89" s="188">
        <v>13.03834826762246</v>
      </c>
      <c r="K89" s="188">
        <v>43.351380645161292</v>
      </c>
    </row>
    <row r="90" spans="1:11" x14ac:dyDescent="0.2">
      <c r="A90" s="187" t="s">
        <v>363</v>
      </c>
      <c r="B90" s="187">
        <v>89</v>
      </c>
      <c r="C90" s="187" t="s">
        <v>272</v>
      </c>
      <c r="D90" s="187" t="s">
        <v>273</v>
      </c>
      <c r="E90" s="187">
        <v>0.81699999999999995</v>
      </c>
      <c r="F90" s="191">
        <v>2424</v>
      </c>
      <c r="G90" s="191">
        <v>10.42</v>
      </c>
      <c r="H90" s="191">
        <v>6047</v>
      </c>
      <c r="I90" s="191">
        <v>-24.77</v>
      </c>
      <c r="J90" s="188">
        <v>10.473943084455325</v>
      </c>
      <c r="K90" s="188">
        <v>50.101266585067314</v>
      </c>
    </row>
    <row r="91" spans="1:11" x14ac:dyDescent="0.2">
      <c r="A91" s="187" t="s">
        <v>363</v>
      </c>
      <c r="B91" s="187">
        <v>90</v>
      </c>
      <c r="C91" s="187" t="s">
        <v>274</v>
      </c>
      <c r="D91" s="187" t="s">
        <v>275</v>
      </c>
      <c r="E91" s="187">
        <v>0.81399999999999995</v>
      </c>
      <c r="F91" s="191">
        <v>2651</v>
      </c>
      <c r="G91" s="191">
        <v>10.691000000000001</v>
      </c>
      <c r="H91" s="191">
        <v>5485</v>
      </c>
      <c r="I91" s="191">
        <v>-23.561</v>
      </c>
      <c r="J91" s="188">
        <v>11.507955773955771</v>
      </c>
      <c r="K91" s="188">
        <v>45.460063022113026</v>
      </c>
    </row>
    <row r="92" spans="1:11" x14ac:dyDescent="0.2">
      <c r="A92" s="187" t="s">
        <v>363</v>
      </c>
      <c r="B92" s="187">
        <v>91</v>
      </c>
      <c r="C92" s="187" t="s">
        <v>276</v>
      </c>
      <c r="D92" s="187" t="s">
        <v>277</v>
      </c>
      <c r="E92" s="187">
        <v>0.83899999999999997</v>
      </c>
      <c r="F92" s="191">
        <v>2550</v>
      </c>
      <c r="G92" s="191">
        <v>10.659000000000001</v>
      </c>
      <c r="H92" s="191">
        <v>5740</v>
      </c>
      <c r="I92" s="191">
        <v>-24.23</v>
      </c>
      <c r="J92" s="188">
        <v>10.759515494636473</v>
      </c>
      <c r="K92" s="188">
        <v>46.364945530393321</v>
      </c>
    </row>
    <row r="93" spans="1:11" x14ac:dyDescent="0.2">
      <c r="A93" s="187" t="s">
        <v>363</v>
      </c>
      <c r="B93" s="187">
        <v>92</v>
      </c>
      <c r="C93" s="187" t="s">
        <v>278</v>
      </c>
      <c r="D93" s="187" t="s">
        <v>279</v>
      </c>
      <c r="E93" s="187">
        <v>0.8</v>
      </c>
      <c r="F93" s="191">
        <v>2640</v>
      </c>
      <c r="G93" s="191">
        <v>10.191000000000001</v>
      </c>
      <c r="H93" s="191">
        <v>5922</v>
      </c>
      <c r="I93" s="191">
        <v>-24.31</v>
      </c>
      <c r="J93" s="188">
        <v>11.673019374999999</v>
      </c>
      <c r="K93" s="188">
        <v>50.282171750000003</v>
      </c>
    </row>
    <row r="94" spans="1:11" x14ac:dyDescent="0.2">
      <c r="A94" s="187" t="s">
        <v>363</v>
      </c>
      <c r="B94" s="187">
        <v>93</v>
      </c>
      <c r="C94" s="187" t="s">
        <v>278</v>
      </c>
      <c r="D94" s="187" t="s">
        <v>280</v>
      </c>
      <c r="E94" s="187">
        <v>0.83699999999999997</v>
      </c>
      <c r="F94" s="191">
        <v>2384</v>
      </c>
      <c r="G94" s="191">
        <v>9.7829999999999995</v>
      </c>
      <c r="H94" s="191">
        <v>5602</v>
      </c>
      <c r="I94" s="191">
        <v>-24.54</v>
      </c>
      <c r="J94" s="188">
        <v>10.102689366786139</v>
      </c>
      <c r="K94" s="188">
        <v>45.270326284348869</v>
      </c>
    </row>
    <row r="95" spans="1:11" x14ac:dyDescent="0.2">
      <c r="A95" s="187" t="s">
        <v>363</v>
      </c>
      <c r="B95" s="187">
        <v>94</v>
      </c>
      <c r="C95" s="187" t="s">
        <v>101</v>
      </c>
      <c r="D95" s="187" t="s">
        <v>367</v>
      </c>
      <c r="E95" s="187">
        <v>0.81899999999999995</v>
      </c>
      <c r="F95" s="191">
        <v>2327</v>
      </c>
      <c r="G95" s="191">
        <v>10.109</v>
      </c>
      <c r="H95" s="191">
        <v>6019</v>
      </c>
      <c r="I95" s="191">
        <v>-25.038</v>
      </c>
      <c r="J95" s="188">
        <v>10.065767399267399</v>
      </c>
      <c r="K95" s="188">
        <v>49.883237606837611</v>
      </c>
    </row>
    <row r="96" spans="1:11" x14ac:dyDescent="0.2">
      <c r="A96" s="187" t="s">
        <v>363</v>
      </c>
      <c r="B96" s="187">
        <v>95</v>
      </c>
      <c r="C96" s="187" t="s">
        <v>102</v>
      </c>
      <c r="D96" s="187" t="s">
        <v>367</v>
      </c>
      <c r="E96" s="187">
        <v>0.77700000000000002</v>
      </c>
      <c r="F96" s="191">
        <v>2155</v>
      </c>
      <c r="G96" s="191">
        <v>-1.99</v>
      </c>
      <c r="H96" s="191">
        <v>4851</v>
      </c>
      <c r="I96" s="191">
        <v>-19.097000000000001</v>
      </c>
      <c r="J96" s="188">
        <v>9.9185270270270252</v>
      </c>
      <c r="K96" s="188">
        <v>42.180590733590726</v>
      </c>
    </row>
    <row r="97" spans="1:11" x14ac:dyDescent="0.2">
      <c r="A97" s="187" t="s">
        <v>363</v>
      </c>
      <c r="B97" s="187">
        <v>96</v>
      </c>
      <c r="C97" s="187" t="s">
        <v>109</v>
      </c>
      <c r="D97" s="187" t="s">
        <v>368</v>
      </c>
      <c r="E97" s="187">
        <v>0.79</v>
      </c>
      <c r="F97" s="191">
        <v>2046</v>
      </c>
      <c r="G97" s="191">
        <v>-1.95</v>
      </c>
      <c r="H97" s="191">
        <v>4625</v>
      </c>
      <c r="I97" s="191">
        <v>-19.05</v>
      </c>
      <c r="J97" s="188">
        <v>9.2501392405063285</v>
      </c>
      <c r="K97" s="188">
        <v>39.397572405063293</v>
      </c>
    </row>
    <row r="98" spans="1:11" x14ac:dyDescent="0.2">
      <c r="A98" s="187" t="s">
        <v>363</v>
      </c>
      <c r="B98" s="187">
        <v>97</v>
      </c>
      <c r="C98" s="187" t="s">
        <v>110</v>
      </c>
      <c r="D98" s="187" t="s">
        <v>368</v>
      </c>
      <c r="E98" s="187">
        <v>0.82399999999999995</v>
      </c>
      <c r="F98" s="191">
        <v>2259</v>
      </c>
      <c r="G98" s="191">
        <v>30.302</v>
      </c>
      <c r="H98" s="191">
        <v>5074</v>
      </c>
      <c r="I98" s="191">
        <v>33.612000000000002</v>
      </c>
      <c r="J98" s="188">
        <v>9.7749016990291278</v>
      </c>
      <c r="K98" s="188">
        <v>41.620387014563107</v>
      </c>
    </row>
    <row r="99" spans="1:11" x14ac:dyDescent="0.2">
      <c r="A99" s="187" t="s">
        <v>363</v>
      </c>
      <c r="B99" s="187">
        <v>98</v>
      </c>
      <c r="C99" s="187" t="s">
        <v>395</v>
      </c>
      <c r="D99" s="187" t="s">
        <v>140</v>
      </c>
      <c r="E99" s="187">
        <v>0.73799999999999999</v>
      </c>
      <c r="F99" s="191">
        <v>2350</v>
      </c>
      <c r="G99" s="191">
        <v>30.300999999999998</v>
      </c>
      <c r="H99" s="191">
        <v>5271</v>
      </c>
      <c r="I99" s="191">
        <v>33.729999999999997</v>
      </c>
      <c r="J99" s="188">
        <v>11.351780487804879</v>
      </c>
      <c r="K99" s="188">
        <v>48.297044444444445</v>
      </c>
    </row>
    <row r="100" spans="1:11" x14ac:dyDescent="0.2">
      <c r="A100" s="187" t="s">
        <v>363</v>
      </c>
      <c r="B100" s="187">
        <v>99</v>
      </c>
      <c r="C100" s="187" t="s">
        <v>397</v>
      </c>
      <c r="D100" s="187" t="s">
        <v>140</v>
      </c>
      <c r="E100" s="187">
        <v>0.78400000000000003</v>
      </c>
      <c r="J100" s="188"/>
      <c r="K100" s="188"/>
    </row>
    <row r="102" spans="1:11" x14ac:dyDescent="0.2">
      <c r="A102" s="187" t="s">
        <v>403</v>
      </c>
    </row>
    <row r="103" spans="1:11" x14ac:dyDescent="0.2">
      <c r="A103" s="187" t="s">
        <v>422</v>
      </c>
    </row>
    <row r="104" spans="1:11" x14ac:dyDescent="0.2">
      <c r="A104" s="187" t="s">
        <v>442</v>
      </c>
    </row>
    <row r="105" spans="1:11" x14ac:dyDescent="0.2">
      <c r="A105" s="187" t="s">
        <v>460</v>
      </c>
    </row>
    <row r="106" spans="1:11" x14ac:dyDescent="0.2">
      <c r="A106" s="187" t="s">
        <v>474</v>
      </c>
    </row>
    <row r="107" spans="1:11" x14ac:dyDescent="0.2">
      <c r="A107" s="187" t="s">
        <v>487</v>
      </c>
    </row>
    <row r="108" spans="1:11" x14ac:dyDescent="0.2">
      <c r="A108" s="187" t="s">
        <v>501</v>
      </c>
    </row>
    <row r="109" spans="1:11" x14ac:dyDescent="0.2">
      <c r="A109" s="187" t="s">
        <v>512</v>
      </c>
    </row>
    <row r="110" spans="1:11" x14ac:dyDescent="0.2">
      <c r="A110" s="187" t="s">
        <v>519</v>
      </c>
    </row>
    <row r="111" spans="1:11" x14ac:dyDescent="0.2">
      <c r="A111" s="187" t="s">
        <v>526</v>
      </c>
    </row>
    <row r="112" spans="1:11" x14ac:dyDescent="0.2">
      <c r="A112" s="187" t="s">
        <v>38</v>
      </c>
    </row>
  </sheetData>
  <pageMargins left="0.75" right="0.75" top="1" bottom="1" header="0.5" footer="0.5"/>
  <headerFooter alignWithMargins="0">
    <oddHeader>&amp;A</oddHeader>
    <oddFooter>Page &amp;P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F1C89CA6FD94745B5721A025ADC314F" ma:contentTypeVersion="1" ma:contentTypeDescription="Create a new document." ma:contentTypeScope="" ma:versionID="9c8b9057af39ae3d6823559e7a15ea1b">
  <xsd:schema xmlns:xsd="http://www.w3.org/2001/XMLSchema" xmlns:xs="http://www.w3.org/2001/XMLSchema" xmlns:p="http://schemas.microsoft.com/office/2006/metadata/properties" xmlns:ns3="d2ccbbc5-702b-444b-9f83-8538eea9e26d" targetNamespace="http://schemas.microsoft.com/office/2006/metadata/properties" ma:root="true" ma:fieldsID="70bddb91bf52c3c0720aae8bde0d65a3" ns3:_="">
    <xsd:import namespace="d2ccbbc5-702b-444b-9f83-8538eea9e26d"/>
    <xsd:element name="properties">
      <xsd:complexType>
        <xsd:sequence>
          <xsd:element name="documentManagement">
            <xsd:complexType>
              <xsd:all>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2ccbbc5-702b-444b-9f83-8538eea9e26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3ACD99E-C298-482D-83B6-98842FCE9D41}">
  <ds:schemaRefs>
    <ds:schemaRef ds:uri="http://schemas.microsoft.com/sharepoint/v3/contenttype/forms"/>
  </ds:schemaRefs>
</ds:datastoreItem>
</file>

<file path=customXml/itemProps2.xml><?xml version="1.0" encoding="utf-8"?>
<ds:datastoreItem xmlns:ds="http://schemas.openxmlformats.org/officeDocument/2006/customXml" ds:itemID="{468A38A5-5A68-4F84-805B-6EF22F92FC7E}">
  <ds:schemaRefs>
    <ds:schemaRef ds:uri="http://schemas.microsoft.com/office/2006/metadata/properties"/>
    <ds:schemaRef ds:uri="http://purl.org/dc/dcmitype/"/>
    <ds:schemaRef ds:uri="http://schemas.openxmlformats.org/package/2006/metadata/core-properties"/>
    <ds:schemaRef ds:uri="http://purl.org/dc/terms/"/>
    <ds:schemaRef ds:uri="http://purl.org/dc/elements/1.1/"/>
    <ds:schemaRef ds:uri="http://schemas.microsoft.com/office/2006/documentManagement/types"/>
    <ds:schemaRef ds:uri="http://schemas.microsoft.com/office/infopath/2007/PartnerControls"/>
    <ds:schemaRef ds:uri="d2ccbbc5-702b-444b-9f83-8538eea9e26d"/>
    <ds:schemaRef ds:uri="http://www.w3.org/XML/1998/namespace"/>
  </ds:schemaRefs>
</ds:datastoreItem>
</file>

<file path=customXml/itemProps3.xml><?xml version="1.0" encoding="utf-8"?>
<ds:datastoreItem xmlns:ds="http://schemas.openxmlformats.org/officeDocument/2006/customXml" ds:itemID="{833E1339-2821-49AA-8093-2BB4936448C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2ccbbc5-702b-444b-9f83-8538eea9e2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8</vt:i4>
      </vt:variant>
    </vt:vector>
  </HeadingPairs>
  <TitlesOfParts>
    <vt:vector size="21" baseType="lpstr">
      <vt:lpstr>Final Report </vt:lpstr>
      <vt:lpstr>QAQC, calculations</vt:lpstr>
      <vt:lpstr>Analysis Information</vt:lpstr>
      <vt:lpstr>Contact</vt:lpstr>
      <vt:lpstr>Tray 1</vt:lpstr>
      <vt:lpstr>Tray 2</vt:lpstr>
      <vt:lpstr>Sorted 1 cm</vt:lpstr>
      <vt:lpstr>Original 1</vt:lpstr>
      <vt:lpstr>Sorted 1</vt:lpstr>
      <vt:lpstr>% Calc 1</vt:lpstr>
      <vt:lpstr>Original 2</vt:lpstr>
      <vt:lpstr>Sorted 2</vt:lpstr>
      <vt:lpstr>% Calc 2</vt:lpstr>
      <vt:lpstr>'% Calc 1'!CN.wke</vt:lpstr>
      <vt:lpstr>'% Calc 2'!CN.wke</vt:lpstr>
      <vt:lpstr>'Original 1'!CN.wke</vt:lpstr>
      <vt:lpstr>'Original 2'!CN.wke</vt:lpstr>
      <vt:lpstr>'Sorted 1 cm'!CN.wke</vt:lpstr>
      <vt:lpstr>'Tray 1'!CNanalysis.wke</vt:lpstr>
      <vt:lpstr>'Tray 2'!CNanalysis.wke</vt:lpstr>
      <vt:lpstr>'Final Report '!Print_Area</vt:lpstr>
    </vt:vector>
  </TitlesOfParts>
  <Company>University of Wyoming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shikha</dc:creator>
  <cp:lastModifiedBy>Chandelle Joan Macdonald</cp:lastModifiedBy>
  <cp:lastPrinted>2012-08-01T16:58:37Z</cp:lastPrinted>
  <dcterms:created xsi:type="dcterms:W3CDTF">2008-06-05T15:24:41Z</dcterms:created>
  <dcterms:modified xsi:type="dcterms:W3CDTF">2022-06-09T17:10:13Z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0x0101000F1C89CA6FD94745B5721A025ADC314F</vt:lpwstr>
  </property>
  <property fmtid="{D5CDD505-2E9C-101B-9397-08002B2CF9AE}" pid="3" name="IsMyDocuments">
    <vt:bool>true</vt:bool>
  </property>
</Properties>
</file>