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obo5\Desktop\"/>
    </mc:Choice>
  </mc:AlternateContent>
  <xr:revisionPtr revIDLastSave="0" documentId="13_ncr:1_{67A8FDC1-548F-4FFE-A7AF-CA28F0414ABF}" xr6:coauthVersionLast="47" xr6:coauthVersionMax="47" xr10:uidLastSave="{00000000-0000-0000-0000-000000000000}"/>
  <bookViews>
    <workbookView xWindow="-120" yWindow="-120" windowWidth="29040" windowHeight="15840" firstSheet="2" activeTab="5" xr2:uid="{00000000-000D-0000-FFFF-FFFF00000000}"/>
  </bookViews>
  <sheets>
    <sheet name="TeamList" sheetId="1" r:id="rId1"/>
    <sheet name="Overall Total" sheetId="2" r:id="rId2"/>
    <sheet name="Season OverUnder" sheetId="3" r:id="rId3"/>
    <sheet name="Division Winners" sheetId="4" r:id="rId4"/>
    <sheet name="Week 1" sheetId="5" r:id="rId5"/>
    <sheet name="Week 2" sheetId="6" r:id="rId6"/>
    <sheet name="Week 3" sheetId="7" r:id="rId7"/>
    <sheet name="Week 4" sheetId="9" r:id="rId8"/>
    <sheet name="Week 5" sheetId="10" r:id="rId9"/>
    <sheet name="Week 6" sheetId="11" r:id="rId10"/>
    <sheet name="Week 7" sheetId="12" r:id="rId11"/>
    <sheet name="Week 8" sheetId="13" r:id="rId12"/>
    <sheet name="Week 9" sheetId="14" r:id="rId13"/>
    <sheet name="Week 10" sheetId="15" r:id="rId14"/>
    <sheet name="Week 11" sheetId="16" r:id="rId15"/>
    <sheet name="Week 12" sheetId="17" r:id="rId16"/>
    <sheet name="Week 13" sheetId="18" r:id="rId17"/>
    <sheet name="Week 14" sheetId="19" r:id="rId18"/>
    <sheet name="Week 15" sheetId="20" r:id="rId19"/>
    <sheet name="Week 16" sheetId="21" r:id="rId20"/>
    <sheet name="Week 17" sheetId="22" r:id="rId21"/>
    <sheet name="Week 18" sheetId="23" r:id="rId22"/>
    <sheet name="Wildcard" sheetId="8" r:id="rId23"/>
    <sheet name="Divisional" sheetId="24" r:id="rId24"/>
    <sheet name="Conference Championship" sheetId="25" r:id="rId25"/>
    <sheet name="Super Bowl" sheetId="26" r:id="rId26"/>
  </sheets>
  <definedNames>
    <definedName name="Week10A">'Week 10'!$A$12:$A$15</definedName>
    <definedName name="Week10G">'Week 10'!$G$12:$G$15</definedName>
    <definedName name="Week11A">'Week 11'!$A$12:$A$15</definedName>
    <definedName name="Week11G">'Week 11'!$G$12:$G$15</definedName>
    <definedName name="Week12A">'Week 12'!$A$12:$A$15</definedName>
    <definedName name="Week12G">'Week 12'!$G$12:$G$15</definedName>
    <definedName name="Week13A">'Week 13'!$A$12:$A$15</definedName>
    <definedName name="Week13G">'Week 13'!$G$12:$G$15</definedName>
    <definedName name="Week14A">'Week 14'!$A$12:$A$15</definedName>
    <definedName name="Week14G">'Week 14'!$G$12:$G$15</definedName>
    <definedName name="Week15A">'Week 15'!$A$12:$A$15</definedName>
    <definedName name="Week15G">'Week 15'!$G$12:$G$15</definedName>
    <definedName name="Week16A">'Week 16'!$A$12:$A$15</definedName>
    <definedName name="Week16G">'Week 16'!$G$12:$G$15</definedName>
    <definedName name="Week17A">'Week 17'!$A$12:$A$15</definedName>
    <definedName name="Week17G">'Week 17'!$G$12:$G$15</definedName>
    <definedName name="Week18A">'Week 18'!$A$12:$A$15</definedName>
    <definedName name="Week18G">'Week 18'!$G$12:$G$15</definedName>
    <definedName name="Week1A">'Week 1'!$A$12:$A$15</definedName>
    <definedName name="Week1G">'Week 1'!$G$12:$G$15</definedName>
    <definedName name="Week2A">'Week 2'!$A$12:$A$15</definedName>
    <definedName name="Week2G">'Week 2'!$G$12:$G$15</definedName>
    <definedName name="Week3A">'Week 3'!$A$12:$A$15</definedName>
    <definedName name="Week3G">'Week 3'!$G$12:$G$15</definedName>
    <definedName name="Week4A">'Week 4'!$A$12:$A$15</definedName>
    <definedName name="Week4G">'Week 4'!$G$12:$G$15</definedName>
    <definedName name="Week5A">'Week 5'!$A$12:$A$15</definedName>
    <definedName name="Week5G">'Week 5'!$G$12:$G$15</definedName>
    <definedName name="Week6A">'Week 6'!$A$12:$A$15</definedName>
    <definedName name="Week6G">'Week 6'!$G$12:$G$15</definedName>
    <definedName name="Week7A">'Week 7'!$A$12:$A$15</definedName>
    <definedName name="Week7G">'Week 7'!$G$12:$G$15</definedName>
    <definedName name="Week8A">'Week 8'!$A$12:$A$15</definedName>
    <definedName name="Week8G">'Week 8'!$G$12:$G$15</definedName>
    <definedName name="Week9A">'Week 9'!$A$12:$A$15</definedName>
    <definedName name="Week9G">'Week 9'!$G$12:$G$15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8" l="1"/>
  <c r="F14" i="8"/>
  <c r="F13" i="8"/>
  <c r="F12" i="8"/>
  <c r="D15" i="24"/>
  <c r="D14" i="24"/>
  <c r="D13" i="24"/>
  <c r="D12" i="24"/>
  <c r="D15" i="25"/>
  <c r="D14" i="25"/>
  <c r="D13" i="25"/>
  <c r="D12" i="25"/>
  <c r="C15" i="26"/>
  <c r="C14" i="26"/>
  <c r="C13" i="26"/>
  <c r="E15" i="26"/>
  <c r="F15" i="26" s="1"/>
  <c r="D13" i="2" s="1"/>
  <c r="E14" i="26"/>
  <c r="F14" i="26" s="1"/>
  <c r="D12" i="2" s="1"/>
  <c r="E13" i="26"/>
  <c r="F13" i="26" s="1"/>
  <c r="D11" i="2" s="1"/>
  <c r="E12" i="26"/>
  <c r="F12" i="26" s="1"/>
  <c r="D10" i="2" s="1"/>
  <c r="C12" i="26"/>
  <c r="G15" i="25"/>
  <c r="F15" i="25"/>
  <c r="G14" i="25"/>
  <c r="F14" i="25"/>
  <c r="F13" i="25"/>
  <c r="G13" i="25" s="1"/>
  <c r="G12" i="25"/>
  <c r="F12" i="25"/>
  <c r="F15" i="24"/>
  <c r="G15" i="24" s="1"/>
  <c r="G14" i="24"/>
  <c r="F14" i="24"/>
  <c r="F13" i="24"/>
  <c r="G13" i="24" s="1"/>
  <c r="F12" i="24"/>
  <c r="G12" i="24" s="1"/>
  <c r="K15" i="23"/>
  <c r="J15" i="23"/>
  <c r="G15" i="23"/>
  <c r="J14" i="23"/>
  <c r="K14" i="23" s="1"/>
  <c r="G14" i="23"/>
  <c r="K13" i="23"/>
  <c r="J13" i="23"/>
  <c r="G13" i="23"/>
  <c r="J12" i="23"/>
  <c r="K12" i="23" s="1"/>
  <c r="G12" i="23"/>
  <c r="J15" i="22"/>
  <c r="K15" i="22" s="1"/>
  <c r="G15" i="22"/>
  <c r="K14" i="22"/>
  <c r="J14" i="22"/>
  <c r="G14" i="22"/>
  <c r="J13" i="22"/>
  <c r="K13" i="22" s="1"/>
  <c r="G13" i="22"/>
  <c r="K12" i="22"/>
  <c r="J12" i="22"/>
  <c r="G12" i="22"/>
  <c r="K15" i="21"/>
  <c r="J15" i="21"/>
  <c r="G15" i="21"/>
  <c r="J14" i="21"/>
  <c r="K14" i="21" s="1"/>
  <c r="G14" i="21"/>
  <c r="K13" i="21"/>
  <c r="J13" i="21"/>
  <c r="G13" i="21"/>
  <c r="J12" i="21"/>
  <c r="K12" i="21" s="1"/>
  <c r="G12" i="21"/>
  <c r="J15" i="20"/>
  <c r="K15" i="20" s="1"/>
  <c r="G15" i="20"/>
  <c r="K14" i="20"/>
  <c r="J14" i="20"/>
  <c r="G14" i="20"/>
  <c r="J13" i="20"/>
  <c r="K13" i="20" s="1"/>
  <c r="G13" i="20"/>
  <c r="K12" i="20"/>
  <c r="J12" i="20"/>
  <c r="G12" i="20"/>
  <c r="K15" i="19"/>
  <c r="J15" i="19"/>
  <c r="G15" i="19"/>
  <c r="J14" i="19"/>
  <c r="K14" i="19" s="1"/>
  <c r="G14" i="19"/>
  <c r="K13" i="19"/>
  <c r="J13" i="19"/>
  <c r="G13" i="19"/>
  <c r="J12" i="19"/>
  <c r="K12" i="19" s="1"/>
  <c r="G12" i="19"/>
  <c r="J15" i="18"/>
  <c r="K15" i="18" s="1"/>
  <c r="G15" i="18"/>
  <c r="K14" i="18"/>
  <c r="J14" i="18"/>
  <c r="G14" i="18"/>
  <c r="J13" i="18"/>
  <c r="K13" i="18" s="1"/>
  <c r="G13" i="18"/>
  <c r="K12" i="18"/>
  <c r="J12" i="18"/>
  <c r="G12" i="18"/>
  <c r="K15" i="17"/>
  <c r="J15" i="17"/>
  <c r="G15" i="17"/>
  <c r="J14" i="17"/>
  <c r="K14" i="17" s="1"/>
  <c r="G14" i="17"/>
  <c r="K13" i="17"/>
  <c r="J13" i="17"/>
  <c r="G13" i="17"/>
  <c r="J12" i="17"/>
  <c r="K12" i="17" s="1"/>
  <c r="G12" i="17"/>
  <c r="J15" i="16"/>
  <c r="K15" i="16" s="1"/>
  <c r="G15" i="16"/>
  <c r="K14" i="16"/>
  <c r="J14" i="16"/>
  <c r="G14" i="16"/>
  <c r="J13" i="16"/>
  <c r="K13" i="16" s="1"/>
  <c r="G13" i="16"/>
  <c r="K12" i="16"/>
  <c r="J12" i="16"/>
  <c r="G12" i="16"/>
  <c r="K15" i="15"/>
  <c r="J15" i="15"/>
  <c r="G15" i="15"/>
  <c r="J14" i="15"/>
  <c r="K14" i="15" s="1"/>
  <c r="G14" i="15"/>
  <c r="K13" i="15"/>
  <c r="J13" i="15"/>
  <c r="G13" i="15"/>
  <c r="J12" i="15"/>
  <c r="K12" i="15" s="1"/>
  <c r="G12" i="15"/>
  <c r="J15" i="14"/>
  <c r="K15" i="14" s="1"/>
  <c r="G15" i="14"/>
  <c r="K14" i="14"/>
  <c r="J14" i="14"/>
  <c r="G14" i="14"/>
  <c r="J13" i="14"/>
  <c r="K13" i="14" s="1"/>
  <c r="G13" i="14"/>
  <c r="K12" i="14"/>
  <c r="J12" i="14"/>
  <c r="G12" i="14"/>
  <c r="K15" i="13"/>
  <c r="J15" i="13"/>
  <c r="G15" i="13"/>
  <c r="J14" i="13"/>
  <c r="K14" i="13" s="1"/>
  <c r="G14" i="13"/>
  <c r="K13" i="13"/>
  <c r="J13" i="13"/>
  <c r="G13" i="13"/>
  <c r="J12" i="13"/>
  <c r="K12" i="13" s="1"/>
  <c r="G12" i="13"/>
  <c r="J15" i="12"/>
  <c r="K15" i="12" s="1"/>
  <c r="G15" i="12"/>
  <c r="K14" i="12"/>
  <c r="J14" i="12"/>
  <c r="G14" i="12"/>
  <c r="J13" i="12"/>
  <c r="K13" i="12" s="1"/>
  <c r="G13" i="12"/>
  <c r="K12" i="12"/>
  <c r="J12" i="12"/>
  <c r="G12" i="12"/>
  <c r="K15" i="11"/>
  <c r="J15" i="11"/>
  <c r="G15" i="11"/>
  <c r="J14" i="11"/>
  <c r="K14" i="11" s="1"/>
  <c r="G14" i="11"/>
  <c r="K13" i="11"/>
  <c r="J13" i="11"/>
  <c r="G13" i="11"/>
  <c r="J12" i="11"/>
  <c r="K12" i="11" s="1"/>
  <c r="G12" i="11"/>
  <c r="J15" i="10"/>
  <c r="K15" i="10" s="1"/>
  <c r="G15" i="10"/>
  <c r="K14" i="10"/>
  <c r="J14" i="10"/>
  <c r="G14" i="10"/>
  <c r="J13" i="10"/>
  <c r="K13" i="10" s="1"/>
  <c r="G13" i="10"/>
  <c r="K12" i="10"/>
  <c r="J12" i="10"/>
  <c r="G12" i="10"/>
  <c r="K15" i="9"/>
  <c r="J15" i="9"/>
  <c r="G15" i="9"/>
  <c r="J14" i="9"/>
  <c r="K14" i="9" s="1"/>
  <c r="G14" i="9"/>
  <c r="K13" i="9"/>
  <c r="J13" i="9"/>
  <c r="G13" i="9"/>
  <c r="J12" i="9"/>
  <c r="K12" i="9" s="1"/>
  <c r="G12" i="9"/>
  <c r="H15" i="8"/>
  <c r="I15" i="8" s="1"/>
  <c r="H14" i="8"/>
  <c r="I14" i="8" s="1"/>
  <c r="H13" i="8"/>
  <c r="I13" i="8" s="1"/>
  <c r="H12" i="8"/>
  <c r="I12" i="8" s="1"/>
  <c r="J15" i="7"/>
  <c r="K15" i="7" s="1"/>
  <c r="G15" i="7"/>
  <c r="J14" i="7"/>
  <c r="K14" i="7" s="1"/>
  <c r="G14" i="7"/>
  <c r="K13" i="7"/>
  <c r="J13" i="7"/>
  <c r="G13" i="7"/>
  <c r="J12" i="7"/>
  <c r="K12" i="7" s="1"/>
  <c r="G12" i="7"/>
  <c r="J15" i="6"/>
  <c r="K15" i="6" s="1"/>
  <c r="G15" i="6"/>
  <c r="J14" i="6"/>
  <c r="K14" i="6" s="1"/>
  <c r="G14" i="6"/>
  <c r="J13" i="6"/>
  <c r="G13" i="6"/>
  <c r="J12" i="6"/>
  <c r="K12" i="6" s="1"/>
  <c r="G12" i="6"/>
  <c r="J15" i="5"/>
  <c r="G15" i="5"/>
  <c r="J14" i="5"/>
  <c r="K14" i="5" s="1"/>
  <c r="G14" i="5"/>
  <c r="J13" i="5"/>
  <c r="K13" i="5" s="1"/>
  <c r="G13" i="5"/>
  <c r="J12" i="5"/>
  <c r="K12" i="5" s="1"/>
  <c r="G12" i="5"/>
  <c r="W8" i="4"/>
  <c r="K8" i="4"/>
  <c r="W7" i="4"/>
  <c r="K7" i="4"/>
  <c r="W6" i="4"/>
  <c r="K6" i="4"/>
  <c r="D4" i="2" s="1"/>
  <c r="W5" i="4"/>
  <c r="K5" i="4"/>
  <c r="D3" i="2" s="1"/>
  <c r="C161" i="3"/>
  <c r="C162" i="3" s="1"/>
  <c r="C163" i="3" s="1"/>
  <c r="B161" i="3"/>
  <c r="B162" i="3" s="1"/>
  <c r="B163" i="3" s="1"/>
  <c r="B158" i="3"/>
  <c r="B157" i="3"/>
  <c r="C156" i="3"/>
  <c r="C157" i="3" s="1"/>
  <c r="C158" i="3" s="1"/>
  <c r="B156" i="3"/>
  <c r="C152" i="3"/>
  <c r="C153" i="3" s="1"/>
  <c r="C151" i="3"/>
  <c r="B151" i="3"/>
  <c r="B152" i="3" s="1"/>
  <c r="B153" i="3" s="1"/>
  <c r="C146" i="3"/>
  <c r="C147" i="3" s="1"/>
  <c r="C148" i="3" s="1"/>
  <c r="B146" i="3"/>
  <c r="B147" i="3" s="1"/>
  <c r="B148" i="3" s="1"/>
  <c r="C141" i="3"/>
  <c r="C142" i="3" s="1"/>
  <c r="C143" i="3" s="1"/>
  <c r="B141" i="3"/>
  <c r="B142" i="3" s="1"/>
  <c r="B143" i="3" s="1"/>
  <c r="B138" i="3"/>
  <c r="B137" i="3"/>
  <c r="C136" i="3"/>
  <c r="C137" i="3" s="1"/>
  <c r="C138" i="3" s="1"/>
  <c r="B136" i="3"/>
  <c r="C132" i="3"/>
  <c r="C133" i="3" s="1"/>
  <c r="C131" i="3"/>
  <c r="B131" i="3"/>
  <c r="B132" i="3" s="1"/>
  <c r="B133" i="3" s="1"/>
  <c r="C126" i="3"/>
  <c r="C127" i="3" s="1"/>
  <c r="C128" i="3" s="1"/>
  <c r="B126" i="3"/>
  <c r="B127" i="3" s="1"/>
  <c r="B128" i="3" s="1"/>
  <c r="C121" i="3"/>
  <c r="C122" i="3" s="1"/>
  <c r="C123" i="3" s="1"/>
  <c r="B121" i="3"/>
  <c r="B122" i="3" s="1"/>
  <c r="B123" i="3" s="1"/>
  <c r="B118" i="3"/>
  <c r="B117" i="3"/>
  <c r="C116" i="3"/>
  <c r="C117" i="3" s="1"/>
  <c r="C118" i="3" s="1"/>
  <c r="B116" i="3"/>
  <c r="C112" i="3"/>
  <c r="C113" i="3" s="1"/>
  <c r="C111" i="3"/>
  <c r="B111" i="3"/>
  <c r="B112" i="3" s="1"/>
  <c r="B113" i="3" s="1"/>
  <c r="C106" i="3"/>
  <c r="C107" i="3" s="1"/>
  <c r="C108" i="3" s="1"/>
  <c r="B106" i="3"/>
  <c r="B107" i="3" s="1"/>
  <c r="B108" i="3" s="1"/>
  <c r="C101" i="3"/>
  <c r="C102" i="3" s="1"/>
  <c r="C103" i="3" s="1"/>
  <c r="B101" i="3"/>
  <c r="B102" i="3" s="1"/>
  <c r="B103" i="3" s="1"/>
  <c r="B98" i="3"/>
  <c r="B97" i="3"/>
  <c r="C96" i="3"/>
  <c r="C97" i="3" s="1"/>
  <c r="C98" i="3" s="1"/>
  <c r="B96" i="3"/>
  <c r="C92" i="3"/>
  <c r="C93" i="3" s="1"/>
  <c r="C91" i="3"/>
  <c r="B91" i="3"/>
  <c r="B92" i="3" s="1"/>
  <c r="B93" i="3" s="1"/>
  <c r="C86" i="3"/>
  <c r="C87" i="3" s="1"/>
  <c r="C88" i="3" s="1"/>
  <c r="B86" i="3"/>
  <c r="B87" i="3" s="1"/>
  <c r="B88" i="3" s="1"/>
  <c r="C81" i="3"/>
  <c r="C82" i="3" s="1"/>
  <c r="C83" i="3" s="1"/>
  <c r="B81" i="3"/>
  <c r="B82" i="3" s="1"/>
  <c r="B83" i="3" s="1"/>
  <c r="B78" i="3"/>
  <c r="B77" i="3"/>
  <c r="C76" i="3"/>
  <c r="C77" i="3" s="1"/>
  <c r="C78" i="3" s="1"/>
  <c r="B76" i="3"/>
  <c r="C72" i="3"/>
  <c r="C73" i="3" s="1"/>
  <c r="C71" i="3"/>
  <c r="B71" i="3"/>
  <c r="B72" i="3" s="1"/>
  <c r="B73" i="3" s="1"/>
  <c r="C66" i="3"/>
  <c r="C67" i="3" s="1"/>
  <c r="C68" i="3" s="1"/>
  <c r="B66" i="3"/>
  <c r="B67" i="3" s="1"/>
  <c r="B68" i="3" s="1"/>
  <c r="C61" i="3"/>
  <c r="C62" i="3" s="1"/>
  <c r="C63" i="3" s="1"/>
  <c r="B61" i="3"/>
  <c r="B62" i="3" s="1"/>
  <c r="B63" i="3" s="1"/>
  <c r="B58" i="3"/>
  <c r="B57" i="3"/>
  <c r="C56" i="3"/>
  <c r="C57" i="3" s="1"/>
  <c r="C58" i="3" s="1"/>
  <c r="B56" i="3"/>
  <c r="C51" i="3"/>
  <c r="C52" i="3" s="1"/>
  <c r="C53" i="3" s="1"/>
  <c r="B51" i="3"/>
  <c r="B52" i="3" s="1"/>
  <c r="B53" i="3" s="1"/>
  <c r="C46" i="3"/>
  <c r="C47" i="3" s="1"/>
  <c r="C48" i="3" s="1"/>
  <c r="B46" i="3"/>
  <c r="B47" i="3" s="1"/>
  <c r="B48" i="3" s="1"/>
  <c r="C41" i="3"/>
  <c r="C42" i="3" s="1"/>
  <c r="C43" i="3" s="1"/>
  <c r="B41" i="3"/>
  <c r="B42" i="3" s="1"/>
  <c r="B43" i="3" s="1"/>
  <c r="B38" i="3"/>
  <c r="B37" i="3"/>
  <c r="C36" i="3"/>
  <c r="C37" i="3" s="1"/>
  <c r="C38" i="3" s="1"/>
  <c r="B36" i="3"/>
  <c r="C32" i="3"/>
  <c r="C33" i="3" s="1"/>
  <c r="C31" i="3"/>
  <c r="B31" i="3"/>
  <c r="B32" i="3" s="1"/>
  <c r="B33" i="3" s="1"/>
  <c r="C26" i="3"/>
  <c r="C27" i="3" s="1"/>
  <c r="C28" i="3" s="1"/>
  <c r="B26" i="3"/>
  <c r="B27" i="3" s="1"/>
  <c r="B28" i="3" s="1"/>
  <c r="C21" i="3"/>
  <c r="C22" i="3" s="1"/>
  <c r="C23" i="3" s="1"/>
  <c r="B21" i="3"/>
  <c r="B22" i="3" s="1"/>
  <c r="B23" i="3" s="1"/>
  <c r="B18" i="3"/>
  <c r="B17" i="3"/>
  <c r="C16" i="3"/>
  <c r="C17" i="3" s="1"/>
  <c r="C18" i="3" s="1"/>
  <c r="B16" i="3"/>
  <c r="C12" i="3"/>
  <c r="C13" i="3" s="1"/>
  <c r="C11" i="3"/>
  <c r="B11" i="3"/>
  <c r="B12" i="3" s="1"/>
  <c r="B13" i="3" s="1"/>
  <c r="C6" i="3"/>
  <c r="C7" i="3" s="1"/>
  <c r="C8" i="3" s="1"/>
  <c r="B6" i="3"/>
  <c r="B7" i="3" s="1"/>
  <c r="B8" i="3" s="1"/>
  <c r="J13" i="2"/>
  <c r="K13" i="2" s="1"/>
  <c r="J12" i="2"/>
  <c r="K12" i="2" s="1"/>
  <c r="J11" i="2"/>
  <c r="K11" i="2" s="1"/>
  <c r="J10" i="2"/>
  <c r="K10" i="2" s="1"/>
  <c r="E6" i="2"/>
  <c r="D6" i="2"/>
  <c r="C6" i="2"/>
  <c r="E5" i="2"/>
  <c r="D5" i="2"/>
  <c r="C5" i="2"/>
  <c r="E4" i="2"/>
  <c r="C4" i="2"/>
  <c r="E3" i="2"/>
  <c r="C3" i="2"/>
  <c r="I2" i="2"/>
  <c r="C13" i="2" s="1"/>
  <c r="H2" i="2"/>
  <c r="B10" i="2" s="1"/>
  <c r="B4" i="2"/>
  <c r="B3" i="2"/>
  <c r="B5" i="2"/>
  <c r="B6" i="2"/>
  <c r="B13" i="2" l="1"/>
  <c r="B11" i="2"/>
  <c r="F6" i="2"/>
  <c r="F5" i="2"/>
  <c r="F3" i="2"/>
  <c r="F4" i="2"/>
  <c r="K13" i="6"/>
  <c r="C12" i="2"/>
  <c r="K15" i="5"/>
  <c r="C10" i="2"/>
  <c r="C11" i="2"/>
  <c r="B12" i="2"/>
</calcChain>
</file>

<file path=xl/sharedStrings.xml><?xml version="1.0" encoding="utf-8"?>
<sst xmlns="http://schemas.openxmlformats.org/spreadsheetml/2006/main" count="1171" uniqueCount="261">
  <si>
    <t>Name</t>
  </si>
  <si>
    <t>Abbreviation</t>
  </si>
  <si>
    <t>Conference</t>
  </si>
  <si>
    <t>Division</t>
  </si>
  <si>
    <t>Arizona Cardinals</t>
  </si>
  <si>
    <t>ARI</t>
  </si>
  <si>
    <t>NFC</t>
  </si>
  <si>
    <t>West</t>
  </si>
  <si>
    <t>Atlanta Falcons</t>
  </si>
  <si>
    <t>ATL</t>
  </si>
  <si>
    <t>South</t>
  </si>
  <si>
    <t>Baltimore Ravens</t>
  </si>
  <si>
    <t>BAL</t>
  </si>
  <si>
    <t>AFC</t>
  </si>
  <si>
    <t>North</t>
  </si>
  <si>
    <t>Buffalo Bills</t>
  </si>
  <si>
    <t>BUF</t>
  </si>
  <si>
    <t>East</t>
  </si>
  <si>
    <t>Carolina Panthers</t>
  </si>
  <si>
    <t>CAR</t>
  </si>
  <si>
    <t>Chicago Bears</t>
  </si>
  <si>
    <t>CHI</t>
  </si>
  <si>
    <t>Cincinnati Bengals</t>
  </si>
  <si>
    <t>CIN</t>
  </si>
  <si>
    <t>Cleveland Browns</t>
  </si>
  <si>
    <t>CLE</t>
  </si>
  <si>
    <t>Dallas Cowboys</t>
  </si>
  <si>
    <t>DAL</t>
  </si>
  <si>
    <t>Denver Broncos</t>
  </si>
  <si>
    <t>DEN</t>
  </si>
  <si>
    <t>Detroit Lions</t>
  </si>
  <si>
    <t>DET</t>
  </si>
  <si>
    <t>Green Bay Packers</t>
  </si>
  <si>
    <t>GB</t>
  </si>
  <si>
    <t>Houston Texans</t>
  </si>
  <si>
    <t>HOU</t>
  </si>
  <si>
    <t>Indianapolis Colts</t>
  </si>
  <si>
    <t>IND</t>
  </si>
  <si>
    <t>Jacksonville Jaguars</t>
  </si>
  <si>
    <t>JAX</t>
  </si>
  <si>
    <t>Kansas City Chiefs</t>
  </si>
  <si>
    <t>KC</t>
  </si>
  <si>
    <t>Las Vegas Raiders</t>
  </si>
  <si>
    <t>LV</t>
  </si>
  <si>
    <t>Los Angeles Chargers</t>
  </si>
  <si>
    <t>LAC</t>
  </si>
  <si>
    <t>Los Angeles Rams</t>
  </si>
  <si>
    <t>LAR</t>
  </si>
  <si>
    <t>Miami Dolphins</t>
  </si>
  <si>
    <t>MIA</t>
  </si>
  <si>
    <t>Minnesota Vikings</t>
  </si>
  <si>
    <t>MIN</t>
  </si>
  <si>
    <t>New England Patriots</t>
  </si>
  <si>
    <t>NE</t>
  </si>
  <si>
    <t>New Orleans Saints</t>
  </si>
  <si>
    <t>NO</t>
  </si>
  <si>
    <t>NY Giants</t>
  </si>
  <si>
    <t>NYG</t>
  </si>
  <si>
    <t>NY Jets</t>
  </si>
  <si>
    <t>NYJ</t>
  </si>
  <si>
    <t>Philadelphia Eagles</t>
  </si>
  <si>
    <t>PHI</t>
  </si>
  <si>
    <t>Pittsburgh Steelers</t>
  </si>
  <si>
    <t>PIT</t>
  </si>
  <si>
    <t>San Francisco 49ers</t>
  </si>
  <si>
    <t>SF</t>
  </si>
  <si>
    <t>Seattle Seahawks</t>
  </si>
  <si>
    <t>SEA</t>
  </si>
  <si>
    <t>Tampa Bay Buccaneers</t>
  </si>
  <si>
    <t>TB</t>
  </si>
  <si>
    <t>Tennessee Titans</t>
  </si>
  <si>
    <t>TEN</t>
  </si>
  <si>
    <t>Washington Football Team</t>
  </si>
  <si>
    <t>WAS</t>
  </si>
  <si>
    <t>Total Overall Points</t>
  </si>
  <si>
    <t>Current Week</t>
  </si>
  <si>
    <t>Current Post Week</t>
  </si>
  <si>
    <t>First NFL Game:</t>
  </si>
  <si>
    <t>Week1</t>
  </si>
  <si>
    <t>Player</t>
  </si>
  <si>
    <t>Weekly Points</t>
  </si>
  <si>
    <t>Season Over/Under</t>
  </si>
  <si>
    <t>Division Win</t>
  </si>
  <si>
    <t>Post Season</t>
  </si>
  <si>
    <t>Total Points</t>
  </si>
  <si>
    <t>Wild Card Game:</t>
  </si>
  <si>
    <t>Week2</t>
  </si>
  <si>
    <t>Kennedy</t>
  </si>
  <si>
    <t>Week3</t>
  </si>
  <si>
    <t>Jacob</t>
  </si>
  <si>
    <t>Week4</t>
  </si>
  <si>
    <t>Robbie</t>
  </si>
  <si>
    <t>Week5</t>
  </si>
  <si>
    <t>Tommy</t>
  </si>
  <si>
    <t>Week6</t>
  </si>
  <si>
    <t>Week7</t>
  </si>
  <si>
    <t>Total Win % (Incl. Side Bets)</t>
  </si>
  <si>
    <t>Total Side Bets</t>
  </si>
  <si>
    <t>Week8</t>
  </si>
  <si>
    <t>Regular Win %</t>
  </si>
  <si>
    <t>Post Season Win %</t>
  </si>
  <si>
    <t>SB Win %</t>
  </si>
  <si>
    <t>Side Bets</t>
  </si>
  <si>
    <t>Win %</t>
  </si>
  <si>
    <t>Week9</t>
  </si>
  <si>
    <t>Week10</t>
  </si>
  <si>
    <t>Week11</t>
  </si>
  <si>
    <t>Week12</t>
  </si>
  <si>
    <t>Week13</t>
  </si>
  <si>
    <t>Week14</t>
  </si>
  <si>
    <t>Week15</t>
  </si>
  <si>
    <t>Locked in Pick</t>
  </si>
  <si>
    <t>Year Over/Under Total</t>
  </si>
  <si>
    <t>Team</t>
  </si>
  <si>
    <t>Over/Under</t>
  </si>
  <si>
    <t>Over/Under?</t>
  </si>
  <si>
    <t>Win/Loss</t>
  </si>
  <si>
    <t>Cowboys</t>
  </si>
  <si>
    <t>Over</t>
  </si>
  <si>
    <t>Under</t>
  </si>
  <si>
    <t>Eagles</t>
  </si>
  <si>
    <t>Commanders</t>
  </si>
  <si>
    <t>Giants</t>
  </si>
  <si>
    <t>Seahawks</t>
  </si>
  <si>
    <t>49ers</t>
  </si>
  <si>
    <t>Rams</t>
  </si>
  <si>
    <t>Cardinals</t>
  </si>
  <si>
    <t>Packers</t>
  </si>
  <si>
    <t>Lions</t>
  </si>
  <si>
    <t>Bears</t>
  </si>
  <si>
    <t>Vikings</t>
  </si>
  <si>
    <t>Tampa Bucs</t>
  </si>
  <si>
    <t>Falcons</t>
  </si>
  <si>
    <t>Saints</t>
  </si>
  <si>
    <t>Panthers</t>
  </si>
  <si>
    <t>Bills</t>
  </si>
  <si>
    <t>Jets</t>
  </si>
  <si>
    <t>Dolphins</t>
  </si>
  <si>
    <t>Patriots</t>
  </si>
  <si>
    <t>Chiefs</t>
  </si>
  <si>
    <t>Chargers</t>
  </si>
  <si>
    <t>Broncos</t>
  </si>
  <si>
    <t>Raiders</t>
  </si>
  <si>
    <t>Ravens</t>
  </si>
  <si>
    <t>Bengals</t>
  </si>
  <si>
    <t>Browns</t>
  </si>
  <si>
    <t>Steelers</t>
  </si>
  <si>
    <t>Titans</t>
  </si>
  <si>
    <t>Colts</t>
  </si>
  <si>
    <t xml:space="preserve"> </t>
  </si>
  <si>
    <t>Jaguars</t>
  </si>
  <si>
    <t>Texans</t>
  </si>
  <si>
    <t>Tommy bets point that Chargers have worse record than Jets</t>
  </si>
  <si>
    <t>AFC Division Winners</t>
  </si>
  <si>
    <t>NFC Division Winners</t>
  </si>
  <si>
    <t>Kennedy bets point that Chargers have better record than Jets</t>
  </si>
  <si>
    <t>Score</t>
  </si>
  <si>
    <t>Total</t>
  </si>
  <si>
    <t>Jacob bets point that Browns have worse record than Steelers</t>
  </si>
  <si>
    <t>Robbie bets point that Browns have better record than Steelers</t>
  </si>
  <si>
    <t>Tommy bets point that Packers have worse record than Patriots</t>
  </si>
  <si>
    <t>Robbie bets point that Packers have better record than Patriots</t>
  </si>
  <si>
    <t>Jacob bets point that Seahawks have worse record than Steelers</t>
  </si>
  <si>
    <t>Tommy bets point that Seahawks have better record than Steelers</t>
  </si>
  <si>
    <t>Tommy has Chargers -3 against Jacob</t>
  </si>
  <si>
    <t>Week 1 Picks</t>
  </si>
  <si>
    <t>Game 1</t>
  </si>
  <si>
    <t>Game 2</t>
  </si>
  <si>
    <t>Game 3</t>
  </si>
  <si>
    <t>Kennedy has Colts +4.5 against Tommy "Spicy"</t>
  </si>
  <si>
    <t>HOU +10</t>
  </si>
  <si>
    <t>CLE +2.5</t>
  </si>
  <si>
    <t>NE +4</t>
  </si>
  <si>
    <t>BAL -9.5</t>
  </si>
  <si>
    <t>JAX -4.5</t>
  </si>
  <si>
    <t>PIT +2.5</t>
  </si>
  <si>
    <t>Robbie has Giants +3.5 against Kennedy</t>
  </si>
  <si>
    <t>DEN -3.5</t>
  </si>
  <si>
    <t>LAC -3</t>
  </si>
  <si>
    <t>SF -2.5</t>
  </si>
  <si>
    <t>SEA -4.5</t>
  </si>
  <si>
    <t>PHI -4</t>
  </si>
  <si>
    <t>Jacob has Vikings -5.5 against Robbie</t>
  </si>
  <si>
    <t>Results</t>
  </si>
  <si>
    <t>Side Points</t>
  </si>
  <si>
    <t>Side Wins</t>
  </si>
  <si>
    <t>Total Wins</t>
  </si>
  <si>
    <t>Week 2 Picks</t>
  </si>
  <si>
    <t>ATL +1.5</t>
  </si>
  <si>
    <t>LAR +8</t>
  </si>
  <si>
    <t>NE +3</t>
  </si>
  <si>
    <t>Kennedy takes KC -3.5 against Tommy</t>
  </si>
  <si>
    <t>LAC -2.5</t>
  </si>
  <si>
    <t>TB -2.5</t>
  </si>
  <si>
    <t>IND +1</t>
  </si>
  <si>
    <t>KC -3.5</t>
  </si>
  <si>
    <t>CLE -2.5</t>
  </si>
  <si>
    <t>NYJ +8.5</t>
  </si>
  <si>
    <t>Tommy takes CAR +3 against Jacob</t>
  </si>
  <si>
    <t>WAS +3.5</t>
  </si>
  <si>
    <t>DET -4.5</t>
  </si>
  <si>
    <t>Week 3 Picks</t>
  </si>
  <si>
    <t>Robbie takes LAC +1.5 vs Tommy</t>
  </si>
  <si>
    <t>LV -2.5</t>
  </si>
  <si>
    <t>NO +1.5</t>
  </si>
  <si>
    <t>TB +5.5</t>
  </si>
  <si>
    <t>Kennedy takes Patriots -2.5 vs Tommy</t>
  </si>
  <si>
    <t>SEA -5</t>
  </si>
  <si>
    <t>HOU +7.5</t>
  </si>
  <si>
    <t>LAR +2.5</t>
  </si>
  <si>
    <t>IND +8.5</t>
  </si>
  <si>
    <t>DEN +6.5</t>
  </si>
  <si>
    <t>AZ +12.5</t>
  </si>
  <si>
    <t>Kennedy takes CLE -3.5 vs Jacob</t>
  </si>
  <si>
    <t>MIA -6.5</t>
  </si>
  <si>
    <t>PHI -4.5</t>
  </si>
  <si>
    <t>Post Season Pick Are Automatically a Lock</t>
  </si>
  <si>
    <t>Wildcard</t>
  </si>
  <si>
    <t>Week 4 Picks</t>
  </si>
  <si>
    <t>CHI +3.5</t>
  </si>
  <si>
    <t>TEN +2.5</t>
  </si>
  <si>
    <t>BAL +2.5</t>
  </si>
  <si>
    <t>DET -1.5</t>
  </si>
  <si>
    <t>HOU +3</t>
  </si>
  <si>
    <t>NE +6.5</t>
  </si>
  <si>
    <t>Week 5 Picks</t>
  </si>
  <si>
    <t>Week 6 Picks</t>
  </si>
  <si>
    <t>Week 7 Picks</t>
  </si>
  <si>
    <t>Week 8 Picks</t>
  </si>
  <si>
    <t>Week 9 Picks</t>
  </si>
  <si>
    <t>Week 10 Picks</t>
  </si>
  <si>
    <t>Week 11 Picks</t>
  </si>
  <si>
    <t>Week 12 Picks</t>
  </si>
  <si>
    <t>Jay</t>
  </si>
  <si>
    <t>Tom</t>
  </si>
  <si>
    <t>Week 13 Picks</t>
  </si>
  <si>
    <t>MIA +4.5</t>
  </si>
  <si>
    <t>vs</t>
  </si>
  <si>
    <t>SF -4.5</t>
  </si>
  <si>
    <t>.5pt</t>
  </si>
  <si>
    <t>Ken</t>
  </si>
  <si>
    <t>SEA -7</t>
  </si>
  <si>
    <t>LAR +7</t>
  </si>
  <si>
    <t>Week 14 Picks</t>
  </si>
  <si>
    <t>MIA -3.5</t>
  </si>
  <si>
    <t>LAC +3.5</t>
  </si>
  <si>
    <t>Rob</t>
  </si>
  <si>
    <t>CLE +5.5</t>
  </si>
  <si>
    <t>CIN -5.5</t>
  </si>
  <si>
    <t>Week 15 Picks</t>
  </si>
  <si>
    <t>NO -4</t>
  </si>
  <si>
    <t>ATL +4</t>
  </si>
  <si>
    <t>NYJ -1.5</t>
  </si>
  <si>
    <t>DET +1.5</t>
  </si>
  <si>
    <t>Week 16 Picks</t>
  </si>
  <si>
    <t>Week 17 Picks</t>
  </si>
  <si>
    <t>Week 18 Picks</t>
  </si>
  <si>
    <t>Divsional</t>
  </si>
  <si>
    <t>Conference Championship</t>
  </si>
  <si>
    <t>Super Bowl</t>
  </si>
  <si>
    <t>Winning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</si>
</sst>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</font>
    <font>
      <b/>
      <u/>
      <sz val="10"/>
      <color theme="1"/>
      <name val="Arial"/>
    </font>
    <font>
      <sz val="10"/>
      <color theme="1"/>
      <name val="Arial"/>
    </font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4" fontId="3" fillId="0" borderId="0" xfId="0" applyNumberFormat="1" applyFont="1"/>
    <xf numFmtId="0" fontId="3" fillId="0" borderId="0" xfId="0" applyFont="1"/>
    <xf numFmtId="0" fontId="2" fillId="3" borderId="0" xfId="0" applyFont="1" applyFill="1"/>
    <xf numFmtId="0" fontId="3" fillId="3" borderId="0" xfId="0" applyFont="1" applyFill="1"/>
    <xf numFmtId="0" fontId="2" fillId="0" borderId="0" xfId="0" applyFont="1" applyAlignment="1">
      <alignment horizontal="center"/>
    </xf>
    <xf numFmtId="10" fontId="3" fillId="0" borderId="0" xfId="0" applyNumberFormat="1" applyFont="1"/>
    <xf numFmtId="9" fontId="3" fillId="0" borderId="0" xfId="0" applyNumberFormat="1" applyFont="1"/>
    <xf numFmtId="0" fontId="1" fillId="4" borderId="0" xfId="0" applyFont="1" applyFill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2" borderId="4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3" fillId="0" borderId="7" xfId="0" applyFont="1" applyBorder="1"/>
    <xf numFmtId="0" fontId="3" fillId="0" borderId="8" xfId="0" applyFont="1" applyBorder="1"/>
    <xf numFmtId="0" fontId="3" fillId="0" borderId="6" xfId="0" applyFont="1" applyBorder="1"/>
    <xf numFmtId="0" fontId="3" fillId="4" borderId="7" xfId="0" applyFont="1" applyFill="1" applyBorder="1"/>
    <xf numFmtId="0" fontId="3" fillId="4" borderId="0" xfId="0" applyFont="1" applyFill="1"/>
    <xf numFmtId="0" fontId="3" fillId="5" borderId="0" xfId="0" applyFont="1" applyFill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3" xfId="0" applyFont="1" applyBorder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4" xfId="0" applyFont="1" applyBorder="1"/>
    <xf numFmtId="0" fontId="3" fillId="0" borderId="14" xfId="0" applyFont="1" applyBorder="1"/>
    <xf numFmtId="0" fontId="3" fillId="0" borderId="16" xfId="0" applyFont="1" applyBorder="1"/>
    <xf numFmtId="0" fontId="7" fillId="0" borderId="0" xfId="0" applyFont="1"/>
    <xf numFmtId="0" fontId="7" fillId="4" borderId="5" xfId="0" applyFont="1" applyFill="1" applyBorder="1" applyAlignment="1">
      <alignment horizontal="center"/>
    </xf>
    <xf numFmtId="0" fontId="3" fillId="0" borderId="17" xfId="0" applyFont="1" applyBorder="1"/>
    <xf numFmtId="0" fontId="7" fillId="0" borderId="5" xfId="0" applyFont="1" applyBorder="1" applyAlignment="1">
      <alignment horizontal="center"/>
    </xf>
    <xf numFmtId="0" fontId="7" fillId="0" borderId="18" xfId="0" applyFont="1" applyBorder="1"/>
    <xf numFmtId="0" fontId="7" fillId="0" borderId="19" xfId="0" applyFont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7" fillId="0" borderId="19" xfId="0" applyFont="1" applyBorder="1"/>
    <xf numFmtId="0" fontId="3" fillId="0" borderId="19" xfId="0" applyFont="1" applyBorder="1"/>
    <xf numFmtId="0" fontId="3" fillId="0" borderId="21" xfId="0" applyFont="1" applyBorder="1"/>
    <xf numFmtId="0" fontId="7" fillId="0" borderId="2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right"/>
    </xf>
    <xf numFmtId="10" fontId="7" fillId="0" borderId="0" xfId="0" applyNumberFormat="1" applyFont="1" applyAlignment="1">
      <alignment horizontal="right"/>
    </xf>
    <xf numFmtId="0" fontId="3" fillId="2" borderId="0" xfId="0" applyFont="1" applyFill="1"/>
    <xf numFmtId="0" fontId="8" fillId="0" borderId="0" xfId="0" applyFont="1"/>
    <xf numFmtId="0" fontId="4" fillId="0" borderId="0" xfId="0" applyFont="1" applyAlignment="1">
      <alignment horizontal="left"/>
    </xf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3"/>
  <sheetViews>
    <sheetView workbookViewId="0">
      <selection activeCell="D21" sqref="D21"/>
    </sheetView>
  </sheetViews>
  <sheetFormatPr defaultColWidth="12.5703125" defaultRowHeight="15.75" customHeight="1" x14ac:dyDescent="0.2"/>
  <cols>
    <col min="1" max="1" width="23.5703125" bestFit="1" customWidth="1"/>
    <col min="2" max="2" width="11" bestFit="1" customWidth="1"/>
    <col min="3" max="3" width="10.28515625" bestFit="1" customWidth="1"/>
    <col min="4" max="4" width="7.28515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  <c r="D2" t="s">
        <v>7</v>
      </c>
    </row>
    <row r="3" spans="1:4" x14ac:dyDescent="0.2">
      <c r="A3" t="s">
        <v>8</v>
      </c>
      <c r="B3" t="s">
        <v>9</v>
      </c>
      <c r="C3" t="s">
        <v>6</v>
      </c>
      <c r="D3" t="s">
        <v>10</v>
      </c>
    </row>
    <row r="4" spans="1:4" x14ac:dyDescent="0.2">
      <c r="A4" t="s">
        <v>11</v>
      </c>
      <c r="B4" t="s">
        <v>12</v>
      </c>
      <c r="C4" t="s">
        <v>13</v>
      </c>
      <c r="D4" t="s">
        <v>14</v>
      </c>
    </row>
    <row r="5" spans="1:4" x14ac:dyDescent="0.2">
      <c r="A5" t="s">
        <v>15</v>
      </c>
      <c r="B5" t="s">
        <v>16</v>
      </c>
      <c r="C5" t="s">
        <v>13</v>
      </c>
      <c r="D5" t="s">
        <v>17</v>
      </c>
    </row>
    <row r="6" spans="1:4" x14ac:dyDescent="0.2">
      <c r="A6" t="s">
        <v>18</v>
      </c>
      <c r="B6" t="s">
        <v>19</v>
      </c>
      <c r="C6" t="s">
        <v>6</v>
      </c>
      <c r="D6" t="s">
        <v>10</v>
      </c>
    </row>
    <row r="7" spans="1:4" x14ac:dyDescent="0.2">
      <c r="A7" t="s">
        <v>20</v>
      </c>
      <c r="B7" t="s">
        <v>21</v>
      </c>
      <c r="C7" t="s">
        <v>6</v>
      </c>
      <c r="D7" t="s">
        <v>14</v>
      </c>
    </row>
    <row r="8" spans="1:4" x14ac:dyDescent="0.2">
      <c r="A8" t="s">
        <v>22</v>
      </c>
      <c r="B8" t="s">
        <v>23</v>
      </c>
      <c r="C8" t="s">
        <v>13</v>
      </c>
      <c r="D8" t="s">
        <v>14</v>
      </c>
    </row>
    <row r="9" spans="1:4" x14ac:dyDescent="0.2">
      <c r="A9" t="s">
        <v>24</v>
      </c>
      <c r="B9" t="s">
        <v>25</v>
      </c>
      <c r="C9" t="s">
        <v>13</v>
      </c>
      <c r="D9" t="s">
        <v>14</v>
      </c>
    </row>
    <row r="10" spans="1:4" x14ac:dyDescent="0.2">
      <c r="A10" t="s">
        <v>26</v>
      </c>
      <c r="B10" t="s">
        <v>27</v>
      </c>
      <c r="C10" t="s">
        <v>6</v>
      </c>
      <c r="D10" t="s">
        <v>17</v>
      </c>
    </row>
    <row r="11" spans="1:4" x14ac:dyDescent="0.2">
      <c r="A11" t="s">
        <v>28</v>
      </c>
      <c r="B11" t="s">
        <v>29</v>
      </c>
      <c r="C11" t="s">
        <v>13</v>
      </c>
      <c r="D11" t="s">
        <v>7</v>
      </c>
    </row>
    <row r="12" spans="1:4" x14ac:dyDescent="0.2">
      <c r="A12" t="s">
        <v>30</v>
      </c>
      <c r="B12" t="s">
        <v>31</v>
      </c>
      <c r="C12" t="s">
        <v>6</v>
      </c>
      <c r="D12" t="s">
        <v>14</v>
      </c>
    </row>
    <row r="13" spans="1:4" x14ac:dyDescent="0.2">
      <c r="A13" t="s">
        <v>32</v>
      </c>
      <c r="B13" t="s">
        <v>33</v>
      </c>
      <c r="C13" t="s">
        <v>6</v>
      </c>
      <c r="D13" t="s">
        <v>14</v>
      </c>
    </row>
    <row r="14" spans="1:4" x14ac:dyDescent="0.2">
      <c r="A14" t="s">
        <v>34</v>
      </c>
      <c r="B14" t="s">
        <v>35</v>
      </c>
      <c r="C14" t="s">
        <v>13</v>
      </c>
      <c r="D14" t="s">
        <v>10</v>
      </c>
    </row>
    <row r="15" spans="1:4" x14ac:dyDescent="0.2">
      <c r="A15" t="s">
        <v>36</v>
      </c>
      <c r="B15" t="s">
        <v>37</v>
      </c>
      <c r="C15" t="s">
        <v>13</v>
      </c>
      <c r="D15" t="s">
        <v>10</v>
      </c>
    </row>
    <row r="16" spans="1:4" x14ac:dyDescent="0.2">
      <c r="A16" t="s">
        <v>38</v>
      </c>
      <c r="B16" t="s">
        <v>39</v>
      </c>
      <c r="C16" t="s">
        <v>13</v>
      </c>
      <c r="D16" t="s">
        <v>10</v>
      </c>
    </row>
    <row r="17" spans="1:4" x14ac:dyDescent="0.2">
      <c r="A17" t="s">
        <v>40</v>
      </c>
      <c r="B17" t="s">
        <v>41</v>
      </c>
      <c r="C17" t="s">
        <v>13</v>
      </c>
      <c r="D17" t="s">
        <v>7</v>
      </c>
    </row>
    <row r="18" spans="1:4" x14ac:dyDescent="0.2">
      <c r="A18" t="s">
        <v>42</v>
      </c>
      <c r="B18" t="s">
        <v>43</v>
      </c>
      <c r="C18" t="s">
        <v>13</v>
      </c>
      <c r="D18" t="s">
        <v>7</v>
      </c>
    </row>
    <row r="19" spans="1:4" x14ac:dyDescent="0.2">
      <c r="A19" t="s">
        <v>44</v>
      </c>
      <c r="B19" t="s">
        <v>45</v>
      </c>
      <c r="C19" t="s">
        <v>13</v>
      </c>
      <c r="D19" t="s">
        <v>7</v>
      </c>
    </row>
    <row r="20" spans="1:4" x14ac:dyDescent="0.2">
      <c r="A20" t="s">
        <v>46</v>
      </c>
      <c r="B20" t="s">
        <v>47</v>
      </c>
      <c r="C20" t="s">
        <v>6</v>
      </c>
      <c r="D20" t="s">
        <v>7</v>
      </c>
    </row>
    <row r="21" spans="1:4" x14ac:dyDescent="0.2">
      <c r="A21" t="s">
        <v>48</v>
      </c>
      <c r="B21" t="s">
        <v>49</v>
      </c>
      <c r="C21" t="s">
        <v>13</v>
      </c>
      <c r="D21" t="s">
        <v>17</v>
      </c>
    </row>
    <row r="22" spans="1:4" x14ac:dyDescent="0.2">
      <c r="A22" t="s">
        <v>50</v>
      </c>
      <c r="B22" t="s">
        <v>51</v>
      </c>
      <c r="C22" t="s">
        <v>6</v>
      </c>
      <c r="D22" t="s">
        <v>14</v>
      </c>
    </row>
    <row r="23" spans="1:4" x14ac:dyDescent="0.2">
      <c r="A23" t="s">
        <v>52</v>
      </c>
      <c r="B23" t="s">
        <v>53</v>
      </c>
      <c r="C23" t="s">
        <v>13</v>
      </c>
      <c r="D23" t="s">
        <v>17</v>
      </c>
    </row>
    <row r="24" spans="1:4" x14ac:dyDescent="0.2">
      <c r="A24" t="s">
        <v>54</v>
      </c>
      <c r="B24" t="s">
        <v>55</v>
      </c>
      <c r="C24" t="s">
        <v>6</v>
      </c>
      <c r="D24" t="s">
        <v>10</v>
      </c>
    </row>
    <row r="25" spans="1:4" x14ac:dyDescent="0.2">
      <c r="A25" t="s">
        <v>56</v>
      </c>
      <c r="B25" t="s">
        <v>57</v>
      </c>
      <c r="C25" t="s">
        <v>6</v>
      </c>
      <c r="D25" t="s">
        <v>17</v>
      </c>
    </row>
    <row r="26" spans="1:4" x14ac:dyDescent="0.2">
      <c r="A26" t="s">
        <v>58</v>
      </c>
      <c r="B26" t="s">
        <v>59</v>
      </c>
      <c r="C26" t="s">
        <v>13</v>
      </c>
      <c r="D26" t="s">
        <v>17</v>
      </c>
    </row>
    <row r="27" spans="1:4" x14ac:dyDescent="0.2">
      <c r="A27" t="s">
        <v>60</v>
      </c>
      <c r="B27" t="s">
        <v>61</v>
      </c>
      <c r="C27" t="s">
        <v>6</v>
      </c>
      <c r="D27" t="s">
        <v>17</v>
      </c>
    </row>
    <row r="28" spans="1:4" x14ac:dyDescent="0.2">
      <c r="A28" t="s">
        <v>62</v>
      </c>
      <c r="B28" t="s">
        <v>63</v>
      </c>
      <c r="C28" t="s">
        <v>13</v>
      </c>
      <c r="D28" t="s">
        <v>14</v>
      </c>
    </row>
    <row r="29" spans="1:4" x14ac:dyDescent="0.2">
      <c r="A29" t="s">
        <v>64</v>
      </c>
      <c r="B29" t="s">
        <v>65</v>
      </c>
      <c r="C29" t="s">
        <v>6</v>
      </c>
      <c r="D29" t="s">
        <v>7</v>
      </c>
    </row>
    <row r="30" spans="1:4" x14ac:dyDescent="0.2">
      <c r="A30" t="s">
        <v>66</v>
      </c>
      <c r="B30" t="s">
        <v>67</v>
      </c>
      <c r="C30" t="s">
        <v>6</v>
      </c>
      <c r="D30" t="s">
        <v>7</v>
      </c>
    </row>
    <row r="31" spans="1:4" x14ac:dyDescent="0.2">
      <c r="A31" t="s">
        <v>68</v>
      </c>
      <c r="B31" t="s">
        <v>69</v>
      </c>
      <c r="C31" t="s">
        <v>6</v>
      </c>
      <c r="D31" t="s">
        <v>10</v>
      </c>
    </row>
    <row r="32" spans="1:4" x14ac:dyDescent="0.2">
      <c r="A32" t="s">
        <v>70</v>
      </c>
      <c r="B32" t="s">
        <v>71</v>
      </c>
      <c r="C32" t="s">
        <v>13</v>
      </c>
      <c r="D32" t="s">
        <v>10</v>
      </c>
    </row>
    <row r="33" spans="1:4" x14ac:dyDescent="0.2">
      <c r="A33" t="s">
        <v>72</v>
      </c>
      <c r="B33" t="s">
        <v>73</v>
      </c>
      <c r="C33" t="s">
        <v>6</v>
      </c>
      <c r="D33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15"/>
  <sheetViews>
    <sheetView workbookViewId="0"/>
  </sheetViews>
  <sheetFormatPr defaultColWidth="12.5703125" defaultRowHeight="15.75" customHeight="1" x14ac:dyDescent="0.2"/>
  <cols>
    <col min="1" max="1" width="9.42578125" customWidth="1"/>
    <col min="2" max="2" width="7.7109375" customWidth="1"/>
    <col min="3" max="3" width="7.5703125" customWidth="1"/>
    <col min="4" max="4" width="7.85546875" customWidth="1"/>
    <col min="5" max="5" width="8.5703125" customWidth="1"/>
    <col min="6" max="6" width="10.140625" customWidth="1"/>
    <col min="7" max="7" width="10.42578125" customWidth="1"/>
    <col min="8" max="8" width="7.140625" customWidth="1"/>
    <col min="9" max="10" width="9.28515625" customWidth="1"/>
    <col min="11" max="11" width="6.5703125" customWidth="1"/>
    <col min="12" max="12" width="9.28515625" customWidth="1"/>
    <col min="13" max="13" width="6.5703125" customWidth="1"/>
  </cols>
  <sheetData>
    <row r="1" spans="1:12" ht="15.75" customHeight="1" x14ac:dyDescent="0.25">
      <c r="A1" s="11"/>
      <c r="B1" s="5" t="s">
        <v>111</v>
      </c>
      <c r="C1" s="1"/>
      <c r="D1" s="1"/>
      <c r="E1" s="1"/>
      <c r="F1" s="1"/>
      <c r="G1" s="1"/>
      <c r="H1" s="1"/>
    </row>
    <row r="2" spans="1:12" ht="15.75" customHeight="1" x14ac:dyDescent="0.25">
      <c r="A2" s="1"/>
      <c r="B2" s="1"/>
      <c r="C2" s="1"/>
      <c r="D2" s="1"/>
      <c r="E2" s="1"/>
      <c r="F2" s="1"/>
      <c r="G2" s="1"/>
      <c r="H2" s="1"/>
    </row>
    <row r="3" spans="1:12" ht="15.75" customHeight="1" x14ac:dyDescent="0.25">
      <c r="A3" s="58" t="s">
        <v>226</v>
      </c>
      <c r="B3" s="59"/>
      <c r="C3" s="59"/>
      <c r="D3" s="59"/>
      <c r="E3" s="1"/>
      <c r="F3" s="1"/>
      <c r="G3" s="1"/>
      <c r="H3" s="1"/>
      <c r="L3" s="53"/>
    </row>
    <row r="4" spans="1:12" x14ac:dyDescent="0.2">
      <c r="A4" s="2" t="s">
        <v>149</v>
      </c>
      <c r="B4" s="2" t="s">
        <v>166</v>
      </c>
      <c r="C4" s="2" t="s">
        <v>167</v>
      </c>
      <c r="D4" s="2" t="s">
        <v>168</v>
      </c>
    </row>
    <row r="5" spans="1:12" x14ac:dyDescent="0.2">
      <c r="A5" s="5" t="s">
        <v>87</v>
      </c>
    </row>
    <row r="6" spans="1:12" x14ac:dyDescent="0.2">
      <c r="A6" s="5" t="s">
        <v>89</v>
      </c>
      <c r="C6" s="5"/>
    </row>
    <row r="7" spans="1:12" x14ac:dyDescent="0.2">
      <c r="A7" s="5" t="s">
        <v>91</v>
      </c>
    </row>
    <row r="8" spans="1:12" x14ac:dyDescent="0.2">
      <c r="A8" s="5" t="s">
        <v>93</v>
      </c>
      <c r="D8" s="5"/>
    </row>
    <row r="10" spans="1:12" ht="15.75" customHeight="1" x14ac:dyDescent="0.25">
      <c r="A10" s="58" t="s">
        <v>183</v>
      </c>
      <c r="B10" s="59"/>
      <c r="C10" s="59"/>
      <c r="D10" s="59"/>
    </row>
    <row r="11" spans="1:12" x14ac:dyDescent="0.2">
      <c r="A11" s="2" t="s">
        <v>79</v>
      </c>
      <c r="B11" s="2" t="s">
        <v>166</v>
      </c>
      <c r="C11" s="2" t="s">
        <v>167</v>
      </c>
      <c r="D11" s="2" t="s">
        <v>168</v>
      </c>
      <c r="E11" s="2" t="s">
        <v>102</v>
      </c>
      <c r="F11" s="2" t="s">
        <v>184</v>
      </c>
      <c r="G11" s="2" t="s">
        <v>84</v>
      </c>
      <c r="I11" s="50" t="s">
        <v>185</v>
      </c>
      <c r="J11" s="8" t="s">
        <v>186</v>
      </c>
      <c r="K11" s="8" t="s">
        <v>103</v>
      </c>
    </row>
    <row r="12" spans="1:12" x14ac:dyDescent="0.2">
      <c r="A12" s="5" t="s">
        <v>87</v>
      </c>
      <c r="G12" s="5">
        <f t="shared" ref="G12:G15" si="0">SUM(B12:D12) + F12</f>
        <v>0</v>
      </c>
      <c r="J12" s="51">
        <f t="shared" ref="J12:J15" si="1">IF(B12 &gt; 0, IF(B12 &gt; 1, 1, ROUNDDOWN(B12, 0)), 0) + IF(C12 &gt; 0, IF(C12 &gt; 1, 1, ROUNDDOWN(C12, 0)), 0)  + IF(D12 &gt; 0, IF(D12 &gt; 1, 1, ROUNDDOWN(D12, 0)), 0) + I12</f>
        <v>0</v>
      </c>
      <c r="K12" s="52">
        <f t="shared" ref="K12:K15" si="2">J12 / (3 + E12)</f>
        <v>0</v>
      </c>
    </row>
    <row r="13" spans="1:12" x14ac:dyDescent="0.2">
      <c r="A13" s="5" t="s">
        <v>89</v>
      </c>
      <c r="G13" s="5">
        <f t="shared" si="0"/>
        <v>0</v>
      </c>
      <c r="J13" s="51">
        <f t="shared" si="1"/>
        <v>0</v>
      </c>
      <c r="K13" s="52">
        <f t="shared" si="2"/>
        <v>0</v>
      </c>
    </row>
    <row r="14" spans="1:12" x14ac:dyDescent="0.2">
      <c r="A14" s="5" t="s">
        <v>91</v>
      </c>
      <c r="G14" s="5">
        <f t="shared" si="0"/>
        <v>0</v>
      </c>
      <c r="J14" s="51">
        <f t="shared" si="1"/>
        <v>0</v>
      </c>
      <c r="K14" s="52">
        <f t="shared" si="2"/>
        <v>0</v>
      </c>
    </row>
    <row r="15" spans="1:12" x14ac:dyDescent="0.2">
      <c r="A15" s="5" t="s">
        <v>93</v>
      </c>
      <c r="G15" s="5">
        <f t="shared" si="0"/>
        <v>0</v>
      </c>
      <c r="J15" s="51">
        <f t="shared" si="1"/>
        <v>0</v>
      </c>
      <c r="K15" s="52">
        <f t="shared" si="2"/>
        <v>0</v>
      </c>
    </row>
  </sheetData>
  <mergeCells count="2">
    <mergeCell ref="A3:D3"/>
    <mergeCell ref="A10:D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15"/>
  <sheetViews>
    <sheetView workbookViewId="0"/>
  </sheetViews>
  <sheetFormatPr defaultColWidth="12.5703125" defaultRowHeight="15.75" customHeight="1" x14ac:dyDescent="0.2"/>
  <cols>
    <col min="1" max="1" width="8.42578125" customWidth="1"/>
    <col min="2" max="2" width="8.140625" customWidth="1"/>
    <col min="3" max="3" width="8.42578125" customWidth="1"/>
    <col min="4" max="4" width="7.5703125" customWidth="1"/>
    <col min="5" max="5" width="8.5703125" customWidth="1"/>
    <col min="6" max="6" width="10.140625" customWidth="1"/>
    <col min="7" max="7" width="10.42578125" customWidth="1"/>
    <col min="9" max="9" width="9" customWidth="1"/>
    <col min="10" max="10" width="11.85546875" customWidth="1"/>
    <col min="11" max="11" width="6.5703125" customWidth="1"/>
    <col min="12" max="12" width="13" customWidth="1"/>
    <col min="13" max="13" width="3.7109375" customWidth="1"/>
    <col min="14" max="14" width="13" customWidth="1"/>
  </cols>
  <sheetData>
    <row r="1" spans="1:11" ht="15.75" customHeight="1" x14ac:dyDescent="0.25">
      <c r="A1" s="11"/>
      <c r="B1" s="5" t="s">
        <v>111</v>
      </c>
      <c r="C1" s="1"/>
      <c r="D1" s="1"/>
      <c r="E1" s="1"/>
      <c r="F1" s="1"/>
      <c r="G1" s="1"/>
      <c r="H1" s="1"/>
    </row>
    <row r="2" spans="1:11" ht="15.75" customHeight="1" x14ac:dyDescent="0.25">
      <c r="A2" s="1"/>
      <c r="B2" s="1"/>
      <c r="C2" s="1"/>
      <c r="D2" s="1"/>
      <c r="E2" s="1"/>
      <c r="F2" s="1"/>
      <c r="G2" s="1"/>
      <c r="H2" s="1"/>
    </row>
    <row r="3" spans="1:11" ht="15.75" customHeight="1" x14ac:dyDescent="0.25">
      <c r="A3" s="58" t="s">
        <v>227</v>
      </c>
      <c r="B3" s="59"/>
      <c r="C3" s="59"/>
      <c r="D3" s="59"/>
      <c r="E3" s="1"/>
      <c r="F3" s="1"/>
      <c r="G3" s="1"/>
      <c r="H3" s="1"/>
    </row>
    <row r="4" spans="1:11" x14ac:dyDescent="0.2">
      <c r="A4" s="2" t="s">
        <v>79</v>
      </c>
      <c r="B4" s="2" t="s">
        <v>166</v>
      </c>
      <c r="C4" s="2" t="s">
        <v>167</v>
      </c>
      <c r="D4" s="2" t="s">
        <v>168</v>
      </c>
    </row>
    <row r="5" spans="1:11" x14ac:dyDescent="0.2">
      <c r="A5" s="5" t="s">
        <v>87</v>
      </c>
    </row>
    <row r="6" spans="1:11" x14ac:dyDescent="0.2">
      <c r="A6" s="5" t="s">
        <v>89</v>
      </c>
    </row>
    <row r="7" spans="1:11" x14ac:dyDescent="0.2">
      <c r="A7" s="5" t="s">
        <v>91</v>
      </c>
      <c r="E7" s="5"/>
      <c r="F7" s="5"/>
      <c r="G7" s="5" t="s">
        <v>149</v>
      </c>
    </row>
    <row r="8" spans="1:11" x14ac:dyDescent="0.2">
      <c r="A8" s="5" t="s">
        <v>93</v>
      </c>
    </row>
    <row r="10" spans="1:11" ht="15.75" customHeight="1" x14ac:dyDescent="0.25">
      <c r="A10" s="58" t="s">
        <v>183</v>
      </c>
      <c r="B10" s="59"/>
      <c r="C10" s="59"/>
      <c r="D10" s="59"/>
    </row>
    <row r="11" spans="1:11" x14ac:dyDescent="0.2">
      <c r="A11" s="2" t="s">
        <v>79</v>
      </c>
      <c r="B11" s="2" t="s">
        <v>166</v>
      </c>
      <c r="C11" s="2" t="s">
        <v>167</v>
      </c>
      <c r="D11" s="2" t="s">
        <v>168</v>
      </c>
      <c r="E11" s="2" t="s">
        <v>102</v>
      </c>
      <c r="F11" s="2" t="s">
        <v>184</v>
      </c>
      <c r="G11" s="2" t="s">
        <v>84</v>
      </c>
      <c r="I11" s="50" t="s">
        <v>185</v>
      </c>
      <c r="J11" s="8" t="s">
        <v>186</v>
      </c>
      <c r="K11" s="8" t="s">
        <v>103</v>
      </c>
    </row>
    <row r="12" spans="1:11" x14ac:dyDescent="0.2">
      <c r="A12" s="5" t="s">
        <v>87</v>
      </c>
      <c r="G12" s="5">
        <f t="shared" ref="G12:G15" si="0">SUM(B12:D12) + F12</f>
        <v>0</v>
      </c>
      <c r="J12" s="51">
        <f t="shared" ref="J12:J15" si="1">IF(B12 &gt; 0, IF(B12 &gt; 1, 1, ROUNDDOWN(B12, 0)), 0) + IF(C12 &gt; 0, IF(C12 &gt; 1, 1, ROUNDDOWN(C12, 0)), 0)  + IF(D12 &gt; 0, IF(D12 &gt; 1, 1, ROUNDDOWN(D12, 0)), 0) + I12</f>
        <v>0</v>
      </c>
      <c r="K12" s="52">
        <f t="shared" ref="K12:K15" si="2">J12 / (3 + E12)</f>
        <v>0</v>
      </c>
    </row>
    <row r="13" spans="1:11" x14ac:dyDescent="0.2">
      <c r="A13" s="5" t="s">
        <v>89</v>
      </c>
      <c r="G13" s="5">
        <f t="shared" si="0"/>
        <v>0</v>
      </c>
      <c r="J13" s="51">
        <f t="shared" si="1"/>
        <v>0</v>
      </c>
      <c r="K13" s="52">
        <f t="shared" si="2"/>
        <v>0</v>
      </c>
    </row>
    <row r="14" spans="1:11" x14ac:dyDescent="0.2">
      <c r="A14" s="5" t="s">
        <v>91</v>
      </c>
      <c r="G14" s="5">
        <f t="shared" si="0"/>
        <v>0</v>
      </c>
      <c r="J14" s="51">
        <f t="shared" si="1"/>
        <v>0</v>
      </c>
      <c r="K14" s="52">
        <f t="shared" si="2"/>
        <v>0</v>
      </c>
    </row>
    <row r="15" spans="1:11" x14ac:dyDescent="0.2">
      <c r="A15" s="5" t="s">
        <v>93</v>
      </c>
      <c r="G15" s="5">
        <f t="shared" si="0"/>
        <v>0</v>
      </c>
      <c r="J15" s="51">
        <f t="shared" si="1"/>
        <v>0</v>
      </c>
      <c r="K15" s="52">
        <f t="shared" si="2"/>
        <v>0</v>
      </c>
    </row>
  </sheetData>
  <mergeCells count="2">
    <mergeCell ref="A3:D3"/>
    <mergeCell ref="A10:D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15"/>
  <sheetViews>
    <sheetView workbookViewId="0"/>
  </sheetViews>
  <sheetFormatPr defaultColWidth="12.5703125" defaultRowHeight="15.75" customHeight="1" x14ac:dyDescent="0.2"/>
  <cols>
    <col min="2" max="2" width="7.28515625" customWidth="1"/>
    <col min="3" max="4" width="7" customWidth="1"/>
    <col min="5" max="5" width="8.5703125" customWidth="1"/>
    <col min="6" max="6" width="10.140625" customWidth="1"/>
    <col min="7" max="7" width="10.42578125" customWidth="1"/>
    <col min="9" max="9" width="9" customWidth="1"/>
    <col min="10" max="10" width="9.28515625" customWidth="1"/>
    <col min="11" max="11" width="6.5703125" customWidth="1"/>
    <col min="12" max="12" width="9.28515625" customWidth="1"/>
    <col min="13" max="13" width="6.5703125" customWidth="1"/>
  </cols>
  <sheetData>
    <row r="1" spans="1:11" ht="15.75" customHeight="1" x14ac:dyDescent="0.25">
      <c r="A1" s="11"/>
      <c r="B1" s="5" t="s">
        <v>111</v>
      </c>
      <c r="C1" s="1"/>
      <c r="D1" s="1"/>
      <c r="E1" s="1"/>
      <c r="F1" s="1"/>
      <c r="G1" s="1"/>
      <c r="H1" s="1"/>
    </row>
    <row r="2" spans="1:11" ht="15.75" customHeight="1" x14ac:dyDescent="0.25">
      <c r="A2" s="1"/>
      <c r="B2" s="1"/>
      <c r="C2" s="1"/>
      <c r="D2" s="1"/>
      <c r="E2" s="1"/>
      <c r="F2" s="1"/>
      <c r="G2" s="1"/>
      <c r="H2" s="1"/>
    </row>
    <row r="3" spans="1:11" ht="15.75" customHeight="1" x14ac:dyDescent="0.25">
      <c r="A3" s="58" t="s">
        <v>228</v>
      </c>
      <c r="B3" s="59"/>
      <c r="C3" s="59"/>
      <c r="D3" s="59"/>
      <c r="E3" s="1"/>
      <c r="F3" s="1"/>
      <c r="G3" s="1"/>
      <c r="H3" s="1"/>
    </row>
    <row r="4" spans="1:11" x14ac:dyDescent="0.2">
      <c r="A4" s="2" t="s">
        <v>79</v>
      </c>
      <c r="B4" s="2" t="s">
        <v>166</v>
      </c>
      <c r="C4" s="2" t="s">
        <v>167</v>
      </c>
      <c r="D4" s="2" t="s">
        <v>168</v>
      </c>
    </row>
    <row r="5" spans="1:11" x14ac:dyDescent="0.2">
      <c r="A5" s="5" t="s">
        <v>87</v>
      </c>
    </row>
    <row r="6" spans="1:11" x14ac:dyDescent="0.2">
      <c r="A6" s="5" t="s">
        <v>89</v>
      </c>
    </row>
    <row r="7" spans="1:11" x14ac:dyDescent="0.2">
      <c r="A7" s="5" t="s">
        <v>91</v>
      </c>
    </row>
    <row r="8" spans="1:11" x14ac:dyDescent="0.2">
      <c r="A8" s="5" t="s">
        <v>93</v>
      </c>
    </row>
    <row r="10" spans="1:11" ht="15.75" customHeight="1" x14ac:dyDescent="0.25">
      <c r="A10" s="58" t="s">
        <v>183</v>
      </c>
      <c r="B10" s="59"/>
      <c r="C10" s="59"/>
      <c r="D10" s="59"/>
    </row>
    <row r="11" spans="1:11" x14ac:dyDescent="0.2">
      <c r="A11" s="2" t="s">
        <v>79</v>
      </c>
      <c r="B11" s="2" t="s">
        <v>166</v>
      </c>
      <c r="C11" s="2" t="s">
        <v>167</v>
      </c>
      <c r="D11" s="2" t="s">
        <v>168</v>
      </c>
      <c r="E11" s="50" t="s">
        <v>102</v>
      </c>
      <c r="F11" s="50" t="s">
        <v>184</v>
      </c>
      <c r="G11" s="2" t="s">
        <v>84</v>
      </c>
      <c r="I11" s="50" t="s">
        <v>185</v>
      </c>
      <c r="J11" s="8" t="s">
        <v>186</v>
      </c>
      <c r="K11" s="8" t="s">
        <v>103</v>
      </c>
    </row>
    <row r="12" spans="1:11" x14ac:dyDescent="0.2">
      <c r="A12" s="5" t="s">
        <v>87</v>
      </c>
      <c r="G12" s="5">
        <f t="shared" ref="G12:G15" si="0">SUM(B12:D12) + F12</f>
        <v>0</v>
      </c>
      <c r="J12" s="51">
        <f t="shared" ref="J12:J15" si="1">IF(B12 &gt; 0, IF(B12 &gt; 1, 1, ROUNDDOWN(B12, 0)), 0) + IF(C12 &gt; 0, IF(C12 &gt; 1, 1, ROUNDDOWN(C12, 0)), 0)  + IF(D12 &gt; 0, IF(D12 &gt; 1, 1, ROUNDDOWN(D12, 0)), 0) + I12</f>
        <v>0</v>
      </c>
      <c r="K12" s="52">
        <f t="shared" ref="K12:K15" si="2">J12 / (3 + E12)</f>
        <v>0</v>
      </c>
    </row>
    <row r="13" spans="1:11" x14ac:dyDescent="0.2">
      <c r="A13" s="5" t="s">
        <v>89</v>
      </c>
      <c r="G13" s="5">
        <f t="shared" si="0"/>
        <v>0</v>
      </c>
      <c r="J13" s="51">
        <f t="shared" si="1"/>
        <v>0</v>
      </c>
      <c r="K13" s="52">
        <f t="shared" si="2"/>
        <v>0</v>
      </c>
    </row>
    <row r="14" spans="1:11" x14ac:dyDescent="0.2">
      <c r="A14" s="5" t="s">
        <v>91</v>
      </c>
      <c r="G14" s="5">
        <f t="shared" si="0"/>
        <v>0</v>
      </c>
      <c r="J14" s="51">
        <f t="shared" si="1"/>
        <v>0</v>
      </c>
      <c r="K14" s="52">
        <f t="shared" si="2"/>
        <v>0</v>
      </c>
    </row>
    <row r="15" spans="1:11" x14ac:dyDescent="0.2">
      <c r="A15" s="5" t="s">
        <v>93</v>
      </c>
      <c r="G15" s="5">
        <f t="shared" si="0"/>
        <v>0</v>
      </c>
      <c r="I15" s="5"/>
      <c r="J15" s="51">
        <f t="shared" si="1"/>
        <v>0</v>
      </c>
      <c r="K15" s="52">
        <f t="shared" si="2"/>
        <v>0</v>
      </c>
    </row>
  </sheetData>
  <mergeCells count="2">
    <mergeCell ref="A3:D3"/>
    <mergeCell ref="A10:D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15"/>
  <sheetViews>
    <sheetView workbookViewId="0"/>
  </sheetViews>
  <sheetFormatPr defaultColWidth="12.5703125" defaultRowHeight="15.75" customHeight="1" x14ac:dyDescent="0.2"/>
  <cols>
    <col min="2" max="2" width="11.7109375" customWidth="1"/>
    <col min="3" max="3" width="7.7109375" customWidth="1"/>
    <col min="4" max="4" width="8" customWidth="1"/>
    <col min="5" max="5" width="8.5703125" customWidth="1"/>
    <col min="6" max="6" width="10.140625" customWidth="1"/>
    <col min="7" max="8" width="10.42578125" customWidth="1"/>
    <col min="9" max="9" width="9" customWidth="1"/>
    <col min="10" max="10" width="9.28515625" customWidth="1"/>
    <col min="11" max="11" width="7.5703125" customWidth="1"/>
    <col min="12" max="14" width="9.28515625" customWidth="1"/>
  </cols>
  <sheetData>
    <row r="1" spans="1:11" ht="15.75" customHeight="1" x14ac:dyDescent="0.25">
      <c r="A1" s="11"/>
      <c r="B1" s="5" t="s">
        <v>111</v>
      </c>
      <c r="C1" s="1"/>
      <c r="D1" s="1"/>
      <c r="E1" s="1"/>
      <c r="F1" s="1"/>
      <c r="G1" s="1"/>
      <c r="H1" s="1"/>
    </row>
    <row r="2" spans="1:11" ht="15.75" customHeight="1" x14ac:dyDescent="0.25">
      <c r="A2" s="1"/>
      <c r="B2" s="1"/>
      <c r="C2" s="1"/>
      <c r="D2" s="1"/>
      <c r="E2" s="1"/>
      <c r="F2" s="1"/>
      <c r="G2" s="1"/>
      <c r="H2" s="1"/>
    </row>
    <row r="3" spans="1:11" ht="15.75" customHeight="1" x14ac:dyDescent="0.25">
      <c r="A3" s="58" t="s">
        <v>229</v>
      </c>
      <c r="B3" s="59"/>
      <c r="C3" s="59"/>
      <c r="D3" s="59"/>
      <c r="E3" s="1"/>
      <c r="F3" s="1"/>
      <c r="G3" s="1"/>
      <c r="H3" s="1"/>
    </row>
    <row r="4" spans="1:11" x14ac:dyDescent="0.2">
      <c r="A4" s="2" t="s">
        <v>79</v>
      </c>
      <c r="B4" s="2" t="s">
        <v>166</v>
      </c>
      <c r="C4" s="2" t="s">
        <v>167</v>
      </c>
      <c r="D4" s="2" t="s">
        <v>168</v>
      </c>
    </row>
    <row r="5" spans="1:11" x14ac:dyDescent="0.2">
      <c r="A5" s="5" t="s">
        <v>87</v>
      </c>
    </row>
    <row r="6" spans="1:11" x14ac:dyDescent="0.2">
      <c r="A6" s="5" t="s">
        <v>89</v>
      </c>
    </row>
    <row r="7" spans="1:11" x14ac:dyDescent="0.2">
      <c r="A7" s="5" t="s">
        <v>91</v>
      </c>
    </row>
    <row r="8" spans="1:11" x14ac:dyDescent="0.2">
      <c r="A8" s="5" t="s">
        <v>93</v>
      </c>
      <c r="D8" s="5"/>
    </row>
    <row r="10" spans="1:11" ht="15.75" customHeight="1" x14ac:dyDescent="0.25">
      <c r="A10" s="58" t="s">
        <v>183</v>
      </c>
      <c r="B10" s="59"/>
      <c r="C10" s="59"/>
      <c r="D10" s="59"/>
    </row>
    <row r="11" spans="1:11" x14ac:dyDescent="0.2">
      <c r="A11" s="2" t="s">
        <v>79</v>
      </c>
      <c r="B11" s="2" t="s">
        <v>166</v>
      </c>
      <c r="C11" s="2" t="s">
        <v>167</v>
      </c>
      <c r="D11" s="2" t="s">
        <v>168</v>
      </c>
      <c r="E11" s="50" t="s">
        <v>102</v>
      </c>
      <c r="F11" s="50" t="s">
        <v>184</v>
      </c>
      <c r="G11" s="2" t="s">
        <v>84</v>
      </c>
      <c r="I11" s="50" t="s">
        <v>185</v>
      </c>
      <c r="J11" s="8" t="s">
        <v>186</v>
      </c>
      <c r="K11" s="8" t="s">
        <v>103</v>
      </c>
    </row>
    <row r="12" spans="1:11" x14ac:dyDescent="0.2">
      <c r="A12" s="5" t="s">
        <v>87</v>
      </c>
      <c r="G12" s="5">
        <f t="shared" ref="G12:G15" si="0">SUM(B12:D12) + F12</f>
        <v>0</v>
      </c>
      <c r="J12" s="51">
        <f t="shared" ref="J12:J15" si="1">IF(B12 &gt; 0, IF(B12 &gt; 1, 1, ROUNDDOWN(B12, 0)), 0) + IF(C12 &gt; 0, IF(C12 &gt; 1, 1, ROUNDDOWN(C12, 0)), 0)  + IF(D12 &gt; 0, IF(D12 &gt; 1, 1, ROUNDDOWN(D12, 0)), 0) + I12</f>
        <v>0</v>
      </c>
      <c r="K12" s="52">
        <f t="shared" ref="K12:K15" si="2">J12 / (3 + E12)</f>
        <v>0</v>
      </c>
    </row>
    <row r="13" spans="1:11" x14ac:dyDescent="0.2">
      <c r="A13" s="5" t="s">
        <v>89</v>
      </c>
      <c r="G13" s="5">
        <f t="shared" si="0"/>
        <v>0</v>
      </c>
      <c r="J13" s="51">
        <f t="shared" si="1"/>
        <v>0</v>
      </c>
      <c r="K13" s="52">
        <f t="shared" si="2"/>
        <v>0</v>
      </c>
    </row>
    <row r="14" spans="1:11" x14ac:dyDescent="0.2">
      <c r="A14" s="5" t="s">
        <v>91</v>
      </c>
      <c r="G14" s="5">
        <f t="shared" si="0"/>
        <v>0</v>
      </c>
      <c r="J14" s="51">
        <f t="shared" si="1"/>
        <v>0</v>
      </c>
      <c r="K14" s="52">
        <f t="shared" si="2"/>
        <v>0</v>
      </c>
    </row>
    <row r="15" spans="1:11" x14ac:dyDescent="0.2">
      <c r="A15" s="5" t="s">
        <v>93</v>
      </c>
      <c r="G15" s="5">
        <f t="shared" si="0"/>
        <v>0</v>
      </c>
      <c r="J15" s="51">
        <f t="shared" si="1"/>
        <v>0</v>
      </c>
      <c r="K15" s="52">
        <f t="shared" si="2"/>
        <v>0</v>
      </c>
    </row>
  </sheetData>
  <mergeCells count="2">
    <mergeCell ref="A3:D3"/>
    <mergeCell ref="A10:D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K15"/>
  <sheetViews>
    <sheetView workbookViewId="0"/>
  </sheetViews>
  <sheetFormatPr defaultColWidth="12.5703125" defaultRowHeight="15.75" customHeight="1" x14ac:dyDescent="0.2"/>
  <cols>
    <col min="1" max="1" width="9.28515625" customWidth="1"/>
    <col min="2" max="2" width="7.7109375" customWidth="1"/>
    <col min="3" max="3" width="8.140625" customWidth="1"/>
    <col min="4" max="4" width="7.7109375" customWidth="1"/>
    <col min="5" max="7" width="10.42578125" customWidth="1"/>
    <col min="9" max="10" width="9.28515625" customWidth="1"/>
    <col min="11" max="11" width="7.42578125" customWidth="1"/>
  </cols>
  <sheetData>
    <row r="1" spans="1:11" ht="15.75" customHeight="1" x14ac:dyDescent="0.25">
      <c r="A1" s="11"/>
      <c r="B1" s="5" t="s">
        <v>111</v>
      </c>
      <c r="C1" s="1"/>
      <c r="D1" s="1"/>
    </row>
    <row r="2" spans="1:11" ht="15.75" customHeight="1" x14ac:dyDescent="0.25">
      <c r="A2" s="1"/>
      <c r="B2" s="1"/>
      <c r="C2" s="1"/>
      <c r="D2" s="1"/>
    </row>
    <row r="3" spans="1:11" ht="15.75" customHeight="1" x14ac:dyDescent="0.25">
      <c r="A3" s="58" t="s">
        <v>230</v>
      </c>
      <c r="B3" s="59"/>
      <c r="C3" s="59"/>
      <c r="D3" s="59"/>
    </row>
    <row r="4" spans="1:11" x14ac:dyDescent="0.2">
      <c r="A4" s="2" t="s">
        <v>79</v>
      </c>
      <c r="B4" s="2" t="s">
        <v>166</v>
      </c>
      <c r="C4" s="2" t="s">
        <v>167</v>
      </c>
      <c r="D4" s="2" t="s">
        <v>168</v>
      </c>
    </row>
    <row r="5" spans="1:11" x14ac:dyDescent="0.2">
      <c r="A5" s="5" t="s">
        <v>87</v>
      </c>
      <c r="B5" s="5"/>
    </row>
    <row r="6" spans="1:11" x14ac:dyDescent="0.2">
      <c r="A6" s="5" t="s">
        <v>89</v>
      </c>
      <c r="B6" s="5"/>
    </row>
    <row r="7" spans="1:11" x14ac:dyDescent="0.2">
      <c r="A7" s="5" t="s">
        <v>91</v>
      </c>
      <c r="B7" s="54"/>
    </row>
    <row r="8" spans="1:11" x14ac:dyDescent="0.2">
      <c r="A8" s="5" t="s">
        <v>93</v>
      </c>
      <c r="C8" s="5"/>
    </row>
    <row r="10" spans="1:11" ht="15.75" customHeight="1" x14ac:dyDescent="0.25">
      <c r="A10" s="58" t="s">
        <v>183</v>
      </c>
      <c r="B10" s="59"/>
      <c r="C10" s="59"/>
      <c r="D10" s="59"/>
    </row>
    <row r="11" spans="1:11" x14ac:dyDescent="0.2">
      <c r="A11" s="2" t="s">
        <v>79</v>
      </c>
      <c r="B11" s="2" t="s">
        <v>166</v>
      </c>
      <c r="C11" s="2" t="s">
        <v>167</v>
      </c>
      <c r="D11" s="2" t="s">
        <v>168</v>
      </c>
      <c r="E11" s="50" t="s">
        <v>102</v>
      </c>
      <c r="F11" s="50" t="s">
        <v>184</v>
      </c>
      <c r="G11" s="2" t="s">
        <v>84</v>
      </c>
      <c r="I11" s="50" t="s">
        <v>185</v>
      </c>
      <c r="J11" s="8" t="s">
        <v>186</v>
      </c>
      <c r="K11" s="8" t="s">
        <v>103</v>
      </c>
    </row>
    <row r="12" spans="1:11" x14ac:dyDescent="0.2">
      <c r="A12" s="5" t="s">
        <v>87</v>
      </c>
      <c r="G12" s="5">
        <f t="shared" ref="G12:G15" si="0">SUM(B12:D12) + F12</f>
        <v>0</v>
      </c>
      <c r="J12" s="51">
        <f t="shared" ref="J12:J15" si="1">IF(B12 &gt; 0, IF(B12 &gt; 1, 1, ROUNDDOWN(B12, 0)), 0) + IF(C12 &gt; 0, IF(C12 &gt; 1, 1, ROUNDDOWN(C12, 0)), 0)  + IF(D12 &gt; 0, IF(D12 &gt; 1, 1, ROUNDDOWN(D12, 0)), 0) + I12</f>
        <v>0</v>
      </c>
      <c r="K12" s="52">
        <f t="shared" ref="K12:K15" si="2">J12 / (3 + E12)</f>
        <v>0</v>
      </c>
    </row>
    <row r="13" spans="1:11" x14ac:dyDescent="0.2">
      <c r="A13" s="5" t="s">
        <v>89</v>
      </c>
      <c r="G13" s="5">
        <f t="shared" si="0"/>
        <v>0</v>
      </c>
      <c r="J13" s="51">
        <f t="shared" si="1"/>
        <v>0</v>
      </c>
      <c r="K13" s="52">
        <f t="shared" si="2"/>
        <v>0</v>
      </c>
    </row>
    <row r="14" spans="1:11" x14ac:dyDescent="0.2">
      <c r="A14" s="5" t="s">
        <v>91</v>
      </c>
      <c r="G14" s="5">
        <f t="shared" si="0"/>
        <v>0</v>
      </c>
      <c r="J14" s="51">
        <f t="shared" si="1"/>
        <v>0</v>
      </c>
      <c r="K14" s="52">
        <f t="shared" si="2"/>
        <v>0</v>
      </c>
    </row>
    <row r="15" spans="1:11" x14ac:dyDescent="0.2">
      <c r="A15" s="5" t="s">
        <v>93</v>
      </c>
      <c r="G15" s="5">
        <f t="shared" si="0"/>
        <v>0</v>
      </c>
      <c r="J15" s="51">
        <f t="shared" si="1"/>
        <v>0</v>
      </c>
      <c r="K15" s="52">
        <f t="shared" si="2"/>
        <v>0</v>
      </c>
    </row>
  </sheetData>
  <mergeCells count="2">
    <mergeCell ref="A3:D3"/>
    <mergeCell ref="A10:D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K15"/>
  <sheetViews>
    <sheetView workbookViewId="0"/>
  </sheetViews>
  <sheetFormatPr defaultColWidth="12.5703125" defaultRowHeight="15.75" customHeight="1" x14ac:dyDescent="0.2"/>
  <cols>
    <col min="1" max="1" width="9.42578125" customWidth="1"/>
    <col min="2" max="2" width="7.5703125" customWidth="1"/>
    <col min="3" max="3" width="8" customWidth="1"/>
    <col min="4" max="4" width="7.5703125" customWidth="1"/>
    <col min="5" max="5" width="8.5703125" customWidth="1"/>
    <col min="6" max="6" width="10.140625" customWidth="1"/>
    <col min="7" max="7" width="10.42578125" customWidth="1"/>
    <col min="8" max="8" width="7.42578125" customWidth="1"/>
    <col min="9" max="9" width="9" customWidth="1"/>
    <col min="10" max="10" width="9.28515625" customWidth="1"/>
    <col min="11" max="11" width="6.5703125" customWidth="1"/>
    <col min="12" max="12" width="9.28515625" customWidth="1"/>
    <col min="13" max="13" width="6" customWidth="1"/>
  </cols>
  <sheetData>
    <row r="1" spans="1:11" ht="15.75" customHeight="1" x14ac:dyDescent="0.25">
      <c r="A1" s="11"/>
      <c r="B1" s="5" t="s">
        <v>111</v>
      </c>
      <c r="C1" s="1"/>
      <c r="D1" s="1"/>
      <c r="E1" s="1"/>
      <c r="F1" s="1"/>
      <c r="G1" s="1"/>
      <c r="H1" s="1"/>
    </row>
    <row r="2" spans="1:11" ht="15.75" customHeight="1" x14ac:dyDescent="0.25">
      <c r="A2" s="1"/>
      <c r="B2" s="1"/>
      <c r="C2" s="1"/>
      <c r="D2" s="1"/>
      <c r="E2" s="1"/>
      <c r="F2" s="1"/>
      <c r="G2" s="1"/>
      <c r="H2" s="1"/>
    </row>
    <row r="3" spans="1:11" ht="15.75" customHeight="1" x14ac:dyDescent="0.25">
      <c r="A3" s="58" t="s">
        <v>231</v>
      </c>
      <c r="B3" s="59"/>
      <c r="C3" s="59"/>
      <c r="D3" s="59"/>
      <c r="E3" s="1"/>
      <c r="F3" s="1"/>
      <c r="G3" s="1"/>
      <c r="H3" s="1"/>
    </row>
    <row r="4" spans="1:11" x14ac:dyDescent="0.2">
      <c r="A4" s="2" t="s">
        <v>79</v>
      </c>
      <c r="B4" s="2" t="s">
        <v>166</v>
      </c>
      <c r="C4" s="2" t="s">
        <v>167</v>
      </c>
      <c r="D4" s="2" t="s">
        <v>168</v>
      </c>
    </row>
    <row r="5" spans="1:11" x14ac:dyDescent="0.2">
      <c r="A5" s="5" t="s">
        <v>87</v>
      </c>
    </row>
    <row r="6" spans="1:11" x14ac:dyDescent="0.2">
      <c r="A6" s="5" t="s">
        <v>89</v>
      </c>
    </row>
    <row r="7" spans="1:11" x14ac:dyDescent="0.2">
      <c r="A7" s="5" t="s">
        <v>91</v>
      </c>
    </row>
    <row r="8" spans="1:11" x14ac:dyDescent="0.2">
      <c r="A8" s="5" t="s">
        <v>93</v>
      </c>
    </row>
    <row r="10" spans="1:11" ht="15.75" customHeight="1" x14ac:dyDescent="0.25">
      <c r="A10" s="58" t="s">
        <v>183</v>
      </c>
      <c r="B10" s="59"/>
      <c r="C10" s="59"/>
      <c r="D10" s="59"/>
    </row>
    <row r="11" spans="1:11" x14ac:dyDescent="0.2">
      <c r="A11" s="2" t="s">
        <v>79</v>
      </c>
      <c r="B11" s="2" t="s">
        <v>166</v>
      </c>
      <c r="C11" s="2" t="s">
        <v>167</v>
      </c>
      <c r="D11" s="2" t="s">
        <v>168</v>
      </c>
      <c r="E11" s="50" t="s">
        <v>102</v>
      </c>
      <c r="F11" s="50" t="s">
        <v>184</v>
      </c>
      <c r="G11" s="2" t="s">
        <v>84</v>
      </c>
      <c r="I11" s="50" t="s">
        <v>185</v>
      </c>
      <c r="J11" s="8" t="s">
        <v>186</v>
      </c>
      <c r="K11" s="8" t="s">
        <v>103</v>
      </c>
    </row>
    <row r="12" spans="1:11" x14ac:dyDescent="0.2">
      <c r="A12" s="5" t="s">
        <v>87</v>
      </c>
      <c r="G12" s="5">
        <f t="shared" ref="G12:G15" si="0">SUM(B12:D12) + F12</f>
        <v>0</v>
      </c>
      <c r="J12" s="51">
        <f t="shared" ref="J12:J15" si="1">IF(B12 &gt; 0, IF(B12 &gt; 1, 1, ROUNDDOWN(B12, 0)), 0) + IF(C12 &gt; 0, IF(C12 &gt; 1, 1, ROUNDDOWN(C12, 0)), 0)  + IF(D12 &gt; 0, IF(D12 &gt; 1, 1, ROUNDDOWN(D12, 0)), 0) + I12</f>
        <v>0</v>
      </c>
      <c r="K12" s="52">
        <f t="shared" ref="K12:K15" si="2">J12 / (3 + E12)</f>
        <v>0</v>
      </c>
    </row>
    <row r="13" spans="1:11" x14ac:dyDescent="0.2">
      <c r="A13" s="5" t="s">
        <v>89</v>
      </c>
      <c r="G13" s="5">
        <f t="shared" si="0"/>
        <v>0</v>
      </c>
      <c r="J13" s="51">
        <f t="shared" si="1"/>
        <v>0</v>
      </c>
      <c r="K13" s="52">
        <f t="shared" si="2"/>
        <v>0</v>
      </c>
    </row>
    <row r="14" spans="1:11" x14ac:dyDescent="0.2">
      <c r="A14" s="5" t="s">
        <v>91</v>
      </c>
      <c r="G14" s="5">
        <f t="shared" si="0"/>
        <v>0</v>
      </c>
      <c r="J14" s="51">
        <f t="shared" si="1"/>
        <v>0</v>
      </c>
      <c r="K14" s="52">
        <f t="shared" si="2"/>
        <v>0</v>
      </c>
    </row>
    <row r="15" spans="1:11" x14ac:dyDescent="0.2">
      <c r="A15" s="5" t="s">
        <v>93</v>
      </c>
      <c r="G15" s="5">
        <f t="shared" si="0"/>
        <v>0</v>
      </c>
      <c r="J15" s="51">
        <f t="shared" si="1"/>
        <v>0</v>
      </c>
      <c r="K15" s="52">
        <f t="shared" si="2"/>
        <v>0</v>
      </c>
    </row>
  </sheetData>
  <mergeCells count="2">
    <mergeCell ref="A3:D3"/>
    <mergeCell ref="A10:D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K15"/>
  <sheetViews>
    <sheetView workbookViewId="0"/>
  </sheetViews>
  <sheetFormatPr defaultColWidth="12.5703125" defaultRowHeight="15.75" customHeight="1" x14ac:dyDescent="0.2"/>
  <cols>
    <col min="2" max="2" width="9" customWidth="1"/>
    <col min="3" max="3" width="7.85546875" customWidth="1"/>
    <col min="4" max="4" width="8.28515625" customWidth="1"/>
    <col min="5" max="5" width="8.5703125" customWidth="1"/>
    <col min="6" max="6" width="10.140625" customWidth="1"/>
    <col min="7" max="7" width="10.42578125" customWidth="1"/>
    <col min="9" max="9" width="9" customWidth="1"/>
    <col min="10" max="10" width="9.28515625" customWidth="1"/>
    <col min="11" max="11" width="7.5703125" customWidth="1"/>
  </cols>
  <sheetData>
    <row r="1" spans="1:11" ht="15.75" customHeight="1" x14ac:dyDescent="0.25">
      <c r="A1" s="11"/>
      <c r="B1" s="5" t="s">
        <v>111</v>
      </c>
      <c r="C1" s="1"/>
      <c r="D1" s="1"/>
      <c r="E1" s="1"/>
      <c r="F1" s="1"/>
      <c r="G1" s="1"/>
      <c r="H1" s="1"/>
    </row>
    <row r="2" spans="1:11" ht="15.75" customHeight="1" x14ac:dyDescent="0.25">
      <c r="A2" s="1"/>
      <c r="B2" s="1"/>
      <c r="C2" s="1"/>
      <c r="D2" s="1"/>
      <c r="E2" s="1"/>
      <c r="F2" s="1"/>
      <c r="G2" s="1"/>
      <c r="H2" s="1"/>
    </row>
    <row r="3" spans="1:11" ht="15.75" customHeight="1" x14ac:dyDescent="0.25">
      <c r="A3" s="58" t="s">
        <v>232</v>
      </c>
      <c r="B3" s="59"/>
      <c r="C3" s="59"/>
      <c r="D3" s="59"/>
      <c r="E3" s="1"/>
      <c r="F3" s="1"/>
      <c r="G3" s="1"/>
      <c r="H3" s="1"/>
    </row>
    <row r="4" spans="1:11" x14ac:dyDescent="0.2">
      <c r="A4" s="2" t="s">
        <v>79</v>
      </c>
      <c r="B4" s="2" t="s">
        <v>166</v>
      </c>
      <c r="C4" s="2" t="s">
        <v>167</v>
      </c>
      <c r="D4" s="2" t="s">
        <v>168</v>
      </c>
    </row>
    <row r="5" spans="1:11" x14ac:dyDescent="0.2">
      <c r="A5" s="5" t="s">
        <v>87</v>
      </c>
    </row>
    <row r="6" spans="1:11" x14ac:dyDescent="0.2">
      <c r="A6" s="5" t="s">
        <v>89</v>
      </c>
    </row>
    <row r="7" spans="1:11" x14ac:dyDescent="0.2">
      <c r="A7" s="5" t="s">
        <v>91</v>
      </c>
    </row>
    <row r="8" spans="1:11" x14ac:dyDescent="0.2">
      <c r="A8" s="5" t="s">
        <v>93</v>
      </c>
      <c r="B8" s="55"/>
    </row>
    <row r="10" spans="1:11" ht="15.75" customHeight="1" x14ac:dyDescent="0.25">
      <c r="A10" s="58" t="s">
        <v>183</v>
      </c>
      <c r="B10" s="59"/>
      <c r="C10" s="59"/>
      <c r="D10" s="59"/>
    </row>
    <row r="11" spans="1:11" x14ac:dyDescent="0.2">
      <c r="A11" s="2" t="s">
        <v>79</v>
      </c>
      <c r="B11" s="2" t="s">
        <v>166</v>
      </c>
      <c r="C11" s="2" t="s">
        <v>167</v>
      </c>
      <c r="D11" s="2" t="s">
        <v>168</v>
      </c>
      <c r="E11" s="50" t="s">
        <v>102</v>
      </c>
      <c r="F11" s="50" t="s">
        <v>184</v>
      </c>
      <c r="G11" s="2" t="s">
        <v>84</v>
      </c>
      <c r="I11" s="50" t="s">
        <v>185</v>
      </c>
      <c r="J11" s="8" t="s">
        <v>186</v>
      </c>
      <c r="K11" s="8" t="s">
        <v>103</v>
      </c>
    </row>
    <row r="12" spans="1:11" x14ac:dyDescent="0.2">
      <c r="A12" s="5" t="s">
        <v>87</v>
      </c>
      <c r="G12" s="5">
        <f t="shared" ref="G12:G15" si="0">SUM(B12:D12) + F12</f>
        <v>0</v>
      </c>
      <c r="J12" s="51">
        <f t="shared" ref="J12:J15" si="1">IF(B12 &gt; 0, IF(B12 &gt; 1, 1, ROUNDDOWN(B12, 0)), 0) + IF(C12 &gt; 0, IF(C12 &gt; 1, 1, ROUNDDOWN(C12, 0)), 0)  + IF(D12 &gt; 0, IF(D12 &gt; 1, 1, ROUNDDOWN(D12, 0)), 0) + I12</f>
        <v>0</v>
      </c>
      <c r="K12" s="52">
        <f t="shared" ref="K12:K15" si="2">J12 / (3 + E12)</f>
        <v>0</v>
      </c>
    </row>
    <row r="13" spans="1:11" x14ac:dyDescent="0.2">
      <c r="A13" s="5" t="s">
        <v>89</v>
      </c>
      <c r="G13" s="5">
        <f t="shared" si="0"/>
        <v>0</v>
      </c>
      <c r="J13" s="51">
        <f t="shared" si="1"/>
        <v>0</v>
      </c>
      <c r="K13" s="52">
        <f t="shared" si="2"/>
        <v>0</v>
      </c>
    </row>
    <row r="14" spans="1:11" x14ac:dyDescent="0.2">
      <c r="A14" s="5" t="s">
        <v>91</v>
      </c>
      <c r="G14" s="5">
        <f t="shared" si="0"/>
        <v>0</v>
      </c>
      <c r="J14" s="51">
        <f t="shared" si="1"/>
        <v>0</v>
      </c>
      <c r="K14" s="52">
        <f t="shared" si="2"/>
        <v>0</v>
      </c>
    </row>
    <row r="15" spans="1:11" x14ac:dyDescent="0.2">
      <c r="A15" s="5" t="s">
        <v>93</v>
      </c>
      <c r="G15" s="5">
        <f t="shared" si="0"/>
        <v>0</v>
      </c>
      <c r="J15" s="51">
        <f t="shared" si="1"/>
        <v>0</v>
      </c>
      <c r="K15" s="52">
        <f t="shared" si="2"/>
        <v>0</v>
      </c>
    </row>
  </sheetData>
  <mergeCells count="2">
    <mergeCell ref="A3:D3"/>
    <mergeCell ref="A10:D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M15"/>
  <sheetViews>
    <sheetView workbookViewId="0"/>
  </sheetViews>
  <sheetFormatPr defaultColWidth="12.5703125" defaultRowHeight="15.75" customHeight="1" x14ac:dyDescent="0.2"/>
  <cols>
    <col min="2" max="2" width="8.140625" customWidth="1"/>
    <col min="3" max="3" width="8" customWidth="1"/>
    <col min="4" max="4" width="8.42578125" customWidth="1"/>
    <col min="5" max="5" width="8.5703125" customWidth="1"/>
    <col min="6" max="6" width="10.140625" customWidth="1"/>
    <col min="7" max="7" width="10.42578125" customWidth="1"/>
    <col min="8" max="8" width="9.28515625" customWidth="1"/>
    <col min="9" max="9" width="9" customWidth="1"/>
    <col min="10" max="10" width="9.28515625" customWidth="1"/>
    <col min="11" max="12" width="6.5703125" customWidth="1"/>
    <col min="13" max="14" width="3.7109375" customWidth="1"/>
  </cols>
  <sheetData>
    <row r="1" spans="1:13" ht="15.75" customHeight="1" x14ac:dyDescent="0.25">
      <c r="A1" s="11"/>
      <c r="B1" s="5" t="s">
        <v>111</v>
      </c>
      <c r="C1" s="1"/>
      <c r="D1" s="1"/>
      <c r="E1" s="1"/>
      <c r="F1" s="1"/>
      <c r="G1" s="1"/>
      <c r="H1" s="1"/>
    </row>
    <row r="2" spans="1:13" ht="15.75" customHeight="1" x14ac:dyDescent="0.25">
      <c r="A2" s="1"/>
      <c r="B2" s="1"/>
      <c r="C2" s="1"/>
      <c r="D2" s="1"/>
      <c r="E2" s="1"/>
      <c r="F2" s="1"/>
      <c r="G2" s="1"/>
      <c r="H2" s="1"/>
      <c r="J2" s="5" t="s">
        <v>233</v>
      </c>
      <c r="L2" s="5" t="s">
        <v>234</v>
      </c>
    </row>
    <row r="3" spans="1:13" ht="15.75" customHeight="1" x14ac:dyDescent="0.25">
      <c r="A3" s="58" t="s">
        <v>235</v>
      </c>
      <c r="B3" s="59"/>
      <c r="C3" s="59"/>
      <c r="D3" s="59"/>
      <c r="E3" s="1"/>
      <c r="F3" s="1"/>
      <c r="G3" s="1"/>
      <c r="H3" s="1"/>
      <c r="J3" s="56" t="s">
        <v>236</v>
      </c>
      <c r="K3" s="57" t="s">
        <v>237</v>
      </c>
      <c r="L3" s="56" t="s">
        <v>238</v>
      </c>
      <c r="M3" s="5" t="s">
        <v>239</v>
      </c>
    </row>
    <row r="4" spans="1:13" x14ac:dyDescent="0.2">
      <c r="A4" s="2" t="s">
        <v>79</v>
      </c>
      <c r="B4" s="2" t="s">
        <v>166</v>
      </c>
      <c r="C4" s="2" t="s">
        <v>167</v>
      </c>
      <c r="D4" s="2" t="s">
        <v>168</v>
      </c>
    </row>
    <row r="5" spans="1:13" x14ac:dyDescent="0.2">
      <c r="A5" s="5" t="s">
        <v>87</v>
      </c>
      <c r="D5" s="5"/>
      <c r="J5" s="5" t="s">
        <v>234</v>
      </c>
      <c r="L5" s="5" t="s">
        <v>240</v>
      </c>
    </row>
    <row r="6" spans="1:13" x14ac:dyDescent="0.2">
      <c r="A6" s="5" t="s">
        <v>89</v>
      </c>
      <c r="D6" s="5"/>
      <c r="J6" s="56" t="s">
        <v>241</v>
      </c>
      <c r="K6" s="57" t="s">
        <v>237</v>
      </c>
      <c r="L6" s="56" t="s">
        <v>242</v>
      </c>
      <c r="M6" s="5" t="s">
        <v>239</v>
      </c>
    </row>
    <row r="7" spans="1:13" x14ac:dyDescent="0.2">
      <c r="A7" s="5" t="s">
        <v>91</v>
      </c>
      <c r="B7" s="5"/>
    </row>
    <row r="8" spans="1:13" x14ac:dyDescent="0.2">
      <c r="A8" s="5" t="s">
        <v>93</v>
      </c>
      <c r="D8" s="5"/>
    </row>
    <row r="10" spans="1:13" ht="15.75" customHeight="1" x14ac:dyDescent="0.25">
      <c r="A10" s="58" t="s">
        <v>183</v>
      </c>
      <c r="B10" s="59"/>
      <c r="C10" s="59"/>
      <c r="D10" s="59"/>
    </row>
    <row r="11" spans="1:13" x14ac:dyDescent="0.2">
      <c r="A11" s="2" t="s">
        <v>79</v>
      </c>
      <c r="B11" s="2" t="s">
        <v>166</v>
      </c>
      <c r="C11" s="2" t="s">
        <v>167</v>
      </c>
      <c r="D11" s="2" t="s">
        <v>168</v>
      </c>
      <c r="E11" s="50" t="s">
        <v>102</v>
      </c>
      <c r="F11" s="50" t="s">
        <v>184</v>
      </c>
      <c r="G11" s="2" t="s">
        <v>84</v>
      </c>
      <c r="I11" s="50" t="s">
        <v>185</v>
      </c>
      <c r="J11" s="8" t="s">
        <v>186</v>
      </c>
      <c r="K11" s="8" t="s">
        <v>103</v>
      </c>
    </row>
    <row r="12" spans="1:13" x14ac:dyDescent="0.2">
      <c r="A12" s="5" t="s">
        <v>87</v>
      </c>
      <c r="G12" s="5">
        <f t="shared" ref="G12:G15" si="0">SUM(B12:D12) + F12</f>
        <v>0</v>
      </c>
      <c r="J12" s="51">
        <f t="shared" ref="J12:J15" si="1">IF(B12 &gt; 0, IF(B12 &gt; 1, 1, ROUNDDOWN(B12, 0)), 0) + IF(C12 &gt; 0, IF(C12 &gt; 1, 1, ROUNDDOWN(C12, 0)), 0)  + IF(D12 &gt; 0, IF(D12 &gt; 1, 1, ROUNDDOWN(D12, 0)), 0) + I12</f>
        <v>0</v>
      </c>
      <c r="K12" s="52">
        <f t="shared" ref="K12:K15" si="2">J12 / (3 + E12)</f>
        <v>0</v>
      </c>
    </row>
    <row r="13" spans="1:13" x14ac:dyDescent="0.2">
      <c r="A13" s="5" t="s">
        <v>89</v>
      </c>
      <c r="G13" s="5">
        <f t="shared" si="0"/>
        <v>0</v>
      </c>
      <c r="J13" s="51">
        <f t="shared" si="1"/>
        <v>0</v>
      </c>
      <c r="K13" s="52">
        <f t="shared" si="2"/>
        <v>0</v>
      </c>
    </row>
    <row r="14" spans="1:13" x14ac:dyDescent="0.2">
      <c r="A14" s="5" t="s">
        <v>91</v>
      </c>
      <c r="G14" s="5">
        <f t="shared" si="0"/>
        <v>0</v>
      </c>
      <c r="J14" s="51">
        <f t="shared" si="1"/>
        <v>0</v>
      </c>
      <c r="K14" s="52">
        <f t="shared" si="2"/>
        <v>0</v>
      </c>
    </row>
    <row r="15" spans="1:13" x14ac:dyDescent="0.2">
      <c r="A15" s="5" t="s">
        <v>93</v>
      </c>
      <c r="G15" s="5">
        <f t="shared" si="0"/>
        <v>0</v>
      </c>
      <c r="J15" s="51">
        <f t="shared" si="1"/>
        <v>0</v>
      </c>
      <c r="K15" s="52">
        <f t="shared" si="2"/>
        <v>0</v>
      </c>
    </row>
  </sheetData>
  <mergeCells count="2">
    <mergeCell ref="A3:D3"/>
    <mergeCell ref="A10:D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M15"/>
  <sheetViews>
    <sheetView workbookViewId="0"/>
  </sheetViews>
  <sheetFormatPr defaultColWidth="12.5703125" defaultRowHeight="15.75" customHeight="1" x14ac:dyDescent="0.2"/>
  <cols>
    <col min="2" max="2" width="9.42578125" customWidth="1"/>
    <col min="3" max="3" width="8.28515625" customWidth="1"/>
    <col min="4" max="4" width="7.5703125" customWidth="1"/>
    <col min="5" max="5" width="8.5703125" customWidth="1"/>
    <col min="6" max="6" width="10.140625" customWidth="1"/>
    <col min="7" max="7" width="10.42578125" customWidth="1"/>
    <col min="8" max="10" width="9.28515625" customWidth="1"/>
    <col min="11" max="11" width="6.5703125" customWidth="1"/>
    <col min="12" max="12" width="8" customWidth="1"/>
    <col min="13" max="14" width="3.7109375" customWidth="1"/>
  </cols>
  <sheetData>
    <row r="1" spans="1:13" ht="15.75" customHeight="1" x14ac:dyDescent="0.25">
      <c r="A1" s="11"/>
      <c r="B1" s="5" t="s">
        <v>111</v>
      </c>
      <c r="C1" s="1"/>
      <c r="D1" s="1"/>
      <c r="E1" s="1"/>
      <c r="F1" s="1"/>
      <c r="G1" s="1"/>
      <c r="H1" s="1"/>
    </row>
    <row r="2" spans="1:13" ht="15.75" customHeight="1" x14ac:dyDescent="0.25">
      <c r="A2" s="1"/>
      <c r="B2" s="1"/>
      <c r="C2" s="1"/>
      <c r="D2" s="1"/>
      <c r="E2" s="1"/>
      <c r="F2" s="1"/>
      <c r="G2" s="1"/>
      <c r="H2" s="1"/>
    </row>
    <row r="3" spans="1:13" ht="15.75" customHeight="1" x14ac:dyDescent="0.25">
      <c r="A3" s="58" t="s">
        <v>243</v>
      </c>
      <c r="B3" s="59"/>
      <c r="C3" s="59"/>
      <c r="D3" s="59"/>
      <c r="E3" s="1"/>
      <c r="F3" s="1"/>
      <c r="G3" s="1"/>
      <c r="H3" s="1"/>
      <c r="J3" s="5" t="s">
        <v>233</v>
      </c>
      <c r="L3" s="5" t="s">
        <v>234</v>
      </c>
    </row>
    <row r="4" spans="1:13" x14ac:dyDescent="0.2">
      <c r="A4" s="2" t="s">
        <v>79</v>
      </c>
      <c r="B4" s="2" t="s">
        <v>166</v>
      </c>
      <c r="C4" s="2" t="s">
        <v>167</v>
      </c>
      <c r="D4" s="2" t="s">
        <v>168</v>
      </c>
      <c r="J4" s="56" t="s">
        <v>244</v>
      </c>
      <c r="K4" s="57" t="s">
        <v>237</v>
      </c>
      <c r="L4" s="56" t="s">
        <v>245</v>
      </c>
      <c r="M4" s="5" t="s">
        <v>239</v>
      </c>
    </row>
    <row r="5" spans="1:13" x14ac:dyDescent="0.2">
      <c r="A5" s="5" t="s">
        <v>87</v>
      </c>
    </row>
    <row r="6" spans="1:13" x14ac:dyDescent="0.2">
      <c r="A6" s="5" t="s">
        <v>89</v>
      </c>
      <c r="D6" s="5"/>
      <c r="J6" s="5" t="s">
        <v>240</v>
      </c>
      <c r="L6" s="5" t="s">
        <v>246</v>
      </c>
    </row>
    <row r="7" spans="1:13" x14ac:dyDescent="0.2">
      <c r="A7" s="5" t="s">
        <v>91</v>
      </c>
      <c r="C7" s="5"/>
      <c r="J7" s="56" t="s">
        <v>247</v>
      </c>
      <c r="K7" s="57" t="s">
        <v>237</v>
      </c>
      <c r="L7" s="56" t="s">
        <v>248</v>
      </c>
      <c r="M7" s="5" t="s">
        <v>239</v>
      </c>
    </row>
    <row r="8" spans="1:13" x14ac:dyDescent="0.2">
      <c r="A8" s="5" t="s">
        <v>93</v>
      </c>
      <c r="B8" s="5"/>
    </row>
    <row r="10" spans="1:13" ht="15.75" customHeight="1" x14ac:dyDescent="0.25">
      <c r="A10" s="58" t="s">
        <v>183</v>
      </c>
      <c r="B10" s="59"/>
      <c r="C10" s="59"/>
      <c r="D10" s="59"/>
    </row>
    <row r="11" spans="1:13" x14ac:dyDescent="0.2">
      <c r="A11" s="2" t="s">
        <v>79</v>
      </c>
      <c r="B11" s="2" t="s">
        <v>166</v>
      </c>
      <c r="C11" s="2" t="s">
        <v>167</v>
      </c>
      <c r="D11" s="2" t="s">
        <v>168</v>
      </c>
      <c r="E11" s="50" t="s">
        <v>102</v>
      </c>
      <c r="F11" s="50" t="s">
        <v>184</v>
      </c>
      <c r="G11" s="2" t="s">
        <v>84</v>
      </c>
      <c r="I11" s="50" t="s">
        <v>185</v>
      </c>
      <c r="J11" s="8" t="s">
        <v>186</v>
      </c>
      <c r="K11" s="8" t="s">
        <v>103</v>
      </c>
    </row>
    <row r="12" spans="1:13" x14ac:dyDescent="0.2">
      <c r="A12" s="5" t="s">
        <v>87</v>
      </c>
      <c r="G12" s="5">
        <f t="shared" ref="G12:G15" si="0">SUM(B12:D12) + F12</f>
        <v>0</v>
      </c>
      <c r="J12" s="51">
        <f t="shared" ref="J12:J15" si="1">IF(B12 &gt; 0, IF(B12 &gt; 1, 1, ROUNDDOWN(B12, 0)), 0) + IF(C12 &gt; 0, IF(C12 &gt; 1, 1, ROUNDDOWN(C12, 0)), 0)  + IF(D12 &gt; 0, IF(D12 &gt; 1, 1, ROUNDDOWN(D12, 0)), 0) + I12</f>
        <v>0</v>
      </c>
      <c r="K12" s="52">
        <f t="shared" ref="K12:K15" si="2">J12 / (3 + E12)</f>
        <v>0</v>
      </c>
    </row>
    <row r="13" spans="1:13" x14ac:dyDescent="0.2">
      <c r="A13" s="5" t="s">
        <v>89</v>
      </c>
      <c r="G13" s="5">
        <f t="shared" si="0"/>
        <v>0</v>
      </c>
      <c r="J13" s="51">
        <f t="shared" si="1"/>
        <v>0</v>
      </c>
      <c r="K13" s="52">
        <f t="shared" si="2"/>
        <v>0</v>
      </c>
    </row>
    <row r="14" spans="1:13" x14ac:dyDescent="0.2">
      <c r="A14" s="5" t="s">
        <v>91</v>
      </c>
      <c r="G14" s="5">
        <f t="shared" si="0"/>
        <v>0</v>
      </c>
      <c r="J14" s="51">
        <f t="shared" si="1"/>
        <v>0</v>
      </c>
      <c r="K14" s="52">
        <f t="shared" si="2"/>
        <v>0</v>
      </c>
    </row>
    <row r="15" spans="1:13" x14ac:dyDescent="0.2">
      <c r="A15" s="5" t="s">
        <v>93</v>
      </c>
      <c r="G15" s="5">
        <f t="shared" si="0"/>
        <v>0</v>
      </c>
      <c r="J15" s="51">
        <f t="shared" si="1"/>
        <v>0</v>
      </c>
      <c r="K15" s="52">
        <f t="shared" si="2"/>
        <v>0</v>
      </c>
    </row>
  </sheetData>
  <mergeCells count="2">
    <mergeCell ref="A3:D3"/>
    <mergeCell ref="A10:D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M15"/>
  <sheetViews>
    <sheetView workbookViewId="0"/>
  </sheetViews>
  <sheetFormatPr defaultColWidth="12.5703125" defaultRowHeight="15.75" customHeight="1" x14ac:dyDescent="0.2"/>
  <cols>
    <col min="2" max="2" width="7.42578125" customWidth="1"/>
    <col min="3" max="3" width="7.5703125" customWidth="1"/>
    <col min="4" max="4" width="8.42578125" customWidth="1"/>
    <col min="5" max="5" width="8.5703125" customWidth="1"/>
    <col min="6" max="6" width="10.140625" customWidth="1"/>
    <col min="7" max="7" width="10.42578125" customWidth="1"/>
    <col min="8" max="8" width="9.28515625" customWidth="1"/>
    <col min="9" max="9" width="9" customWidth="1"/>
    <col min="10" max="10" width="9.28515625" customWidth="1"/>
    <col min="11" max="11" width="6.5703125" customWidth="1"/>
    <col min="12" max="12" width="8.140625" customWidth="1"/>
    <col min="13" max="13" width="3.7109375" customWidth="1"/>
    <col min="14" max="14" width="8.85546875" customWidth="1"/>
  </cols>
  <sheetData>
    <row r="1" spans="1:13" ht="15.75" customHeight="1" x14ac:dyDescent="0.25">
      <c r="A1" s="11"/>
      <c r="B1" s="5" t="s">
        <v>111</v>
      </c>
      <c r="C1" s="1"/>
      <c r="D1" s="1"/>
      <c r="E1" s="1"/>
      <c r="F1" s="1"/>
      <c r="G1" s="1"/>
      <c r="H1" s="1"/>
    </row>
    <row r="2" spans="1:13" ht="15.75" customHeight="1" x14ac:dyDescent="0.25">
      <c r="A2" s="1"/>
      <c r="B2" s="1"/>
      <c r="C2" s="1"/>
      <c r="D2" s="1"/>
      <c r="E2" s="1"/>
      <c r="F2" s="1"/>
      <c r="G2" s="1"/>
      <c r="H2" s="1"/>
    </row>
    <row r="3" spans="1:13" ht="15.75" customHeight="1" x14ac:dyDescent="0.25">
      <c r="A3" s="58" t="s">
        <v>249</v>
      </c>
      <c r="B3" s="59"/>
      <c r="C3" s="59"/>
      <c r="D3" s="59"/>
      <c r="E3" s="1"/>
      <c r="F3" s="1"/>
      <c r="G3" s="1"/>
      <c r="H3" s="1"/>
    </row>
    <row r="4" spans="1:13" x14ac:dyDescent="0.2">
      <c r="A4" s="2" t="s">
        <v>79</v>
      </c>
      <c r="B4" s="2" t="s">
        <v>166</v>
      </c>
      <c r="C4" s="2" t="s">
        <v>167</v>
      </c>
      <c r="D4" s="2" t="s">
        <v>168</v>
      </c>
      <c r="J4" s="5" t="s">
        <v>233</v>
      </c>
      <c r="L4" s="5" t="s">
        <v>234</v>
      </c>
    </row>
    <row r="5" spans="1:13" x14ac:dyDescent="0.2">
      <c r="A5" s="5" t="s">
        <v>87</v>
      </c>
      <c r="J5" s="56" t="s">
        <v>250</v>
      </c>
      <c r="K5" s="57" t="s">
        <v>237</v>
      </c>
      <c r="L5" s="56" t="s">
        <v>251</v>
      </c>
      <c r="M5" s="5" t="s">
        <v>239</v>
      </c>
    </row>
    <row r="6" spans="1:13" x14ac:dyDescent="0.2">
      <c r="A6" s="5" t="s">
        <v>89</v>
      </c>
      <c r="B6" s="5"/>
    </row>
    <row r="7" spans="1:13" x14ac:dyDescent="0.2">
      <c r="A7" s="5" t="s">
        <v>91</v>
      </c>
      <c r="J7" s="5" t="s">
        <v>240</v>
      </c>
      <c r="L7" s="5" t="s">
        <v>234</v>
      </c>
    </row>
    <row r="8" spans="1:13" x14ac:dyDescent="0.2">
      <c r="A8" s="5" t="s">
        <v>93</v>
      </c>
      <c r="B8" s="48"/>
      <c r="C8" s="48"/>
      <c r="D8" s="48"/>
      <c r="J8" s="56" t="s">
        <v>252</v>
      </c>
      <c r="K8" s="57" t="s">
        <v>237</v>
      </c>
      <c r="L8" s="56" t="s">
        <v>253</v>
      </c>
      <c r="M8" s="5" t="s">
        <v>239</v>
      </c>
    </row>
    <row r="10" spans="1:13" ht="15.75" customHeight="1" x14ac:dyDescent="0.25">
      <c r="A10" s="58" t="s">
        <v>183</v>
      </c>
      <c r="B10" s="59"/>
      <c r="C10" s="59"/>
      <c r="D10" s="59"/>
    </row>
    <row r="11" spans="1:13" x14ac:dyDescent="0.2">
      <c r="A11" s="2" t="s">
        <v>79</v>
      </c>
      <c r="B11" s="2" t="s">
        <v>166</v>
      </c>
      <c r="C11" s="2" t="s">
        <v>167</v>
      </c>
      <c r="D11" s="2" t="s">
        <v>168</v>
      </c>
      <c r="E11" s="50" t="s">
        <v>102</v>
      </c>
      <c r="F11" s="50" t="s">
        <v>184</v>
      </c>
      <c r="G11" s="2" t="s">
        <v>84</v>
      </c>
      <c r="I11" s="50" t="s">
        <v>185</v>
      </c>
      <c r="J11" s="8" t="s">
        <v>186</v>
      </c>
      <c r="K11" s="8" t="s">
        <v>103</v>
      </c>
    </row>
    <row r="12" spans="1:13" x14ac:dyDescent="0.2">
      <c r="A12" s="5" t="s">
        <v>87</v>
      </c>
      <c r="G12" s="5">
        <f t="shared" ref="G12:G15" si="0">SUM(B12:D12) + F12</f>
        <v>0</v>
      </c>
      <c r="J12" s="51">
        <f t="shared" ref="J12:J15" si="1">IF(B12 &gt; 0, IF(B12 &gt; 1, 1, ROUNDDOWN(B12, 0)), 0) + IF(C12 &gt; 0, IF(C12 &gt; 1, 1, ROUNDDOWN(C12, 0)), 0)  + IF(D12 &gt; 0, IF(D12 &gt; 1, 1, ROUNDDOWN(D12, 0)), 0) + I12</f>
        <v>0</v>
      </c>
      <c r="K12" s="52">
        <f t="shared" ref="K12:K15" si="2">J12 / (3 + E12)</f>
        <v>0</v>
      </c>
    </row>
    <row r="13" spans="1:13" x14ac:dyDescent="0.2">
      <c r="A13" s="5" t="s">
        <v>89</v>
      </c>
      <c r="G13" s="5">
        <f t="shared" si="0"/>
        <v>0</v>
      </c>
      <c r="J13" s="51">
        <f t="shared" si="1"/>
        <v>0</v>
      </c>
      <c r="K13" s="52">
        <f t="shared" si="2"/>
        <v>0</v>
      </c>
    </row>
    <row r="14" spans="1:13" x14ac:dyDescent="0.2">
      <c r="A14" s="5" t="s">
        <v>91</v>
      </c>
      <c r="G14" s="5">
        <f t="shared" si="0"/>
        <v>0</v>
      </c>
      <c r="J14" s="51">
        <f t="shared" si="1"/>
        <v>0</v>
      </c>
      <c r="K14" s="52">
        <f t="shared" si="2"/>
        <v>0</v>
      </c>
    </row>
    <row r="15" spans="1:13" x14ac:dyDescent="0.2">
      <c r="A15" s="5" t="s">
        <v>93</v>
      </c>
      <c r="G15" s="5">
        <f t="shared" si="0"/>
        <v>0</v>
      </c>
      <c r="J15" s="51">
        <f t="shared" si="1"/>
        <v>0</v>
      </c>
      <c r="K15" s="52">
        <f t="shared" si="2"/>
        <v>0</v>
      </c>
    </row>
  </sheetData>
  <mergeCells count="2">
    <mergeCell ref="A3:D3"/>
    <mergeCell ref="A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5"/>
  <sheetViews>
    <sheetView workbookViewId="0">
      <selection activeCell="B37" sqref="B37"/>
    </sheetView>
  </sheetViews>
  <sheetFormatPr defaultColWidth="12.5703125" defaultRowHeight="15.75" customHeight="1" x14ac:dyDescent="0.2"/>
  <cols>
    <col min="1" max="1" width="8.28515625" bestFit="1" customWidth="1"/>
    <col min="2" max="2" width="14.42578125" bestFit="1" customWidth="1"/>
    <col min="3" max="3" width="18.85546875" bestFit="1" customWidth="1"/>
    <col min="4" max="4" width="12.28515625" bestFit="1" customWidth="1"/>
    <col min="5" max="5" width="12.140625" bestFit="1" customWidth="1"/>
    <col min="6" max="6" width="11.7109375" bestFit="1" customWidth="1"/>
    <col min="7" max="7" width="7.85546875" customWidth="1"/>
    <col min="8" max="8" width="13.5703125" bestFit="1" customWidth="1"/>
    <col min="9" max="9" width="18.140625" bestFit="1" customWidth="1"/>
    <col min="10" max="10" width="9.5703125" bestFit="1" customWidth="1"/>
    <col min="11" max="11" width="16.7109375" bestFit="1" customWidth="1"/>
    <col min="12" max="12" width="9.140625" bestFit="1" customWidth="1"/>
    <col min="13" max="13" width="7.85546875" hidden="1" customWidth="1"/>
  </cols>
  <sheetData>
    <row r="1" spans="1:13" ht="15.75" customHeight="1" x14ac:dyDescent="0.25">
      <c r="A1" s="58" t="s">
        <v>74</v>
      </c>
      <c r="B1" s="59"/>
      <c r="C1" s="59"/>
      <c r="D1" s="59"/>
      <c r="E1" s="59"/>
      <c r="F1" s="59"/>
      <c r="H1" s="2" t="s">
        <v>75</v>
      </c>
      <c r="I1" s="2" t="s">
        <v>76</v>
      </c>
      <c r="K1" s="3" t="s">
        <v>77</v>
      </c>
      <c r="L1" s="4">
        <v>45176</v>
      </c>
      <c r="M1" s="5" t="s">
        <v>78</v>
      </c>
    </row>
    <row r="2" spans="1:13" x14ac:dyDescent="0.2">
      <c r="A2" s="2" t="s">
        <v>79</v>
      </c>
      <c r="B2" s="2" t="s">
        <v>80</v>
      </c>
      <c r="C2" s="2" t="s">
        <v>81</v>
      </c>
      <c r="D2" s="2" t="s">
        <v>82</v>
      </c>
      <c r="E2" s="2" t="s">
        <v>83</v>
      </c>
      <c r="F2" s="6" t="s">
        <v>84</v>
      </c>
      <c r="H2" s="5">
        <f ca="1">IF(YEAR(L1) &lt; YEAR(TODAY()),
   MIN(18, (52 - WEEKNUM(L1) + 1) + WEEKNUM(TODAY())),
   MIN(18, WEEKNUM(TODAY()) - WEEKNUM(L1) + IF(WEEKDAY(TODAY()) &gt;= 5, 1, 0))
)</f>
        <v>4</v>
      </c>
      <c r="I2" s="5">
        <f ca="1">IF(YEAR(TODAY()) &lt; L2, 0, IF((52 - WEEKNUM(L1) + 1) + WEEKNUM(TODAY()) &lt;= 18, 0, IF(WEEKNUM(TODAY()) = WEEKNUM(L2), 1, WEEKNUM(TODAY()) - WEEKNUM(L2))))</f>
        <v>0</v>
      </c>
      <c r="K2" s="3" t="s">
        <v>85</v>
      </c>
      <c r="L2" s="4">
        <v>45304</v>
      </c>
      <c r="M2" s="5" t="s">
        <v>86</v>
      </c>
    </row>
    <row r="3" spans="1:13" x14ac:dyDescent="0.2">
      <c r="A3" s="5" t="s">
        <v>87</v>
      </c>
      <c r="B3" s="5">
        <f t="shared" ref="B3:B6" ca="1" si="0">SUMIF(INDIRECT("Week1A"), A3, INDIRECT("Week1G"))
+ SUMIF(INDIRECT("Week2A"), A3, INDIRECT("Week2G"))
+ SUMIF(INDIRECT("Week3A"), A3, INDIRECT("Week3G"))
+ SUMIF(INDIRECT("Week4A"), A3, INDIRECT("Week4G"))
+ SUMIF(INDIRECT("Week5A"), A3, INDIRECT("Week5G"))
+ SUMIF(INDIRECT("Week6A"), A3, INDIRECT("Week6G"))
+ SUMIF(INDIRECT("Week7A"), A3, INDIRECT("Week7G"))
+ SUMIF(INDIRECT("Week8A"), A3, INDIRECT("Week8G"))
+ SUMIF(INDIRECT("Week9A"), A3, INDIRECT("Week9G"))
+ SUMIF(INDIRECT("Week10A"), A3, INDIRECT("Week10G"))
+ SUMIF(INDIRECT("Week11A"), A3, INDIRECT("Week11G"))
+ SUMIF(INDIRECT("Week12A"), A3, INDIRECT("Week12G"))
+ SUMIF(INDIRECT("Week13A"), A3, INDIRECT("Week13G"))
+ SUMIF(INDIRECT("Week14A"), A3, INDIRECT("Week14G"))
+ SUMIF(INDIRECT("Week15A"), A3, INDIRECT("Week15G"))
+ SUMIF(INDIRECT("Week16A"), A3, INDIRECT("Week16G"))
+ SUMIF(INDIRECT("Week17A"), A3, INDIRECT("Week17G"))
+ SUMIF(INDIRECT("Week18A"), A3, INDIRECT("Week18G"))</f>
        <v>7</v>
      </c>
      <c r="C3" s="5">
        <f>SUMIF('Season OverUnder'!$A$5:$A$168,A3,'Season OverUnder'!$F$5:$F$168)</f>
        <v>0</v>
      </c>
      <c r="D3" s="5">
        <f>'Division Winners'!K5 + 'Division Winners'!W5</f>
        <v>0</v>
      </c>
      <c r="E3" s="5">
        <f>SUMIF(Wildcard!$A$12:$A$15,A3,Wildcard!$F$12:$F$15) + SUMIF(Divisional!$A$12:$A$15,A3,Divisional!$D$12:$D$15) + SUMIF('Conference Championship'!$A$12:$A$15,A3,'Conference Championship'!$D$12:$D$15)  + SUMIF('Super Bowl'!$A$12:$A$15,A3,'Super Bowl'!$C$12:$C$15)</f>
        <v>0</v>
      </c>
      <c r="F3" s="7">
        <f t="shared" ref="F3:F6" ca="1" si="1">SUM(B3:E3)</f>
        <v>7</v>
      </c>
      <c r="M3" s="5" t="s">
        <v>88</v>
      </c>
    </row>
    <row r="4" spans="1:13" x14ac:dyDescent="0.2">
      <c r="A4" s="5" t="s">
        <v>89</v>
      </c>
      <c r="B4" s="5">
        <f t="shared" ca="1" si="0"/>
        <v>3</v>
      </c>
      <c r="C4" s="5">
        <f>SUMIF('Season OverUnder'!$A$5:$A$168,A4,'Season OverUnder'!$F$5:$F$168)</f>
        <v>0</v>
      </c>
      <c r="D4" s="5">
        <f>'Division Winners'!K6 + 'Division Winners'!W6</f>
        <v>0</v>
      </c>
      <c r="E4" s="5">
        <f>SUMIF(Wildcard!$A$12:$A$15,A4,Wildcard!$F$12:$F$15) + SUMIF(Divisional!$A$12:$A$15,A4,Divisional!$D$12:$D$15) + SUMIF('Conference Championship'!$A$12:$A$15,A4,'Conference Championship'!$D$12:$D$15)  + SUMIF('Super Bowl'!$A$12:$A$15,A4,'Super Bowl'!$C$12:$C$15)</f>
        <v>0</v>
      </c>
      <c r="F4" s="7">
        <f t="shared" ca="1" si="1"/>
        <v>3</v>
      </c>
      <c r="M4" s="5" t="s">
        <v>90</v>
      </c>
    </row>
    <row r="5" spans="1:13" x14ac:dyDescent="0.2">
      <c r="A5" s="5" t="s">
        <v>91</v>
      </c>
      <c r="B5" s="5">
        <f t="shared" ca="1" si="0"/>
        <v>4</v>
      </c>
      <c r="C5" s="5">
        <f>SUMIF('Season OverUnder'!$A$5:$A$168,A5,'Season OverUnder'!$F$5:$F$168)</f>
        <v>0</v>
      </c>
      <c r="D5" s="5">
        <f>'Division Winners'!K7 + 'Division Winners'!W7</f>
        <v>0</v>
      </c>
      <c r="E5" s="5">
        <f>SUMIF(Wildcard!$A$12:$A$15,A5,Wildcard!$F$12:$F$15) + SUMIF(Divisional!$A$12:$A$15,A5,Divisional!$D$12:$D$15) + SUMIF('Conference Championship'!$A$12:$A$15,A5,'Conference Championship'!$D$12:$D$15)  + SUMIF('Super Bowl'!$A$12:$A$15,A5,'Super Bowl'!$C$12:$C$15)</f>
        <v>0</v>
      </c>
      <c r="F5" s="7">
        <f t="shared" ca="1" si="1"/>
        <v>4</v>
      </c>
      <c r="M5" s="5" t="s">
        <v>92</v>
      </c>
    </row>
    <row r="6" spans="1:13" x14ac:dyDescent="0.2">
      <c r="A6" s="5" t="s">
        <v>93</v>
      </c>
      <c r="B6" s="5">
        <f t="shared" ca="1" si="0"/>
        <v>4</v>
      </c>
      <c r="C6" s="5">
        <f>SUMIF('Season OverUnder'!$A$5:$A$168,A6,'Season OverUnder'!$F$5:$F$168)</f>
        <v>0</v>
      </c>
      <c r="D6" s="5">
        <f>'Division Winners'!K8 + 'Division Winners'!W8</f>
        <v>0</v>
      </c>
      <c r="E6" s="5">
        <f>SUMIF(Wildcard!$A$12:$A$15,A6,Wildcard!$F$12:$F$15) + SUMIF(Divisional!$A$12:$A$15,A6,Divisional!$D$12:$D$15) + SUMIF('Conference Championship'!$A$12:$A$15,A6,'Conference Championship'!$D$12:$D$15)  + SUMIF('Super Bowl'!$A$12:$A$15,A6,'Super Bowl'!$C$12:$C$15)</f>
        <v>0</v>
      </c>
      <c r="F6" s="7">
        <f t="shared" ca="1" si="1"/>
        <v>4</v>
      </c>
      <c r="M6" s="5" t="s">
        <v>94</v>
      </c>
    </row>
    <row r="7" spans="1:13" x14ac:dyDescent="0.2">
      <c r="L7" s="5"/>
      <c r="M7" s="5" t="s">
        <v>95</v>
      </c>
    </row>
    <row r="8" spans="1:13" ht="15.75" customHeight="1" x14ac:dyDescent="0.25">
      <c r="A8" s="58" t="s">
        <v>96</v>
      </c>
      <c r="B8" s="59"/>
      <c r="C8" s="59"/>
      <c r="I8" s="58" t="s">
        <v>97</v>
      </c>
      <c r="J8" s="59"/>
      <c r="K8" s="59"/>
      <c r="L8" s="5"/>
      <c r="M8" s="5" t="s">
        <v>98</v>
      </c>
    </row>
    <row r="9" spans="1:13" x14ac:dyDescent="0.2">
      <c r="A9" s="2" t="s">
        <v>79</v>
      </c>
      <c r="B9" s="8" t="s">
        <v>99</v>
      </c>
      <c r="C9" s="8" t="s">
        <v>100</v>
      </c>
      <c r="D9" s="8" t="s">
        <v>101</v>
      </c>
      <c r="I9" s="2" t="s">
        <v>79</v>
      </c>
      <c r="J9" s="8" t="s">
        <v>102</v>
      </c>
      <c r="K9" s="8" t="s">
        <v>103</v>
      </c>
      <c r="L9" s="5"/>
      <c r="M9" s="5" t="s">
        <v>104</v>
      </c>
    </row>
    <row r="10" spans="1:13" x14ac:dyDescent="0.2">
      <c r="A10" s="5" t="s">
        <v>87</v>
      </c>
      <c r="B10" s="9">
        <f ca="1">('Week 1'!J12 + 'Week 2'!J12 + 'Week 3'!J12 + 'Week 4'!J12 + 'Week 5'!J12 + 'Week 6'!J12 + 'Week 7'!J12 + 'Week 8'!J12 + 'Week 9'!J12 + 'Week 10'!J12 + 'Week 11'!J12 + 'Week 12'!J12 + 'Week 13'!J12 + 'Week 14'!J12 + 'Week 15'!J12 + 'Week 16'!J12 + 'Week 17'!J12 + 'Week 18'!J12) / (('Week 1'!E12 + 'Week 2'!E12 + 'Week 3'!E12 + 'Week 4'!E12 + 'Week 5'!E12 + 'Week 6'!E12 + 'Week 7'!E12 + 'Week 8'!E12 + 'Week 9'!E12 + 'Week 10'!E12 + 'Week 11'!E12 + 'Week 12'!E12 + 'Week 13'!E12 + 'Week 14'!E12 + 'Week 15'!E12 + 'Week 16'!E12 + 'Week 17'!E12 + 'Week 18'!E12) + ($H$2 * 3))</f>
        <v>0.47058823529411764</v>
      </c>
      <c r="C10" s="9">
        <f ca="1">IF($I$2 = 0, 0, IF($I$2 = 1, Wildcard!H12 / 4, IF($I$2 = 2, ROUND(((Divisional!F12 + Wildcard!H12) / 6), 3), IF($I$2 &gt;= 3, ROUND(((Divisional!F12 + Wildcard!H12 + 'Conference Championship'!F12) / 8), 3), "CHECK"))))</f>
        <v>0</v>
      </c>
      <c r="D10" s="9">
        <f>'Super Bowl'!F12</f>
        <v>0</v>
      </c>
      <c r="E10" s="10"/>
      <c r="I10" s="5" t="s">
        <v>87</v>
      </c>
      <c r="J10" s="5">
        <f>('Week 1'!E12 + 'Week 2'!E12 + 'Week 3'!E12 + 'Week 4'!E12 + 'Week 5'!E12 + 'Week 6'!E12 + 'Week 7'!E12 + 'Week 8'!E12 + 'Week 9'!E12 + 'Week 10'!E12 + 'Week 11'!E12 + 'Week 12'!E12 + 'Week 13'!E12 + 'Week 14'!E12 + 'Week 15'!E12 + 'Week 16'!E12 + 'Week 17'!E12 + 'Week 18'!E12)</f>
        <v>5</v>
      </c>
      <c r="K10" s="9">
        <f>IF(J10 = 0, 0, ('Week 1'!I12 + 'Week 2'!I12 + 'Week 3'!I12 + 'Week 4'!I12 + 'Week 5'!I12 + 'Week 6'!I12 + 'Week 7'!I12 + 'Week 8'!I12 + 'Week 9'!I12 + 'Week 10'!I12 + 'Week 11'!I12 + 'Week 12'!I12 + 'Week 13'!I12 + 'Week 14'!I12 + 'Week 15'!I12 + 'Week 16'!I12 + 'Week 17'!I12 + 'Week 18'!I12) / J10)</f>
        <v>0.8</v>
      </c>
      <c r="L10" s="5"/>
      <c r="M10" s="5" t="s">
        <v>105</v>
      </c>
    </row>
    <row r="11" spans="1:13" x14ac:dyDescent="0.2">
      <c r="A11" s="5" t="s">
        <v>89</v>
      </c>
      <c r="B11" s="9">
        <f ca="1">('Week 1'!J13 + 'Week 2'!J13 + 'Week 3'!J13 + 'Week 4'!J13 + 'Week 5'!J13 + 'Week 6'!J13 + 'Week 7'!J13 + 'Week 8'!J13 + 'Week 9'!J13 + 'Week 10'!J13 + 'Week 11'!J13 + 'Week 12'!J13 + 'Week 13'!J13 + 'Week 14'!J13 + 'Week 15'!J13 + 'Week 16'!J13 + 'Week 17'!J13 + 'Week 18'!J13) / (('Week 1'!E13 + 'Week 2'!E13 + 'Week 3'!E13 + 'Week 4'!E13 + 'Week 5'!E13 + 'Week 6'!E13 + 'Week 7'!E13 + 'Week 8'!E13 + 'Week 9'!E13 + 'Week 10'!E13 + 'Week 11'!E13 + 'Week 12'!E13 + 'Week 13'!E13 + 'Week 14'!E13 + 'Week 15'!E13 + 'Week 16'!E13 + 'Week 17'!E13 + 'Week 18'!E13) + ($H$2 * 3))</f>
        <v>0.4375</v>
      </c>
      <c r="C11" s="9">
        <f ca="1">IF($I$2 = 0, 0, IF($I$2 = 1, Wildcard!H13 / 4, IF($I$2 = 2, ROUND(((Divisional!F13 + Wildcard!H13) / 6), 3), IF($I$2 &gt;= 3, ROUND(((Divisional!F13 + Wildcard!H13 + 'Conference Championship'!F13) / 8), 3), "CHECK"))))</f>
        <v>0</v>
      </c>
      <c r="D11" s="9">
        <f>'Super Bowl'!F13</f>
        <v>0</v>
      </c>
      <c r="I11" s="5" t="s">
        <v>89</v>
      </c>
      <c r="J11" s="5">
        <f>('Week 1'!E13 + 'Week 2'!E13 + 'Week 3'!E13 + 'Week 4'!E13 + 'Week 5'!E13 + 'Week 6'!E13 + 'Week 7'!E13 + 'Week 8'!E13 + 'Week 9'!E13 + 'Week 10'!E13 + 'Week 11'!E13 + 'Week 12'!E13 + 'Week 13'!E13 + 'Week 14'!E13 + 'Week 15'!E13 + 'Week 16'!E13 + 'Week 17'!E13 + 'Week 18'!E13)</f>
        <v>4</v>
      </c>
      <c r="K11" s="9">
        <f>IF(J11 = 0, 0, ('Week 1'!I13 + 'Week 2'!I13 + 'Week 3'!I13 + 'Week 4'!I13 + 'Week 5'!I13 + 'Week 6'!I13 + 'Week 7'!I13 + 'Week 8'!I13 + 'Week 9'!I13 + 'Week 10'!I13 + 'Week 11'!I13 + 'Week 12'!I13 + 'Week 13'!I13 + 'Week 14'!I13 + 'Week 15'!I13 + 'Week 16'!I13 + 'Week 17'!I13 + 'Week 18'!I13) / J11)</f>
        <v>0.25</v>
      </c>
      <c r="L11" s="5"/>
      <c r="M11" s="5" t="s">
        <v>106</v>
      </c>
    </row>
    <row r="12" spans="1:13" x14ac:dyDescent="0.2">
      <c r="A12" s="5" t="s">
        <v>91</v>
      </c>
      <c r="B12" s="9">
        <f ca="1">('Week 1'!J14 + 'Week 2'!J14 + 'Week 3'!J14 + 'Week 4'!J14 + 'Week 5'!J14 + 'Week 6'!J14 + 'Week 7'!J14 + 'Week 8'!J14 + 'Week 9'!J14 + 'Week 10'!J14 + 'Week 11'!J14 + 'Week 12'!J14 + 'Week 13'!J14 + 'Week 14'!J14 + 'Week 15'!J14 + 'Week 16'!J14 + 'Week 17'!J14 + 'Week 18'!J14) / (('Week 1'!E14 + 'Week 2'!E14 + 'Week 3'!E14 + 'Week 4'!E14 + 'Week 5'!E14 + 'Week 6'!E14 + 'Week 7'!E14 + 'Week 8'!E14 + 'Week 9'!E14 + 'Week 10'!E14 + 'Week 11'!E14 + 'Week 12'!E14 + 'Week 13'!E14 + 'Week 14'!E14 + 'Week 15'!E14 + 'Week 16'!E14 + 'Week 17'!E14 + 'Week 18'!E14) + ($H$2 * 3))</f>
        <v>0.4</v>
      </c>
      <c r="C12" s="9">
        <f ca="1">IF($I$2 = 0, 0, IF($I$2 = 1, Wildcard!H14 / 4, IF($I$2 = 2, ROUND(((Divisional!F14 + Wildcard!H14) / 6), 3), IF($I$2 &gt;= 3, ROUND(((Divisional!F14 + Wildcard!H14 + 'Conference Championship'!F14) / 8), 3), "CHECK"))))</f>
        <v>0</v>
      </c>
      <c r="D12" s="9">
        <f>'Super Bowl'!F14</f>
        <v>0</v>
      </c>
      <c r="I12" s="5" t="s">
        <v>91</v>
      </c>
      <c r="J12" s="5">
        <f>('Week 1'!E14 + 'Week 2'!E14 + 'Week 3'!E14 + 'Week 4'!E14 + 'Week 5'!E14 + 'Week 6'!E14 + 'Week 7'!E14 + 'Week 8'!E14 + 'Week 9'!E14 + 'Week 10'!E14 + 'Week 11'!E14 + 'Week 12'!E14 + 'Week 13'!E14 + 'Week 14'!E14 + 'Week 15'!E14 + 'Week 16'!E14 + 'Week 17'!E14 + 'Week 18'!E14)</f>
        <v>3</v>
      </c>
      <c r="K12" s="9">
        <f>IF(J12 = 0, 0, ('Week 1'!I14 + 'Week 2'!I14 + 'Week 3'!I14 + 'Week 4'!I14 + 'Week 5'!I14 + 'Week 6'!I14 + 'Week 7'!I14 + 'Week 8'!I14 + 'Week 9'!I14 + 'Week 10'!I14 + 'Week 11'!I14 + 'Week 12'!I14 + 'Week 13'!I14 + 'Week 14'!I14 + 'Week 15'!I14 + 'Week 16'!I14 + 'Week 17'!I14 + 'Week 18'!I14) / J12)</f>
        <v>0.66666666666666663</v>
      </c>
      <c r="L12" s="5"/>
      <c r="M12" s="5" t="s">
        <v>107</v>
      </c>
    </row>
    <row r="13" spans="1:13" x14ac:dyDescent="0.2">
      <c r="A13" s="5" t="s">
        <v>93</v>
      </c>
      <c r="B13" s="9">
        <f ca="1">('Week 1'!J15 + 'Week 2'!J15 + 'Week 3'!J15 + 'Week 4'!J15 + 'Week 5'!J15 + 'Week 6'!J15 + 'Week 7'!J15 + 'Week 8'!J15 + 'Week 9'!J15 + 'Week 10'!J15 + 'Week 11'!J15 + 'Week 12'!J15 + 'Week 13'!J15 + 'Week 14'!J15 + 'Week 15'!J15 + 'Week 16'!J15 + 'Week 17'!J15 + 'Week 18'!J15) / (('Week 1'!E15 + 'Week 2'!E15 + 'Week 3'!E15 + 'Week 4'!E15 + 'Week 5'!E15 + 'Week 6'!E15 + 'Week 7'!E15 + 'Week 8'!E15 + 'Week 9'!E15 + 'Week 10'!E15 + 'Week 11'!E15 + 'Week 12'!E15 + 'Week 13'!E15 + 'Week 14'!E15 + 'Week 15'!E15 + 'Week 16'!E15 + 'Week 17'!E15 + 'Week 18'!E15) + ($H$2 * 3))</f>
        <v>0.58823529411764708</v>
      </c>
      <c r="C13" s="9">
        <f ca="1">IF($I$2 = 0, 0, IF($I$2 = 1, Wildcard!H15 / 4, IF($I$2 = 2, ROUND(((Divisional!F15 + Wildcard!H15) / 6), 3), IF($I$2 &gt;= 3, ROUND(((Divisional!F15 + Wildcard!H15 + 'Conference Championship'!F15) / 8), 3), "CHECK"))))</f>
        <v>0</v>
      </c>
      <c r="D13" s="9">
        <f>'Super Bowl'!F15</f>
        <v>0</v>
      </c>
      <c r="I13" s="5" t="s">
        <v>93</v>
      </c>
      <c r="J13" s="5">
        <f>('Week 1'!E15 + 'Week 2'!E15 + 'Week 3'!E15 + 'Week 4'!E15 + 'Week 5'!E15 + 'Week 6'!E15 + 'Week 7'!E15 + 'Week 8'!E15 + 'Week 9'!E15 + 'Week 10'!E15 + 'Week 11'!E15 + 'Week 12'!E15 + 'Week 13'!E15 + 'Week 14'!E15 + 'Week 15'!E15 + 'Week 16'!E15 + 'Week 17'!E15 + 'Week 18'!E15)</f>
        <v>5</v>
      </c>
      <c r="K13" s="9">
        <f>IF(J13 = 0, 0, ('Week 1'!I15 + 'Week 2'!I15 + 'Week 3'!I15 + 'Week 4'!I15 + 'Week 5'!I15 + 'Week 6'!I15 + 'Week 7'!I15 + 'Week 8'!I15 + 'Week 9'!I15 + 'Week 10'!I15 + 'Week 11'!I15 + 'Week 12'!I15 + 'Week 13'!I15 + 'Week 14'!I15 + 'Week 15'!I15 + 'Week 16'!I15 + 'Week 17'!I15 + 'Week 18'!I15) / J13)</f>
        <v>0.2</v>
      </c>
      <c r="L13" s="5"/>
      <c r="M13" s="5" t="s">
        <v>108</v>
      </c>
    </row>
    <row r="14" spans="1:13" x14ac:dyDescent="0.2">
      <c r="M14" s="5" t="s">
        <v>109</v>
      </c>
    </row>
    <row r="15" spans="1:13" x14ac:dyDescent="0.2">
      <c r="M15" s="5" t="s">
        <v>110</v>
      </c>
    </row>
  </sheetData>
  <mergeCells count="3">
    <mergeCell ref="A1:F1"/>
    <mergeCell ref="A8:C8"/>
    <mergeCell ref="I8:K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K15"/>
  <sheetViews>
    <sheetView workbookViewId="0"/>
  </sheetViews>
  <sheetFormatPr defaultColWidth="12.5703125" defaultRowHeight="15.75" customHeight="1" x14ac:dyDescent="0.2"/>
  <cols>
    <col min="2" max="3" width="7.5703125" customWidth="1"/>
    <col min="4" max="4" width="9" customWidth="1"/>
    <col min="5" max="5" width="8.5703125" customWidth="1"/>
    <col min="6" max="6" width="10.140625" customWidth="1"/>
    <col min="7" max="7" width="10.42578125" customWidth="1"/>
    <col min="9" max="9" width="9" customWidth="1"/>
    <col min="10" max="10" width="9.28515625" customWidth="1"/>
    <col min="11" max="11" width="6.5703125" customWidth="1"/>
  </cols>
  <sheetData>
    <row r="1" spans="1:11" ht="15.75" customHeight="1" x14ac:dyDescent="0.25">
      <c r="A1" s="11"/>
      <c r="B1" s="5" t="s">
        <v>111</v>
      </c>
      <c r="C1" s="1"/>
      <c r="D1" s="1"/>
      <c r="E1" s="1"/>
      <c r="F1" s="1"/>
      <c r="G1" s="1"/>
      <c r="H1" s="1"/>
    </row>
    <row r="2" spans="1:11" ht="15.75" customHeight="1" x14ac:dyDescent="0.25">
      <c r="A2" s="1"/>
      <c r="B2" s="1"/>
      <c r="C2" s="1"/>
      <c r="D2" s="1"/>
      <c r="E2" s="1"/>
      <c r="F2" s="1"/>
      <c r="G2" s="1"/>
      <c r="H2" s="1"/>
    </row>
    <row r="3" spans="1:11" ht="15.75" customHeight="1" x14ac:dyDescent="0.25">
      <c r="A3" s="58" t="s">
        <v>254</v>
      </c>
      <c r="B3" s="59"/>
      <c r="C3" s="59"/>
      <c r="D3" s="59"/>
      <c r="E3" s="1"/>
      <c r="F3" s="1"/>
      <c r="G3" s="1"/>
      <c r="H3" s="1"/>
    </row>
    <row r="4" spans="1:11" x14ac:dyDescent="0.2">
      <c r="A4" s="2" t="s">
        <v>79</v>
      </c>
      <c r="B4" s="2" t="s">
        <v>166</v>
      </c>
      <c r="C4" s="2" t="s">
        <v>167</v>
      </c>
      <c r="D4" s="2" t="s">
        <v>168</v>
      </c>
    </row>
    <row r="5" spans="1:11" x14ac:dyDescent="0.2">
      <c r="A5" s="5" t="s">
        <v>87</v>
      </c>
    </row>
    <row r="6" spans="1:11" x14ac:dyDescent="0.2">
      <c r="A6" s="5" t="s">
        <v>89</v>
      </c>
      <c r="B6" s="5"/>
    </row>
    <row r="7" spans="1:11" x14ac:dyDescent="0.2">
      <c r="A7" s="5" t="s">
        <v>91</v>
      </c>
    </row>
    <row r="8" spans="1:11" x14ac:dyDescent="0.2">
      <c r="A8" s="5" t="s">
        <v>93</v>
      </c>
      <c r="B8" s="5"/>
    </row>
    <row r="10" spans="1:11" ht="15.75" customHeight="1" x14ac:dyDescent="0.25">
      <c r="A10" s="58" t="s">
        <v>183</v>
      </c>
      <c r="B10" s="59"/>
      <c r="C10" s="59"/>
      <c r="D10" s="59"/>
    </row>
    <row r="11" spans="1:11" x14ac:dyDescent="0.2">
      <c r="A11" s="2" t="s">
        <v>79</v>
      </c>
      <c r="B11" s="2" t="s">
        <v>166</v>
      </c>
      <c r="C11" s="2" t="s">
        <v>167</v>
      </c>
      <c r="D11" s="2" t="s">
        <v>168</v>
      </c>
      <c r="E11" s="50" t="s">
        <v>102</v>
      </c>
      <c r="F11" s="50" t="s">
        <v>184</v>
      </c>
      <c r="G11" s="2" t="s">
        <v>84</v>
      </c>
      <c r="I11" s="50" t="s">
        <v>185</v>
      </c>
      <c r="J11" s="8" t="s">
        <v>186</v>
      </c>
      <c r="K11" s="8" t="s">
        <v>103</v>
      </c>
    </row>
    <row r="12" spans="1:11" x14ac:dyDescent="0.2">
      <c r="A12" s="5" t="s">
        <v>87</v>
      </c>
      <c r="G12" s="5">
        <f t="shared" ref="G12:G15" si="0">SUM(B12:D12) + F12</f>
        <v>0</v>
      </c>
      <c r="J12" s="51">
        <f t="shared" ref="J12:J15" si="1">IF(B12 &gt; 0, IF(B12 &gt; 1, 1, ROUNDDOWN(B12, 0)), 0) + IF(C12 &gt; 0, IF(C12 &gt; 1, 1, ROUNDDOWN(C12, 0)), 0)  + IF(D12 &gt; 0, IF(D12 &gt; 1, 1, ROUNDDOWN(D12, 0)), 0) + I12</f>
        <v>0</v>
      </c>
      <c r="K12" s="52">
        <f t="shared" ref="K12:K15" si="2">J12 / (3 + E12)</f>
        <v>0</v>
      </c>
    </row>
    <row r="13" spans="1:11" x14ac:dyDescent="0.2">
      <c r="A13" s="5" t="s">
        <v>89</v>
      </c>
      <c r="G13" s="5">
        <f t="shared" si="0"/>
        <v>0</v>
      </c>
      <c r="J13" s="51">
        <f t="shared" si="1"/>
        <v>0</v>
      </c>
      <c r="K13" s="52">
        <f t="shared" si="2"/>
        <v>0</v>
      </c>
    </row>
    <row r="14" spans="1:11" x14ac:dyDescent="0.2">
      <c r="A14" s="5" t="s">
        <v>91</v>
      </c>
      <c r="G14" s="5">
        <f t="shared" si="0"/>
        <v>0</v>
      </c>
      <c r="J14" s="51">
        <f t="shared" si="1"/>
        <v>0</v>
      </c>
      <c r="K14" s="52">
        <f t="shared" si="2"/>
        <v>0</v>
      </c>
    </row>
    <row r="15" spans="1:11" x14ac:dyDescent="0.2">
      <c r="A15" s="5" t="s">
        <v>93</v>
      </c>
      <c r="G15" s="5">
        <f t="shared" si="0"/>
        <v>0</v>
      </c>
      <c r="J15" s="51">
        <f t="shared" si="1"/>
        <v>0</v>
      </c>
      <c r="K15" s="52">
        <f t="shared" si="2"/>
        <v>0</v>
      </c>
    </row>
  </sheetData>
  <mergeCells count="2">
    <mergeCell ref="A3:D3"/>
    <mergeCell ref="A10:D1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K15"/>
  <sheetViews>
    <sheetView workbookViewId="0"/>
  </sheetViews>
  <sheetFormatPr defaultColWidth="12.5703125" defaultRowHeight="15.75" customHeight="1" x14ac:dyDescent="0.2"/>
  <cols>
    <col min="2" max="2" width="8" customWidth="1"/>
    <col min="3" max="3" width="7" customWidth="1"/>
    <col min="4" max="4" width="8.28515625" customWidth="1"/>
    <col min="5" max="5" width="8.5703125" customWidth="1"/>
    <col min="6" max="6" width="10.140625" customWidth="1"/>
    <col min="7" max="7" width="10.42578125" customWidth="1"/>
    <col min="9" max="9" width="9" customWidth="1"/>
    <col min="10" max="10" width="9.28515625" customWidth="1"/>
    <col min="11" max="11" width="7.5703125" customWidth="1"/>
  </cols>
  <sheetData>
    <row r="1" spans="1:11" ht="15.75" customHeight="1" x14ac:dyDescent="0.25">
      <c r="A1" s="11"/>
      <c r="B1" s="5" t="s">
        <v>111</v>
      </c>
      <c r="C1" s="1"/>
      <c r="D1" s="1"/>
      <c r="E1" s="1"/>
      <c r="F1" s="1"/>
      <c r="G1" s="1"/>
      <c r="H1" s="1"/>
    </row>
    <row r="2" spans="1:11" ht="15.75" customHeight="1" x14ac:dyDescent="0.25">
      <c r="A2" s="1"/>
      <c r="B2" s="1"/>
      <c r="C2" s="1"/>
      <c r="D2" s="1"/>
      <c r="E2" s="1"/>
      <c r="F2" s="1"/>
      <c r="G2" s="1"/>
      <c r="H2" s="1"/>
    </row>
    <row r="3" spans="1:11" ht="15.75" customHeight="1" x14ac:dyDescent="0.25">
      <c r="A3" s="58" t="s">
        <v>255</v>
      </c>
      <c r="B3" s="59"/>
      <c r="C3" s="59"/>
      <c r="D3" s="59"/>
      <c r="E3" s="1"/>
      <c r="F3" s="1"/>
      <c r="G3" s="1"/>
      <c r="H3" s="1"/>
    </row>
    <row r="4" spans="1:11" x14ac:dyDescent="0.2">
      <c r="A4" s="2" t="s">
        <v>79</v>
      </c>
      <c r="B4" s="2" t="s">
        <v>166</v>
      </c>
      <c r="C4" s="2" t="s">
        <v>167</v>
      </c>
      <c r="D4" s="2" t="s">
        <v>168</v>
      </c>
    </row>
    <row r="5" spans="1:11" x14ac:dyDescent="0.2">
      <c r="A5" s="5" t="s">
        <v>87</v>
      </c>
    </row>
    <row r="6" spans="1:11" x14ac:dyDescent="0.2">
      <c r="A6" s="5" t="s">
        <v>89</v>
      </c>
    </row>
    <row r="7" spans="1:11" x14ac:dyDescent="0.2">
      <c r="A7" s="5" t="s">
        <v>91</v>
      </c>
    </row>
    <row r="8" spans="1:11" x14ac:dyDescent="0.2">
      <c r="A8" s="5" t="s">
        <v>93</v>
      </c>
      <c r="B8" s="5"/>
    </row>
    <row r="10" spans="1:11" ht="15.75" customHeight="1" x14ac:dyDescent="0.25">
      <c r="A10" s="58" t="s">
        <v>183</v>
      </c>
      <c r="B10" s="59"/>
      <c r="C10" s="59"/>
      <c r="D10" s="59"/>
    </row>
    <row r="11" spans="1:11" x14ac:dyDescent="0.2">
      <c r="A11" s="2" t="s">
        <v>79</v>
      </c>
      <c r="B11" s="2" t="s">
        <v>166</v>
      </c>
      <c r="C11" s="2" t="s">
        <v>167</v>
      </c>
      <c r="D11" s="2" t="s">
        <v>168</v>
      </c>
      <c r="E11" s="50" t="s">
        <v>102</v>
      </c>
      <c r="F11" s="50" t="s">
        <v>184</v>
      </c>
      <c r="G11" s="2" t="s">
        <v>84</v>
      </c>
      <c r="I11" s="50" t="s">
        <v>185</v>
      </c>
      <c r="J11" s="8" t="s">
        <v>186</v>
      </c>
      <c r="K11" s="8" t="s">
        <v>103</v>
      </c>
    </row>
    <row r="12" spans="1:11" x14ac:dyDescent="0.2">
      <c r="A12" s="5" t="s">
        <v>87</v>
      </c>
      <c r="G12" s="5">
        <f t="shared" ref="G12:G15" si="0">SUM(B12:D12) + F12</f>
        <v>0</v>
      </c>
      <c r="J12" s="51">
        <f t="shared" ref="J12:J15" si="1">IF(B12 &gt; 0, IF(B12 &gt; 1, 1, ROUNDDOWN(B12, 0)), 0) + IF(C12 &gt; 0, IF(C12 &gt; 1, 1, ROUNDDOWN(C12, 0)), 0)  + IF(D12 &gt; 0, IF(D12 &gt; 1, 1, ROUNDDOWN(D12, 0)), 0) + I12</f>
        <v>0</v>
      </c>
      <c r="K12" s="52">
        <f t="shared" ref="K12:K15" si="2">J12 / (3 + E12)</f>
        <v>0</v>
      </c>
    </row>
    <row r="13" spans="1:11" x14ac:dyDescent="0.2">
      <c r="A13" s="5" t="s">
        <v>89</v>
      </c>
      <c r="G13" s="5">
        <f t="shared" si="0"/>
        <v>0</v>
      </c>
      <c r="J13" s="51">
        <f t="shared" si="1"/>
        <v>0</v>
      </c>
      <c r="K13" s="52">
        <f t="shared" si="2"/>
        <v>0</v>
      </c>
    </row>
    <row r="14" spans="1:11" x14ac:dyDescent="0.2">
      <c r="A14" s="5" t="s">
        <v>91</v>
      </c>
      <c r="G14" s="5">
        <f t="shared" si="0"/>
        <v>0</v>
      </c>
      <c r="J14" s="51">
        <f t="shared" si="1"/>
        <v>0</v>
      </c>
      <c r="K14" s="52">
        <f t="shared" si="2"/>
        <v>0</v>
      </c>
    </row>
    <row r="15" spans="1:11" x14ac:dyDescent="0.2">
      <c r="A15" s="5" t="s">
        <v>93</v>
      </c>
      <c r="G15" s="5">
        <f t="shared" si="0"/>
        <v>0</v>
      </c>
      <c r="J15" s="51">
        <f t="shared" si="1"/>
        <v>0</v>
      </c>
      <c r="K15" s="52">
        <f t="shared" si="2"/>
        <v>0</v>
      </c>
    </row>
  </sheetData>
  <mergeCells count="2">
    <mergeCell ref="A3:D3"/>
    <mergeCell ref="A10:D1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K15"/>
  <sheetViews>
    <sheetView workbookViewId="0">
      <selection activeCell="I12" sqref="I12"/>
    </sheetView>
  </sheetViews>
  <sheetFormatPr defaultColWidth="12.5703125" defaultRowHeight="15.75" customHeight="1" x14ac:dyDescent="0.2"/>
  <cols>
    <col min="1" max="1" width="8.28515625" bestFit="1" customWidth="1"/>
    <col min="2" max="2" width="13.42578125" bestFit="1" customWidth="1"/>
    <col min="3" max="3" width="8" customWidth="1"/>
    <col min="4" max="4" width="8" bestFit="1" customWidth="1"/>
    <col min="5" max="5" width="9.5703125" bestFit="1" customWidth="1"/>
    <col min="6" max="6" width="11.28515625" bestFit="1" customWidth="1"/>
    <col min="7" max="7" width="11.7109375" bestFit="1" customWidth="1"/>
    <col min="9" max="9" width="10.140625" bestFit="1" customWidth="1"/>
    <col min="10" max="10" width="10.5703125" bestFit="1" customWidth="1"/>
    <col min="11" max="11" width="6.5703125" bestFit="1" customWidth="1"/>
  </cols>
  <sheetData>
    <row r="1" spans="1:11" ht="15.75" customHeight="1" x14ac:dyDescent="0.25">
      <c r="A1" s="11"/>
      <c r="B1" s="5" t="s">
        <v>111</v>
      </c>
      <c r="C1" s="1"/>
      <c r="D1" s="1"/>
      <c r="E1" s="1"/>
      <c r="F1" s="1"/>
      <c r="G1" s="1"/>
      <c r="H1" s="1"/>
    </row>
    <row r="2" spans="1:11" ht="15.75" customHeight="1" x14ac:dyDescent="0.25">
      <c r="A2" s="1"/>
      <c r="B2" s="1"/>
      <c r="C2" s="1"/>
      <c r="D2" s="1"/>
      <c r="E2" s="1"/>
      <c r="F2" s="1"/>
      <c r="G2" s="1"/>
      <c r="H2" s="1"/>
    </row>
    <row r="3" spans="1:11" ht="15.75" customHeight="1" x14ac:dyDescent="0.25">
      <c r="A3" s="58" t="s">
        <v>256</v>
      </c>
      <c r="B3" s="59"/>
      <c r="C3" s="59"/>
      <c r="D3" s="59"/>
      <c r="E3" s="1"/>
      <c r="F3" s="1"/>
      <c r="G3" s="1"/>
      <c r="H3" s="1"/>
    </row>
    <row r="4" spans="1:11" x14ac:dyDescent="0.2">
      <c r="A4" s="2" t="s">
        <v>79</v>
      </c>
      <c r="B4" s="2" t="s">
        <v>166</v>
      </c>
      <c r="C4" s="2" t="s">
        <v>167</v>
      </c>
      <c r="D4" s="2" t="s">
        <v>168</v>
      </c>
    </row>
    <row r="5" spans="1:11" x14ac:dyDescent="0.2">
      <c r="A5" s="5" t="s">
        <v>87</v>
      </c>
    </row>
    <row r="6" spans="1:11" x14ac:dyDescent="0.2">
      <c r="A6" s="5" t="s">
        <v>89</v>
      </c>
    </row>
    <row r="7" spans="1:11" x14ac:dyDescent="0.2">
      <c r="A7" s="5" t="s">
        <v>91</v>
      </c>
    </row>
    <row r="8" spans="1:11" x14ac:dyDescent="0.2">
      <c r="A8" s="5" t="s">
        <v>93</v>
      </c>
      <c r="D8" s="5"/>
    </row>
    <row r="10" spans="1:11" ht="15.75" customHeight="1" x14ac:dyDescent="0.25">
      <c r="A10" s="58" t="s">
        <v>183</v>
      </c>
      <c r="B10" s="59"/>
      <c r="C10" s="59"/>
      <c r="D10" s="59"/>
    </row>
    <row r="11" spans="1:11" x14ac:dyDescent="0.2">
      <c r="A11" s="2" t="s">
        <v>79</v>
      </c>
      <c r="B11" s="2" t="s">
        <v>166</v>
      </c>
      <c r="C11" s="2" t="s">
        <v>167</v>
      </c>
      <c r="D11" s="2" t="s">
        <v>168</v>
      </c>
      <c r="E11" s="50" t="s">
        <v>102</v>
      </c>
      <c r="F11" s="50" t="s">
        <v>184</v>
      </c>
      <c r="G11" s="2" t="s">
        <v>84</v>
      </c>
      <c r="I11" s="50" t="s">
        <v>185</v>
      </c>
      <c r="J11" s="8" t="s">
        <v>186</v>
      </c>
      <c r="K11" s="8" t="s">
        <v>103</v>
      </c>
    </row>
    <row r="12" spans="1:11" x14ac:dyDescent="0.2">
      <c r="A12" s="5" t="s">
        <v>87</v>
      </c>
      <c r="G12" s="5">
        <f t="shared" ref="G12:G15" si="0">SUM(B12:D12) + F12</f>
        <v>0</v>
      </c>
      <c r="J12" s="51">
        <f t="shared" ref="J12:J15" si="1">IF(B12 &gt; 0, IF(B12 &gt; 1, 1, ROUNDDOWN(B12, 0)), 0) + IF(C12 &gt; 0, IF(C12 &gt; 1, 1, ROUNDDOWN(C12, 0)), 0)  + IF(D12 &gt; 0, IF(D12 &gt; 1, 1, ROUNDDOWN(D12, 0)), 0) + I12</f>
        <v>0</v>
      </c>
      <c r="K12" s="52">
        <f t="shared" ref="K12:K15" si="2">J12 / (3 + E12)</f>
        <v>0</v>
      </c>
    </row>
    <row r="13" spans="1:11" x14ac:dyDescent="0.2">
      <c r="A13" s="5" t="s">
        <v>89</v>
      </c>
      <c r="G13" s="5">
        <f t="shared" si="0"/>
        <v>0</v>
      </c>
      <c r="J13" s="51">
        <f t="shared" si="1"/>
        <v>0</v>
      </c>
      <c r="K13" s="52">
        <f t="shared" si="2"/>
        <v>0</v>
      </c>
    </row>
    <row r="14" spans="1:11" x14ac:dyDescent="0.2">
      <c r="A14" s="5" t="s">
        <v>91</v>
      </c>
      <c r="G14" s="5">
        <f t="shared" si="0"/>
        <v>0</v>
      </c>
      <c r="J14" s="51">
        <f t="shared" si="1"/>
        <v>0</v>
      </c>
      <c r="K14" s="52">
        <f t="shared" si="2"/>
        <v>0</v>
      </c>
    </row>
    <row r="15" spans="1:11" x14ac:dyDescent="0.2">
      <c r="A15" s="5" t="s">
        <v>93</v>
      </c>
      <c r="G15" s="5">
        <f t="shared" si="0"/>
        <v>0</v>
      </c>
      <c r="J15" s="51">
        <f t="shared" si="1"/>
        <v>0</v>
      </c>
      <c r="K15" s="52">
        <f t="shared" si="2"/>
        <v>0</v>
      </c>
    </row>
  </sheetData>
  <mergeCells count="2">
    <mergeCell ref="A3:D3"/>
    <mergeCell ref="A10:D1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15"/>
  <sheetViews>
    <sheetView workbookViewId="0">
      <selection activeCell="E3" sqref="E3"/>
    </sheetView>
  </sheetViews>
  <sheetFormatPr defaultColWidth="12.5703125" defaultRowHeight="15.75" customHeight="1" x14ac:dyDescent="0.2"/>
  <cols>
    <col min="1" max="1" width="10.28515625" customWidth="1"/>
    <col min="2" max="5" width="7.7109375" customWidth="1"/>
    <col min="6" max="6" width="11.7109375" bestFit="1" customWidth="1"/>
    <col min="7" max="7" width="9.28515625" customWidth="1"/>
    <col min="8" max="8" width="10.5703125" bestFit="1" customWidth="1"/>
    <col min="9" max="9" width="6.5703125" bestFit="1" customWidth="1"/>
  </cols>
  <sheetData>
    <row r="1" spans="1:9" ht="15.75" customHeight="1" x14ac:dyDescent="0.25">
      <c r="A1" s="5" t="s">
        <v>216</v>
      </c>
      <c r="C1" s="1"/>
      <c r="D1" s="1"/>
      <c r="E1" s="1"/>
      <c r="F1" s="1"/>
      <c r="G1" s="1"/>
    </row>
    <row r="2" spans="1:9" ht="15.75" customHeight="1" x14ac:dyDescent="0.25">
      <c r="A2" s="1"/>
      <c r="B2" s="1"/>
      <c r="C2" s="1"/>
    </row>
    <row r="3" spans="1:9" ht="15.75" customHeight="1" x14ac:dyDescent="0.25">
      <c r="A3" s="58" t="s">
        <v>217</v>
      </c>
      <c r="B3" s="59"/>
      <c r="C3" s="59"/>
    </row>
    <row r="4" spans="1:9" x14ac:dyDescent="0.2">
      <c r="A4" s="2" t="s">
        <v>79</v>
      </c>
      <c r="B4" s="2" t="s">
        <v>6</v>
      </c>
      <c r="C4" s="2" t="s">
        <v>13</v>
      </c>
      <c r="D4" s="2" t="s">
        <v>6</v>
      </c>
      <c r="E4" s="2" t="s">
        <v>13</v>
      </c>
    </row>
    <row r="5" spans="1:9" x14ac:dyDescent="0.2">
      <c r="A5" s="5" t="s">
        <v>87</v>
      </c>
      <c r="B5" s="5"/>
      <c r="C5" s="5"/>
      <c r="D5" s="5"/>
      <c r="E5" s="5"/>
    </row>
    <row r="6" spans="1:9" x14ac:dyDescent="0.2">
      <c r="A6" s="5" t="s">
        <v>89</v>
      </c>
    </row>
    <row r="7" spans="1:9" x14ac:dyDescent="0.2">
      <c r="A7" s="5" t="s">
        <v>91</v>
      </c>
    </row>
    <row r="8" spans="1:9" x14ac:dyDescent="0.2">
      <c r="A8" s="5" t="s">
        <v>93</v>
      </c>
      <c r="B8" s="5"/>
      <c r="C8" s="5"/>
      <c r="D8" s="5"/>
      <c r="E8" s="5"/>
    </row>
    <row r="10" spans="1:9" ht="15.75" customHeight="1" x14ac:dyDescent="0.25">
      <c r="A10" s="58" t="s">
        <v>183</v>
      </c>
      <c r="B10" s="59"/>
      <c r="C10" s="59"/>
    </row>
    <row r="11" spans="1:9" x14ac:dyDescent="0.2">
      <c r="A11" s="2" t="s">
        <v>79</v>
      </c>
      <c r="B11" s="2" t="s">
        <v>6</v>
      </c>
      <c r="C11" s="2" t="s">
        <v>13</v>
      </c>
      <c r="D11" s="2" t="s">
        <v>6</v>
      </c>
      <c r="E11" s="2" t="s">
        <v>13</v>
      </c>
      <c r="F11" s="2" t="s">
        <v>84</v>
      </c>
      <c r="H11" s="8" t="s">
        <v>186</v>
      </c>
      <c r="I11" s="8" t="s">
        <v>103</v>
      </c>
    </row>
    <row r="12" spans="1:9" ht="12.75" x14ac:dyDescent="0.2">
      <c r="A12" s="5" t="s">
        <v>87</v>
      </c>
      <c r="F12" s="5">
        <f t="shared" ref="F12:F15" si="0">SUM(A12:C12) + E12</f>
        <v>0</v>
      </c>
      <c r="H12" s="51">
        <f t="shared" ref="H12:H15" si="1">IF(B12&gt; 0, IF(B12 &gt; 1, 1, B12), 0) + IF(C12&gt; 0, IF(C12 &gt; 1, 1, C12), 0) + IF(D12&gt; 0, IF(D12 &gt; 1, 1, D12), 0) + IF(E12&gt; 0, IF(E12 &gt; 1, 1, E12), 0)</f>
        <v>0</v>
      </c>
      <c r="I12" s="52">
        <f t="shared" ref="I12:I15" si="2">H12 / 4</f>
        <v>0</v>
      </c>
    </row>
    <row r="13" spans="1:9" ht="12.75" x14ac:dyDescent="0.2">
      <c r="A13" s="5" t="s">
        <v>89</v>
      </c>
      <c r="F13" s="5">
        <f t="shared" si="0"/>
        <v>0</v>
      </c>
      <c r="H13" s="51">
        <f t="shared" si="1"/>
        <v>0</v>
      </c>
      <c r="I13" s="52">
        <f t="shared" si="2"/>
        <v>0</v>
      </c>
    </row>
    <row r="14" spans="1:9" ht="12.75" x14ac:dyDescent="0.2">
      <c r="A14" s="5" t="s">
        <v>91</v>
      </c>
      <c r="F14" s="5">
        <f t="shared" si="0"/>
        <v>0</v>
      </c>
      <c r="H14" s="51">
        <f t="shared" si="1"/>
        <v>0</v>
      </c>
      <c r="I14" s="52">
        <f t="shared" si="2"/>
        <v>0</v>
      </c>
    </row>
    <row r="15" spans="1:9" ht="12.75" x14ac:dyDescent="0.2">
      <c r="A15" s="5" t="s">
        <v>93</v>
      </c>
      <c r="F15" s="5">
        <f t="shared" si="0"/>
        <v>0</v>
      </c>
      <c r="H15" s="51">
        <f t="shared" si="1"/>
        <v>0</v>
      </c>
      <c r="I15" s="52">
        <f t="shared" si="2"/>
        <v>0</v>
      </c>
    </row>
  </sheetData>
  <mergeCells count="2">
    <mergeCell ref="A3:C3"/>
    <mergeCell ref="A10:C1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G15"/>
  <sheetViews>
    <sheetView workbookViewId="0">
      <selection activeCell="B13" sqref="B13"/>
    </sheetView>
  </sheetViews>
  <sheetFormatPr defaultColWidth="12.5703125" defaultRowHeight="15.75" customHeight="1" x14ac:dyDescent="0.2"/>
  <cols>
    <col min="1" max="1" width="8.5703125" customWidth="1"/>
    <col min="2" max="2" width="9.42578125" customWidth="1"/>
    <col min="3" max="3" width="8.42578125" customWidth="1"/>
    <col min="4" max="4" width="11.7109375" bestFit="1" customWidth="1"/>
    <col min="6" max="6" width="9.28515625" customWidth="1"/>
    <col min="7" max="7" width="7.5703125" customWidth="1"/>
  </cols>
  <sheetData>
    <row r="1" spans="1:7" ht="15.75" customHeight="1" x14ac:dyDescent="0.25">
      <c r="A1" s="5" t="s">
        <v>216</v>
      </c>
      <c r="C1" s="1"/>
      <c r="D1" s="1"/>
      <c r="E1" s="1"/>
    </row>
    <row r="2" spans="1:7" ht="15.75" customHeight="1" x14ac:dyDescent="0.25">
      <c r="A2" s="1"/>
      <c r="B2" s="1"/>
      <c r="C2" s="1"/>
      <c r="D2" s="1"/>
      <c r="E2" s="1"/>
    </row>
    <row r="3" spans="1:7" ht="15.75" customHeight="1" x14ac:dyDescent="0.25">
      <c r="A3" s="58" t="s">
        <v>257</v>
      </c>
      <c r="B3" s="59"/>
      <c r="C3" s="59"/>
      <c r="D3" s="1"/>
      <c r="E3" s="1"/>
    </row>
    <row r="4" spans="1:7" x14ac:dyDescent="0.2">
      <c r="A4" s="2" t="s">
        <v>79</v>
      </c>
      <c r="B4" s="2" t="s">
        <v>6</v>
      </c>
      <c r="C4" s="2" t="s">
        <v>13</v>
      </c>
    </row>
    <row r="5" spans="1:7" x14ac:dyDescent="0.2">
      <c r="A5" s="5" t="s">
        <v>87</v>
      </c>
    </row>
    <row r="6" spans="1:7" x14ac:dyDescent="0.2">
      <c r="A6" s="5" t="s">
        <v>89</v>
      </c>
    </row>
    <row r="7" spans="1:7" x14ac:dyDescent="0.2">
      <c r="A7" s="5" t="s">
        <v>91</v>
      </c>
    </row>
    <row r="8" spans="1:7" x14ac:dyDescent="0.2">
      <c r="A8" s="5" t="s">
        <v>93</v>
      </c>
    </row>
    <row r="10" spans="1:7" ht="15.75" customHeight="1" x14ac:dyDescent="0.25">
      <c r="A10" s="58" t="s">
        <v>183</v>
      </c>
      <c r="B10" s="59"/>
      <c r="C10" s="59"/>
    </row>
    <row r="11" spans="1:7" x14ac:dyDescent="0.2">
      <c r="A11" s="2" t="s">
        <v>79</v>
      </c>
      <c r="B11" s="2" t="s">
        <v>6</v>
      </c>
      <c r="C11" s="2" t="s">
        <v>13</v>
      </c>
      <c r="D11" s="2" t="s">
        <v>84</v>
      </c>
      <c r="F11" s="8" t="s">
        <v>186</v>
      </c>
      <c r="G11" s="8" t="s">
        <v>103</v>
      </c>
    </row>
    <row r="12" spans="1:7" x14ac:dyDescent="0.2">
      <c r="A12" s="5" t="s">
        <v>87</v>
      </c>
      <c r="D12">
        <f>C12+B12</f>
        <v>0</v>
      </c>
      <c r="F12" s="51">
        <f t="shared" ref="F12:F15" si="0">IF(B12&gt; 0, IF(B12 &gt; 1, 1, B12), 0) + IF(C12&gt; 0, IF(C12 &gt; 1, 1, C12), 0)</f>
        <v>0</v>
      </c>
      <c r="G12" s="52">
        <f t="shared" ref="G12:G15" si="1">F12 / 2</f>
        <v>0</v>
      </c>
    </row>
    <row r="13" spans="1:7" x14ac:dyDescent="0.2">
      <c r="A13" s="5" t="s">
        <v>89</v>
      </c>
      <c r="D13">
        <f>C13+B13</f>
        <v>0</v>
      </c>
      <c r="F13" s="51">
        <f t="shared" si="0"/>
        <v>0</v>
      </c>
      <c r="G13" s="52">
        <f t="shared" si="1"/>
        <v>0</v>
      </c>
    </row>
    <row r="14" spans="1:7" x14ac:dyDescent="0.2">
      <c r="A14" s="5" t="s">
        <v>91</v>
      </c>
      <c r="D14">
        <f>C14+B14</f>
        <v>0</v>
      </c>
      <c r="F14" s="51">
        <f t="shared" si="0"/>
        <v>0</v>
      </c>
      <c r="G14" s="52">
        <f t="shared" si="1"/>
        <v>0</v>
      </c>
    </row>
    <row r="15" spans="1:7" x14ac:dyDescent="0.2">
      <c r="A15" s="5" t="s">
        <v>93</v>
      </c>
      <c r="D15">
        <f>C15+B15</f>
        <v>0</v>
      </c>
      <c r="F15" s="51">
        <f t="shared" si="0"/>
        <v>0</v>
      </c>
      <c r="G15" s="52">
        <f t="shared" si="1"/>
        <v>0</v>
      </c>
    </row>
  </sheetData>
  <mergeCells count="2">
    <mergeCell ref="A3:C3"/>
    <mergeCell ref="A10:C1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G15"/>
  <sheetViews>
    <sheetView workbookViewId="0">
      <selection activeCell="D12" sqref="D12"/>
    </sheetView>
  </sheetViews>
  <sheetFormatPr defaultColWidth="12.5703125" defaultRowHeight="15.75" customHeight="1" x14ac:dyDescent="0.2"/>
  <cols>
    <col min="1" max="1" width="18.28515625" customWidth="1"/>
    <col min="2" max="2" width="10.140625" customWidth="1"/>
    <col min="3" max="3" width="9.7109375" customWidth="1"/>
    <col min="4" max="4" width="11.7109375" bestFit="1" customWidth="1"/>
    <col min="6" max="6" width="10.5703125" bestFit="1" customWidth="1"/>
    <col min="7" max="7" width="6.5703125" bestFit="1" customWidth="1"/>
    <col min="8" max="8" width="9.28515625" customWidth="1"/>
    <col min="9" max="9" width="6" customWidth="1"/>
  </cols>
  <sheetData>
    <row r="1" spans="1:7" ht="15.75" customHeight="1" x14ac:dyDescent="0.25">
      <c r="A1" s="5" t="s">
        <v>216</v>
      </c>
      <c r="C1" s="1"/>
      <c r="D1" s="1"/>
      <c r="E1" s="1"/>
    </row>
    <row r="2" spans="1:7" ht="15.75" customHeight="1" x14ac:dyDescent="0.25">
      <c r="A2" s="1"/>
      <c r="B2" s="1"/>
      <c r="C2" s="1"/>
      <c r="D2" s="1"/>
      <c r="E2" s="1"/>
    </row>
    <row r="3" spans="1:7" ht="15.75" customHeight="1" x14ac:dyDescent="0.25">
      <c r="A3" s="58" t="s">
        <v>258</v>
      </c>
      <c r="B3" s="59"/>
      <c r="C3" s="59"/>
      <c r="D3" s="1"/>
      <c r="E3" s="1"/>
    </row>
    <row r="4" spans="1:7" x14ac:dyDescent="0.2">
      <c r="A4" s="2" t="s">
        <v>79</v>
      </c>
      <c r="B4" s="2" t="s">
        <v>6</v>
      </c>
      <c r="C4" s="2" t="s">
        <v>13</v>
      </c>
    </row>
    <row r="5" spans="1:7" x14ac:dyDescent="0.2">
      <c r="A5" s="5" t="s">
        <v>87</v>
      </c>
    </row>
    <row r="6" spans="1:7" x14ac:dyDescent="0.2">
      <c r="A6" s="5" t="s">
        <v>89</v>
      </c>
    </row>
    <row r="7" spans="1:7" x14ac:dyDescent="0.2">
      <c r="A7" s="5" t="s">
        <v>91</v>
      </c>
    </row>
    <row r="8" spans="1:7" x14ac:dyDescent="0.2">
      <c r="A8" s="5" t="s">
        <v>93</v>
      </c>
    </row>
    <row r="10" spans="1:7" ht="15.75" customHeight="1" x14ac:dyDescent="0.25">
      <c r="A10" s="58" t="s">
        <v>183</v>
      </c>
      <c r="B10" s="59"/>
      <c r="C10" s="59"/>
    </row>
    <row r="11" spans="1:7" x14ac:dyDescent="0.2">
      <c r="A11" s="2" t="s">
        <v>79</v>
      </c>
      <c r="B11" s="2" t="s">
        <v>6</v>
      </c>
      <c r="C11" s="2" t="s">
        <v>13</v>
      </c>
      <c r="D11" s="2" t="s">
        <v>84</v>
      </c>
      <c r="F11" s="8" t="s">
        <v>186</v>
      </c>
      <c r="G11" s="8" t="s">
        <v>103</v>
      </c>
    </row>
    <row r="12" spans="1:7" x14ac:dyDescent="0.2">
      <c r="A12" s="5" t="s">
        <v>87</v>
      </c>
      <c r="D12">
        <f>C12+B12</f>
        <v>0</v>
      </c>
      <c r="F12" s="51">
        <f t="shared" ref="F12:F15" si="0">IF(B12&gt; 0, IF(B12 &gt; 1, 1, B12), 0) + IF(C12&gt; 0, IF(C12 &gt; 1, 1, C12), 0)</f>
        <v>0</v>
      </c>
      <c r="G12" s="52">
        <f t="shared" ref="G12:G15" si="1">F12 / 2</f>
        <v>0</v>
      </c>
    </row>
    <row r="13" spans="1:7" x14ac:dyDescent="0.2">
      <c r="A13" s="5" t="s">
        <v>89</v>
      </c>
      <c r="D13">
        <f t="shared" ref="D13:D15" si="2">C13+B13</f>
        <v>0</v>
      </c>
      <c r="F13" s="51">
        <f t="shared" si="0"/>
        <v>0</v>
      </c>
      <c r="G13" s="52">
        <f t="shared" si="1"/>
        <v>0</v>
      </c>
    </row>
    <row r="14" spans="1:7" x14ac:dyDescent="0.2">
      <c r="A14" s="5" t="s">
        <v>91</v>
      </c>
      <c r="D14">
        <f t="shared" si="2"/>
        <v>0</v>
      </c>
      <c r="F14" s="51">
        <f t="shared" si="0"/>
        <v>0</v>
      </c>
      <c r="G14" s="52">
        <f t="shared" si="1"/>
        <v>0</v>
      </c>
    </row>
    <row r="15" spans="1:7" x14ac:dyDescent="0.2">
      <c r="A15" s="5" t="s">
        <v>93</v>
      </c>
      <c r="D15">
        <f t="shared" si="2"/>
        <v>0</v>
      </c>
      <c r="F15" s="51">
        <f t="shared" si="0"/>
        <v>0</v>
      </c>
      <c r="G15" s="52">
        <f t="shared" si="1"/>
        <v>0</v>
      </c>
    </row>
  </sheetData>
  <mergeCells count="2">
    <mergeCell ref="A3:C3"/>
    <mergeCell ref="A10:C1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F15"/>
  <sheetViews>
    <sheetView workbookViewId="0">
      <selection activeCell="C12" sqref="C12"/>
    </sheetView>
  </sheetViews>
  <sheetFormatPr defaultColWidth="12.5703125" defaultRowHeight="15.75" customHeight="1" x14ac:dyDescent="0.2"/>
  <cols>
    <col min="1" max="1" width="8.28515625" bestFit="1" customWidth="1"/>
    <col min="2" max="2" width="14.42578125" bestFit="1" customWidth="1"/>
    <col min="3" max="3" width="11.7109375" bestFit="1" customWidth="1"/>
    <col min="5" max="5" width="10.5703125" bestFit="1" customWidth="1"/>
    <col min="6" max="6" width="6.5703125" bestFit="1" customWidth="1"/>
  </cols>
  <sheetData>
    <row r="1" spans="1:6" ht="15.75" customHeight="1" x14ac:dyDescent="0.25">
      <c r="A1" s="11"/>
      <c r="B1" s="5" t="s">
        <v>111</v>
      </c>
      <c r="C1" s="1"/>
      <c r="D1" s="1"/>
    </row>
    <row r="2" spans="1:6" ht="15.75" customHeight="1" x14ac:dyDescent="0.25">
      <c r="A2" s="1"/>
      <c r="B2" s="1"/>
      <c r="C2" s="1"/>
      <c r="D2" s="1"/>
    </row>
    <row r="3" spans="1:6" ht="15.75" customHeight="1" x14ac:dyDescent="0.25">
      <c r="A3" s="58" t="s">
        <v>259</v>
      </c>
      <c r="B3" s="59"/>
      <c r="C3" s="1"/>
      <c r="D3" s="1"/>
    </row>
    <row r="4" spans="1:6" x14ac:dyDescent="0.2">
      <c r="A4" s="2" t="s">
        <v>79</v>
      </c>
      <c r="B4" s="2" t="s">
        <v>260</v>
      </c>
    </row>
    <row r="5" spans="1:6" x14ac:dyDescent="0.2">
      <c r="A5" s="5" t="s">
        <v>87</v>
      </c>
      <c r="B5" s="5"/>
    </row>
    <row r="6" spans="1:6" x14ac:dyDescent="0.2">
      <c r="A6" s="5" t="s">
        <v>89</v>
      </c>
      <c r="B6" s="5"/>
    </row>
    <row r="7" spans="1:6" x14ac:dyDescent="0.2">
      <c r="A7" s="5" t="s">
        <v>91</v>
      </c>
    </row>
    <row r="8" spans="1:6" x14ac:dyDescent="0.2">
      <c r="A8" s="5" t="s">
        <v>93</v>
      </c>
    </row>
    <row r="10" spans="1:6" ht="15.75" customHeight="1" x14ac:dyDescent="0.25">
      <c r="A10" s="58" t="s">
        <v>183</v>
      </c>
      <c r="B10" s="59"/>
    </row>
    <row r="11" spans="1:6" x14ac:dyDescent="0.2">
      <c r="A11" s="2" t="s">
        <v>79</v>
      </c>
      <c r="B11" s="2" t="s">
        <v>260</v>
      </c>
      <c r="C11" s="2" t="s">
        <v>84</v>
      </c>
      <c r="E11" s="8" t="s">
        <v>186</v>
      </c>
      <c r="F11" s="8" t="s">
        <v>103</v>
      </c>
    </row>
    <row r="12" spans="1:6" x14ac:dyDescent="0.2">
      <c r="A12" s="5" t="s">
        <v>87</v>
      </c>
      <c r="C12" s="5">
        <f>B12</f>
        <v>0</v>
      </c>
      <c r="E12" s="51">
        <f t="shared" ref="E12:E15" si="0">IF(B12 &gt; 0, B12, 0)</f>
        <v>0</v>
      </c>
      <c r="F12" s="52">
        <f t="shared" ref="F12:F15" si="1">E12 / 1</f>
        <v>0</v>
      </c>
    </row>
    <row r="13" spans="1:6" ht="12.75" x14ac:dyDescent="0.2">
      <c r="A13" s="5" t="s">
        <v>89</v>
      </c>
      <c r="C13" s="5">
        <f t="shared" ref="C13:C15" si="2">B13</f>
        <v>0</v>
      </c>
      <c r="E13" s="51">
        <f t="shared" si="0"/>
        <v>0</v>
      </c>
      <c r="F13" s="52">
        <f t="shared" si="1"/>
        <v>0</v>
      </c>
    </row>
    <row r="14" spans="1:6" ht="12.75" x14ac:dyDescent="0.2">
      <c r="A14" s="5" t="s">
        <v>91</v>
      </c>
      <c r="C14" s="5">
        <f t="shared" si="2"/>
        <v>0</v>
      </c>
      <c r="E14" s="51">
        <f t="shared" si="0"/>
        <v>0</v>
      </c>
      <c r="F14" s="52">
        <f t="shared" si="1"/>
        <v>0</v>
      </c>
    </row>
    <row r="15" spans="1:6" ht="12.75" x14ac:dyDescent="0.2">
      <c r="A15" s="5" t="s">
        <v>93</v>
      </c>
      <c r="C15" s="5">
        <f t="shared" si="2"/>
        <v>0</v>
      </c>
      <c r="E15" s="51">
        <f t="shared" si="0"/>
        <v>0</v>
      </c>
      <c r="F15" s="52">
        <f t="shared" si="1"/>
        <v>0</v>
      </c>
    </row>
  </sheetData>
  <mergeCells count="2">
    <mergeCell ref="A3:B3"/>
    <mergeCell ref="A10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68"/>
  <sheetViews>
    <sheetView workbookViewId="0">
      <pane ySplit="4" topLeftCell="A5" activePane="bottomLeft" state="frozen"/>
      <selection pane="bottomLeft" activeCell="E5" sqref="E5"/>
    </sheetView>
  </sheetViews>
  <sheetFormatPr defaultColWidth="12.5703125" defaultRowHeight="15.75" customHeight="1" x14ac:dyDescent="0.2"/>
  <cols>
    <col min="1" max="1" width="8.28515625" bestFit="1" customWidth="1"/>
    <col min="2" max="2" width="13.42578125" bestFit="1" customWidth="1"/>
    <col min="3" max="3" width="11.28515625" bestFit="1" customWidth="1"/>
    <col min="4" max="4" width="12.42578125" bestFit="1" customWidth="1"/>
    <col min="5" max="5" width="5.42578125" customWidth="1"/>
    <col min="6" max="6" width="9.140625" bestFit="1" customWidth="1"/>
    <col min="9" max="9" width="1.5703125" bestFit="1" customWidth="1"/>
  </cols>
  <sheetData>
    <row r="1" spans="1:6" ht="15.75" customHeight="1" x14ac:dyDescent="0.25">
      <c r="A1" s="11"/>
      <c r="B1" s="5" t="s">
        <v>111</v>
      </c>
      <c r="C1" s="1"/>
      <c r="D1" s="1"/>
      <c r="E1" s="1"/>
      <c r="F1" s="1"/>
    </row>
    <row r="2" spans="1:6" ht="15.75" customHeight="1" x14ac:dyDescent="0.25">
      <c r="A2" s="1"/>
      <c r="B2" s="1"/>
      <c r="C2" s="1"/>
      <c r="D2" s="1"/>
      <c r="E2" s="1"/>
      <c r="F2" s="1"/>
    </row>
    <row r="3" spans="1:6" ht="15.75" customHeight="1" x14ac:dyDescent="0.25">
      <c r="A3" s="58" t="s">
        <v>112</v>
      </c>
      <c r="B3" s="59"/>
      <c r="C3" s="59"/>
      <c r="D3" s="59"/>
      <c r="E3" s="59"/>
      <c r="F3" s="59"/>
    </row>
    <row r="4" spans="1:6" x14ac:dyDescent="0.2">
      <c r="A4" s="2" t="s">
        <v>79</v>
      </c>
      <c r="B4" s="2" t="s">
        <v>113</v>
      </c>
      <c r="C4" s="2" t="s">
        <v>114</v>
      </c>
      <c r="D4" s="2" t="s">
        <v>115</v>
      </c>
      <c r="F4" s="2" t="s">
        <v>116</v>
      </c>
    </row>
    <row r="5" spans="1:6" x14ac:dyDescent="0.2">
      <c r="A5" s="12" t="s">
        <v>87</v>
      </c>
      <c r="B5" s="13" t="s">
        <v>117</v>
      </c>
      <c r="C5" s="13">
        <v>9.5</v>
      </c>
      <c r="D5" s="13" t="s">
        <v>118</v>
      </c>
      <c r="E5" s="13"/>
      <c r="F5" s="14">
        <v>0</v>
      </c>
    </row>
    <row r="6" spans="1:6" x14ac:dyDescent="0.2">
      <c r="A6" s="15" t="s">
        <v>89</v>
      </c>
      <c r="B6" s="5" t="str">
        <f t="shared" ref="B6:C6" si="0">B5</f>
        <v>Cowboys</v>
      </c>
      <c r="C6" s="5">
        <f t="shared" si="0"/>
        <v>9.5</v>
      </c>
      <c r="D6" s="5" t="s">
        <v>118</v>
      </c>
      <c r="E6" s="5"/>
      <c r="F6" s="16">
        <v>0</v>
      </c>
    </row>
    <row r="7" spans="1:6" x14ac:dyDescent="0.2">
      <c r="A7" s="15" t="s">
        <v>91</v>
      </c>
      <c r="B7" s="5" t="str">
        <f t="shared" ref="B7:C7" si="1">B6</f>
        <v>Cowboys</v>
      </c>
      <c r="C7" s="5">
        <f t="shared" si="1"/>
        <v>9.5</v>
      </c>
      <c r="D7" s="5" t="s">
        <v>119</v>
      </c>
      <c r="E7" s="5"/>
      <c r="F7" s="16">
        <v>0</v>
      </c>
    </row>
    <row r="8" spans="1:6" x14ac:dyDescent="0.2">
      <c r="A8" s="17" t="s">
        <v>93</v>
      </c>
      <c r="B8" s="5" t="str">
        <f t="shared" ref="B8:C8" si="2">B7</f>
        <v>Cowboys</v>
      </c>
      <c r="C8" s="5">
        <f t="shared" si="2"/>
        <v>9.5</v>
      </c>
      <c r="D8" s="5" t="s">
        <v>118</v>
      </c>
      <c r="E8" s="5"/>
      <c r="F8" s="16">
        <v>0</v>
      </c>
    </row>
    <row r="9" spans="1:6" x14ac:dyDescent="0.2">
      <c r="A9" s="15"/>
      <c r="E9" s="5"/>
      <c r="F9" s="16"/>
    </row>
    <row r="10" spans="1:6" x14ac:dyDescent="0.2">
      <c r="A10" s="15" t="s">
        <v>87</v>
      </c>
      <c r="B10" s="5" t="s">
        <v>120</v>
      </c>
      <c r="C10" s="5">
        <v>11.5</v>
      </c>
      <c r="D10" s="5" t="s">
        <v>119</v>
      </c>
      <c r="E10" s="5"/>
      <c r="F10" s="16">
        <v>0</v>
      </c>
    </row>
    <row r="11" spans="1:6" x14ac:dyDescent="0.2">
      <c r="A11" s="15" t="s">
        <v>89</v>
      </c>
      <c r="B11" s="5" t="str">
        <f t="shared" ref="B11:C11" si="3">B10</f>
        <v>Eagles</v>
      </c>
      <c r="C11" s="5">
        <f t="shared" si="3"/>
        <v>11.5</v>
      </c>
      <c r="D11" s="5" t="s">
        <v>119</v>
      </c>
      <c r="E11" s="5"/>
      <c r="F11" s="16">
        <v>0</v>
      </c>
    </row>
    <row r="12" spans="1:6" x14ac:dyDescent="0.2">
      <c r="A12" s="15" t="s">
        <v>91</v>
      </c>
      <c r="B12" s="5" t="str">
        <f t="shared" ref="B12:C12" si="4">B11</f>
        <v>Eagles</v>
      </c>
      <c r="C12" s="5">
        <f t="shared" si="4"/>
        <v>11.5</v>
      </c>
      <c r="D12" s="5" t="s">
        <v>118</v>
      </c>
      <c r="E12" s="5"/>
      <c r="F12" s="16">
        <v>0</v>
      </c>
    </row>
    <row r="13" spans="1:6" x14ac:dyDescent="0.2">
      <c r="A13" s="17" t="s">
        <v>93</v>
      </c>
      <c r="B13" s="5" t="str">
        <f t="shared" ref="B13:C13" si="5">B12</f>
        <v>Eagles</v>
      </c>
      <c r="C13" s="5">
        <f t="shared" si="5"/>
        <v>11.5</v>
      </c>
      <c r="D13" s="5" t="s">
        <v>118</v>
      </c>
      <c r="E13" s="5"/>
      <c r="F13" s="16">
        <v>0</v>
      </c>
    </row>
    <row r="14" spans="1:6" x14ac:dyDescent="0.2">
      <c r="A14" s="15"/>
      <c r="E14" s="5"/>
      <c r="F14" s="16"/>
    </row>
    <row r="15" spans="1:6" x14ac:dyDescent="0.2">
      <c r="A15" s="15" t="s">
        <v>87</v>
      </c>
      <c r="B15" s="5" t="s">
        <v>121</v>
      </c>
      <c r="C15" s="5">
        <v>6.5</v>
      </c>
      <c r="D15" s="5" t="s">
        <v>119</v>
      </c>
      <c r="E15" s="5"/>
      <c r="F15" s="16">
        <v>0</v>
      </c>
    </row>
    <row r="16" spans="1:6" x14ac:dyDescent="0.2">
      <c r="A16" s="15" t="s">
        <v>89</v>
      </c>
      <c r="B16" s="5" t="str">
        <f t="shared" ref="B16:C16" si="6">B15</f>
        <v>Commanders</v>
      </c>
      <c r="C16" s="5">
        <f t="shared" si="6"/>
        <v>6.5</v>
      </c>
      <c r="D16" s="5" t="s">
        <v>119</v>
      </c>
      <c r="E16" s="5"/>
      <c r="F16" s="16">
        <v>0</v>
      </c>
    </row>
    <row r="17" spans="1:6" x14ac:dyDescent="0.2">
      <c r="A17" s="15" t="s">
        <v>91</v>
      </c>
      <c r="B17" s="5" t="str">
        <f t="shared" ref="B17:C17" si="7">B16</f>
        <v>Commanders</v>
      </c>
      <c r="C17" s="5">
        <f t="shared" si="7"/>
        <v>6.5</v>
      </c>
      <c r="D17" s="5" t="s">
        <v>119</v>
      </c>
      <c r="E17" s="5"/>
      <c r="F17" s="16">
        <v>0</v>
      </c>
    </row>
    <row r="18" spans="1:6" x14ac:dyDescent="0.2">
      <c r="A18" s="17" t="s">
        <v>93</v>
      </c>
      <c r="B18" s="5" t="str">
        <f t="shared" ref="B18:C18" si="8">B17</f>
        <v>Commanders</v>
      </c>
      <c r="C18" s="5">
        <f t="shared" si="8"/>
        <v>6.5</v>
      </c>
      <c r="D18" s="5" t="s">
        <v>118</v>
      </c>
      <c r="E18" s="5"/>
      <c r="F18" s="16">
        <v>0</v>
      </c>
    </row>
    <row r="19" spans="1:6" x14ac:dyDescent="0.2">
      <c r="A19" s="15"/>
      <c r="E19" s="5"/>
      <c r="F19" s="16"/>
    </row>
    <row r="20" spans="1:6" x14ac:dyDescent="0.2">
      <c r="A20" s="15" t="s">
        <v>87</v>
      </c>
      <c r="B20" s="5" t="s">
        <v>122</v>
      </c>
      <c r="C20" s="5">
        <v>7.5</v>
      </c>
      <c r="D20" s="5" t="s">
        <v>119</v>
      </c>
      <c r="E20" s="5"/>
      <c r="F20" s="16">
        <v>0</v>
      </c>
    </row>
    <row r="21" spans="1:6" x14ac:dyDescent="0.2">
      <c r="A21" s="15" t="s">
        <v>89</v>
      </c>
      <c r="B21" s="5" t="str">
        <f t="shared" ref="B21:C21" si="9">B20</f>
        <v>Giants</v>
      </c>
      <c r="C21" s="5">
        <f t="shared" si="9"/>
        <v>7.5</v>
      </c>
      <c r="D21" s="5" t="s">
        <v>119</v>
      </c>
      <c r="E21" s="5"/>
      <c r="F21" s="16">
        <v>0</v>
      </c>
    </row>
    <row r="22" spans="1:6" x14ac:dyDescent="0.2">
      <c r="A22" s="15" t="s">
        <v>91</v>
      </c>
      <c r="B22" s="5" t="str">
        <f t="shared" ref="B22:C22" si="10">B21</f>
        <v>Giants</v>
      </c>
      <c r="C22" s="5">
        <f t="shared" si="10"/>
        <v>7.5</v>
      </c>
      <c r="D22" s="5" t="s">
        <v>118</v>
      </c>
      <c r="E22" s="5"/>
      <c r="F22" s="16">
        <v>0</v>
      </c>
    </row>
    <row r="23" spans="1:6" x14ac:dyDescent="0.2">
      <c r="A23" s="18" t="s">
        <v>93</v>
      </c>
      <c r="B23" s="19" t="str">
        <f t="shared" ref="B23:C23" si="11">B22</f>
        <v>Giants</v>
      </c>
      <c r="C23" s="19">
        <f t="shared" si="11"/>
        <v>7.5</v>
      </c>
      <c r="D23" s="19" t="s">
        <v>118</v>
      </c>
      <c r="E23" s="19"/>
      <c r="F23" s="20">
        <v>0</v>
      </c>
    </row>
    <row r="24" spans="1:6" x14ac:dyDescent="0.2">
      <c r="A24" s="5"/>
      <c r="E24" s="5"/>
      <c r="F24" s="5"/>
    </row>
    <row r="25" spans="1:6" x14ac:dyDescent="0.2">
      <c r="A25" s="12" t="s">
        <v>87</v>
      </c>
      <c r="B25" s="13" t="s">
        <v>123</v>
      </c>
      <c r="C25" s="13">
        <v>8.5</v>
      </c>
      <c r="D25" s="13" t="s">
        <v>119</v>
      </c>
      <c r="E25" s="13"/>
      <c r="F25" s="14">
        <v>0</v>
      </c>
    </row>
    <row r="26" spans="1:6" x14ac:dyDescent="0.2">
      <c r="A26" s="15" t="s">
        <v>89</v>
      </c>
      <c r="B26" s="5" t="str">
        <f t="shared" ref="B26:C26" si="12">B25</f>
        <v>Seahawks</v>
      </c>
      <c r="C26" s="5">
        <f t="shared" si="12"/>
        <v>8.5</v>
      </c>
      <c r="D26" s="5" t="s">
        <v>118</v>
      </c>
      <c r="E26" s="5"/>
      <c r="F26" s="16">
        <v>0</v>
      </c>
    </row>
    <row r="27" spans="1:6" x14ac:dyDescent="0.2">
      <c r="A27" s="15" t="s">
        <v>91</v>
      </c>
      <c r="B27" s="5" t="str">
        <f t="shared" ref="B27:C27" si="13">B26</f>
        <v>Seahawks</v>
      </c>
      <c r="C27" s="5">
        <f t="shared" si="13"/>
        <v>8.5</v>
      </c>
      <c r="D27" s="5" t="s">
        <v>118</v>
      </c>
      <c r="E27" s="5"/>
      <c r="F27" s="16">
        <v>0</v>
      </c>
    </row>
    <row r="28" spans="1:6" x14ac:dyDescent="0.2">
      <c r="A28" s="17" t="s">
        <v>93</v>
      </c>
      <c r="B28" s="5" t="str">
        <f t="shared" ref="B28:C28" si="14">B27</f>
        <v>Seahawks</v>
      </c>
      <c r="C28" s="5">
        <f t="shared" si="14"/>
        <v>8.5</v>
      </c>
      <c r="D28" s="5" t="s">
        <v>118</v>
      </c>
      <c r="F28" s="16">
        <v>0</v>
      </c>
    </row>
    <row r="29" spans="1:6" x14ac:dyDescent="0.2">
      <c r="A29" s="15"/>
      <c r="E29" s="5"/>
      <c r="F29" s="16"/>
    </row>
    <row r="30" spans="1:6" x14ac:dyDescent="0.2">
      <c r="A30" s="15" t="s">
        <v>87</v>
      </c>
      <c r="B30" s="5" t="s">
        <v>124</v>
      </c>
      <c r="C30" s="5">
        <v>10.5</v>
      </c>
      <c r="D30" s="5" t="s">
        <v>119</v>
      </c>
      <c r="E30" s="5"/>
      <c r="F30" s="16">
        <v>0</v>
      </c>
    </row>
    <row r="31" spans="1:6" x14ac:dyDescent="0.2">
      <c r="A31" s="15" t="s">
        <v>89</v>
      </c>
      <c r="B31" s="5" t="str">
        <f t="shared" ref="B31:C31" si="15">B30</f>
        <v>49ers</v>
      </c>
      <c r="C31" s="5">
        <f t="shared" si="15"/>
        <v>10.5</v>
      </c>
      <c r="D31" s="5" t="s">
        <v>119</v>
      </c>
      <c r="E31" s="5"/>
      <c r="F31" s="16">
        <v>0</v>
      </c>
    </row>
    <row r="32" spans="1:6" x14ac:dyDescent="0.2">
      <c r="A32" s="15" t="s">
        <v>91</v>
      </c>
      <c r="B32" s="5" t="str">
        <f t="shared" ref="B32:C32" si="16">B31</f>
        <v>49ers</v>
      </c>
      <c r="C32" s="5">
        <f t="shared" si="16"/>
        <v>10.5</v>
      </c>
      <c r="D32" s="5" t="s">
        <v>118</v>
      </c>
      <c r="E32" s="5"/>
      <c r="F32" s="16">
        <v>0</v>
      </c>
    </row>
    <row r="33" spans="1:6" x14ac:dyDescent="0.2">
      <c r="A33" s="17" t="s">
        <v>93</v>
      </c>
      <c r="B33" s="5" t="str">
        <f t="shared" ref="B33:C33" si="17">B32</f>
        <v>49ers</v>
      </c>
      <c r="C33" s="5">
        <f t="shared" si="17"/>
        <v>10.5</v>
      </c>
      <c r="D33" s="5" t="s">
        <v>119</v>
      </c>
      <c r="E33" s="5"/>
      <c r="F33" s="16">
        <v>0</v>
      </c>
    </row>
    <row r="34" spans="1:6" x14ac:dyDescent="0.2">
      <c r="A34" s="15"/>
      <c r="E34" s="5"/>
      <c r="F34" s="16"/>
    </row>
    <row r="35" spans="1:6" x14ac:dyDescent="0.2">
      <c r="A35" s="15" t="s">
        <v>87</v>
      </c>
      <c r="B35" s="5" t="s">
        <v>125</v>
      </c>
      <c r="C35" s="5">
        <v>6.5</v>
      </c>
      <c r="D35" s="5" t="s">
        <v>119</v>
      </c>
      <c r="E35" s="5"/>
      <c r="F35" s="16">
        <v>0</v>
      </c>
    </row>
    <row r="36" spans="1:6" x14ac:dyDescent="0.2">
      <c r="A36" s="15" t="s">
        <v>89</v>
      </c>
      <c r="B36" s="5" t="str">
        <f t="shared" ref="B36:C36" si="18">B35</f>
        <v>Rams</v>
      </c>
      <c r="C36" s="5">
        <f t="shared" si="18"/>
        <v>6.5</v>
      </c>
      <c r="D36" s="5" t="s">
        <v>119</v>
      </c>
      <c r="E36" s="5"/>
      <c r="F36" s="16">
        <v>0</v>
      </c>
    </row>
    <row r="37" spans="1:6" x14ac:dyDescent="0.2">
      <c r="A37" s="15" t="s">
        <v>91</v>
      </c>
      <c r="B37" s="5" t="str">
        <f t="shared" ref="B37:C37" si="19">B36</f>
        <v>Rams</v>
      </c>
      <c r="C37" s="5">
        <f t="shared" si="19"/>
        <v>6.5</v>
      </c>
      <c r="D37" s="5" t="s">
        <v>118</v>
      </c>
      <c r="E37" s="5"/>
      <c r="F37" s="16">
        <v>0</v>
      </c>
    </row>
    <row r="38" spans="1:6" x14ac:dyDescent="0.2">
      <c r="A38" s="17" t="s">
        <v>93</v>
      </c>
      <c r="B38" s="5" t="str">
        <f t="shared" ref="B38:C38" si="20">B37</f>
        <v>Rams</v>
      </c>
      <c r="C38" s="5">
        <f t="shared" si="20"/>
        <v>6.5</v>
      </c>
      <c r="D38" s="5" t="s">
        <v>119</v>
      </c>
      <c r="E38" s="5"/>
      <c r="F38" s="16">
        <v>0</v>
      </c>
    </row>
    <row r="39" spans="1:6" x14ac:dyDescent="0.2">
      <c r="A39" s="15"/>
      <c r="E39" s="5"/>
      <c r="F39" s="16"/>
    </row>
    <row r="40" spans="1:6" x14ac:dyDescent="0.2">
      <c r="A40" s="15" t="s">
        <v>87</v>
      </c>
      <c r="B40" s="5" t="s">
        <v>126</v>
      </c>
      <c r="C40" s="5">
        <v>4.5</v>
      </c>
      <c r="D40" s="5" t="s">
        <v>119</v>
      </c>
      <c r="E40" s="5"/>
      <c r="F40" s="16">
        <v>0</v>
      </c>
    </row>
    <row r="41" spans="1:6" x14ac:dyDescent="0.2">
      <c r="A41" s="15" t="s">
        <v>89</v>
      </c>
      <c r="B41" s="5" t="str">
        <f t="shared" ref="B41:C41" si="21">B40</f>
        <v>Cardinals</v>
      </c>
      <c r="C41" s="5">
        <f t="shared" si="21"/>
        <v>4.5</v>
      </c>
      <c r="D41" s="5" t="s">
        <v>119</v>
      </c>
      <c r="E41" s="5"/>
      <c r="F41" s="16">
        <v>0</v>
      </c>
    </row>
    <row r="42" spans="1:6" x14ac:dyDescent="0.2">
      <c r="A42" s="15" t="s">
        <v>91</v>
      </c>
      <c r="B42" s="5" t="str">
        <f t="shared" ref="B42:C42" si="22">B41</f>
        <v>Cardinals</v>
      </c>
      <c r="C42" s="5">
        <f t="shared" si="22"/>
        <v>4.5</v>
      </c>
      <c r="D42" s="5" t="s">
        <v>119</v>
      </c>
      <c r="E42" s="5"/>
      <c r="F42" s="16">
        <v>0</v>
      </c>
    </row>
    <row r="43" spans="1:6" ht="12.75" x14ac:dyDescent="0.2">
      <c r="A43" s="21" t="s">
        <v>93</v>
      </c>
      <c r="B43" s="19" t="str">
        <f t="shared" ref="B43:C43" si="23">B42</f>
        <v>Cardinals</v>
      </c>
      <c r="C43" s="19">
        <f t="shared" si="23"/>
        <v>4.5</v>
      </c>
      <c r="D43" s="22" t="s">
        <v>119</v>
      </c>
      <c r="E43" s="19"/>
      <c r="F43" s="20">
        <v>0</v>
      </c>
    </row>
    <row r="44" spans="1:6" ht="12.75" x14ac:dyDescent="0.2">
      <c r="A44" s="5"/>
      <c r="E44" s="5"/>
      <c r="F44" s="5"/>
    </row>
    <row r="45" spans="1:6" ht="12.75" x14ac:dyDescent="0.2">
      <c r="A45" s="12" t="s">
        <v>87</v>
      </c>
      <c r="B45" s="13" t="s">
        <v>127</v>
      </c>
      <c r="C45" s="13">
        <v>7.5</v>
      </c>
      <c r="D45" s="13" t="s">
        <v>119</v>
      </c>
      <c r="E45" s="13"/>
      <c r="F45" s="14">
        <v>0</v>
      </c>
    </row>
    <row r="46" spans="1:6" ht="12.75" x14ac:dyDescent="0.2">
      <c r="A46" s="15" t="s">
        <v>89</v>
      </c>
      <c r="B46" s="5" t="str">
        <f t="shared" ref="B46:C46" si="24">B45</f>
        <v>Packers</v>
      </c>
      <c r="C46" s="5">
        <f t="shared" si="24"/>
        <v>7.5</v>
      </c>
      <c r="D46" s="5" t="s">
        <v>118</v>
      </c>
      <c r="E46" s="5"/>
      <c r="F46" s="16">
        <v>0</v>
      </c>
    </row>
    <row r="47" spans="1:6" ht="12.75" x14ac:dyDescent="0.2">
      <c r="A47" s="15" t="s">
        <v>91</v>
      </c>
      <c r="B47" s="5" t="str">
        <f t="shared" ref="B47:C47" si="25">B46</f>
        <v>Packers</v>
      </c>
      <c r="C47" s="5">
        <f t="shared" si="25"/>
        <v>7.5</v>
      </c>
      <c r="D47" s="5" t="s">
        <v>118</v>
      </c>
      <c r="E47" s="5"/>
      <c r="F47" s="16">
        <v>0</v>
      </c>
    </row>
    <row r="48" spans="1:6" ht="12.75" x14ac:dyDescent="0.2">
      <c r="A48" s="17" t="s">
        <v>93</v>
      </c>
      <c r="B48" s="5" t="str">
        <f t="shared" ref="B48:C48" si="26">B47</f>
        <v>Packers</v>
      </c>
      <c r="C48" s="5">
        <f t="shared" si="26"/>
        <v>7.5</v>
      </c>
      <c r="D48" s="5" t="s">
        <v>118</v>
      </c>
      <c r="E48" s="5"/>
      <c r="F48" s="16">
        <v>0</v>
      </c>
    </row>
    <row r="49" spans="1:6" ht="12.75" x14ac:dyDescent="0.2">
      <c r="A49" s="15"/>
      <c r="E49" s="5"/>
      <c r="F49" s="16"/>
    </row>
    <row r="50" spans="1:6" ht="12.75" x14ac:dyDescent="0.2">
      <c r="A50" s="15" t="s">
        <v>87</v>
      </c>
      <c r="B50" s="5" t="s">
        <v>128</v>
      </c>
      <c r="C50" s="5">
        <v>9.5</v>
      </c>
      <c r="D50" s="5" t="s">
        <v>118</v>
      </c>
      <c r="E50" s="5"/>
      <c r="F50" s="16">
        <v>0</v>
      </c>
    </row>
    <row r="51" spans="1:6" ht="12.75" x14ac:dyDescent="0.2">
      <c r="A51" s="15" t="s">
        <v>89</v>
      </c>
      <c r="B51" s="5" t="str">
        <f t="shared" ref="B51:C51" si="27">B50</f>
        <v>Lions</v>
      </c>
      <c r="C51" s="5">
        <f t="shared" si="27"/>
        <v>9.5</v>
      </c>
      <c r="D51" s="5" t="s">
        <v>119</v>
      </c>
      <c r="E51" s="5"/>
      <c r="F51" s="16">
        <v>0</v>
      </c>
    </row>
    <row r="52" spans="1:6" ht="12.75" x14ac:dyDescent="0.2">
      <c r="A52" s="15" t="s">
        <v>91</v>
      </c>
      <c r="B52" s="5" t="str">
        <f t="shared" ref="B52:C52" si="28">B51</f>
        <v>Lions</v>
      </c>
      <c r="C52" s="5">
        <f t="shared" si="28"/>
        <v>9.5</v>
      </c>
      <c r="D52" s="5" t="s">
        <v>119</v>
      </c>
      <c r="E52" s="5"/>
      <c r="F52" s="16">
        <v>0</v>
      </c>
    </row>
    <row r="53" spans="1:6" ht="12.75" x14ac:dyDescent="0.2">
      <c r="A53" s="17" t="s">
        <v>93</v>
      </c>
      <c r="B53" s="5" t="str">
        <f t="shared" ref="B53:C53" si="29">B52</f>
        <v>Lions</v>
      </c>
      <c r="C53" s="5">
        <f t="shared" si="29"/>
        <v>9.5</v>
      </c>
      <c r="D53" s="5" t="s">
        <v>118</v>
      </c>
      <c r="E53" s="5"/>
      <c r="F53" s="16">
        <v>0</v>
      </c>
    </row>
    <row r="54" spans="1:6" ht="12.75" x14ac:dyDescent="0.2">
      <c r="A54" s="15"/>
      <c r="E54" s="5"/>
      <c r="F54" s="16"/>
    </row>
    <row r="55" spans="1:6" ht="12.75" x14ac:dyDescent="0.2">
      <c r="A55" s="15" t="s">
        <v>87</v>
      </c>
      <c r="B55" s="5" t="s">
        <v>129</v>
      </c>
      <c r="C55" s="5">
        <v>7.5</v>
      </c>
      <c r="D55" s="5" t="s">
        <v>119</v>
      </c>
      <c r="E55" s="5"/>
      <c r="F55" s="16">
        <v>0</v>
      </c>
    </row>
    <row r="56" spans="1:6" ht="12.75" x14ac:dyDescent="0.2">
      <c r="A56" s="15" t="s">
        <v>89</v>
      </c>
      <c r="B56" s="5" t="str">
        <f t="shared" ref="B56:C56" si="30">B55</f>
        <v>Bears</v>
      </c>
      <c r="C56" s="5">
        <f t="shared" si="30"/>
        <v>7.5</v>
      </c>
      <c r="D56" s="5" t="s">
        <v>119</v>
      </c>
      <c r="E56" s="5"/>
      <c r="F56" s="16">
        <v>0</v>
      </c>
    </row>
    <row r="57" spans="1:6" ht="12.75" x14ac:dyDescent="0.2">
      <c r="A57" s="15" t="s">
        <v>91</v>
      </c>
      <c r="B57" s="5" t="str">
        <f t="shared" ref="B57:C57" si="31">B56</f>
        <v>Bears</v>
      </c>
      <c r="C57" s="5">
        <f t="shared" si="31"/>
        <v>7.5</v>
      </c>
      <c r="D57" s="5" t="s">
        <v>119</v>
      </c>
      <c r="E57" s="5"/>
      <c r="F57" s="16">
        <v>0</v>
      </c>
    </row>
    <row r="58" spans="1:6" ht="12.75" x14ac:dyDescent="0.2">
      <c r="A58" s="17" t="s">
        <v>93</v>
      </c>
      <c r="B58" s="5" t="str">
        <f t="shared" ref="B58:C58" si="32">B57</f>
        <v>Bears</v>
      </c>
      <c r="C58" s="5">
        <f t="shared" si="32"/>
        <v>7.5</v>
      </c>
      <c r="D58" s="5" t="s">
        <v>119</v>
      </c>
      <c r="E58" s="5"/>
      <c r="F58" s="16">
        <v>0</v>
      </c>
    </row>
    <row r="59" spans="1:6" ht="12.75" x14ac:dyDescent="0.2">
      <c r="A59" s="15"/>
      <c r="E59" s="5"/>
      <c r="F59" s="16"/>
    </row>
    <row r="60" spans="1:6" ht="12.75" x14ac:dyDescent="0.2">
      <c r="A60" s="15" t="s">
        <v>87</v>
      </c>
      <c r="B60" s="5" t="s">
        <v>130</v>
      </c>
      <c r="C60" s="5">
        <v>8.5</v>
      </c>
      <c r="D60" s="5" t="s">
        <v>118</v>
      </c>
      <c r="E60" s="5"/>
      <c r="F60" s="16">
        <v>0</v>
      </c>
    </row>
    <row r="61" spans="1:6" ht="12.75" x14ac:dyDescent="0.2">
      <c r="A61" s="15" t="s">
        <v>89</v>
      </c>
      <c r="B61" s="5" t="str">
        <f t="shared" ref="B61:C61" si="33">B60</f>
        <v>Vikings</v>
      </c>
      <c r="C61" s="5">
        <f t="shared" si="33"/>
        <v>8.5</v>
      </c>
      <c r="D61" s="5" t="s">
        <v>118</v>
      </c>
      <c r="E61" s="5"/>
      <c r="F61" s="16">
        <v>0</v>
      </c>
    </row>
    <row r="62" spans="1:6" ht="12.75" x14ac:dyDescent="0.2">
      <c r="A62" s="15" t="s">
        <v>91</v>
      </c>
      <c r="B62" s="5" t="str">
        <f t="shared" ref="B62:C62" si="34">B61</f>
        <v>Vikings</v>
      </c>
      <c r="C62" s="5">
        <f t="shared" si="34"/>
        <v>8.5</v>
      </c>
      <c r="D62" s="5" t="s">
        <v>119</v>
      </c>
      <c r="E62" s="5"/>
      <c r="F62" s="16">
        <v>0</v>
      </c>
    </row>
    <row r="63" spans="1:6" ht="12.75" x14ac:dyDescent="0.2">
      <c r="A63" s="18" t="s">
        <v>93</v>
      </c>
      <c r="B63" s="19" t="str">
        <f t="shared" ref="B63:C63" si="35">B62</f>
        <v>Vikings</v>
      </c>
      <c r="C63" s="19">
        <f t="shared" si="35"/>
        <v>8.5</v>
      </c>
      <c r="D63" s="19" t="s">
        <v>118</v>
      </c>
      <c r="E63" s="19"/>
      <c r="F63" s="20">
        <v>0</v>
      </c>
    </row>
    <row r="64" spans="1:6" ht="12.75" x14ac:dyDescent="0.2">
      <c r="E64" s="5"/>
      <c r="F64" s="5"/>
    </row>
    <row r="65" spans="1:6" ht="12.75" x14ac:dyDescent="0.2">
      <c r="A65" s="12" t="s">
        <v>87</v>
      </c>
      <c r="B65" s="13" t="s">
        <v>131</v>
      </c>
      <c r="C65" s="13">
        <v>6.5</v>
      </c>
      <c r="D65" s="13" t="s">
        <v>119</v>
      </c>
      <c r="E65" s="13"/>
      <c r="F65" s="14">
        <v>0</v>
      </c>
    </row>
    <row r="66" spans="1:6" ht="12.75" x14ac:dyDescent="0.2">
      <c r="A66" s="15" t="s">
        <v>89</v>
      </c>
      <c r="B66" s="5" t="str">
        <f t="shared" ref="B66:C66" si="36">B65</f>
        <v>Tampa Bucs</v>
      </c>
      <c r="C66" s="5">
        <f t="shared" si="36"/>
        <v>6.5</v>
      </c>
      <c r="D66" s="5" t="s">
        <v>119</v>
      </c>
      <c r="E66" s="5"/>
      <c r="F66" s="16">
        <v>0</v>
      </c>
    </row>
    <row r="67" spans="1:6" ht="12.75" x14ac:dyDescent="0.2">
      <c r="A67" s="15" t="s">
        <v>91</v>
      </c>
      <c r="B67" s="5" t="str">
        <f t="shared" ref="B67:C67" si="37">B66</f>
        <v>Tampa Bucs</v>
      </c>
      <c r="C67" s="5">
        <f t="shared" si="37"/>
        <v>6.5</v>
      </c>
      <c r="D67" s="5" t="s">
        <v>119</v>
      </c>
      <c r="E67" s="5"/>
      <c r="F67" s="16">
        <v>0</v>
      </c>
    </row>
    <row r="68" spans="1:6" ht="12.75" x14ac:dyDescent="0.2">
      <c r="A68" s="17" t="s">
        <v>93</v>
      </c>
      <c r="B68" s="5" t="str">
        <f t="shared" ref="B68:C68" si="38">B67</f>
        <v>Tampa Bucs</v>
      </c>
      <c r="C68" s="5">
        <f t="shared" si="38"/>
        <v>6.5</v>
      </c>
      <c r="D68" s="23" t="s">
        <v>119</v>
      </c>
      <c r="E68" s="5"/>
      <c r="F68" s="16">
        <v>0</v>
      </c>
    </row>
    <row r="69" spans="1:6" ht="12.75" x14ac:dyDescent="0.2">
      <c r="A69" s="15"/>
      <c r="E69" s="5"/>
      <c r="F69" s="16"/>
    </row>
    <row r="70" spans="1:6" ht="12.75" x14ac:dyDescent="0.2">
      <c r="A70" s="15" t="s">
        <v>87</v>
      </c>
      <c r="B70" s="5" t="s">
        <v>132</v>
      </c>
      <c r="C70" s="5">
        <v>8.5</v>
      </c>
      <c r="D70" s="5" t="s">
        <v>119</v>
      </c>
      <c r="E70" s="5"/>
      <c r="F70" s="16">
        <v>0</v>
      </c>
    </row>
    <row r="71" spans="1:6" ht="12.75" x14ac:dyDescent="0.2">
      <c r="A71" s="15" t="s">
        <v>89</v>
      </c>
      <c r="B71" s="5" t="str">
        <f t="shared" ref="B71:C71" si="39">B70</f>
        <v>Falcons</v>
      </c>
      <c r="C71" s="5">
        <f t="shared" si="39"/>
        <v>8.5</v>
      </c>
      <c r="D71" s="5" t="s">
        <v>119</v>
      </c>
      <c r="E71" s="5"/>
      <c r="F71" s="16">
        <v>0</v>
      </c>
    </row>
    <row r="72" spans="1:6" ht="12.75" x14ac:dyDescent="0.2">
      <c r="A72" s="15" t="s">
        <v>91</v>
      </c>
      <c r="B72" s="5" t="str">
        <f t="shared" ref="B72:C72" si="40">B71</f>
        <v>Falcons</v>
      </c>
      <c r="C72" s="5">
        <f t="shared" si="40"/>
        <v>8.5</v>
      </c>
      <c r="D72" s="5" t="s">
        <v>119</v>
      </c>
      <c r="E72" s="5"/>
      <c r="F72" s="16">
        <v>0</v>
      </c>
    </row>
    <row r="73" spans="1:6" ht="12.75" x14ac:dyDescent="0.2">
      <c r="A73" s="17" t="s">
        <v>93</v>
      </c>
      <c r="B73" s="5" t="str">
        <f t="shared" ref="B73:C73" si="41">B72</f>
        <v>Falcons</v>
      </c>
      <c r="C73" s="5">
        <f t="shared" si="41"/>
        <v>8.5</v>
      </c>
      <c r="D73" s="5" t="s">
        <v>119</v>
      </c>
      <c r="E73" s="5"/>
      <c r="F73" s="16">
        <v>0</v>
      </c>
    </row>
    <row r="74" spans="1:6" ht="12.75" x14ac:dyDescent="0.2">
      <c r="A74" s="15"/>
      <c r="E74" s="5"/>
      <c r="F74" s="16"/>
    </row>
    <row r="75" spans="1:6" ht="12.75" x14ac:dyDescent="0.2">
      <c r="A75" s="15" t="s">
        <v>87</v>
      </c>
      <c r="B75" s="5" t="s">
        <v>133</v>
      </c>
      <c r="C75" s="5">
        <v>9.5</v>
      </c>
      <c r="D75" s="5" t="s">
        <v>119</v>
      </c>
      <c r="E75" s="5"/>
      <c r="F75" s="16">
        <v>0</v>
      </c>
    </row>
    <row r="76" spans="1:6" ht="12.75" x14ac:dyDescent="0.2">
      <c r="A76" s="15" t="s">
        <v>89</v>
      </c>
      <c r="B76" s="5" t="str">
        <f t="shared" ref="B76:C76" si="42">B75</f>
        <v>Saints</v>
      </c>
      <c r="C76" s="5">
        <f t="shared" si="42"/>
        <v>9.5</v>
      </c>
      <c r="D76" s="5" t="s">
        <v>119</v>
      </c>
      <c r="E76" s="5"/>
      <c r="F76" s="16">
        <v>0</v>
      </c>
    </row>
    <row r="77" spans="1:6" ht="12.75" x14ac:dyDescent="0.2">
      <c r="A77" s="15" t="s">
        <v>91</v>
      </c>
      <c r="B77" s="5" t="str">
        <f t="shared" ref="B77:C77" si="43">B76</f>
        <v>Saints</v>
      </c>
      <c r="C77" s="5">
        <f t="shared" si="43"/>
        <v>9.5</v>
      </c>
      <c r="D77" s="5" t="s">
        <v>118</v>
      </c>
      <c r="E77" s="5"/>
      <c r="F77" s="16">
        <v>0</v>
      </c>
    </row>
    <row r="78" spans="1:6" ht="12.75" x14ac:dyDescent="0.2">
      <c r="A78" s="17" t="s">
        <v>93</v>
      </c>
      <c r="B78" s="5" t="str">
        <f t="shared" ref="B78:C78" si="44">B77</f>
        <v>Saints</v>
      </c>
      <c r="C78" s="5">
        <f t="shared" si="44"/>
        <v>9.5</v>
      </c>
      <c r="D78" s="5" t="s">
        <v>119</v>
      </c>
      <c r="E78" s="5"/>
      <c r="F78" s="16">
        <v>0</v>
      </c>
    </row>
    <row r="79" spans="1:6" ht="12.75" x14ac:dyDescent="0.2">
      <c r="A79" s="15"/>
      <c r="E79" s="5"/>
      <c r="F79" s="16"/>
    </row>
    <row r="80" spans="1:6" ht="12.75" x14ac:dyDescent="0.2">
      <c r="A80" s="15" t="s">
        <v>87</v>
      </c>
      <c r="B80" s="5" t="s">
        <v>134</v>
      </c>
      <c r="C80" s="5">
        <v>7.5</v>
      </c>
      <c r="D80" s="23" t="s">
        <v>119</v>
      </c>
      <c r="E80" s="5"/>
      <c r="F80" s="16">
        <v>0</v>
      </c>
    </row>
    <row r="81" spans="1:6" ht="12.75" x14ac:dyDescent="0.2">
      <c r="A81" s="15" t="s">
        <v>89</v>
      </c>
      <c r="B81" s="5" t="str">
        <f t="shared" ref="B81:C81" si="45">B80</f>
        <v>Panthers</v>
      </c>
      <c r="C81" s="5">
        <f t="shared" si="45"/>
        <v>7.5</v>
      </c>
      <c r="D81" s="5" t="s">
        <v>119</v>
      </c>
      <c r="E81" s="5"/>
      <c r="F81" s="16">
        <v>0</v>
      </c>
    </row>
    <row r="82" spans="1:6" ht="12.75" x14ac:dyDescent="0.2">
      <c r="A82" s="15" t="s">
        <v>91</v>
      </c>
      <c r="B82" s="5" t="str">
        <f t="shared" ref="B82:C82" si="46">B81</f>
        <v>Panthers</v>
      </c>
      <c r="C82" s="5">
        <f t="shared" si="46"/>
        <v>7.5</v>
      </c>
      <c r="D82" s="5" t="s">
        <v>119</v>
      </c>
      <c r="E82" s="5"/>
      <c r="F82" s="16">
        <v>0</v>
      </c>
    </row>
    <row r="83" spans="1:6" ht="12.75" x14ac:dyDescent="0.2">
      <c r="A83" s="18" t="s">
        <v>93</v>
      </c>
      <c r="B83" s="19" t="str">
        <f t="shared" ref="B83:C83" si="47">B82</f>
        <v>Panthers</v>
      </c>
      <c r="C83" s="19">
        <f t="shared" si="47"/>
        <v>7.5</v>
      </c>
      <c r="D83" s="19" t="s">
        <v>119</v>
      </c>
      <c r="E83" s="19"/>
      <c r="F83" s="20">
        <v>0</v>
      </c>
    </row>
    <row r="84" spans="1:6" ht="12.75" x14ac:dyDescent="0.2">
      <c r="A84" s="5"/>
      <c r="E84" s="5"/>
      <c r="F84" s="5"/>
    </row>
    <row r="85" spans="1:6" ht="12.75" x14ac:dyDescent="0.2">
      <c r="A85" s="12" t="s">
        <v>87</v>
      </c>
      <c r="B85" s="13" t="s">
        <v>135</v>
      </c>
      <c r="C85" s="13">
        <v>10.5</v>
      </c>
      <c r="D85" s="13" t="s">
        <v>119</v>
      </c>
      <c r="E85" s="13"/>
      <c r="F85" s="14">
        <v>0</v>
      </c>
    </row>
    <row r="86" spans="1:6" ht="12.75" x14ac:dyDescent="0.2">
      <c r="A86" s="15" t="s">
        <v>89</v>
      </c>
      <c r="B86" s="5" t="str">
        <f t="shared" ref="B86:C86" si="48">B85</f>
        <v>Bills</v>
      </c>
      <c r="C86" s="5">
        <f t="shared" si="48"/>
        <v>10.5</v>
      </c>
      <c r="D86" s="5" t="s">
        <v>118</v>
      </c>
      <c r="E86" s="5"/>
      <c r="F86" s="16">
        <v>0</v>
      </c>
    </row>
    <row r="87" spans="1:6" ht="12.75" x14ac:dyDescent="0.2">
      <c r="A87" s="15" t="s">
        <v>91</v>
      </c>
      <c r="B87" s="5" t="str">
        <f t="shared" ref="B87:C87" si="49">B86</f>
        <v>Bills</v>
      </c>
      <c r="C87" s="5">
        <f t="shared" si="49"/>
        <v>10.5</v>
      </c>
      <c r="D87" s="5" t="s">
        <v>118</v>
      </c>
      <c r="E87" s="5"/>
      <c r="F87" s="16">
        <v>0</v>
      </c>
    </row>
    <row r="88" spans="1:6" ht="12.75" x14ac:dyDescent="0.2">
      <c r="A88" s="17" t="s">
        <v>93</v>
      </c>
      <c r="B88" s="5" t="str">
        <f t="shared" ref="B88:C88" si="50">B87</f>
        <v>Bills</v>
      </c>
      <c r="C88" s="5">
        <f t="shared" si="50"/>
        <v>10.5</v>
      </c>
      <c r="D88" s="5" t="s">
        <v>118</v>
      </c>
      <c r="E88" s="5"/>
      <c r="F88" s="16">
        <v>0</v>
      </c>
    </row>
    <row r="89" spans="1:6" ht="12.75" x14ac:dyDescent="0.2">
      <c r="A89" s="15"/>
      <c r="E89" s="5"/>
      <c r="F89" s="16"/>
    </row>
    <row r="90" spans="1:6" ht="12.75" x14ac:dyDescent="0.2">
      <c r="A90" s="15" t="s">
        <v>87</v>
      </c>
      <c r="B90" s="5" t="s">
        <v>136</v>
      </c>
      <c r="C90" s="5">
        <v>9.5</v>
      </c>
      <c r="D90" s="5" t="s">
        <v>118</v>
      </c>
      <c r="E90" s="5"/>
      <c r="F90" s="16">
        <v>0</v>
      </c>
    </row>
    <row r="91" spans="1:6" ht="12.75" x14ac:dyDescent="0.2">
      <c r="A91" s="15" t="s">
        <v>89</v>
      </c>
      <c r="B91" s="5" t="str">
        <f t="shared" ref="B91:C91" si="51">B90</f>
        <v>Jets</v>
      </c>
      <c r="C91" s="5">
        <f t="shared" si="51"/>
        <v>9.5</v>
      </c>
      <c r="D91" s="5" t="s">
        <v>118</v>
      </c>
      <c r="E91" s="5"/>
      <c r="F91" s="16">
        <v>0</v>
      </c>
    </row>
    <row r="92" spans="1:6" ht="12.75" x14ac:dyDescent="0.2">
      <c r="A92" s="15" t="s">
        <v>91</v>
      </c>
      <c r="B92" s="5" t="str">
        <f t="shared" ref="B92:C92" si="52">B91</f>
        <v>Jets</v>
      </c>
      <c r="C92" s="5">
        <f t="shared" si="52"/>
        <v>9.5</v>
      </c>
      <c r="D92" s="5" t="s">
        <v>119</v>
      </c>
      <c r="E92" s="5"/>
      <c r="F92" s="16">
        <v>0</v>
      </c>
    </row>
    <row r="93" spans="1:6" ht="12.75" x14ac:dyDescent="0.2">
      <c r="A93" s="17" t="s">
        <v>93</v>
      </c>
      <c r="B93" s="5" t="str">
        <f t="shared" ref="B93:C93" si="53">B92</f>
        <v>Jets</v>
      </c>
      <c r="C93" s="5">
        <f t="shared" si="53"/>
        <v>9.5</v>
      </c>
      <c r="D93" s="5" t="s">
        <v>118</v>
      </c>
      <c r="F93" s="16">
        <v>0</v>
      </c>
    </row>
    <row r="94" spans="1:6" ht="12.75" x14ac:dyDescent="0.2">
      <c r="A94" s="15"/>
      <c r="E94" s="5"/>
      <c r="F94" s="16"/>
    </row>
    <row r="95" spans="1:6" ht="12.75" x14ac:dyDescent="0.2">
      <c r="A95" s="15" t="s">
        <v>87</v>
      </c>
      <c r="B95" s="5" t="s">
        <v>137</v>
      </c>
      <c r="C95" s="5">
        <v>9.5</v>
      </c>
      <c r="D95" s="5" t="s">
        <v>118</v>
      </c>
      <c r="E95" s="5"/>
      <c r="F95" s="16">
        <v>0</v>
      </c>
    </row>
    <row r="96" spans="1:6" ht="12.75" x14ac:dyDescent="0.2">
      <c r="A96" s="15" t="s">
        <v>89</v>
      </c>
      <c r="B96" s="5" t="str">
        <f t="shared" ref="B96:C96" si="54">B95</f>
        <v>Dolphins</v>
      </c>
      <c r="C96" s="5">
        <f t="shared" si="54"/>
        <v>9.5</v>
      </c>
      <c r="D96" s="5" t="s">
        <v>119</v>
      </c>
      <c r="E96" s="5"/>
      <c r="F96" s="16">
        <v>0</v>
      </c>
    </row>
    <row r="97" spans="1:6" ht="12.75" x14ac:dyDescent="0.2">
      <c r="A97" s="15" t="s">
        <v>91</v>
      </c>
      <c r="B97" s="5" t="str">
        <f t="shared" ref="B97:C97" si="55">B96</f>
        <v>Dolphins</v>
      </c>
      <c r="C97" s="5">
        <f t="shared" si="55"/>
        <v>9.5</v>
      </c>
      <c r="D97" s="5" t="s">
        <v>118</v>
      </c>
      <c r="E97" s="5"/>
      <c r="F97" s="16">
        <v>0</v>
      </c>
    </row>
    <row r="98" spans="1:6" ht="12.75" x14ac:dyDescent="0.2">
      <c r="A98" s="17" t="s">
        <v>93</v>
      </c>
      <c r="B98" s="5" t="str">
        <f t="shared" ref="B98:C98" si="56">B97</f>
        <v>Dolphins</v>
      </c>
      <c r="C98" s="5">
        <f t="shared" si="56"/>
        <v>9.5</v>
      </c>
      <c r="D98" s="5" t="s">
        <v>119</v>
      </c>
      <c r="E98" s="5"/>
      <c r="F98" s="16">
        <v>0</v>
      </c>
    </row>
    <row r="99" spans="1:6" ht="12.75" x14ac:dyDescent="0.2">
      <c r="A99" s="15"/>
      <c r="E99" s="5"/>
      <c r="F99" s="16"/>
    </row>
    <row r="100" spans="1:6" ht="12.75" x14ac:dyDescent="0.2">
      <c r="A100" s="15" t="s">
        <v>87</v>
      </c>
      <c r="B100" s="5" t="s">
        <v>138</v>
      </c>
      <c r="C100" s="5">
        <v>7.5</v>
      </c>
      <c r="D100" s="5" t="s">
        <v>118</v>
      </c>
      <c r="E100" s="5"/>
      <c r="F100" s="16">
        <v>0</v>
      </c>
    </row>
    <row r="101" spans="1:6" ht="12.75" x14ac:dyDescent="0.2">
      <c r="A101" s="15" t="s">
        <v>89</v>
      </c>
      <c r="B101" s="5" t="str">
        <f t="shared" ref="B101:C101" si="57">B100</f>
        <v>Patriots</v>
      </c>
      <c r="C101" s="5">
        <f t="shared" si="57"/>
        <v>7.5</v>
      </c>
      <c r="D101" s="5" t="s">
        <v>119</v>
      </c>
      <c r="E101" s="5"/>
      <c r="F101" s="16">
        <v>0</v>
      </c>
    </row>
    <row r="102" spans="1:6" ht="12.75" x14ac:dyDescent="0.2">
      <c r="A102" s="15" t="s">
        <v>91</v>
      </c>
      <c r="B102" s="5" t="str">
        <f t="shared" ref="B102:C102" si="58">B101</f>
        <v>Patriots</v>
      </c>
      <c r="C102" s="5">
        <f t="shared" si="58"/>
        <v>7.5</v>
      </c>
      <c r="D102" s="5" t="s">
        <v>119</v>
      </c>
      <c r="E102" s="5"/>
      <c r="F102" s="16">
        <v>0</v>
      </c>
    </row>
    <row r="103" spans="1:6" ht="12.75" x14ac:dyDescent="0.2">
      <c r="A103" s="18" t="s">
        <v>93</v>
      </c>
      <c r="B103" s="19" t="str">
        <f t="shared" ref="B103:C103" si="59">B102</f>
        <v>Patriots</v>
      </c>
      <c r="C103" s="19">
        <f t="shared" si="59"/>
        <v>7.5</v>
      </c>
      <c r="D103" s="19" t="s">
        <v>119</v>
      </c>
      <c r="E103" s="19"/>
      <c r="F103" s="20">
        <v>0</v>
      </c>
    </row>
    <row r="104" spans="1:6" ht="12.75" x14ac:dyDescent="0.2">
      <c r="A104" s="5"/>
      <c r="E104" s="5"/>
      <c r="F104" s="5"/>
    </row>
    <row r="105" spans="1:6" ht="12.75" x14ac:dyDescent="0.2">
      <c r="A105" s="12" t="s">
        <v>87</v>
      </c>
      <c r="B105" s="13" t="s">
        <v>139</v>
      </c>
      <c r="C105" s="13">
        <v>11.5</v>
      </c>
      <c r="D105" s="13" t="s">
        <v>118</v>
      </c>
      <c r="E105" s="13"/>
      <c r="F105" s="14">
        <v>0</v>
      </c>
    </row>
    <row r="106" spans="1:6" ht="12.75" x14ac:dyDescent="0.2">
      <c r="A106" s="15" t="s">
        <v>89</v>
      </c>
      <c r="B106" s="5" t="str">
        <f t="shared" ref="B106:C106" si="60">B105</f>
        <v>Chiefs</v>
      </c>
      <c r="C106" s="5">
        <f t="shared" si="60"/>
        <v>11.5</v>
      </c>
      <c r="D106" s="5" t="s">
        <v>118</v>
      </c>
      <c r="E106" s="5"/>
      <c r="F106" s="16">
        <v>0</v>
      </c>
    </row>
    <row r="107" spans="1:6" ht="12.75" x14ac:dyDescent="0.2">
      <c r="A107" s="15" t="s">
        <v>91</v>
      </c>
      <c r="B107" s="5" t="str">
        <f t="shared" ref="B107:C107" si="61">B106</f>
        <v>Chiefs</v>
      </c>
      <c r="C107" s="5">
        <f t="shared" si="61"/>
        <v>11.5</v>
      </c>
      <c r="D107" s="5" t="s">
        <v>118</v>
      </c>
      <c r="E107" s="5"/>
      <c r="F107" s="16">
        <v>0</v>
      </c>
    </row>
    <row r="108" spans="1:6" ht="12.75" x14ac:dyDescent="0.2">
      <c r="A108" s="17" t="s">
        <v>93</v>
      </c>
      <c r="B108" s="5" t="str">
        <f t="shared" ref="B108:C108" si="62">B107</f>
        <v>Chiefs</v>
      </c>
      <c r="C108" s="5">
        <f t="shared" si="62"/>
        <v>11.5</v>
      </c>
      <c r="D108" s="5" t="s">
        <v>118</v>
      </c>
      <c r="E108" s="5"/>
      <c r="F108" s="16">
        <v>0</v>
      </c>
    </row>
    <row r="109" spans="1:6" ht="12.75" x14ac:dyDescent="0.2">
      <c r="A109" s="15"/>
      <c r="E109" s="5"/>
      <c r="F109" s="16"/>
    </row>
    <row r="110" spans="1:6" ht="12.75" x14ac:dyDescent="0.2">
      <c r="A110" s="15" t="s">
        <v>87</v>
      </c>
      <c r="B110" s="5" t="s">
        <v>140</v>
      </c>
      <c r="C110" s="5">
        <v>9.5</v>
      </c>
      <c r="D110" s="5" t="s">
        <v>118</v>
      </c>
      <c r="E110" s="5"/>
      <c r="F110" s="16">
        <v>0</v>
      </c>
    </row>
    <row r="111" spans="1:6" ht="12.75" x14ac:dyDescent="0.2">
      <c r="A111" s="15" t="s">
        <v>89</v>
      </c>
      <c r="B111" s="5" t="str">
        <f t="shared" ref="B111:C111" si="63">B110</f>
        <v>Chargers</v>
      </c>
      <c r="C111" s="5">
        <f t="shared" si="63"/>
        <v>9.5</v>
      </c>
      <c r="D111" s="5" t="s">
        <v>119</v>
      </c>
      <c r="E111" s="5"/>
      <c r="F111" s="16">
        <v>0</v>
      </c>
    </row>
    <row r="112" spans="1:6" ht="12.75" x14ac:dyDescent="0.2">
      <c r="A112" s="15" t="s">
        <v>91</v>
      </c>
      <c r="B112" s="5" t="str">
        <f t="shared" ref="B112:C112" si="64">B111</f>
        <v>Chargers</v>
      </c>
      <c r="C112" s="5">
        <f t="shared" si="64"/>
        <v>9.5</v>
      </c>
      <c r="D112" s="5" t="s">
        <v>118</v>
      </c>
      <c r="E112" s="5"/>
      <c r="F112" s="16">
        <v>0</v>
      </c>
    </row>
    <row r="113" spans="1:6" ht="12.75" x14ac:dyDescent="0.2">
      <c r="A113" s="17" t="s">
        <v>93</v>
      </c>
      <c r="B113" s="5" t="str">
        <f t="shared" ref="B113:C113" si="65">B112</f>
        <v>Chargers</v>
      </c>
      <c r="C113" s="5">
        <f t="shared" si="65"/>
        <v>9.5</v>
      </c>
      <c r="D113" s="5" t="s">
        <v>119</v>
      </c>
      <c r="E113" s="5"/>
      <c r="F113" s="16">
        <v>0</v>
      </c>
    </row>
    <row r="114" spans="1:6" ht="12.75" x14ac:dyDescent="0.2">
      <c r="A114" s="15"/>
      <c r="E114" s="5"/>
      <c r="F114" s="16"/>
    </row>
    <row r="115" spans="1:6" ht="12.75" x14ac:dyDescent="0.2">
      <c r="A115" s="15" t="s">
        <v>87</v>
      </c>
      <c r="B115" s="5" t="s">
        <v>141</v>
      </c>
      <c r="C115" s="5">
        <v>8.5</v>
      </c>
      <c r="D115" s="5" t="s">
        <v>119</v>
      </c>
      <c r="E115" s="5"/>
      <c r="F115" s="16">
        <v>0</v>
      </c>
    </row>
    <row r="116" spans="1:6" ht="12.75" x14ac:dyDescent="0.2">
      <c r="A116" s="15" t="s">
        <v>89</v>
      </c>
      <c r="B116" s="5" t="str">
        <f t="shared" ref="B116:C116" si="66">B115</f>
        <v>Broncos</v>
      </c>
      <c r="C116" s="5">
        <f t="shared" si="66"/>
        <v>8.5</v>
      </c>
      <c r="D116" s="5" t="s">
        <v>119</v>
      </c>
      <c r="E116" s="5"/>
      <c r="F116" s="16">
        <v>0</v>
      </c>
    </row>
    <row r="117" spans="1:6" ht="12.75" x14ac:dyDescent="0.2">
      <c r="A117" s="15" t="s">
        <v>91</v>
      </c>
      <c r="B117" s="5" t="str">
        <f t="shared" ref="B117:C117" si="67">B116</f>
        <v>Broncos</v>
      </c>
      <c r="C117" s="5">
        <f t="shared" si="67"/>
        <v>8.5</v>
      </c>
      <c r="D117" s="5" t="s">
        <v>119</v>
      </c>
      <c r="E117" s="5"/>
      <c r="F117" s="16">
        <v>0</v>
      </c>
    </row>
    <row r="118" spans="1:6" ht="12.75" x14ac:dyDescent="0.2">
      <c r="A118" s="17" t="s">
        <v>93</v>
      </c>
      <c r="B118" s="5" t="str">
        <f t="shared" ref="B118:C118" si="68">B117</f>
        <v>Broncos</v>
      </c>
      <c r="C118" s="5">
        <f t="shared" si="68"/>
        <v>8.5</v>
      </c>
      <c r="D118" s="5" t="s">
        <v>119</v>
      </c>
      <c r="E118" s="5"/>
      <c r="F118" s="16">
        <v>0</v>
      </c>
    </row>
    <row r="119" spans="1:6" ht="12.75" x14ac:dyDescent="0.2">
      <c r="A119" s="15"/>
      <c r="E119" s="5"/>
      <c r="F119" s="16"/>
    </row>
    <row r="120" spans="1:6" ht="12.75" x14ac:dyDescent="0.2">
      <c r="A120" s="15" t="s">
        <v>87</v>
      </c>
      <c r="B120" s="5" t="s">
        <v>142</v>
      </c>
      <c r="C120" s="5">
        <v>6.5</v>
      </c>
      <c r="D120" s="5" t="s">
        <v>119</v>
      </c>
      <c r="E120" s="5"/>
      <c r="F120" s="16">
        <v>0</v>
      </c>
    </row>
    <row r="121" spans="1:6" ht="12.75" x14ac:dyDescent="0.2">
      <c r="A121" s="15" t="s">
        <v>89</v>
      </c>
      <c r="B121" s="5" t="str">
        <f t="shared" ref="B121:C121" si="69">B120</f>
        <v>Raiders</v>
      </c>
      <c r="C121" s="5">
        <f t="shared" si="69"/>
        <v>6.5</v>
      </c>
      <c r="D121" s="5" t="s">
        <v>119</v>
      </c>
      <c r="E121" s="5"/>
      <c r="F121" s="16">
        <v>0</v>
      </c>
    </row>
    <row r="122" spans="1:6" ht="12.75" x14ac:dyDescent="0.2">
      <c r="A122" s="15" t="s">
        <v>91</v>
      </c>
      <c r="B122" s="5" t="str">
        <f t="shared" ref="B122:C122" si="70">B121</f>
        <v>Raiders</v>
      </c>
      <c r="C122" s="5">
        <f t="shared" si="70"/>
        <v>6.5</v>
      </c>
      <c r="D122" s="5" t="s">
        <v>119</v>
      </c>
      <c r="E122" s="5"/>
      <c r="F122" s="16">
        <v>0</v>
      </c>
    </row>
    <row r="123" spans="1:6" ht="12.75" x14ac:dyDescent="0.2">
      <c r="A123" s="18" t="s">
        <v>93</v>
      </c>
      <c r="B123" s="19" t="str">
        <f t="shared" ref="B123:C123" si="71">B122</f>
        <v>Raiders</v>
      </c>
      <c r="C123" s="19">
        <f t="shared" si="71"/>
        <v>6.5</v>
      </c>
      <c r="D123" s="19" t="s">
        <v>119</v>
      </c>
      <c r="E123" s="19"/>
      <c r="F123" s="20">
        <v>0</v>
      </c>
    </row>
    <row r="124" spans="1:6" ht="12.75" x14ac:dyDescent="0.2">
      <c r="A124" s="5"/>
      <c r="E124" s="5"/>
      <c r="F124" s="5"/>
    </row>
    <row r="125" spans="1:6" ht="12.75" x14ac:dyDescent="0.2">
      <c r="A125" s="12" t="s">
        <v>87</v>
      </c>
      <c r="B125" s="13" t="s">
        <v>143</v>
      </c>
      <c r="C125" s="13">
        <v>10.5</v>
      </c>
      <c r="D125" s="13" t="s">
        <v>118</v>
      </c>
      <c r="E125" s="13"/>
      <c r="F125" s="14">
        <v>0</v>
      </c>
    </row>
    <row r="126" spans="1:6" ht="12.75" x14ac:dyDescent="0.2">
      <c r="A126" s="15" t="s">
        <v>89</v>
      </c>
      <c r="B126" s="5" t="str">
        <f t="shared" ref="B126:C126" si="72">B125</f>
        <v>Ravens</v>
      </c>
      <c r="C126" s="5">
        <f t="shared" si="72"/>
        <v>10.5</v>
      </c>
      <c r="D126" s="5" t="s">
        <v>119</v>
      </c>
      <c r="E126" s="5"/>
      <c r="F126" s="16">
        <v>0</v>
      </c>
    </row>
    <row r="127" spans="1:6" ht="12.75" x14ac:dyDescent="0.2">
      <c r="A127" s="15" t="s">
        <v>91</v>
      </c>
      <c r="B127" s="5" t="str">
        <f t="shared" ref="B127:C127" si="73">B126</f>
        <v>Ravens</v>
      </c>
      <c r="C127" s="5">
        <f t="shared" si="73"/>
        <v>10.5</v>
      </c>
      <c r="D127" s="5" t="s">
        <v>118</v>
      </c>
      <c r="E127" s="5"/>
      <c r="F127" s="16">
        <v>0</v>
      </c>
    </row>
    <row r="128" spans="1:6" ht="12.75" x14ac:dyDescent="0.2">
      <c r="A128" s="17" t="s">
        <v>93</v>
      </c>
      <c r="B128" s="5" t="str">
        <f t="shared" ref="B128:C128" si="74">B127</f>
        <v>Ravens</v>
      </c>
      <c r="C128" s="5">
        <f t="shared" si="74"/>
        <v>10.5</v>
      </c>
      <c r="D128" s="5" t="s">
        <v>118</v>
      </c>
      <c r="E128" s="5"/>
      <c r="F128" s="16">
        <v>0</v>
      </c>
    </row>
    <row r="129" spans="1:6" ht="12.75" x14ac:dyDescent="0.2">
      <c r="A129" s="15"/>
      <c r="E129" s="5"/>
      <c r="F129" s="16"/>
    </row>
    <row r="130" spans="1:6" ht="12.75" x14ac:dyDescent="0.2">
      <c r="A130" s="15" t="s">
        <v>87</v>
      </c>
      <c r="B130" s="5" t="s">
        <v>144</v>
      </c>
      <c r="C130" s="5">
        <v>11.5</v>
      </c>
      <c r="D130" s="5" t="s">
        <v>118</v>
      </c>
      <c r="E130" s="5"/>
      <c r="F130" s="16">
        <v>0</v>
      </c>
    </row>
    <row r="131" spans="1:6" ht="12.75" x14ac:dyDescent="0.2">
      <c r="A131" s="15" t="s">
        <v>89</v>
      </c>
      <c r="B131" s="5" t="str">
        <f t="shared" ref="B131:C131" si="75">B130</f>
        <v>Bengals</v>
      </c>
      <c r="C131" s="5">
        <f t="shared" si="75"/>
        <v>11.5</v>
      </c>
      <c r="D131" s="5" t="s">
        <v>118</v>
      </c>
      <c r="E131" s="5"/>
      <c r="F131" s="16">
        <v>0</v>
      </c>
    </row>
    <row r="132" spans="1:6" ht="12.75" x14ac:dyDescent="0.2">
      <c r="A132" s="15" t="s">
        <v>91</v>
      </c>
      <c r="B132" s="5" t="str">
        <f t="shared" ref="B132:C132" si="76">B131</f>
        <v>Bengals</v>
      </c>
      <c r="C132" s="5">
        <f t="shared" si="76"/>
        <v>11.5</v>
      </c>
      <c r="D132" s="5" t="s">
        <v>118</v>
      </c>
      <c r="E132" s="5"/>
      <c r="F132" s="16">
        <v>0</v>
      </c>
    </row>
    <row r="133" spans="1:6" ht="12.75" x14ac:dyDescent="0.2">
      <c r="A133" s="17" t="s">
        <v>93</v>
      </c>
      <c r="B133" s="5" t="str">
        <f t="shared" ref="B133:C133" si="77">B132</f>
        <v>Bengals</v>
      </c>
      <c r="C133" s="5">
        <f t="shared" si="77"/>
        <v>11.5</v>
      </c>
      <c r="D133" s="5" t="s">
        <v>119</v>
      </c>
      <c r="E133" s="5"/>
      <c r="F133" s="16">
        <v>0</v>
      </c>
    </row>
    <row r="134" spans="1:6" ht="12.75" x14ac:dyDescent="0.2">
      <c r="A134" s="15"/>
      <c r="E134" s="5"/>
      <c r="F134" s="16"/>
    </row>
    <row r="135" spans="1:6" ht="12.75" x14ac:dyDescent="0.2">
      <c r="A135" s="15" t="s">
        <v>87</v>
      </c>
      <c r="B135" s="5" t="s">
        <v>145</v>
      </c>
      <c r="C135" s="5">
        <v>9.5</v>
      </c>
      <c r="D135" s="5" t="s">
        <v>119</v>
      </c>
      <c r="E135" s="5"/>
      <c r="F135" s="16">
        <v>0</v>
      </c>
    </row>
    <row r="136" spans="1:6" ht="12.75" x14ac:dyDescent="0.2">
      <c r="A136" s="15" t="s">
        <v>89</v>
      </c>
      <c r="B136" s="5" t="str">
        <f t="shared" ref="B136:C136" si="78">B135</f>
        <v>Browns</v>
      </c>
      <c r="C136" s="5">
        <f t="shared" si="78"/>
        <v>9.5</v>
      </c>
      <c r="D136" s="5" t="s">
        <v>119</v>
      </c>
      <c r="E136" s="5"/>
      <c r="F136" s="16">
        <v>0</v>
      </c>
    </row>
    <row r="137" spans="1:6" ht="12.75" x14ac:dyDescent="0.2">
      <c r="A137" s="15" t="s">
        <v>91</v>
      </c>
      <c r="B137" s="5" t="str">
        <f t="shared" ref="B137:C137" si="79">B136</f>
        <v>Browns</v>
      </c>
      <c r="C137" s="5">
        <f t="shared" si="79"/>
        <v>9.5</v>
      </c>
      <c r="D137" s="5" t="s">
        <v>119</v>
      </c>
      <c r="E137" s="5"/>
      <c r="F137" s="16">
        <v>0</v>
      </c>
    </row>
    <row r="138" spans="1:6" ht="12.75" x14ac:dyDescent="0.2">
      <c r="A138" s="17" t="s">
        <v>93</v>
      </c>
      <c r="B138" s="5" t="str">
        <f t="shared" ref="B138:C138" si="80">B137</f>
        <v>Browns</v>
      </c>
      <c r="C138" s="5">
        <f t="shared" si="80"/>
        <v>9.5</v>
      </c>
      <c r="D138" s="5" t="s">
        <v>119</v>
      </c>
      <c r="E138" s="5"/>
      <c r="F138" s="16">
        <v>0</v>
      </c>
    </row>
    <row r="139" spans="1:6" ht="12.75" x14ac:dyDescent="0.2">
      <c r="A139" s="15"/>
      <c r="E139" s="5"/>
      <c r="F139" s="16"/>
    </row>
    <row r="140" spans="1:6" ht="12.75" x14ac:dyDescent="0.2">
      <c r="A140" s="15" t="s">
        <v>87</v>
      </c>
      <c r="B140" s="5" t="s">
        <v>146</v>
      </c>
      <c r="C140" s="5">
        <v>8.5</v>
      </c>
      <c r="D140" s="5" t="s">
        <v>119</v>
      </c>
      <c r="E140" s="5"/>
      <c r="F140" s="16">
        <v>0</v>
      </c>
    </row>
    <row r="141" spans="1:6" ht="12.75" x14ac:dyDescent="0.2">
      <c r="A141" s="15" t="s">
        <v>89</v>
      </c>
      <c r="B141" s="5" t="str">
        <f t="shared" ref="B141:C141" si="81">B140</f>
        <v>Steelers</v>
      </c>
      <c r="C141" s="5">
        <f t="shared" si="81"/>
        <v>8.5</v>
      </c>
      <c r="D141" s="23" t="s">
        <v>118</v>
      </c>
      <c r="E141" s="5"/>
      <c r="F141" s="16">
        <v>0</v>
      </c>
    </row>
    <row r="142" spans="1:6" ht="12.75" x14ac:dyDescent="0.2">
      <c r="A142" s="15" t="s">
        <v>91</v>
      </c>
      <c r="B142" s="5" t="str">
        <f t="shared" ref="B142:C142" si="82">B141</f>
        <v>Steelers</v>
      </c>
      <c r="C142" s="5">
        <f t="shared" si="82"/>
        <v>8.5</v>
      </c>
      <c r="D142" s="5" t="s">
        <v>119</v>
      </c>
      <c r="E142" s="5"/>
      <c r="F142" s="16">
        <v>0</v>
      </c>
    </row>
    <row r="143" spans="1:6" ht="12.75" x14ac:dyDescent="0.2">
      <c r="A143" s="18" t="s">
        <v>93</v>
      </c>
      <c r="B143" s="19" t="str">
        <f t="shared" ref="B143:C143" si="83">B142</f>
        <v>Steelers</v>
      </c>
      <c r="C143" s="19">
        <f t="shared" si="83"/>
        <v>8.5</v>
      </c>
      <c r="D143" s="19" t="s">
        <v>118</v>
      </c>
      <c r="E143" s="19"/>
      <c r="F143" s="20">
        <v>0</v>
      </c>
    </row>
    <row r="144" spans="1:6" ht="12.75" x14ac:dyDescent="0.2">
      <c r="A144" s="5"/>
      <c r="E144" s="5"/>
      <c r="F144" s="5"/>
    </row>
    <row r="145" spans="1:9" ht="12.75" x14ac:dyDescent="0.2">
      <c r="A145" s="12" t="s">
        <v>87</v>
      </c>
      <c r="B145" s="13" t="s">
        <v>147</v>
      </c>
      <c r="C145" s="13">
        <v>7.5</v>
      </c>
      <c r="D145" s="13" t="s">
        <v>118</v>
      </c>
      <c r="E145" s="13"/>
      <c r="F145" s="14">
        <v>0</v>
      </c>
    </row>
    <row r="146" spans="1:9" ht="12.75" x14ac:dyDescent="0.2">
      <c r="A146" s="15" t="s">
        <v>89</v>
      </c>
      <c r="B146" s="5" t="str">
        <f t="shared" ref="B146:C146" si="84">B145</f>
        <v>Titans</v>
      </c>
      <c r="C146" s="5">
        <f t="shared" si="84"/>
        <v>7.5</v>
      </c>
      <c r="D146" s="5" t="s">
        <v>118</v>
      </c>
      <c r="E146" s="5"/>
      <c r="F146" s="16">
        <v>0</v>
      </c>
    </row>
    <row r="147" spans="1:9" ht="12.75" x14ac:dyDescent="0.2">
      <c r="A147" s="15" t="s">
        <v>91</v>
      </c>
      <c r="B147" s="5" t="str">
        <f t="shared" ref="B147:C147" si="85">B146</f>
        <v>Titans</v>
      </c>
      <c r="C147" s="5">
        <f t="shared" si="85"/>
        <v>7.5</v>
      </c>
      <c r="D147" s="5" t="s">
        <v>118</v>
      </c>
      <c r="E147" s="5"/>
      <c r="F147" s="16">
        <v>0</v>
      </c>
    </row>
    <row r="148" spans="1:9" ht="12.75" x14ac:dyDescent="0.2">
      <c r="A148" s="17" t="s">
        <v>93</v>
      </c>
      <c r="B148" s="5" t="str">
        <f t="shared" ref="B148:C148" si="86">B147</f>
        <v>Titans</v>
      </c>
      <c r="C148" s="5">
        <f t="shared" si="86"/>
        <v>7.5</v>
      </c>
      <c r="D148" s="5" t="s">
        <v>118</v>
      </c>
      <c r="E148" s="5"/>
      <c r="F148" s="16">
        <v>0</v>
      </c>
    </row>
    <row r="149" spans="1:9" ht="12.75" x14ac:dyDescent="0.2">
      <c r="A149" s="15"/>
      <c r="E149" s="5"/>
      <c r="F149" s="16"/>
    </row>
    <row r="150" spans="1:9" ht="12.75" x14ac:dyDescent="0.2">
      <c r="A150" s="15" t="s">
        <v>87</v>
      </c>
      <c r="B150" s="5" t="s">
        <v>148</v>
      </c>
      <c r="C150" s="5">
        <v>6.5</v>
      </c>
      <c r="D150" s="5" t="s">
        <v>119</v>
      </c>
      <c r="E150" s="5"/>
      <c r="F150" s="16">
        <v>0</v>
      </c>
    </row>
    <row r="151" spans="1:9" ht="12.75" x14ac:dyDescent="0.2">
      <c r="A151" s="15" t="s">
        <v>89</v>
      </c>
      <c r="B151" s="5" t="str">
        <f t="shared" ref="B151:C151" si="87">B150</f>
        <v>Colts</v>
      </c>
      <c r="C151" s="5">
        <f t="shared" si="87"/>
        <v>6.5</v>
      </c>
      <c r="D151" s="5" t="s">
        <v>119</v>
      </c>
      <c r="E151" s="5"/>
      <c r="F151" s="16">
        <v>0</v>
      </c>
      <c r="I151" s="5" t="s">
        <v>149</v>
      </c>
    </row>
    <row r="152" spans="1:9" ht="12.75" x14ac:dyDescent="0.2">
      <c r="A152" s="15" t="s">
        <v>91</v>
      </c>
      <c r="B152" s="5" t="str">
        <f t="shared" ref="B152:C152" si="88">B151</f>
        <v>Colts</v>
      </c>
      <c r="C152" s="5">
        <f t="shared" si="88"/>
        <v>6.5</v>
      </c>
      <c r="D152" s="5" t="s">
        <v>118</v>
      </c>
      <c r="E152" s="5"/>
      <c r="F152" s="16">
        <v>0</v>
      </c>
    </row>
    <row r="153" spans="1:9" ht="12.75" x14ac:dyDescent="0.2">
      <c r="A153" s="17" t="s">
        <v>93</v>
      </c>
      <c r="B153" s="5" t="str">
        <f t="shared" ref="B153:C153" si="89">B152</f>
        <v>Colts</v>
      </c>
      <c r="C153" s="5">
        <f t="shared" si="89"/>
        <v>6.5</v>
      </c>
      <c r="D153" s="5" t="s">
        <v>119</v>
      </c>
      <c r="E153" s="5"/>
      <c r="F153" s="16">
        <v>0</v>
      </c>
    </row>
    <row r="154" spans="1:9" ht="12.75" x14ac:dyDescent="0.2">
      <c r="A154" s="15"/>
      <c r="E154" s="5"/>
      <c r="F154" s="16"/>
    </row>
    <row r="155" spans="1:9" ht="12.75" x14ac:dyDescent="0.2">
      <c r="A155" s="15" t="s">
        <v>87</v>
      </c>
      <c r="B155" s="5" t="s">
        <v>150</v>
      </c>
      <c r="C155" s="5">
        <v>9.5</v>
      </c>
      <c r="D155" s="5" t="s">
        <v>119</v>
      </c>
      <c r="E155" s="5"/>
      <c r="F155" s="16">
        <v>0</v>
      </c>
    </row>
    <row r="156" spans="1:9" ht="12.75" x14ac:dyDescent="0.2">
      <c r="A156" s="15" t="s">
        <v>89</v>
      </c>
      <c r="B156" s="5" t="str">
        <f t="shared" ref="B156:C156" si="90">B155</f>
        <v>Jaguars</v>
      </c>
      <c r="C156" s="5">
        <f t="shared" si="90"/>
        <v>9.5</v>
      </c>
      <c r="D156" s="5" t="s">
        <v>118</v>
      </c>
      <c r="E156" s="5"/>
      <c r="F156" s="16">
        <v>0</v>
      </c>
    </row>
    <row r="157" spans="1:9" ht="12.75" x14ac:dyDescent="0.2">
      <c r="A157" s="15" t="s">
        <v>91</v>
      </c>
      <c r="B157" s="5" t="str">
        <f t="shared" ref="B157:C157" si="91">B156</f>
        <v>Jaguars</v>
      </c>
      <c r="C157" s="5">
        <f t="shared" si="91"/>
        <v>9.5</v>
      </c>
      <c r="D157" s="5" t="s">
        <v>119</v>
      </c>
      <c r="E157" s="5"/>
      <c r="F157" s="16">
        <v>0</v>
      </c>
    </row>
    <row r="158" spans="1:9" ht="12.75" x14ac:dyDescent="0.2">
      <c r="A158" s="17" t="s">
        <v>93</v>
      </c>
      <c r="B158" s="5" t="str">
        <f t="shared" ref="B158:C158" si="92">B157</f>
        <v>Jaguars</v>
      </c>
      <c r="C158" s="5">
        <f t="shared" si="92"/>
        <v>9.5</v>
      </c>
      <c r="D158" s="5" t="s">
        <v>118</v>
      </c>
      <c r="E158" s="5"/>
      <c r="F158" s="16">
        <v>0</v>
      </c>
    </row>
    <row r="159" spans="1:9" ht="12.75" x14ac:dyDescent="0.2">
      <c r="A159" s="15"/>
      <c r="E159" s="5"/>
      <c r="F159" s="16"/>
    </row>
    <row r="160" spans="1:9" ht="12.75" x14ac:dyDescent="0.2">
      <c r="A160" s="15" t="s">
        <v>87</v>
      </c>
      <c r="B160" s="5" t="s">
        <v>151</v>
      </c>
      <c r="C160" s="5">
        <v>6.5</v>
      </c>
      <c r="D160" s="5" t="s">
        <v>119</v>
      </c>
      <c r="E160" s="5"/>
      <c r="F160" s="16">
        <v>0</v>
      </c>
    </row>
    <row r="161" spans="1:6" ht="12.75" x14ac:dyDescent="0.2">
      <c r="A161" s="15" t="s">
        <v>89</v>
      </c>
      <c r="B161" s="5" t="str">
        <f t="shared" ref="B161:C161" si="93">B160</f>
        <v>Texans</v>
      </c>
      <c r="C161" s="5">
        <f t="shared" si="93"/>
        <v>6.5</v>
      </c>
      <c r="D161" s="5" t="s">
        <v>119</v>
      </c>
      <c r="E161" s="5"/>
      <c r="F161" s="16">
        <v>0</v>
      </c>
    </row>
    <row r="162" spans="1:6" ht="12.75" x14ac:dyDescent="0.2">
      <c r="A162" s="15" t="s">
        <v>91</v>
      </c>
      <c r="B162" s="5" t="str">
        <f t="shared" ref="B162:C162" si="94">B161</f>
        <v>Texans</v>
      </c>
      <c r="C162" s="5">
        <f t="shared" si="94"/>
        <v>6.5</v>
      </c>
      <c r="D162" s="5" t="s">
        <v>119</v>
      </c>
      <c r="E162" s="5"/>
      <c r="F162" s="16">
        <v>0</v>
      </c>
    </row>
    <row r="163" spans="1:6" ht="12.75" x14ac:dyDescent="0.2">
      <c r="A163" s="18" t="s">
        <v>93</v>
      </c>
      <c r="B163" s="19" t="str">
        <f t="shared" ref="B163:C163" si="95">B162</f>
        <v>Texans</v>
      </c>
      <c r="C163" s="19">
        <f t="shared" si="95"/>
        <v>6.5</v>
      </c>
      <c r="D163" s="19" t="s">
        <v>118</v>
      </c>
      <c r="E163" s="19"/>
      <c r="F163" s="20">
        <v>0</v>
      </c>
    </row>
    <row r="164" spans="1:6" ht="12.75" x14ac:dyDescent="0.2">
      <c r="A164" s="5"/>
      <c r="D164" s="5"/>
      <c r="E164" s="5"/>
    </row>
    <row r="165" spans="1:6" ht="12.75" x14ac:dyDescent="0.2">
      <c r="A165" s="5"/>
      <c r="D165" s="5"/>
      <c r="E165" s="5"/>
    </row>
    <row r="166" spans="1:6" ht="12.75" x14ac:dyDescent="0.2">
      <c r="A166" s="5"/>
      <c r="D166" s="5"/>
      <c r="E166" s="5"/>
    </row>
    <row r="167" spans="1:6" ht="12.75" x14ac:dyDescent="0.2">
      <c r="A167" s="5"/>
      <c r="D167" s="5"/>
      <c r="E167" s="5"/>
      <c r="F167" s="5"/>
    </row>
    <row r="168" spans="1:6" ht="12.75" x14ac:dyDescent="0.2">
      <c r="A168" s="5"/>
      <c r="D168" s="5"/>
      <c r="E168" s="5"/>
      <c r="F168" s="5"/>
    </row>
  </sheetData>
  <mergeCells count="1"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2"/>
  <sheetViews>
    <sheetView workbookViewId="0">
      <selection activeCell="Y2" sqref="Y2"/>
    </sheetView>
  </sheetViews>
  <sheetFormatPr defaultColWidth="12.5703125" defaultRowHeight="15.75" customHeight="1" x14ac:dyDescent="0.2"/>
  <cols>
    <col min="1" max="1" width="8.28515625" bestFit="1" customWidth="1"/>
    <col min="2" max="2" width="13.42578125" bestFit="1" customWidth="1"/>
    <col min="3" max="3" width="5.42578125" bestFit="1" customWidth="1"/>
    <col min="4" max="4" width="5.85546875" bestFit="1" customWidth="1"/>
    <col min="5" max="9" width="6.28515625" bestFit="1" customWidth="1"/>
    <col min="10" max="10" width="4.85546875" customWidth="1"/>
    <col min="11" max="11" width="5.5703125" bestFit="1" customWidth="1"/>
    <col min="13" max="13" width="8.28515625" bestFit="1" customWidth="1"/>
    <col min="14" max="14" width="4.7109375" bestFit="1" customWidth="1"/>
    <col min="15" max="15" width="5.42578125" bestFit="1" customWidth="1"/>
    <col min="16" max="16" width="5.85546875" bestFit="1" customWidth="1"/>
    <col min="17" max="21" width="6.28515625" bestFit="1" customWidth="1"/>
    <col min="22" max="22" width="4.85546875" customWidth="1"/>
    <col min="23" max="23" width="5.5703125" bestFit="1" customWidth="1"/>
    <col min="24" max="24" width="5.5703125" customWidth="1"/>
    <col min="28" max="28" width="13.7109375" customWidth="1"/>
  </cols>
  <sheetData>
    <row r="1" spans="1:28" ht="15.75" customHeight="1" x14ac:dyDescent="0.25">
      <c r="A1" s="11"/>
      <c r="B1" s="5" t="s">
        <v>111</v>
      </c>
      <c r="C1" s="1"/>
      <c r="D1" s="1"/>
      <c r="E1" s="1"/>
      <c r="F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8" ht="15.75" customHeight="1" x14ac:dyDescent="0.25">
      <c r="A2" s="1"/>
      <c r="B2" s="1"/>
      <c r="C2" s="1"/>
      <c r="D2" s="1"/>
      <c r="E2" s="1"/>
      <c r="F2" s="1"/>
      <c r="O2" s="1"/>
      <c r="P2" s="1"/>
      <c r="Q2" s="1"/>
      <c r="R2" s="1"/>
      <c r="S2" s="1"/>
      <c r="T2" s="1"/>
      <c r="U2" s="1"/>
      <c r="V2" s="1"/>
      <c r="W2" s="1"/>
      <c r="X2" s="1"/>
      <c r="Y2" s="24" t="s">
        <v>152</v>
      </c>
      <c r="Z2" s="24"/>
      <c r="AA2" s="24"/>
      <c r="AB2" s="24"/>
    </row>
    <row r="3" spans="1:28" ht="15.75" customHeight="1" x14ac:dyDescent="0.25">
      <c r="A3" s="58" t="s">
        <v>153</v>
      </c>
      <c r="B3" s="59"/>
      <c r="C3" s="59"/>
      <c r="D3" s="59"/>
      <c r="E3" s="59"/>
      <c r="F3" s="59"/>
      <c r="G3" s="59"/>
      <c r="H3" s="59"/>
      <c r="I3" s="59"/>
      <c r="M3" s="58" t="s">
        <v>154</v>
      </c>
      <c r="N3" s="59"/>
      <c r="O3" s="59"/>
      <c r="P3" s="59"/>
      <c r="Q3" s="59"/>
      <c r="R3" s="59"/>
      <c r="S3" s="59"/>
      <c r="T3" s="59"/>
      <c r="U3" s="59"/>
      <c r="V3" s="1"/>
      <c r="W3" s="1"/>
      <c r="X3" s="1"/>
      <c r="Y3" s="24" t="s">
        <v>155</v>
      </c>
      <c r="Z3" s="24"/>
      <c r="AA3" s="24"/>
      <c r="AB3" s="24"/>
    </row>
    <row r="4" spans="1:28" ht="15.75" customHeight="1" x14ac:dyDescent="0.25">
      <c r="A4" s="25" t="s">
        <v>79</v>
      </c>
      <c r="B4" s="26" t="s">
        <v>17</v>
      </c>
      <c r="C4" s="26" t="s">
        <v>7</v>
      </c>
      <c r="D4" s="26" t="s">
        <v>14</v>
      </c>
      <c r="E4" s="27" t="s">
        <v>10</v>
      </c>
      <c r="F4" s="26" t="s">
        <v>156</v>
      </c>
      <c r="G4" s="26" t="s">
        <v>156</v>
      </c>
      <c r="H4" s="26" t="s">
        <v>156</v>
      </c>
      <c r="I4" s="28" t="s">
        <v>156</v>
      </c>
      <c r="J4" s="29"/>
      <c r="K4" s="29" t="s">
        <v>157</v>
      </c>
      <c r="L4" s="30"/>
      <c r="M4" s="25" t="s">
        <v>79</v>
      </c>
      <c r="N4" s="26" t="s">
        <v>17</v>
      </c>
      <c r="O4" s="26" t="s">
        <v>7</v>
      </c>
      <c r="P4" s="26" t="s">
        <v>14</v>
      </c>
      <c r="Q4" s="27" t="s">
        <v>10</v>
      </c>
      <c r="R4" s="26" t="s">
        <v>156</v>
      </c>
      <c r="S4" s="26" t="s">
        <v>156</v>
      </c>
      <c r="T4" s="26" t="s">
        <v>156</v>
      </c>
      <c r="U4" s="28" t="s">
        <v>156</v>
      </c>
      <c r="V4" s="29"/>
      <c r="W4" s="29" t="s">
        <v>157</v>
      </c>
      <c r="X4" s="1"/>
    </row>
    <row r="5" spans="1:28" x14ac:dyDescent="0.2">
      <c r="A5" s="31" t="s">
        <v>87</v>
      </c>
      <c r="B5" s="32" t="s">
        <v>49</v>
      </c>
      <c r="C5" s="32" t="s">
        <v>41</v>
      </c>
      <c r="D5" s="32" t="s">
        <v>23</v>
      </c>
      <c r="E5" s="33" t="s">
        <v>39</v>
      </c>
      <c r="F5" s="34">
        <v>0</v>
      </c>
      <c r="G5" s="34">
        <v>0</v>
      </c>
      <c r="H5" s="35">
        <v>0</v>
      </c>
      <c r="I5" s="36">
        <v>0</v>
      </c>
      <c r="K5" s="5">
        <f t="shared" ref="K5:K8" si="0">SUM(F5:I5)</f>
        <v>0</v>
      </c>
      <c r="L5" s="37"/>
      <c r="M5" s="31" t="s">
        <v>87</v>
      </c>
      <c r="N5" s="32" t="s">
        <v>27</v>
      </c>
      <c r="O5" s="32" t="s">
        <v>65</v>
      </c>
      <c r="P5" s="32" t="s">
        <v>31</v>
      </c>
      <c r="Q5" s="33" t="s">
        <v>55</v>
      </c>
      <c r="R5" s="34">
        <v>0</v>
      </c>
      <c r="S5" s="34">
        <v>0</v>
      </c>
      <c r="T5" s="35">
        <v>0</v>
      </c>
      <c r="U5" s="36">
        <v>0</v>
      </c>
      <c r="W5" s="5">
        <f t="shared" ref="W5:W8" si="1">SUM(R5:U5)</f>
        <v>0</v>
      </c>
      <c r="Y5" s="24" t="s">
        <v>158</v>
      </c>
      <c r="Z5" s="24"/>
      <c r="AA5" s="24"/>
      <c r="AB5" s="24"/>
    </row>
    <row r="6" spans="1:28" x14ac:dyDescent="0.2">
      <c r="A6" s="31" t="s">
        <v>89</v>
      </c>
      <c r="B6" s="30" t="s">
        <v>16</v>
      </c>
      <c r="C6" s="30" t="s">
        <v>41</v>
      </c>
      <c r="D6" s="30" t="s">
        <v>23</v>
      </c>
      <c r="E6" s="38" t="s">
        <v>39</v>
      </c>
      <c r="F6" s="37">
        <v>0</v>
      </c>
      <c r="G6" s="37">
        <v>0</v>
      </c>
      <c r="H6" s="5">
        <v>0</v>
      </c>
      <c r="I6" s="39">
        <v>0</v>
      </c>
      <c r="K6" s="5">
        <f t="shared" si="0"/>
        <v>0</v>
      </c>
      <c r="L6" s="37"/>
      <c r="M6" s="31" t="s">
        <v>89</v>
      </c>
      <c r="N6" s="30" t="s">
        <v>61</v>
      </c>
      <c r="O6" s="30" t="s">
        <v>65</v>
      </c>
      <c r="P6" s="30" t="s">
        <v>51</v>
      </c>
      <c r="Q6" s="40" t="s">
        <v>55</v>
      </c>
      <c r="R6" s="37">
        <v>0</v>
      </c>
      <c r="S6" s="37">
        <v>0</v>
      </c>
      <c r="T6" s="5">
        <v>0</v>
      </c>
      <c r="U6" s="39">
        <v>0</v>
      </c>
      <c r="W6" s="5">
        <f t="shared" si="1"/>
        <v>0</v>
      </c>
      <c r="Y6" s="24" t="s">
        <v>159</v>
      </c>
      <c r="Z6" s="24"/>
      <c r="AA6" s="24"/>
      <c r="AB6" s="24"/>
    </row>
    <row r="7" spans="1:28" x14ac:dyDescent="0.2">
      <c r="A7" s="31" t="s">
        <v>91</v>
      </c>
      <c r="B7" s="30" t="s">
        <v>16</v>
      </c>
      <c r="C7" s="30" t="s">
        <v>41</v>
      </c>
      <c r="D7" s="30" t="s">
        <v>23</v>
      </c>
      <c r="E7" s="40" t="s">
        <v>39</v>
      </c>
      <c r="F7" s="37">
        <v>0</v>
      </c>
      <c r="G7" s="37">
        <v>0</v>
      </c>
      <c r="H7" s="5">
        <v>0</v>
      </c>
      <c r="I7" s="39">
        <v>0</v>
      </c>
      <c r="K7" s="5">
        <f t="shared" si="0"/>
        <v>0</v>
      </c>
      <c r="L7" s="37"/>
      <c r="M7" s="31" t="s">
        <v>91</v>
      </c>
      <c r="N7" s="30" t="s">
        <v>61</v>
      </c>
      <c r="O7" s="30" t="s">
        <v>65</v>
      </c>
      <c r="P7" s="30" t="s">
        <v>33</v>
      </c>
      <c r="Q7" s="40" t="s">
        <v>55</v>
      </c>
      <c r="R7" s="37">
        <v>0</v>
      </c>
      <c r="S7" s="37">
        <v>0</v>
      </c>
      <c r="T7" s="5">
        <v>0</v>
      </c>
      <c r="U7" s="39">
        <v>0</v>
      </c>
      <c r="W7" s="5">
        <f t="shared" si="1"/>
        <v>0</v>
      </c>
      <c r="X7" s="5"/>
    </row>
    <row r="8" spans="1:28" x14ac:dyDescent="0.2">
      <c r="A8" s="41" t="s">
        <v>93</v>
      </c>
      <c r="B8" s="42" t="s">
        <v>16</v>
      </c>
      <c r="C8" s="42" t="s">
        <v>41</v>
      </c>
      <c r="D8" s="42" t="s">
        <v>12</v>
      </c>
      <c r="E8" s="43" t="s">
        <v>39</v>
      </c>
      <c r="F8" s="44">
        <v>0</v>
      </c>
      <c r="G8" s="44">
        <v>0</v>
      </c>
      <c r="H8" s="45">
        <v>0</v>
      </c>
      <c r="I8" s="46">
        <v>0</v>
      </c>
      <c r="K8" s="5">
        <f t="shared" si="0"/>
        <v>0</v>
      </c>
      <c r="L8" s="37"/>
      <c r="M8" s="41" t="s">
        <v>93</v>
      </c>
      <c r="N8" s="42" t="s">
        <v>61</v>
      </c>
      <c r="O8" s="42" t="s">
        <v>67</v>
      </c>
      <c r="P8" s="42" t="s">
        <v>31</v>
      </c>
      <c r="Q8" s="47" t="s">
        <v>55</v>
      </c>
      <c r="R8" s="44">
        <v>0</v>
      </c>
      <c r="S8" s="44">
        <v>0</v>
      </c>
      <c r="T8" s="45">
        <v>0</v>
      </c>
      <c r="U8" s="46">
        <v>0</v>
      </c>
      <c r="W8" s="5">
        <f t="shared" si="1"/>
        <v>0</v>
      </c>
      <c r="X8" s="5"/>
      <c r="Y8" s="24" t="s">
        <v>160</v>
      </c>
      <c r="Z8" s="24"/>
      <c r="AA8" s="24"/>
      <c r="AB8" s="24"/>
    </row>
    <row r="9" spans="1:28" x14ac:dyDescent="0.2">
      <c r="Y9" s="24" t="s">
        <v>161</v>
      </c>
      <c r="Z9" s="24"/>
      <c r="AA9" s="24"/>
      <c r="AB9" s="24"/>
    </row>
    <row r="11" spans="1:28" x14ac:dyDescent="0.2">
      <c r="Y11" s="24" t="s">
        <v>162</v>
      </c>
      <c r="Z11" s="24"/>
      <c r="AA11" s="24"/>
      <c r="AB11" s="24"/>
    </row>
    <row r="12" spans="1:28" x14ac:dyDescent="0.2">
      <c r="Y12" s="24" t="s">
        <v>163</v>
      </c>
      <c r="Z12" s="24"/>
      <c r="AA12" s="24"/>
      <c r="AB12" s="24"/>
    </row>
  </sheetData>
  <mergeCells count="2">
    <mergeCell ref="A3:I3"/>
    <mergeCell ref="M3:U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8"/>
  <sheetViews>
    <sheetView workbookViewId="0">
      <selection activeCell="I6" sqref="I6"/>
    </sheetView>
  </sheetViews>
  <sheetFormatPr defaultColWidth="12.5703125" defaultRowHeight="12.75" x14ac:dyDescent="0.2"/>
  <cols>
    <col min="1" max="1" width="8.28515625" bestFit="1" customWidth="1"/>
    <col min="2" max="2" width="13.42578125" bestFit="1" customWidth="1"/>
    <col min="3" max="3" width="8.85546875" bestFit="1" customWidth="1"/>
    <col min="4" max="4" width="8" bestFit="1" customWidth="1"/>
    <col min="5" max="5" width="8.5703125" customWidth="1"/>
    <col min="6" max="6" width="10.140625" customWidth="1"/>
    <col min="7" max="7" width="10.42578125" customWidth="1"/>
    <col min="9" max="9" width="10.140625" bestFit="1" customWidth="1"/>
    <col min="10" max="10" width="10.5703125" bestFit="1" customWidth="1"/>
    <col min="11" max="11" width="7.28515625" bestFit="1" customWidth="1"/>
  </cols>
  <sheetData>
    <row r="1" spans="1:11" ht="18" x14ac:dyDescent="0.25">
      <c r="A1" s="11"/>
      <c r="B1" s="5" t="s">
        <v>111</v>
      </c>
      <c r="C1" s="1"/>
      <c r="D1" s="1"/>
    </row>
    <row r="2" spans="1:11" ht="18" x14ac:dyDescent="0.25">
      <c r="A2" s="1"/>
      <c r="B2" s="1"/>
      <c r="C2" s="1"/>
      <c r="D2" s="1"/>
      <c r="G2" s="24" t="s">
        <v>164</v>
      </c>
      <c r="H2" s="24"/>
      <c r="I2" s="24"/>
    </row>
    <row r="3" spans="1:11" ht="18" x14ac:dyDescent="0.25">
      <c r="A3" s="58" t="s">
        <v>165</v>
      </c>
      <c r="B3" s="59"/>
      <c r="C3" s="59"/>
      <c r="D3" s="59"/>
    </row>
    <row r="4" spans="1:11" x14ac:dyDescent="0.2">
      <c r="A4" s="2" t="s">
        <v>79</v>
      </c>
      <c r="B4" s="2" t="s">
        <v>166</v>
      </c>
      <c r="C4" s="2" t="s">
        <v>167</v>
      </c>
      <c r="D4" s="2" t="s">
        <v>168</v>
      </c>
      <c r="G4" s="24" t="s">
        <v>169</v>
      </c>
      <c r="H4" s="24"/>
      <c r="I4" s="24"/>
      <c r="J4" s="24"/>
    </row>
    <row r="5" spans="1:11" x14ac:dyDescent="0.2">
      <c r="A5" s="60" t="s">
        <v>87</v>
      </c>
      <c r="B5" s="60" t="s">
        <v>170</v>
      </c>
      <c r="C5" s="60" t="s">
        <v>171</v>
      </c>
      <c r="D5" s="60" t="s">
        <v>172</v>
      </c>
      <c r="G5" s="5"/>
    </row>
    <row r="6" spans="1:11" x14ac:dyDescent="0.2">
      <c r="A6" s="5" t="s">
        <v>89</v>
      </c>
      <c r="B6" s="48" t="s">
        <v>173</v>
      </c>
      <c r="C6" s="48" t="s">
        <v>174</v>
      </c>
      <c r="D6" s="23" t="s">
        <v>175</v>
      </c>
      <c r="G6" s="24" t="s">
        <v>176</v>
      </c>
      <c r="H6" s="24"/>
      <c r="I6" s="24"/>
      <c r="J6" s="24"/>
    </row>
    <row r="7" spans="1:11" x14ac:dyDescent="0.2">
      <c r="A7" s="5" t="s">
        <v>91</v>
      </c>
      <c r="B7" s="5" t="s">
        <v>177</v>
      </c>
      <c r="C7" s="48" t="s">
        <v>178</v>
      </c>
      <c r="D7" s="5" t="s">
        <v>179</v>
      </c>
    </row>
    <row r="8" spans="1:11" x14ac:dyDescent="0.2">
      <c r="A8" s="5" t="s">
        <v>93</v>
      </c>
      <c r="B8" s="48" t="s">
        <v>180</v>
      </c>
      <c r="C8" s="48" t="s">
        <v>174</v>
      </c>
      <c r="D8" s="49" t="s">
        <v>181</v>
      </c>
      <c r="G8" s="24" t="s">
        <v>182</v>
      </c>
      <c r="H8" s="24"/>
      <c r="I8" s="24"/>
    </row>
    <row r="9" spans="1:11" x14ac:dyDescent="0.2">
      <c r="B9" s="48"/>
    </row>
    <row r="10" spans="1:11" ht="18" x14ac:dyDescent="0.25">
      <c r="A10" s="58" t="s">
        <v>183</v>
      </c>
      <c r="B10" s="59"/>
      <c r="C10" s="59"/>
      <c r="D10" s="59"/>
    </row>
    <row r="11" spans="1:11" x14ac:dyDescent="0.2">
      <c r="A11" s="2" t="s">
        <v>79</v>
      </c>
      <c r="B11" s="2" t="s">
        <v>166</v>
      </c>
      <c r="C11" s="2" t="s">
        <v>167</v>
      </c>
      <c r="D11" s="2" t="s">
        <v>168</v>
      </c>
      <c r="E11" s="50" t="s">
        <v>102</v>
      </c>
      <c r="F11" s="50" t="s">
        <v>184</v>
      </c>
      <c r="G11" s="2" t="s">
        <v>84</v>
      </c>
      <c r="I11" s="50" t="s">
        <v>185</v>
      </c>
      <c r="J11" s="8" t="s">
        <v>186</v>
      </c>
      <c r="K11" s="8" t="s">
        <v>103</v>
      </c>
    </row>
    <row r="12" spans="1:11" x14ac:dyDescent="0.2">
      <c r="A12" s="5" t="s">
        <v>87</v>
      </c>
      <c r="B12" s="5">
        <v>0</v>
      </c>
      <c r="C12" s="5">
        <v>1</v>
      </c>
      <c r="D12" s="5">
        <v>0</v>
      </c>
      <c r="E12" s="5">
        <v>2</v>
      </c>
      <c r="F12" s="5">
        <v>0</v>
      </c>
      <c r="G12" s="5">
        <f t="shared" ref="G12:G15" si="0">SUM(B12:D12) + F12</f>
        <v>1</v>
      </c>
      <c r="I12" s="5">
        <v>1</v>
      </c>
      <c r="J12" s="51">
        <f t="shared" ref="J12:J15" si="1">IF(B12 &gt; 0, IF(B12 &gt; 1, 1, ROUNDDOWN(B12, 0)), 0) + IF(C12 &gt; 0, IF(C12 &gt; 1, 1, ROUNDDOWN(C12, 0)), 0)  + IF(D12 &gt; 0, IF(D12 &gt; 1, 1, ROUNDDOWN(D12, 0)), 0) + I12</f>
        <v>2</v>
      </c>
      <c r="K12" s="52">
        <f t="shared" ref="K12:K15" si="2">J12 / (3 + E12)</f>
        <v>0.4</v>
      </c>
    </row>
    <row r="13" spans="1:11" x14ac:dyDescent="0.2">
      <c r="A13" s="5" t="s">
        <v>89</v>
      </c>
      <c r="B13" s="5">
        <v>1</v>
      </c>
      <c r="C13" s="5">
        <v>1</v>
      </c>
      <c r="D13" s="5">
        <v>-1</v>
      </c>
      <c r="E13" s="5">
        <v>2</v>
      </c>
      <c r="F13" s="5">
        <v>0</v>
      </c>
      <c r="G13" s="5">
        <f t="shared" si="0"/>
        <v>1</v>
      </c>
      <c r="I13" s="5">
        <v>1</v>
      </c>
      <c r="J13" s="51">
        <f t="shared" si="1"/>
        <v>3</v>
      </c>
      <c r="K13" s="52">
        <f t="shared" si="2"/>
        <v>0.6</v>
      </c>
    </row>
    <row r="14" spans="1:11" x14ac:dyDescent="0.2">
      <c r="A14" s="5" t="s">
        <v>91</v>
      </c>
      <c r="B14" s="5">
        <v>0</v>
      </c>
      <c r="C14" s="5">
        <v>0</v>
      </c>
      <c r="D14" s="5">
        <v>1</v>
      </c>
      <c r="E14" s="5">
        <v>2</v>
      </c>
      <c r="F14" s="5">
        <v>0</v>
      </c>
      <c r="G14" s="5">
        <f t="shared" si="0"/>
        <v>1</v>
      </c>
      <c r="I14" s="5">
        <v>1</v>
      </c>
      <c r="J14" s="51">
        <f t="shared" si="1"/>
        <v>2</v>
      </c>
      <c r="K14" s="52">
        <f t="shared" si="2"/>
        <v>0.4</v>
      </c>
    </row>
    <row r="15" spans="1:11" x14ac:dyDescent="0.2">
      <c r="A15" s="5" t="s">
        <v>93</v>
      </c>
      <c r="B15" s="5">
        <v>0</v>
      </c>
      <c r="C15" s="5">
        <v>1</v>
      </c>
      <c r="D15" s="5">
        <v>2</v>
      </c>
      <c r="E15" s="5">
        <v>2</v>
      </c>
      <c r="F15" s="5">
        <v>0</v>
      </c>
      <c r="G15" s="5">
        <f t="shared" si="0"/>
        <v>3</v>
      </c>
      <c r="I15" s="5">
        <v>1</v>
      </c>
      <c r="J15" s="51">
        <f t="shared" si="1"/>
        <v>3</v>
      </c>
      <c r="K15" s="52">
        <f t="shared" si="2"/>
        <v>0.6</v>
      </c>
    </row>
    <row r="18" spans="1:4" x14ac:dyDescent="0.2">
      <c r="A18" t="s">
        <v>87</v>
      </c>
      <c r="B18" t="s">
        <v>170</v>
      </c>
      <c r="C18" t="s">
        <v>171</v>
      </c>
      <c r="D18" t="s">
        <v>172</v>
      </c>
    </row>
  </sheetData>
  <mergeCells count="2">
    <mergeCell ref="A3:D3"/>
    <mergeCell ref="A10:D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5"/>
  <sheetViews>
    <sheetView tabSelected="1" workbookViewId="0"/>
  </sheetViews>
  <sheetFormatPr defaultColWidth="12.5703125" defaultRowHeight="15.75" customHeight="1" x14ac:dyDescent="0.2"/>
  <cols>
    <col min="1" max="1" width="8.28515625" bestFit="1" customWidth="1"/>
    <col min="2" max="2" width="13.42578125" bestFit="1" customWidth="1"/>
    <col min="3" max="3" width="9.7109375" bestFit="1" customWidth="1"/>
    <col min="4" max="4" width="8.7109375" bestFit="1" customWidth="1"/>
    <col min="5" max="5" width="8.5703125" customWidth="1"/>
    <col min="6" max="6" width="10.140625" customWidth="1"/>
    <col min="7" max="7" width="10.42578125" customWidth="1"/>
    <col min="8" max="8" width="9.5703125" customWidth="1"/>
    <col min="9" max="9" width="10.140625" bestFit="1" customWidth="1"/>
    <col min="10" max="10" width="10.5703125" bestFit="1" customWidth="1"/>
    <col min="11" max="11" width="7.28515625" bestFit="1" customWidth="1"/>
    <col min="12" max="12" width="9.28515625" customWidth="1"/>
    <col min="13" max="13" width="6.5703125" customWidth="1"/>
  </cols>
  <sheetData>
    <row r="1" spans="1:11" ht="15.75" customHeight="1" x14ac:dyDescent="0.25">
      <c r="A1" s="11"/>
      <c r="B1" s="5" t="s">
        <v>111</v>
      </c>
      <c r="C1" s="1"/>
      <c r="D1" s="1"/>
      <c r="E1" s="1"/>
      <c r="F1" s="1"/>
      <c r="G1" s="1"/>
      <c r="H1" s="1"/>
    </row>
    <row r="2" spans="1:11" ht="15.75" customHeight="1" x14ac:dyDescent="0.25">
      <c r="A2" s="1"/>
      <c r="B2" s="1"/>
      <c r="C2" s="1"/>
      <c r="D2" s="1"/>
      <c r="E2" s="1"/>
      <c r="F2" s="1"/>
      <c r="G2" s="1"/>
      <c r="H2" s="1"/>
    </row>
    <row r="3" spans="1:11" ht="15.75" customHeight="1" x14ac:dyDescent="0.25">
      <c r="A3" s="58" t="s">
        <v>187</v>
      </c>
      <c r="B3" s="59"/>
      <c r="C3" s="59"/>
      <c r="D3" s="59"/>
      <c r="E3" s="1"/>
      <c r="F3" s="1"/>
      <c r="G3" s="1"/>
      <c r="H3" s="1"/>
    </row>
    <row r="4" spans="1:11" x14ac:dyDescent="0.2">
      <c r="A4" s="2" t="s">
        <v>79</v>
      </c>
      <c r="B4" s="2" t="s">
        <v>166</v>
      </c>
      <c r="C4" s="2" t="s">
        <v>167</v>
      </c>
      <c r="D4" s="2" t="s">
        <v>168</v>
      </c>
    </row>
    <row r="5" spans="1:11" ht="12.75" x14ac:dyDescent="0.2">
      <c r="A5" s="5" t="s">
        <v>87</v>
      </c>
      <c r="B5" s="5" t="s">
        <v>188</v>
      </c>
      <c r="C5" s="5" t="s">
        <v>189</v>
      </c>
      <c r="D5" s="5" t="s">
        <v>190</v>
      </c>
      <c r="E5" s="5"/>
      <c r="G5" s="24" t="s">
        <v>191</v>
      </c>
      <c r="H5" s="24"/>
      <c r="I5" s="24"/>
      <c r="J5" s="24"/>
    </row>
    <row r="6" spans="1:11" x14ac:dyDescent="0.2">
      <c r="A6" s="5" t="s">
        <v>89</v>
      </c>
      <c r="B6" s="5" t="s">
        <v>192</v>
      </c>
      <c r="C6" s="5" t="s">
        <v>193</v>
      </c>
      <c r="D6" s="5" t="s">
        <v>194</v>
      </c>
    </row>
    <row r="7" spans="1:11" ht="12.75" x14ac:dyDescent="0.2">
      <c r="A7" s="5" t="s">
        <v>91</v>
      </c>
      <c r="B7" s="5" t="s">
        <v>195</v>
      </c>
      <c r="C7" s="23" t="s">
        <v>196</v>
      </c>
      <c r="D7" s="5" t="s">
        <v>197</v>
      </c>
      <c r="G7" s="24" t="s">
        <v>198</v>
      </c>
      <c r="H7" s="24"/>
      <c r="I7" s="24"/>
      <c r="J7" s="24"/>
      <c r="K7" s="5" t="s">
        <v>149</v>
      </c>
    </row>
    <row r="8" spans="1:11" x14ac:dyDescent="0.2">
      <c r="A8" s="5" t="s">
        <v>93</v>
      </c>
      <c r="B8" s="5" t="s">
        <v>192</v>
      </c>
      <c r="C8" s="5" t="s">
        <v>199</v>
      </c>
      <c r="D8" s="23" t="s">
        <v>200</v>
      </c>
    </row>
    <row r="10" spans="1:11" ht="15.75" customHeight="1" x14ac:dyDescent="0.25">
      <c r="A10" s="58" t="s">
        <v>183</v>
      </c>
      <c r="B10" s="59"/>
      <c r="C10" s="59"/>
      <c r="D10" s="59"/>
    </row>
    <row r="11" spans="1:11" x14ac:dyDescent="0.2">
      <c r="A11" s="2" t="s">
        <v>79</v>
      </c>
      <c r="B11" s="2" t="s">
        <v>166</v>
      </c>
      <c r="C11" s="2" t="s">
        <v>167</v>
      </c>
      <c r="D11" s="2" t="s">
        <v>168</v>
      </c>
      <c r="E11" s="50" t="s">
        <v>102</v>
      </c>
      <c r="F11" s="50" t="s">
        <v>184</v>
      </c>
      <c r="G11" s="2" t="s">
        <v>84</v>
      </c>
      <c r="I11" s="50" t="s">
        <v>185</v>
      </c>
      <c r="J11" s="8" t="s">
        <v>186</v>
      </c>
      <c r="K11" s="8" t="s">
        <v>103</v>
      </c>
    </row>
    <row r="12" spans="1:11" x14ac:dyDescent="0.2">
      <c r="A12" s="5" t="s">
        <v>87</v>
      </c>
      <c r="B12" s="5">
        <v>1</v>
      </c>
      <c r="C12" s="5">
        <v>1</v>
      </c>
      <c r="D12" s="5">
        <v>0</v>
      </c>
      <c r="E12" s="5">
        <v>1</v>
      </c>
      <c r="F12" s="5">
        <v>1</v>
      </c>
      <c r="G12" s="5">
        <f t="shared" ref="G12:G15" si="0">SUM(B12:D12) + F12</f>
        <v>3</v>
      </c>
      <c r="I12" s="5">
        <v>1</v>
      </c>
      <c r="J12" s="51">
        <f t="shared" ref="J12:J15" si="1">IF(B12 &gt; 0, IF(B12 &gt; 1, 1, ROUNDDOWN(B12, 0)), 0) + IF(C12 &gt; 0, IF(C12 &gt; 1, 1, ROUNDDOWN(C12, 0)), 0)  + IF(D12 &gt; 0, IF(D12 &gt; 1, 1, ROUNDDOWN(D12, 0)), 0) + I12</f>
        <v>3</v>
      </c>
      <c r="K12" s="52">
        <f t="shared" ref="K12:K15" si="2">J12 / (3 + E12)</f>
        <v>0.75</v>
      </c>
    </row>
    <row r="13" spans="1:11" x14ac:dyDescent="0.2">
      <c r="A13" s="5" t="s">
        <v>89</v>
      </c>
      <c r="B13" s="5">
        <v>0</v>
      </c>
      <c r="C13" s="5">
        <v>1</v>
      </c>
      <c r="D13" s="5">
        <v>1</v>
      </c>
      <c r="E13" s="5">
        <v>1</v>
      </c>
      <c r="F13" s="5">
        <v>0</v>
      </c>
      <c r="G13" s="5">
        <f t="shared" si="0"/>
        <v>2</v>
      </c>
      <c r="I13" s="5">
        <v>0</v>
      </c>
      <c r="J13" s="51">
        <f t="shared" si="1"/>
        <v>2</v>
      </c>
      <c r="K13" s="52">
        <f t="shared" si="2"/>
        <v>0.5</v>
      </c>
    </row>
    <row r="14" spans="1:11" x14ac:dyDescent="0.2">
      <c r="A14" s="5" t="s">
        <v>91</v>
      </c>
      <c r="B14" s="5">
        <v>1</v>
      </c>
      <c r="C14" s="5">
        <v>-1</v>
      </c>
      <c r="D14" s="5">
        <v>0</v>
      </c>
      <c r="E14" s="5">
        <v>0</v>
      </c>
      <c r="F14" s="5">
        <v>0</v>
      </c>
      <c r="G14" s="5">
        <f t="shared" si="0"/>
        <v>0</v>
      </c>
      <c r="J14" s="51">
        <f t="shared" si="1"/>
        <v>1</v>
      </c>
      <c r="K14" s="52">
        <f t="shared" si="2"/>
        <v>0.33333333333333331</v>
      </c>
    </row>
    <row r="15" spans="1:11" x14ac:dyDescent="0.2">
      <c r="A15" s="5" t="s">
        <v>93</v>
      </c>
      <c r="B15" s="5">
        <v>0</v>
      </c>
      <c r="C15" s="5">
        <v>1</v>
      </c>
      <c r="D15" s="5">
        <v>-1</v>
      </c>
      <c r="E15" s="5">
        <v>2</v>
      </c>
      <c r="F15" s="5">
        <v>-1</v>
      </c>
      <c r="G15" s="5">
        <f t="shared" si="0"/>
        <v>-1</v>
      </c>
      <c r="I15" s="5">
        <v>0</v>
      </c>
      <c r="J15" s="51">
        <f t="shared" si="1"/>
        <v>1</v>
      </c>
      <c r="K15" s="52">
        <f t="shared" si="2"/>
        <v>0.2</v>
      </c>
    </row>
  </sheetData>
  <mergeCells count="2">
    <mergeCell ref="A3:D3"/>
    <mergeCell ref="A10:D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5"/>
  <sheetViews>
    <sheetView workbookViewId="0">
      <selection activeCell="G12" sqref="G12"/>
    </sheetView>
  </sheetViews>
  <sheetFormatPr defaultColWidth="12.5703125" defaultRowHeight="15.75" customHeight="1" x14ac:dyDescent="0.2"/>
  <cols>
    <col min="1" max="1" width="8.28515625" bestFit="1" customWidth="1"/>
    <col min="2" max="2" width="8.7109375" customWidth="1"/>
    <col min="3" max="3" width="9.28515625" bestFit="1" customWidth="1"/>
    <col min="4" max="4" width="8.85546875" bestFit="1" customWidth="1"/>
    <col min="5" max="5" width="9.5703125" bestFit="1" customWidth="1"/>
    <col min="6" max="6" width="11.28515625" bestFit="1" customWidth="1"/>
    <col min="7" max="7" width="34" bestFit="1" customWidth="1"/>
    <col min="8" max="8" width="9.5703125" customWidth="1"/>
    <col min="9" max="9" width="10.140625" bestFit="1" customWidth="1"/>
    <col min="10" max="10" width="10.5703125" bestFit="1" customWidth="1"/>
    <col min="11" max="11" width="7.28515625" bestFit="1" customWidth="1"/>
    <col min="12" max="12" width="9.28515625" customWidth="1"/>
    <col min="13" max="13" width="6.5703125" customWidth="1"/>
  </cols>
  <sheetData>
    <row r="1" spans="1:11" ht="15.75" customHeight="1" x14ac:dyDescent="0.25">
      <c r="A1" s="11"/>
      <c r="B1" s="5" t="s">
        <v>111</v>
      </c>
      <c r="C1" s="1"/>
      <c r="D1" s="1"/>
      <c r="E1" s="1"/>
      <c r="F1" s="1"/>
      <c r="G1" s="1"/>
      <c r="H1" s="1"/>
    </row>
    <row r="2" spans="1:11" ht="15.75" customHeight="1" x14ac:dyDescent="0.25">
      <c r="A2" s="1"/>
      <c r="B2" s="1"/>
      <c r="C2" s="1"/>
      <c r="D2" s="1"/>
      <c r="E2" s="1"/>
      <c r="F2" s="1"/>
      <c r="G2" s="1"/>
      <c r="H2" s="1"/>
    </row>
    <row r="3" spans="1:11" ht="15.75" customHeight="1" x14ac:dyDescent="0.25">
      <c r="A3" s="58" t="s">
        <v>201</v>
      </c>
      <c r="B3" s="59"/>
      <c r="C3" s="59"/>
      <c r="D3" s="59"/>
      <c r="E3" s="1"/>
      <c r="F3" s="1"/>
      <c r="G3" s="24" t="s">
        <v>202</v>
      </c>
      <c r="H3" s="24"/>
      <c r="I3" s="24"/>
    </row>
    <row r="4" spans="1:11" x14ac:dyDescent="0.2">
      <c r="A4" s="2" t="s">
        <v>79</v>
      </c>
      <c r="B4" s="2" t="s">
        <v>166</v>
      </c>
      <c r="C4" s="2" t="s">
        <v>167</v>
      </c>
      <c r="D4" s="2" t="s">
        <v>168</v>
      </c>
    </row>
    <row r="5" spans="1:11" ht="12.75" x14ac:dyDescent="0.2">
      <c r="A5" s="5" t="s">
        <v>87</v>
      </c>
      <c r="B5" s="5" t="s">
        <v>203</v>
      </c>
      <c r="C5" s="5" t="s">
        <v>204</v>
      </c>
      <c r="D5" s="5" t="s">
        <v>205</v>
      </c>
      <c r="E5" s="5"/>
      <c r="F5" s="5"/>
      <c r="G5" s="24" t="s">
        <v>206</v>
      </c>
      <c r="H5" s="24"/>
      <c r="I5" s="24"/>
      <c r="J5" s="24"/>
    </row>
    <row r="6" spans="1:11" x14ac:dyDescent="0.2">
      <c r="A6" s="5" t="s">
        <v>89</v>
      </c>
      <c r="B6" s="5" t="s">
        <v>207</v>
      </c>
      <c r="C6" s="5" t="s">
        <v>208</v>
      </c>
      <c r="D6" s="23" t="s">
        <v>209</v>
      </c>
    </row>
    <row r="7" spans="1:11" ht="12.75" x14ac:dyDescent="0.2">
      <c r="A7" s="5" t="s">
        <v>91</v>
      </c>
      <c r="B7" s="5" t="s">
        <v>210</v>
      </c>
      <c r="C7" s="5" t="s">
        <v>211</v>
      </c>
      <c r="D7" s="5" t="s">
        <v>212</v>
      </c>
      <c r="G7" s="24" t="s">
        <v>213</v>
      </c>
      <c r="H7" s="24"/>
      <c r="I7" s="24"/>
    </row>
    <row r="8" spans="1:11" x14ac:dyDescent="0.2">
      <c r="A8" s="5" t="s">
        <v>93</v>
      </c>
      <c r="B8" s="5" t="s">
        <v>207</v>
      </c>
      <c r="C8" s="23" t="s">
        <v>214</v>
      </c>
      <c r="D8" s="5" t="s">
        <v>215</v>
      </c>
    </row>
    <row r="10" spans="1:11" ht="15.75" customHeight="1" x14ac:dyDescent="0.25">
      <c r="A10" s="58" t="s">
        <v>183</v>
      </c>
      <c r="B10" s="59"/>
      <c r="C10" s="59"/>
      <c r="D10" s="59"/>
    </row>
    <row r="11" spans="1:11" x14ac:dyDescent="0.2">
      <c r="A11" s="2" t="s">
        <v>79</v>
      </c>
      <c r="B11" s="2" t="s">
        <v>166</v>
      </c>
      <c r="C11" s="2" t="s">
        <v>167</v>
      </c>
      <c r="D11" s="2" t="s">
        <v>168</v>
      </c>
      <c r="E11" s="50" t="s">
        <v>102</v>
      </c>
      <c r="F11" s="50" t="s">
        <v>184</v>
      </c>
      <c r="G11" s="2" t="s">
        <v>84</v>
      </c>
      <c r="I11" s="50" t="s">
        <v>185</v>
      </c>
      <c r="J11" s="8" t="s">
        <v>186</v>
      </c>
      <c r="K11" s="8" t="s">
        <v>103</v>
      </c>
    </row>
    <row r="12" spans="1:11" x14ac:dyDescent="0.2">
      <c r="A12" s="5" t="s">
        <v>87</v>
      </c>
      <c r="B12" s="5">
        <v>0</v>
      </c>
      <c r="C12" s="5">
        <v>1</v>
      </c>
      <c r="D12" s="5">
        <v>0</v>
      </c>
      <c r="E12" s="5">
        <v>2</v>
      </c>
      <c r="F12" s="5">
        <v>2</v>
      </c>
      <c r="G12" s="5">
        <f t="shared" ref="G12:G15" si="0">SUM(B12:D12) + F12</f>
        <v>3</v>
      </c>
      <c r="I12" s="5">
        <v>2</v>
      </c>
      <c r="J12" s="51">
        <f t="shared" ref="J12:J15" si="1">IF(B12 &gt; 0, IF(B12 &gt; 1, 1, ROUNDDOWN(B12, 0)), 0) + IF(C12 &gt; 0, IF(C12 &gt; 1, 1, ROUNDDOWN(C12, 0)), 0)  + IF(D12 &gt; 0, IF(D12 &gt; 1, 1, ROUNDDOWN(D12, 0)), 0) + I12</f>
        <v>3</v>
      </c>
      <c r="K12" s="52">
        <f t="shared" ref="K12:K15" si="2">J12 / (3 + E12)</f>
        <v>0.6</v>
      </c>
    </row>
    <row r="13" spans="1:11" x14ac:dyDescent="0.2">
      <c r="A13" s="5" t="s">
        <v>89</v>
      </c>
      <c r="B13" s="5">
        <v>1</v>
      </c>
      <c r="C13" s="5">
        <v>1</v>
      </c>
      <c r="D13" s="5">
        <v>-1</v>
      </c>
      <c r="E13" s="5">
        <v>1</v>
      </c>
      <c r="F13" s="5">
        <v>-1</v>
      </c>
      <c r="G13" s="5">
        <f t="shared" si="0"/>
        <v>0</v>
      </c>
      <c r="I13" s="5">
        <v>0</v>
      </c>
      <c r="J13" s="51">
        <f t="shared" si="1"/>
        <v>2</v>
      </c>
      <c r="K13" s="52">
        <f t="shared" si="2"/>
        <v>0.5</v>
      </c>
    </row>
    <row r="14" spans="1:11" x14ac:dyDescent="0.2">
      <c r="A14" s="5" t="s">
        <v>91</v>
      </c>
      <c r="B14" s="5">
        <v>1</v>
      </c>
      <c r="C14" s="5">
        <v>0</v>
      </c>
      <c r="D14" s="5">
        <v>1</v>
      </c>
      <c r="E14" s="5">
        <v>1</v>
      </c>
      <c r="F14" s="5">
        <v>1</v>
      </c>
      <c r="G14" s="5">
        <f t="shared" si="0"/>
        <v>3</v>
      </c>
      <c r="I14" s="5">
        <v>1</v>
      </c>
      <c r="J14" s="51">
        <f t="shared" si="1"/>
        <v>3</v>
      </c>
      <c r="K14" s="52">
        <f t="shared" si="2"/>
        <v>0.75</v>
      </c>
    </row>
    <row r="15" spans="1:11" x14ac:dyDescent="0.2">
      <c r="A15" s="5" t="s">
        <v>93</v>
      </c>
      <c r="B15" s="5">
        <v>1</v>
      </c>
      <c r="C15" s="5">
        <v>2</v>
      </c>
      <c r="D15" s="5">
        <v>1</v>
      </c>
      <c r="E15" s="5">
        <v>1</v>
      </c>
      <c r="F15" s="5">
        <v>-2</v>
      </c>
      <c r="G15" s="5">
        <f t="shared" si="0"/>
        <v>2</v>
      </c>
      <c r="I15" s="5">
        <v>0</v>
      </c>
      <c r="J15" s="51">
        <f t="shared" si="1"/>
        <v>3</v>
      </c>
      <c r="K15" s="52">
        <f t="shared" si="2"/>
        <v>0.75</v>
      </c>
    </row>
  </sheetData>
  <mergeCells count="2">
    <mergeCell ref="A3:D3"/>
    <mergeCell ref="A10:D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15"/>
  <sheetViews>
    <sheetView workbookViewId="0"/>
  </sheetViews>
  <sheetFormatPr defaultColWidth="12.5703125" defaultRowHeight="15.75" customHeight="1" x14ac:dyDescent="0.2"/>
  <cols>
    <col min="1" max="2" width="9.42578125" customWidth="1"/>
    <col min="3" max="3" width="9.5703125" customWidth="1"/>
    <col min="4" max="4" width="7.42578125" customWidth="1"/>
    <col min="5" max="5" width="8.5703125" customWidth="1"/>
    <col min="6" max="6" width="10.140625" customWidth="1"/>
    <col min="7" max="7" width="11.140625" customWidth="1"/>
    <col min="8" max="8" width="11" customWidth="1"/>
    <col min="9" max="9" width="9" customWidth="1"/>
    <col min="10" max="10" width="9.28515625" customWidth="1"/>
    <col min="11" max="11" width="6.5703125" customWidth="1"/>
  </cols>
  <sheetData>
    <row r="1" spans="1:11" ht="15.75" customHeight="1" x14ac:dyDescent="0.25">
      <c r="A1" s="11"/>
      <c r="B1" s="5" t="s">
        <v>111</v>
      </c>
      <c r="C1" s="1"/>
      <c r="D1" s="1"/>
    </row>
    <row r="2" spans="1:11" ht="15.75" customHeight="1" x14ac:dyDescent="0.25">
      <c r="A2" s="1"/>
      <c r="B2" s="1"/>
      <c r="C2" s="1"/>
      <c r="D2" s="1"/>
    </row>
    <row r="3" spans="1:11" ht="15.75" customHeight="1" x14ac:dyDescent="0.25">
      <c r="A3" s="58" t="s">
        <v>218</v>
      </c>
      <c r="B3" s="59"/>
      <c r="C3" s="59"/>
      <c r="D3" s="59"/>
    </row>
    <row r="4" spans="1:11" x14ac:dyDescent="0.2">
      <c r="A4" s="2" t="s">
        <v>79</v>
      </c>
      <c r="B4" s="2" t="s">
        <v>166</v>
      </c>
      <c r="C4" s="2" t="s">
        <v>167</v>
      </c>
      <c r="D4" s="2" t="s">
        <v>168</v>
      </c>
    </row>
    <row r="5" spans="1:11" x14ac:dyDescent="0.2">
      <c r="A5" s="5" t="s">
        <v>87</v>
      </c>
      <c r="B5" s="5" t="s">
        <v>219</v>
      </c>
      <c r="C5" s="5" t="s">
        <v>220</v>
      </c>
      <c r="D5" s="5" t="s">
        <v>221</v>
      </c>
    </row>
    <row r="6" spans="1:11" x14ac:dyDescent="0.2">
      <c r="A6" s="5" t="s">
        <v>89</v>
      </c>
      <c r="B6" s="5"/>
      <c r="C6" s="5"/>
      <c r="D6" s="5"/>
    </row>
    <row r="7" spans="1:11" x14ac:dyDescent="0.2">
      <c r="A7" s="5" t="s">
        <v>91</v>
      </c>
      <c r="B7" s="5"/>
      <c r="C7" s="5"/>
      <c r="D7" s="5"/>
    </row>
    <row r="8" spans="1:11" x14ac:dyDescent="0.2">
      <c r="A8" s="5" t="s">
        <v>93</v>
      </c>
      <c r="B8" s="5"/>
      <c r="C8" s="5"/>
      <c r="D8" s="5"/>
    </row>
    <row r="10" spans="1:11" ht="15.75" customHeight="1" x14ac:dyDescent="0.25">
      <c r="A10" s="58" t="s">
        <v>183</v>
      </c>
      <c r="B10" s="59"/>
      <c r="C10" s="59"/>
      <c r="D10" s="59"/>
    </row>
    <row r="11" spans="1:11" x14ac:dyDescent="0.2">
      <c r="A11" s="2" t="s">
        <v>79</v>
      </c>
      <c r="B11" s="2" t="s">
        <v>166</v>
      </c>
      <c r="C11" s="2" t="s">
        <v>167</v>
      </c>
      <c r="D11" s="2" t="s">
        <v>168</v>
      </c>
      <c r="E11" s="50" t="s">
        <v>102</v>
      </c>
      <c r="F11" s="50" t="s">
        <v>184</v>
      </c>
      <c r="G11" s="2" t="s">
        <v>84</v>
      </c>
      <c r="I11" s="50" t="s">
        <v>185</v>
      </c>
      <c r="J11" s="8" t="s">
        <v>186</v>
      </c>
      <c r="K11" s="8" t="s">
        <v>103</v>
      </c>
    </row>
    <row r="12" spans="1:11" x14ac:dyDescent="0.2">
      <c r="A12" s="5" t="s">
        <v>87</v>
      </c>
      <c r="G12" s="5">
        <f t="shared" ref="G12:G15" si="0">SUM(B12:D12) + F12</f>
        <v>0</v>
      </c>
      <c r="J12" s="51">
        <f t="shared" ref="J12:J15" si="1">IF(B12 &gt; 0, IF(B12 &gt; 1, 1, ROUNDDOWN(B12, 0)), 0) + IF(C12 &gt; 0, IF(C12 &gt; 1, 1, ROUNDDOWN(C12, 0)), 0)  + IF(D12 &gt; 0, IF(D12 &gt; 1, 1, ROUNDDOWN(D12, 0)), 0) + I12</f>
        <v>0</v>
      </c>
      <c r="K12" s="52">
        <f t="shared" ref="K12:K15" si="2">J12 / (3 + E12)</f>
        <v>0</v>
      </c>
    </row>
    <row r="13" spans="1:11" x14ac:dyDescent="0.2">
      <c r="A13" s="5" t="s">
        <v>89</v>
      </c>
      <c r="G13" s="5">
        <f t="shared" si="0"/>
        <v>0</v>
      </c>
      <c r="J13" s="51">
        <f t="shared" si="1"/>
        <v>0</v>
      </c>
      <c r="K13" s="52">
        <f t="shared" si="2"/>
        <v>0</v>
      </c>
    </row>
    <row r="14" spans="1:11" x14ac:dyDescent="0.2">
      <c r="A14" s="5" t="s">
        <v>91</v>
      </c>
      <c r="G14" s="5">
        <f t="shared" si="0"/>
        <v>0</v>
      </c>
      <c r="J14" s="51">
        <f t="shared" si="1"/>
        <v>0</v>
      </c>
      <c r="K14" s="52">
        <f t="shared" si="2"/>
        <v>0</v>
      </c>
    </row>
    <row r="15" spans="1:11" x14ac:dyDescent="0.2">
      <c r="A15" s="5" t="s">
        <v>93</v>
      </c>
      <c r="B15" s="5" t="s">
        <v>222</v>
      </c>
      <c r="C15" s="5" t="s">
        <v>223</v>
      </c>
      <c r="D15" s="5" t="s">
        <v>224</v>
      </c>
      <c r="G15" s="5">
        <f t="shared" si="0"/>
        <v>0</v>
      </c>
      <c r="J15" s="51">
        <f t="shared" si="1"/>
        <v>3</v>
      </c>
      <c r="K15" s="52">
        <f t="shared" si="2"/>
        <v>1</v>
      </c>
    </row>
  </sheetData>
  <mergeCells count="2">
    <mergeCell ref="A3:D3"/>
    <mergeCell ref="A10:D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15"/>
  <sheetViews>
    <sheetView workbookViewId="0"/>
  </sheetViews>
  <sheetFormatPr defaultColWidth="12.5703125" defaultRowHeight="15.75" customHeight="1" x14ac:dyDescent="0.2"/>
  <cols>
    <col min="1" max="1" width="7.7109375" customWidth="1"/>
    <col min="2" max="2" width="8.28515625" customWidth="1"/>
    <col min="3" max="3" width="7.5703125" customWidth="1"/>
    <col min="4" max="4" width="8" customWidth="1"/>
    <col min="5" max="5" width="8.5703125" customWidth="1"/>
    <col min="6" max="6" width="10.140625" customWidth="1"/>
    <col min="7" max="7" width="10.42578125" customWidth="1"/>
    <col min="8" max="8" width="8.28515625" customWidth="1"/>
    <col min="9" max="9" width="12.5703125" customWidth="1"/>
    <col min="10" max="10" width="9.28515625" customWidth="1"/>
    <col min="11" max="11" width="13" customWidth="1"/>
    <col min="12" max="14" width="3.42578125" customWidth="1"/>
  </cols>
  <sheetData>
    <row r="1" spans="1:11" ht="15.75" customHeight="1" x14ac:dyDescent="0.25">
      <c r="A1" s="11"/>
      <c r="B1" s="5" t="s">
        <v>111</v>
      </c>
      <c r="C1" s="1"/>
      <c r="D1" s="1"/>
      <c r="E1" s="1"/>
      <c r="F1" s="1"/>
    </row>
    <row r="2" spans="1:11" ht="15.75" customHeight="1" x14ac:dyDescent="0.25">
      <c r="A2" s="1"/>
      <c r="B2" s="1"/>
      <c r="C2" s="1"/>
      <c r="D2" s="1"/>
      <c r="E2" s="1"/>
      <c r="F2" s="1"/>
    </row>
    <row r="3" spans="1:11" ht="15.75" customHeight="1" x14ac:dyDescent="0.25">
      <c r="A3" s="58" t="s">
        <v>225</v>
      </c>
      <c r="B3" s="59"/>
      <c r="C3" s="59"/>
      <c r="D3" s="59"/>
      <c r="E3" s="1"/>
      <c r="F3" s="1"/>
    </row>
    <row r="4" spans="1:11" x14ac:dyDescent="0.2">
      <c r="A4" s="2" t="s">
        <v>79</v>
      </c>
      <c r="B4" s="2" t="s">
        <v>166</v>
      </c>
      <c r="C4" s="2" t="s">
        <v>167</v>
      </c>
      <c r="D4" s="2" t="s">
        <v>168</v>
      </c>
    </row>
    <row r="5" spans="1:11" x14ac:dyDescent="0.2">
      <c r="A5" s="5" t="s">
        <v>87</v>
      </c>
    </row>
    <row r="6" spans="1:11" x14ac:dyDescent="0.2">
      <c r="A6" s="5" t="s">
        <v>89</v>
      </c>
    </row>
    <row r="7" spans="1:11" x14ac:dyDescent="0.2">
      <c r="A7" s="5" t="s">
        <v>91</v>
      </c>
      <c r="D7" s="5"/>
    </row>
    <row r="8" spans="1:11" x14ac:dyDescent="0.2">
      <c r="A8" s="5" t="s">
        <v>93</v>
      </c>
      <c r="C8" s="5"/>
    </row>
    <row r="10" spans="1:11" ht="15.75" customHeight="1" x14ac:dyDescent="0.25">
      <c r="A10" s="58" t="s">
        <v>183</v>
      </c>
      <c r="B10" s="59"/>
      <c r="C10" s="59"/>
      <c r="D10" s="59"/>
    </row>
    <row r="11" spans="1:11" x14ac:dyDescent="0.2">
      <c r="A11" s="2" t="s">
        <v>79</v>
      </c>
      <c r="B11" s="2" t="s">
        <v>166</v>
      </c>
      <c r="C11" s="2" t="s">
        <v>167</v>
      </c>
      <c r="D11" s="2" t="s">
        <v>168</v>
      </c>
      <c r="E11" s="2" t="s">
        <v>102</v>
      </c>
      <c r="F11" s="2" t="s">
        <v>184</v>
      </c>
      <c r="G11" s="2" t="s">
        <v>84</v>
      </c>
      <c r="H11" s="2"/>
      <c r="I11" s="50" t="s">
        <v>185</v>
      </c>
      <c r="J11" s="8" t="s">
        <v>186</v>
      </c>
      <c r="K11" s="8" t="s">
        <v>103</v>
      </c>
    </row>
    <row r="12" spans="1:11" x14ac:dyDescent="0.2">
      <c r="A12" s="5" t="s">
        <v>87</v>
      </c>
      <c r="G12" s="5">
        <f t="shared" ref="G12:G15" si="0">SUM(B12:D12) + F12</f>
        <v>0</v>
      </c>
      <c r="J12" s="51">
        <f t="shared" ref="J12:J15" si="1">IF(B12 &gt; 0, IF(B12 &gt; 1, 1, ROUNDDOWN(B12, 0)), 0) + IF(C12 &gt; 0, IF(C12 &gt; 1, 1, ROUNDDOWN(C12, 0)), 0)  + IF(D12 &gt; 0, IF(D12 &gt; 1, 1, ROUNDDOWN(D12, 0)), 0) + I12</f>
        <v>0</v>
      </c>
      <c r="K12" s="52">
        <f t="shared" ref="K12:K15" si="2">J12 / (3 + E12)</f>
        <v>0</v>
      </c>
    </row>
    <row r="13" spans="1:11" x14ac:dyDescent="0.2">
      <c r="A13" s="5" t="s">
        <v>89</v>
      </c>
      <c r="G13" s="5">
        <f t="shared" si="0"/>
        <v>0</v>
      </c>
      <c r="J13" s="51">
        <f t="shared" si="1"/>
        <v>0</v>
      </c>
      <c r="K13" s="52">
        <f t="shared" si="2"/>
        <v>0</v>
      </c>
    </row>
    <row r="14" spans="1:11" x14ac:dyDescent="0.2">
      <c r="A14" s="5" t="s">
        <v>91</v>
      </c>
      <c r="G14" s="5">
        <f t="shared" si="0"/>
        <v>0</v>
      </c>
      <c r="J14" s="51">
        <f t="shared" si="1"/>
        <v>0</v>
      </c>
      <c r="K14" s="52">
        <f t="shared" si="2"/>
        <v>0</v>
      </c>
    </row>
    <row r="15" spans="1:11" x14ac:dyDescent="0.2">
      <c r="A15" s="5" t="s">
        <v>93</v>
      </c>
      <c r="G15" s="5">
        <f t="shared" si="0"/>
        <v>0</v>
      </c>
      <c r="J15" s="51">
        <f t="shared" si="1"/>
        <v>0</v>
      </c>
      <c r="K15" s="52">
        <f t="shared" si="2"/>
        <v>0</v>
      </c>
    </row>
  </sheetData>
  <mergeCells count="2">
    <mergeCell ref="A3:D3"/>
    <mergeCell ref="A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36</vt:i4>
      </vt:variant>
    </vt:vector>
  </HeadingPairs>
  <TitlesOfParts>
    <vt:vector size="62" baseType="lpstr">
      <vt:lpstr>TeamList</vt:lpstr>
      <vt:lpstr>Overall Total</vt:lpstr>
      <vt:lpstr>Season OverUnder</vt:lpstr>
      <vt:lpstr>Division Winners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Wildcard</vt:lpstr>
      <vt:lpstr>Divisional</vt:lpstr>
      <vt:lpstr>Conference Championship</vt:lpstr>
      <vt:lpstr>Super Bowl</vt:lpstr>
      <vt:lpstr>Week10A</vt:lpstr>
      <vt:lpstr>Week10G</vt:lpstr>
      <vt:lpstr>Week11A</vt:lpstr>
      <vt:lpstr>Week11G</vt:lpstr>
      <vt:lpstr>Week12A</vt:lpstr>
      <vt:lpstr>Week12G</vt:lpstr>
      <vt:lpstr>Week13A</vt:lpstr>
      <vt:lpstr>Week13G</vt:lpstr>
      <vt:lpstr>Week14A</vt:lpstr>
      <vt:lpstr>Week14G</vt:lpstr>
      <vt:lpstr>Week15A</vt:lpstr>
      <vt:lpstr>Week15G</vt:lpstr>
      <vt:lpstr>Week16A</vt:lpstr>
      <vt:lpstr>Week16G</vt:lpstr>
      <vt:lpstr>Week17A</vt:lpstr>
      <vt:lpstr>Week17G</vt:lpstr>
      <vt:lpstr>Week18A</vt:lpstr>
      <vt:lpstr>Week18G</vt:lpstr>
      <vt:lpstr>Week1A</vt:lpstr>
      <vt:lpstr>Week1G</vt:lpstr>
      <vt:lpstr>Week2A</vt:lpstr>
      <vt:lpstr>Week2G</vt:lpstr>
      <vt:lpstr>Week3A</vt:lpstr>
      <vt:lpstr>Week3G</vt:lpstr>
      <vt:lpstr>Week4A</vt:lpstr>
      <vt:lpstr>Week4G</vt:lpstr>
      <vt:lpstr>Week5A</vt:lpstr>
      <vt:lpstr>Week5G</vt:lpstr>
      <vt:lpstr>Week6A</vt:lpstr>
      <vt:lpstr>Week6G</vt:lpstr>
      <vt:lpstr>Week7A</vt:lpstr>
      <vt:lpstr>Week7G</vt:lpstr>
      <vt:lpstr>Week8A</vt:lpstr>
      <vt:lpstr>Week8G</vt:lpstr>
      <vt:lpstr>Week9A</vt:lpstr>
      <vt:lpstr>Week9G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Evans, Robert</cp:lastModifiedBy>
  <dcterms:modified xsi:type="dcterms:W3CDTF">2023-09-28T17:35:30Z</dcterms:modified>
</cp:coreProperties>
</file>