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 Anthony\Desktop\DataClass\homework\"/>
    </mc:Choice>
  </mc:AlternateContent>
  <xr:revisionPtr revIDLastSave="0" documentId="13_ncr:1_{8D6E80EC-2FF5-481F-8A03-DD6D28CA540D}" xr6:coauthVersionLast="45" xr6:coauthVersionMax="45" xr10:uidLastSave="{00000000-0000-0000-0000-000000000000}"/>
  <bookViews>
    <workbookView xWindow="75" yWindow="60" windowWidth="27390" windowHeight="15030" activeTab="6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5" sheetId="7" r:id="rId5"/>
    <sheet name="Sheet6" sheetId="8" r:id="rId6"/>
    <sheet name="Sheet7" sheetId="12" r:id="rId7"/>
  </sheets>
  <definedNames>
    <definedName name="_xlnm._FilterDatabase" localSheetId="0" hidden="1">Sheet1!$A$1:$T$4115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" i="12" l="1"/>
  <c r="G16" i="12"/>
  <c r="F17" i="12"/>
  <c r="F16" i="12"/>
  <c r="E17" i="12"/>
  <c r="E16" i="12"/>
  <c r="D17" i="12"/>
  <c r="D16" i="12"/>
  <c r="B17" i="12"/>
  <c r="B16" i="12"/>
  <c r="C17" i="12"/>
  <c r="C16" i="12"/>
  <c r="E13" i="7" l="1"/>
  <c r="D13" i="7"/>
  <c r="H13" i="7" s="1"/>
  <c r="D12" i="7"/>
  <c r="E12" i="7"/>
  <c r="E11" i="7"/>
  <c r="D11" i="7"/>
  <c r="E10" i="7"/>
  <c r="D10" i="7"/>
  <c r="E9" i="7"/>
  <c r="D9" i="7"/>
  <c r="E8" i="7"/>
  <c r="D8" i="7"/>
  <c r="E7" i="7"/>
  <c r="D7" i="7"/>
  <c r="E6" i="7"/>
  <c r="D6" i="7"/>
  <c r="E5" i="7"/>
  <c r="D5" i="7"/>
  <c r="E4" i="7"/>
  <c r="D4" i="7"/>
  <c r="E3" i="7"/>
  <c r="D3" i="7"/>
  <c r="E2" i="7"/>
  <c r="D2" i="7"/>
  <c r="C13" i="7"/>
  <c r="G13" i="7" s="1"/>
  <c r="C12" i="7"/>
  <c r="G12" i="7" s="1"/>
  <c r="C11" i="7"/>
  <c r="B13" i="7"/>
  <c r="B12" i="7"/>
  <c r="F12" i="7" s="1"/>
  <c r="C10" i="7"/>
  <c r="C9" i="7"/>
  <c r="C8" i="7"/>
  <c r="G8" i="7" s="1"/>
  <c r="C7" i="7"/>
  <c r="C6" i="7"/>
  <c r="C5" i="7"/>
  <c r="C4" i="7"/>
  <c r="C3" i="7"/>
  <c r="C2" i="7"/>
  <c r="B11" i="7"/>
  <c r="B10" i="7"/>
  <c r="B9" i="7"/>
  <c r="B8" i="7"/>
  <c r="B7" i="7"/>
  <c r="B6" i="7"/>
  <c r="B5" i="7"/>
  <c r="B4" i="7"/>
  <c r="B3" i="7"/>
  <c r="B2" i="7"/>
  <c r="F10" i="7" l="1"/>
  <c r="G10" i="7"/>
  <c r="G4" i="7"/>
  <c r="G5" i="7"/>
  <c r="F11" i="7"/>
  <c r="G11" i="7"/>
  <c r="H11" i="7"/>
  <c r="H3" i="7"/>
  <c r="H7" i="7"/>
  <c r="H12" i="7"/>
  <c r="F7" i="7"/>
  <c r="G3" i="7"/>
  <c r="G7" i="7"/>
  <c r="F3" i="7"/>
  <c r="G9" i="7"/>
  <c r="F9" i="7"/>
  <c r="F5" i="7"/>
  <c r="H9" i="7"/>
  <c r="H10" i="7"/>
  <c r="H2" i="7"/>
  <c r="H6" i="7"/>
  <c r="F6" i="7"/>
  <c r="H4" i="7"/>
  <c r="H8" i="7"/>
  <c r="G2" i="7"/>
  <c r="G6" i="7"/>
  <c r="H5" i="7"/>
  <c r="F8" i="7"/>
  <c r="F4" i="7"/>
  <c r="F2" i="7"/>
  <c r="F13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<sst xmlns="http://schemas.openxmlformats.org/spreadsheetml/2006/main" count="36791" uniqueCount="8423">
  <si>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</si>
  <si>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</si>
  <si>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</si>
  <si>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</si>
  <si>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</si>
  <si>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</si>
  <si>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</si>
  <si>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</si>
  <si>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</si>
  <si>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</si>
  <si>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</si>
  <si>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</si>
  <si>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</si>
  <si>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</si>
  <si>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</si>
  <si>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</si>
  <si>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</si>
  <si>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</si>
  <si>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</si>
  <si>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</si>
  <si>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</si>
  <si>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</si>
  <si>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</si>
  <si>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</si>
  <si>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</si>
  <si>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</si>
  <si>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</si>
  <si>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</si>
  <si>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</si>
  <si>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</si>
  <si>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</si>
  <si>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</si>
  <si>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</si>
  <si>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</si>
  <si>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</si>
  <si>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</si>
  <si>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</si>
  <si>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</si>
  <si>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</si>
  <si>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</si>
  <si>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</si>
  <si>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</si>
  <si>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</si>
  <si>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</si>
  <si>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</si>
  <si>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</si>
  <si>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</si>
  <si>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</si>
  <si>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</si>
  <si>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</si>
  <si>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</si>
  <si>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</si>
  <si>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</si>
  <si>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</si>
  <si>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</si>
  <si>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</si>
  <si>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</si>
  <si>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</si>
  <si>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</si>
  <si>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</si>
  <si>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</si>
  <si>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</si>
  <si>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</si>
  <si>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</si>
  <si>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</si>
  <si>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</si>
  <si>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</si>
  <si>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</si>
  <si>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</si>
  <si>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</si>
  <si>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</si>
  <si>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</si>
  <si>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</si>
  <si>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</si>
  <si>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</si>
  <si>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</si>
  <si>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</si>
  <si>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</si>
  <si>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</si>
  <si>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</si>
  <si>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</si>
  <si>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</si>
  <si>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</si>
  <si>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</si>
  <si>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</si>
  <si>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</si>
  <si>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</si>
  <si>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</si>
  <si>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</si>
  <si>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</si>
  <si>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</si>
  <si>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</si>
  <si>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</si>
  <si>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</si>
  <si>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</si>
  <si>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</si>
  <si>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</si>
  <si>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</si>
  <si>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</si>
  <si>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</si>
  <si>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</si>
  <si>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</si>
  <si>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</si>
  <si>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</si>
  <si>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</si>
  <si>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</si>
  <si>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</si>
  <si>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</si>
  <si>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</si>
  <si>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</si>
  <si>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</si>
  <si>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</si>
  <si>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</si>
  <si>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</si>
  <si>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</si>
  <si>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</si>
  <si>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</si>
  <si>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</si>
  <si>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</si>
  <si>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</si>
  <si>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</si>
  <si>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</si>
  <si>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</si>
  <si>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</si>
  <si>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</si>
  <si>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</si>
  <si>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</si>
  <si>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</si>
  <si>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</si>
  <si>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</si>
  <si>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</si>
  <si>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</si>
  <si>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</si>
  <si>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</si>
  <si>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</si>
  <si>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</si>
  <si>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</si>
  <si>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</si>
  <si>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</si>
  <si>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</si>
  <si>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</si>
  <si>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</si>
  <si>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</si>
  <si>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</si>
  <si>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</si>
  <si>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</si>
  <si>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</si>
  <si>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</si>
  <si>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</si>
  <si>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</si>
  <si>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</si>
  <si>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</si>
  <si>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</si>
  <si>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</si>
  <si>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</si>
  <si>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</si>
  <si>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</si>
  <si>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</si>
  <si>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</si>
  <si>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</si>
  <si>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</si>
  <si>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</si>
  <si>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</si>
  <si>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</si>
  <si>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</si>
  <si>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</si>
  <si>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</si>
  <si>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</si>
  <si>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</si>
  <si>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</si>
  <si>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</si>
  <si>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</si>
  <si>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</si>
  <si>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</si>
  <si>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</si>
  <si>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</si>
  <si>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</si>
  <si>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</si>
  <si>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</si>
  <si>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</si>
  <si>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</si>
  <si>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</si>
  <si>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</si>
  <si>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</si>
  <si>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</si>
  <si>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</si>
  <si>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</si>
  <si>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</si>
  <si>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</si>
  <si>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</si>
  <si>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</si>
  <si>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</si>
  <si>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</si>
  <si>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</si>
  <si>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</si>
  <si>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</si>
  <si>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</si>
  <si>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</si>
  <si>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</si>
  <si>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</si>
  <si>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</si>
  <si>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</si>
  <si>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</si>
  <si>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</si>
  <si>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</si>
  <si>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</si>
  <si>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</si>
  <si>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</si>
  <si>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</si>
  <si>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</si>
  <si>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</si>
  <si>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</si>
  <si>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</si>
  <si>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</si>
  <si>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</si>
  <si>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</si>
  <si>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</si>
  <si>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</si>
  <si>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</si>
  <si>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</si>
  <si>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</si>
  <si>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</si>
  <si>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</si>
  <si>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</si>
  <si>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</si>
  <si>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</si>
  <si>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</si>
  <si>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</si>
  <si>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</si>
  <si>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</si>
  <si>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</si>
  <si>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</si>
  <si>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</si>
  <si>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</si>
  <si>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</si>
  <si>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</si>
  <si>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</si>
  <si>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</si>
  <si>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</si>
  <si>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</si>
  <si>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</si>
  <si>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</si>
  <si>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</si>
  <si>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</si>
  <si>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</si>
  <si>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</si>
  <si>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</si>
  <si>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</si>
  <si>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</si>
  <si>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</si>
  <si>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</si>
  <si>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</si>
  <si>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</si>
  <si>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</si>
  <si>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</si>
  <si>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</si>
  <si>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</si>
  <si>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</si>
  <si>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</si>
  <si>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</si>
  <si>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</si>
  <si>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</si>
  <si>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</si>
  <si>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</si>
  <si>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</si>
  <si>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</si>
  <si>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</si>
  <si>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</si>
  <si>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</si>
  <si>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</si>
  <si>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</si>
  <si>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</si>
  <si>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</si>
  <si>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</si>
  <si>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</si>
  <si>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</si>
  <si>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</si>
  <si>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</si>
  <si>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</si>
  <si>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</si>
  <si>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</si>
  <si>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</si>
  <si>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</si>
  <si>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</si>
  <si>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</si>
  <si>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</si>
  <si>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</si>
  <si>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</si>
  <si>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</si>
  <si>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</si>
  <si>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</si>
  <si>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</si>
  <si>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</si>
  <si>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</si>
  <si>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</si>
  <si>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</si>
  <si>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</si>
  <si>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</si>
  <si>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</si>
  <si>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</si>
  <si>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</si>
  <si>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</si>
  <si>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</si>
  <si>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</si>
  <si>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</si>
  <si>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</si>
  <si>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</si>
  <si>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</si>
  <si>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</si>
  <si>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</si>
  <si>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</si>
  <si>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</si>
  <si>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</si>
  <si>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</si>
  <si>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</si>
  <si>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</si>
  <si>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</si>
  <si>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</si>
  <si>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</si>
  <si>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</si>
  <si>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</si>
  <si>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</si>
  <si>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</si>
  <si>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</si>
  <si>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</si>
  <si>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</si>
  <si>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</si>
  <si>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</si>
  <si>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</si>
  <si>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</si>
  <si>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</si>
  <si>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</si>
  <si>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</si>
  <si>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</si>
  <si>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</si>
  <si>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</si>
  <si>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</si>
  <si>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</si>
  <si>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</si>
  <si>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</si>
  <si>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</si>
  <si>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</si>
  <si>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</si>
  <si>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</si>
  <si>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</si>
  <si>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</si>
  <si>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</si>
  <si>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</si>
  <si>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</si>
  <si>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</si>
  <si>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</si>
  <si>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</si>
  <si>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</si>
  <si>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</si>
  <si>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</si>
  <si>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</si>
  <si>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</si>
  <si>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</si>
  <si>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</si>
  <si>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</si>
  <si>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</si>
  <si>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</si>
  <si>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</si>
  <si>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</si>
  <si>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</si>
  <si>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</si>
  <si>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</si>
  <si>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</si>
  <si>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</si>
  <si>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</si>
  <si>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</si>
  <si>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</si>
  <si>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</si>
  <si>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</si>
  <si>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</si>
  <si>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</si>
  <si>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</si>
  <si>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</si>
  <si>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</si>
  <si>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</si>
  <si>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</si>
  <si>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</si>
  <si>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</si>
  <si>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</si>
  <si>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</si>
  <si>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</si>
  <si>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</si>
  <si>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</si>
  <si>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</si>
  <si>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</si>
  <si>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</si>
  <si>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</si>
  <si>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</si>
  <si>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</si>
  <si>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</si>
  <si>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</si>
  <si>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</si>
  <si>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</si>
  <si>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</si>
  <si>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</si>
  <si>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</si>
  <si>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</si>
  <si>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</si>
  <si>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</si>
  <si>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</si>
  <si>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</si>
  <si>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</si>
  <si>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</si>
  <si>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</si>
  <si>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</si>
  <si>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</si>
  <si>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</si>
  <si>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</si>
  <si>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</si>
  <si>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</si>
  <si>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</si>
  <si>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</si>
  <si>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</si>
  <si>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</si>
  <si>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</si>
  <si>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</si>
  <si>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</si>
  <si>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</si>
  <si>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</si>
  <si>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</si>
  <si>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</si>
  <si>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</si>
  <si>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</si>
  <si>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</si>
  <si>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</si>
  <si>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</si>
  <si>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</si>
  <si>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</si>
  <si>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</si>
  <si>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</si>
  <si>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</si>
  <si>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</si>
  <si>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</si>
  <si>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</si>
  <si>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</si>
  <si>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</si>
  <si>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</si>
  <si>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</si>
  <si>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</si>
  <si>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</si>
  <si>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</si>
  <si>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</si>
  <si>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</si>
  <si>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</si>
  <si>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</si>
  <si>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</si>
  <si>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</si>
  <si>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</si>
  <si>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</si>
  <si>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</si>
  <si>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</si>
  <si>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</si>
  <si>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</si>
  <si>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</si>
  <si>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</si>
  <si>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</si>
  <si>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</si>
  <si>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</si>
  <si>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</si>
  <si>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</si>
  <si>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</si>
  <si>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</si>
  <si>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</si>
  <si>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</si>
  <si>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</si>
  <si>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</si>
  <si>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</si>
  <si>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</si>
  <si>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</si>
  <si>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</si>
  <si>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</si>
  <si>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</si>
  <si>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</si>
  <si>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</si>
  <si>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</si>
  <si>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</si>
  <si>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</si>
  <si>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</si>
  <si>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</si>
  <si>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</si>
  <si>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</si>
  <si>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</si>
  <si>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</si>
  <si>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</si>
  <si>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</si>
  <si>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</si>
  <si>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</si>
  <si>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</si>
  <si>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</si>
  <si>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</si>
  <si>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</si>
  <si>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</si>
  <si>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</si>
  <si>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</si>
  <si>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</si>
  <si>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</si>
  <si>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</si>
  <si>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</si>
  <si>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</si>
  <si>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</si>
  <si>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</si>
  <si>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</si>
  <si>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</si>
  <si>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</si>
  <si>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</si>
  <si>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</si>
  <si>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</si>
  <si>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</si>
  <si>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</si>
  <si>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</si>
  <si>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</si>
  <si>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</si>
  <si>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</si>
  <si>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</si>
  <si>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</si>
  <si>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</si>
  <si>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</si>
  <si>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</si>
  <si>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</si>
  <si>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</si>
  <si>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</si>
  <si>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</si>
  <si>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</si>
  <si>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</si>
  <si>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</si>
  <si>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</si>
  <si>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</si>
  <si>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</si>
  <si>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</si>
  <si>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</si>
  <si>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</si>
  <si>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</si>
  <si>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</si>
  <si>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</si>
  <si>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</si>
  <si>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</si>
  <si>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</si>
  <si>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</si>
  <si>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</si>
  <si>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</si>
  <si>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</si>
  <si>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</si>
  <si>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</si>
  <si>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</si>
  <si>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</si>
  <si>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</si>
  <si>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</si>
  <si>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</si>
  <si>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</si>
  <si>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</si>
  <si>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</si>
  <si>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</si>
  <si>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</si>
  <si>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</si>
  <si>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</si>
  <si>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</si>
  <si>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</si>
  <si>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</si>
  <si>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</si>
  <si>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</si>
  <si>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</si>
  <si>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</si>
  <si>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</si>
  <si>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</si>
  <si>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</si>
  <si>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</si>
  <si>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</si>
  <si>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</si>
  <si>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</si>
  <si>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</si>
  <si>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</si>
  <si>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</si>
  <si>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</si>
  <si>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</si>
  <si>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</si>
  <si>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</si>
  <si>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</si>
  <si>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</si>
  <si>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</si>
  <si>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</si>
  <si>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</si>
  <si>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</si>
  <si>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</si>
  <si>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</si>
  <si>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</si>
  <si>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</si>
  <si>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</si>
  <si>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</si>
  <si>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</si>
  <si>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</si>
  <si>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</si>
  <si>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</si>
  <si>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</si>
  <si>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</si>
  <si>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</si>
  <si>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</si>
  <si>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</si>
  <si>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</si>
  <si>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</si>
  <si>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</si>
  <si>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</si>
  <si>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</si>
  <si>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</si>
  <si>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</si>
  <si>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</si>
  <si>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</si>
  <si>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</si>
  <si>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</si>
  <si>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</si>
  <si>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</si>
  <si>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</si>
  <si>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</si>
  <si>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</si>
  <si>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</si>
  <si>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</si>
  <si>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</si>
  <si>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</si>
  <si>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</si>
  <si>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</si>
  <si>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</si>
  <si>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</si>
  <si>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</si>
  <si>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</si>
  <si>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</si>
  <si>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</si>
  <si>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</si>
  <si>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</si>
  <si>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</si>
  <si>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</si>
  <si>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</si>
  <si>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</si>
  <si>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</si>
  <si>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</si>
  <si>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</si>
  <si>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</si>
  <si>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</si>
  <si>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</si>
  <si>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</si>
  <si>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</si>
  <si>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</si>
  <si>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</si>
  <si>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</si>
  <si>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</si>
  <si>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</si>
  <si>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</si>
  <si>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</si>
  <si>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</si>
  <si>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</si>
  <si>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</si>
  <si>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</si>
  <si>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</si>
  <si>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</si>
  <si>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</si>
  <si>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</si>
  <si>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</si>
  <si>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</si>
  <si>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</si>
  <si>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</si>
  <si>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</si>
  <si>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</si>
  <si>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</si>
  <si>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</si>
  <si>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</si>
  <si>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</si>
  <si>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</si>
  <si>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</si>
  <si>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</si>
  <si>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</si>
  <si>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</si>
  <si>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</si>
  <si>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</si>
  <si>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</si>
  <si>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</si>
  <si>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</si>
  <si>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</si>
  <si>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</si>
  <si>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</si>
  <si>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</si>
  <si>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</si>
  <si>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</si>
  <si>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</si>
  <si>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</si>
  <si>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</si>
  <si>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</si>
  <si>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</si>
  <si>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</si>
  <si>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</si>
  <si>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</si>
  <si>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</si>
  <si>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</si>
  <si>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</si>
  <si>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</si>
  <si>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</si>
  <si>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</si>
  <si>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</si>
  <si>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</si>
  <si>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</si>
  <si>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</si>
  <si>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</si>
  <si>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</si>
  <si>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</si>
  <si>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</si>
  <si>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</si>
  <si>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</si>
  <si>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</si>
  <si>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</si>
  <si>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</si>
  <si>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</si>
  <si>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</si>
  <si>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</si>
  <si>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</si>
  <si>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</si>
  <si>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</si>
  <si>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</si>
  <si>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</si>
  <si>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</si>
  <si>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</si>
  <si>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</si>
  <si>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</si>
  <si>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</si>
  <si>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</si>
  <si>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</si>
  <si>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</si>
  <si>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</si>
  <si>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</si>
  <si>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</si>
  <si>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</si>
  <si>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</si>
  <si>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</si>
  <si>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</si>
  <si>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</si>
  <si>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</si>
  <si>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</si>
  <si>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</si>
  <si>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</si>
  <si>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</si>
  <si>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</si>
  <si>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</si>
  <si>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</si>
  <si>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</si>
  <si>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</si>
  <si>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</si>
  <si>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</si>
  <si>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</si>
  <si>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</si>
  <si>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</si>
  <si>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</si>
  <si>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</si>
  <si>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</si>
  <si>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</si>
  <si>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</si>
  <si>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</si>
  <si>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</si>
  <si>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</si>
  <si>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</si>
  <si>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</si>
  <si>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</si>
  <si>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</si>
  <si>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</si>
  <si>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</si>
  <si>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</si>
  <si>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</si>
  <si>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</si>
  <si>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</si>
  <si>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</si>
  <si>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</si>
  <si>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</si>
  <si>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</si>
  <si>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</si>
  <si>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</si>
  <si>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</si>
  <si>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</si>
  <si>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</si>
  <si>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</si>
  <si>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</si>
  <si>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</si>
  <si>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</si>
  <si>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</si>
  <si>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</si>
  <si>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</si>
  <si>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</si>
  <si>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</si>
  <si>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</si>
  <si>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</si>
  <si>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</si>
  <si>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</si>
  <si>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</si>
  <si>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</si>
  <si>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</si>
  <si>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</si>
  <si>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</si>
  <si>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</si>
  <si>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</si>
  <si>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</si>
  <si>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</si>
  <si>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</si>
  <si>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</si>
  <si>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</si>
  <si>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</si>
  <si>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</si>
  <si>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</si>
  <si>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</si>
  <si>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</si>
  <si>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</si>
  <si>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</si>
  <si>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</si>
  <si>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</si>
  <si>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</si>
  <si>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</si>
  <si>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</si>
  <si>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</si>
  <si>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</si>
  <si>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</si>
  <si>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</si>
  <si>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</si>
  <si>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</si>
  <si>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</si>
  <si>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</si>
  <si>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</si>
  <si>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</si>
  <si>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</si>
  <si>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</si>
  <si>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</si>
  <si>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</si>
  <si>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</si>
  <si>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</si>
  <si>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</si>
  <si>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</si>
  <si>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</si>
  <si>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</si>
  <si>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</si>
  <si>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</si>
  <si>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</si>
  <si>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</si>
  <si>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</si>
  <si>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</si>
  <si>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</si>
  <si>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</si>
  <si>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</si>
  <si>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</si>
  <si>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</si>
  <si>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</si>
  <si>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</si>
  <si>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</si>
  <si>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</si>
  <si>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</si>
  <si>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</si>
  <si>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</si>
  <si>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</si>
  <si>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</si>
  <si>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</si>
  <si>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</si>
  <si>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</si>
  <si>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</si>
  <si>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</si>
  <si>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</si>
  <si>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</si>
  <si>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</si>
  <si>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</si>
  <si>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</si>
  <si>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</si>
  <si>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</si>
  <si>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</si>
  <si>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</si>
  <si>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</si>
  <si>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</si>
  <si>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</si>
  <si>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</si>
  <si>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</si>
  <si>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</si>
  <si>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</si>
  <si>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</si>
  <si>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</si>
  <si>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</si>
  <si>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</si>
  <si>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</si>
  <si>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</si>
  <si>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</si>
  <si>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</si>
  <si>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</si>
  <si>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</si>
  <si>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</si>
  <si>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</si>
  <si>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</si>
  <si>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</si>
  <si>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</si>
  <si>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</si>
  <si>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</si>
  <si>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</si>
  <si>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</si>
  <si>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</si>
  <si>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</si>
  <si>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</si>
  <si>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</si>
  <si>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</si>
  <si>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</si>
  <si>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</si>
  <si>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</si>
  <si>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</si>
  <si>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</si>
  <si>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</si>
  <si>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</si>
  <si>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</si>
  <si>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</si>
  <si>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</si>
  <si>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</si>
  <si>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</si>
  <si>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</si>
  <si>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</si>
  <si>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</si>
  <si>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</si>
  <si>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</si>
  <si>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</si>
  <si>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</si>
  <si>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</si>
  <si>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</si>
  <si>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</si>
  <si>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</si>
  <si>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</si>
  <si>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</si>
  <si>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</si>
  <si>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</si>
  <si>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</si>
  <si>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</si>
  <si>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</si>
  <si>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</si>
  <si>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</si>
  <si>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</si>
  <si>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</si>
  <si>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</si>
  <si>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</si>
  <si>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</si>
  <si>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</si>
  <si>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</si>
  <si>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</si>
  <si>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</si>
  <si>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</si>
  <si>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</si>
  <si>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</si>
  <si>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</si>
  <si>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</si>
  <si>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</si>
  <si>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</si>
  <si>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</si>
  <si>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</si>
  <si>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</si>
  <si>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</si>
  <si>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</si>
  <si>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</si>
  <si>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</si>
  <si>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</si>
  <si>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</si>
  <si>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</si>
  <si>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</si>
  <si>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</si>
  <si>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</si>
  <si>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</si>
  <si>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</si>
  <si>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</si>
  <si>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</si>
  <si>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</si>
  <si>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</si>
  <si>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</si>
  <si>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</si>
  <si>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</si>
  <si>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</si>
  <si>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</si>
  <si>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</si>
  <si>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</si>
  <si>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</si>
  <si>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</si>
  <si>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</si>
  <si>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</si>
  <si>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</si>
  <si>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</si>
  <si>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</si>
  <si>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</si>
  <si>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</si>
  <si>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</si>
  <si>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</si>
  <si>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</si>
  <si>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</si>
  <si>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</si>
  <si>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</si>
  <si>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</si>
  <si>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</si>
  <si>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</si>
  <si>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</si>
  <si>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</si>
  <si>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</si>
  <si>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</si>
  <si>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</si>
  <si>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</si>
  <si>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</si>
  <si>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</si>
  <si>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</si>
  <si>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</si>
  <si>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</si>
  <si>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</si>
  <si>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</si>
  <si>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</si>
  <si>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</si>
  <si>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</si>
  <si>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</si>
  <si>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</si>
  <si>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</si>
  <si>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</si>
  <si>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</si>
  <si>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</si>
  <si>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</si>
  <si>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</si>
  <si>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</si>
  <si>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</si>
  <si>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</si>
  <si>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</si>
  <si>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</si>
  <si>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</si>
  <si>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</si>
  <si>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</si>
  <si>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</si>
  <si>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</si>
  <si>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</si>
  <si>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</si>
  <si>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</si>
  <si>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</si>
  <si>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</si>
  <si>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</si>
  <si>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</si>
  <si>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</si>
  <si>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</si>
  <si>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</si>
  <si>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</si>
  <si>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</si>
  <si>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</si>
  <si>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</si>
  <si>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</si>
  <si>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</si>
  <si>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</si>
  <si>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</si>
  <si>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</si>
  <si>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</si>
  <si>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</si>
  <si>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</si>
  <si>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</si>
  <si>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</si>
  <si>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</si>
  <si>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</si>
  <si>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</si>
  <si>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</si>
  <si>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</si>
  <si>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</si>
  <si>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</si>
  <si>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</si>
  <si>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</si>
  <si>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</si>
  <si>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</si>
  <si>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</si>
  <si>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</si>
  <si>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</si>
  <si>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</si>
  <si>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</si>
  <si>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</si>
  <si>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</si>
  <si>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</si>
  <si>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</si>
  <si>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</si>
  <si>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</si>
  <si>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</si>
  <si>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</si>
  <si>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</si>
  <si>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</si>
  <si>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</si>
  <si>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</si>
  <si>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</si>
  <si>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</si>
  <si>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</si>
  <si>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</si>
  <si>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</si>
  <si>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</si>
  <si>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</si>
  <si>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</si>
  <si>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</si>
  <si>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</si>
  <si>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</si>
  <si>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</si>
  <si>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</si>
  <si>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</si>
  <si>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</si>
  <si>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</si>
  <si>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</si>
  <si>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</si>
  <si>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</si>
  <si>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</si>
  <si>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</si>
  <si>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</si>
  <si>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</si>
  <si>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</si>
  <si>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</si>
  <si>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</si>
  <si>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</si>
  <si>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</si>
  <si>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</si>
  <si>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</si>
  <si>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</si>
  <si>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</si>
  <si>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</si>
  <si>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</si>
  <si>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</si>
  <si>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</si>
  <si>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</si>
  <si>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</si>
  <si>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</si>
  <si>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</si>
  <si>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</si>
  <si>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</si>
  <si>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</si>
  <si>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</si>
  <si>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</si>
  <si>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</si>
  <si>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</si>
  <si>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</si>
  <si>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</si>
  <si>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</si>
  <si>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</si>
  <si>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</si>
  <si>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</si>
  <si>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</si>
  <si>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</si>
  <si>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</si>
  <si>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</si>
  <si>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</si>
  <si>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</si>
  <si>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</si>
  <si>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</si>
  <si>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</si>
  <si>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</si>
  <si>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</si>
  <si>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</si>
  <si>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</si>
  <si>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</si>
  <si>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</si>
  <si>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</si>
  <si>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</si>
  <si>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</si>
  <si>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</si>
  <si>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</si>
  <si>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</si>
  <si>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</si>
  <si>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</si>
  <si>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</si>
  <si>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</si>
  <si>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</si>
  <si>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</si>
  <si>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</si>
  <si>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</si>
  <si>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</si>
  <si>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</si>
  <si>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</si>
  <si>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</si>
  <si>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</si>
  <si>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</si>
  <si>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</si>
  <si>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</si>
  <si>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</si>
  <si>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</si>
  <si>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</si>
  <si>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</si>
  <si>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</si>
  <si>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</si>
  <si>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</si>
  <si>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</si>
  <si>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</si>
  <si>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</si>
  <si>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</si>
  <si>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</si>
  <si>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</si>
  <si>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</si>
  <si>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</si>
  <si>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</si>
  <si>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</si>
  <si>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</si>
  <si>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</si>
  <si>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</si>
  <si>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</si>
  <si>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</si>
  <si>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</si>
  <si>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</si>
  <si>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</si>
  <si>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</si>
  <si>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</si>
  <si>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</si>
  <si>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</si>
  <si>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</si>
  <si>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</si>
  <si>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</si>
  <si>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</si>
  <si>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</si>
  <si>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</si>
  <si>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</si>
  <si>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</si>
  <si>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</si>
  <si>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</si>
  <si>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</si>
  <si>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</si>
  <si>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</si>
  <si>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</si>
  <si>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</si>
  <si>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</si>
  <si>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</si>
  <si>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</si>
  <si>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</si>
  <si>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</si>
  <si>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</si>
  <si>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</si>
  <si>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</si>
  <si>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</si>
  <si>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</si>
  <si>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</si>
  <si>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</si>
  <si>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</si>
  <si>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</si>
  <si>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</si>
  <si>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</si>
  <si>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</si>
  <si>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</si>
  <si>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</si>
  <si>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</si>
  <si>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</si>
  <si>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</si>
  <si>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</si>
  <si>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</si>
  <si>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</si>
  <si>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</si>
  <si>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</si>
  <si>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</si>
  <si>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</si>
  <si>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</si>
  <si>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</si>
  <si>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</si>
  <si>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</si>
  <si>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</si>
  <si>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</si>
  <si>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</si>
  <si>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</si>
  <si>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</si>
  <si>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</si>
  <si>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</si>
  <si>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</si>
  <si>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</si>
  <si>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</si>
  <si>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</si>
  <si>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</si>
  <si>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</si>
  <si>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</si>
  <si>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</si>
  <si>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</si>
  <si>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</si>
  <si>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</si>
  <si>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</si>
  <si>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</si>
  <si>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</si>
  <si>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</si>
  <si>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</si>
  <si>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</si>
  <si>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</si>
  <si>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</si>
  <si>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</si>
  <si>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</si>
  <si>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</si>
  <si>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</si>
  <si>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</si>
  <si>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</si>
  <si>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</si>
  <si>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</si>
  <si>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</si>
  <si>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</si>
  <si>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</si>
  <si>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</si>
  <si>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</si>
  <si>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</si>
  <si>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</si>
  <si>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</si>
  <si>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</si>
  <si>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</si>
  <si>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</si>
  <si>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</si>
  <si>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</si>
  <si>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</si>
  <si>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</si>
  <si>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</si>
  <si>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</si>
  <si>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</si>
  <si>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</si>
  <si>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</si>
  <si>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</si>
  <si>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</si>
  <si>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</si>
  <si>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</si>
  <si>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</si>
  <si>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</si>
  <si>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</si>
  <si>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</si>
  <si>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</si>
  <si>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</si>
  <si>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</si>
  <si>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</si>
  <si>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</si>
  <si>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</si>
  <si>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</si>
  <si>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</si>
  <si>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</si>
  <si>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</si>
  <si>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</si>
  <si>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</si>
  <si>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</si>
  <si>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</si>
  <si>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</si>
  <si>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</si>
  <si>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</si>
  <si>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</si>
  <si>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</si>
  <si>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</si>
  <si>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</si>
  <si>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</si>
  <si>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</si>
  <si>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</si>
  <si>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</si>
  <si>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</si>
  <si>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</si>
  <si>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</si>
  <si>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</si>
  <si>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</si>
  <si>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</si>
  <si>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</si>
  <si>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</si>
  <si>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</si>
  <si>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</si>
  <si>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</si>
  <si>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</si>
  <si>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</si>
  <si>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</si>
  <si>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</si>
  <si>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</si>
  <si>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</si>
  <si>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</si>
  <si>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</si>
  <si>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</si>
  <si>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</si>
  <si>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</si>
  <si>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</si>
  <si>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</si>
  <si>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</si>
  <si>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</si>
  <si>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</si>
  <si>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</si>
  <si>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</si>
  <si>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</si>
  <si>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</si>
  <si>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</si>
  <si>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</si>
  <si>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</si>
  <si>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</si>
  <si>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</si>
  <si>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</si>
  <si>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</si>
  <si>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</si>
  <si>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</si>
  <si>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</si>
  <si>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</si>
  <si>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</si>
  <si>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</si>
  <si>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</si>
  <si>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</si>
  <si>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</si>
  <si>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</si>
  <si>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</si>
  <si>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</si>
  <si>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</si>
  <si>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</si>
  <si>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</si>
  <si>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</si>
  <si>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</si>
  <si>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</si>
  <si>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</si>
  <si>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</si>
  <si>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</si>
  <si>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</si>
  <si>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</si>
  <si>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</si>
  <si>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</si>
  <si>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</si>
  <si>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</si>
  <si>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</si>
  <si>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</si>
  <si>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</si>
  <si>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</si>
  <si>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</si>
  <si>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</si>
  <si>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</si>
  <si>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</si>
  <si>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</si>
  <si>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</si>
  <si>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</si>
  <si>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</si>
  <si>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</si>
  <si>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</si>
  <si>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</si>
  <si>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</si>
  <si>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</si>
  <si>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</si>
  <si>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</si>
  <si>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</si>
  <si>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</si>
  <si>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</si>
  <si>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</si>
  <si>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</si>
  <si>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</si>
  <si>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</si>
  <si>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</si>
  <si>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</si>
  <si>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</si>
  <si>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</si>
  <si>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</si>
  <si>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</si>
  <si>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</si>
  <si>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</si>
  <si>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</si>
  <si>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</si>
  <si>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</si>
  <si>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</si>
  <si>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</si>
  <si>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</si>
  <si>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</si>
  <si>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</si>
  <si>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</si>
  <si>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</si>
  <si>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</si>
  <si>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</si>
  <si>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</si>
  <si>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</si>
  <si>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</si>
  <si>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</si>
  <si>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</si>
  <si>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</si>
  <si>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</si>
  <si>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</si>
  <si>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</si>
  <si>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</si>
  <si>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</si>
  <si>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</si>
  <si>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</si>
  <si>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</si>
  <si>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</si>
  <si>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</si>
  <si>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</si>
  <si>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</si>
  <si>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</si>
  <si>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</si>
  <si>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</si>
  <si>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</si>
  <si>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</si>
  <si>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</si>
  <si>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</si>
  <si>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</si>
  <si>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</si>
  <si>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</si>
  <si>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</si>
  <si>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</si>
  <si>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</si>
  <si>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</si>
  <si>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</si>
  <si>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</si>
  <si>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</si>
  <si>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</si>
  <si>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</si>
  <si>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</si>
  <si>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</si>
  <si>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</si>
  <si>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</si>
  <si>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</si>
  <si>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</si>
  <si>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</si>
  <si>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</si>
  <si>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</si>
  <si>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</si>
  <si>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</si>
  <si>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</si>
  <si>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</si>
  <si>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</si>
  <si>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</si>
  <si>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</si>
  <si>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</si>
  <si>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</si>
  <si>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</si>
  <si>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</si>
  <si>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</si>
  <si>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</si>
  <si>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</si>
  <si>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</si>
  <si>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</si>
  <si>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</si>
  <si>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</si>
  <si>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</si>
  <si>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</si>
  <si>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</si>
  <si>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</si>
  <si>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</si>
  <si>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</si>
  <si>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</si>
  <si>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</si>
  <si>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</si>
  <si>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</si>
  <si>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</si>
  <si>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</si>
  <si>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</si>
  <si>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</si>
  <si>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</si>
  <si>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</si>
  <si>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</si>
  <si>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</si>
  <si>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</si>
  <si>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</si>
  <si>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</si>
  <si>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</si>
  <si>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</si>
  <si>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</si>
  <si>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</si>
  <si>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</si>
  <si>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</si>
  <si>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</si>
  <si>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</si>
  <si>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</si>
  <si>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</si>
  <si>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</si>
  <si>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</si>
  <si>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</si>
  <si>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</si>
  <si>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</si>
  <si>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</si>
  <si>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</si>
  <si>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</si>
  <si>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</si>
  <si>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</si>
  <si>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</si>
  <si>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</si>
  <si>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</si>
  <si>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</si>
  <si>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</si>
  <si>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</si>
  <si>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</si>
  <si>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</si>
  <si>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</si>
  <si>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</si>
  <si>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</si>
  <si>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</si>
  <si>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</si>
  <si>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</si>
  <si>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</si>
  <si>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</si>
  <si>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</si>
  <si>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</si>
  <si>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</si>
  <si>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</si>
  <si>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</si>
  <si>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</si>
  <si>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</si>
  <si>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</si>
  <si>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</si>
  <si>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</si>
  <si>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</si>
  <si>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</si>
  <si>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</si>
  <si>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</si>
  <si>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</si>
  <si>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</si>
  <si>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</si>
  <si>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</si>
  <si>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</si>
  <si>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</si>
  <si>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</si>
  <si>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</si>
  <si>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</si>
  <si>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</si>
  <si>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</si>
  <si>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</si>
  <si>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</si>
  <si>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</si>
  <si>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</si>
  <si>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</si>
  <si>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</si>
  <si>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</si>
  <si>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</si>
  <si>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</si>
  <si>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</si>
  <si>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</si>
  <si>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</si>
  <si>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</si>
  <si>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</si>
  <si>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</si>
  <si>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</si>
  <si>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</si>
  <si>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</si>
  <si>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</si>
  <si>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</si>
  <si>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</si>
  <si>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</si>
  <si>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</si>
  <si>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</si>
  <si>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</si>
  <si>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</si>
  <si>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</si>
  <si>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</si>
  <si>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</si>
  <si>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</si>
  <si>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</si>
  <si>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</si>
  <si>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</si>
  <si>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</si>
  <si>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</si>
  <si>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</si>
  <si>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</si>
  <si>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</si>
  <si>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</si>
  <si>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</si>
  <si>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</si>
  <si>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</si>
  <si>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</si>
  <si>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</si>
  <si>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</si>
  <si>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</si>
  <si>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</si>
  <si>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</si>
  <si>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</si>
  <si>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</si>
  <si>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</si>
  <si>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</si>
  <si>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</si>
  <si>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</si>
  <si>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</si>
  <si>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</si>
  <si>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</si>
  <si>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</si>
  <si>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</si>
  <si>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</si>
  <si>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</si>
  <si>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</si>
  <si>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</si>
  <si>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</si>
  <si>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</si>
  <si>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</si>
  <si>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</si>
  <si>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</si>
  <si>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</si>
  <si>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</si>
  <si>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</si>
  <si>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</si>
  <si>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</si>
  <si>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</si>
  <si>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</si>
  <si>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</si>
  <si>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</si>
  <si>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</si>
  <si>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</si>
  <si>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</si>
  <si>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</si>
  <si>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</si>
  <si>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</si>
  <si>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</si>
  <si>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</si>
  <si>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</si>
  <si>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</si>
  <si>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</si>
  <si>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</si>
  <si>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</si>
  <si>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</si>
  <si>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</si>
  <si>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</si>
  <si>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</si>
  <si>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</si>
  <si>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</si>
  <si>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</si>
  <si>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</si>
  <si>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</si>
  <si>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</si>
  <si>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</si>
  <si>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</si>
  <si>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</si>
  <si>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</si>
  <si>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</si>
  <si>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</si>
  <si>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</si>
  <si>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</si>
  <si>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</si>
  <si>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</si>
  <si>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</si>
  <si>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</si>
  <si>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</si>
  <si>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</si>
  <si>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</si>
  <si>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</si>
  <si>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</si>
  <si>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</si>
  <si>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</si>
  <si>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</si>
  <si>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</si>
  <si>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</si>
  <si>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</si>
  <si>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</si>
  <si>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</si>
  <si>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</si>
  <si>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</si>
  <si>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</si>
  <si>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</si>
  <si>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</si>
  <si>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</si>
  <si>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</si>
  <si>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</si>
  <si>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</si>
  <si>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</si>
  <si>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</si>
  <si>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</si>
  <si>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</si>
  <si>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</si>
  <si>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</si>
  <si>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</si>
  <si>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</si>
  <si>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</si>
  <si>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</si>
  <si>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</si>
  <si>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</si>
  <si>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</si>
  <si>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</si>
  <si>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</si>
  <si>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</si>
  <si>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</si>
  <si>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</si>
  <si>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</si>
  <si>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</si>
  <si>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</si>
  <si>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</si>
  <si>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</si>
  <si>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</si>
  <si>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</si>
  <si>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</si>
  <si>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</si>
  <si>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</si>
  <si>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</si>
  <si>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</si>
  <si>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</si>
  <si>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</si>
  <si>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</si>
  <si>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</si>
  <si>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</si>
  <si>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</si>
  <si>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</si>
  <si>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</si>
  <si>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</si>
  <si>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</si>
  <si>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</si>
  <si>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</si>
  <si>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</si>
  <si>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</si>
  <si>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</si>
  <si>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</si>
  <si>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</si>
  <si>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</si>
  <si>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</si>
  <si>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</si>
  <si>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</si>
  <si>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</si>
  <si>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</si>
  <si>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</si>
  <si>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</si>
  <si>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</si>
  <si>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</si>
  <si>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</si>
  <si>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</si>
  <si>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</si>
  <si>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</si>
  <si>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</si>
  <si>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</si>
  <si>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</si>
  <si>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</si>
  <si>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</si>
  <si>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</si>
  <si>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</si>
  <si>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</si>
  <si>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</si>
  <si>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</si>
  <si>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</si>
  <si>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</si>
  <si>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</si>
  <si>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</si>
  <si>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</si>
  <si>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</si>
  <si>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</si>
  <si>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</si>
  <si>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</si>
  <si>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</si>
  <si>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</si>
  <si>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</si>
  <si>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</si>
  <si>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</si>
  <si>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</si>
  <si>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</si>
  <si>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</si>
  <si>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</si>
  <si>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</si>
  <si>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</si>
  <si>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</si>
  <si>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</si>
  <si>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</si>
  <si>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</si>
  <si>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</si>
  <si>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</si>
  <si>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</si>
  <si>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</si>
  <si>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</si>
  <si>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</si>
  <si>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</si>
  <si>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</si>
  <si>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</si>
  <si>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</si>
  <si>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</si>
  <si>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</si>
  <si>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</si>
  <si>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</si>
  <si>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</si>
  <si>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</si>
  <si>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</si>
  <si>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</si>
  <si>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</si>
  <si>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</si>
  <si>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</si>
  <si>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</si>
  <si>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</si>
  <si>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</si>
  <si>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</si>
  <si>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</si>
  <si>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</si>
  <si>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</si>
  <si>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</si>
  <si>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</si>
  <si>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</si>
  <si>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</si>
  <si>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</si>
  <si>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</si>
  <si>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</si>
  <si>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</si>
  <si>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</si>
  <si>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</si>
  <si>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</si>
  <si>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</si>
  <si>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</si>
  <si>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</si>
  <si>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</si>
  <si>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</si>
  <si>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</si>
  <si>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</si>
  <si>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</si>
  <si>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</si>
  <si>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</si>
  <si>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</si>
  <si>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</si>
  <si>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</si>
  <si>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</si>
  <si>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</si>
  <si>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</si>
  <si>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</si>
  <si>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</si>
  <si>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</si>
  <si>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</si>
  <si>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</si>
  <si>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</si>
  <si>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</si>
  <si>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</si>
  <si>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</si>
  <si>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</si>
  <si>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</si>
  <si>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</si>
  <si>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</si>
  <si>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</si>
  <si>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</si>
  <si>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</si>
  <si>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</si>
  <si>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</si>
  <si>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</si>
  <si>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</si>
  <si>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</si>
  <si>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</si>
  <si>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</si>
  <si>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</si>
  <si>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</si>
  <si>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</si>
  <si>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</si>
  <si>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</si>
  <si>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</si>
  <si>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</si>
  <si>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</si>
  <si>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</si>
  <si>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</si>
  <si>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</si>
  <si>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</si>
  <si>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</si>
  <si>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</si>
  <si>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</si>
  <si>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</si>
  <si>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</si>
  <si>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</si>
  <si>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</si>
  <si>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</si>
  <si>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</si>
  <si>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</si>
  <si>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</si>
  <si>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</si>
  <si>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</si>
  <si>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</si>
  <si>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</si>
  <si>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</si>
  <si>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</si>
  <si>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</si>
  <si>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</si>
  <si>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</si>
  <si>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</si>
  <si>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</si>
  <si>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</si>
  <si>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</si>
  <si>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</si>
  <si>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</si>
  <si>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</si>
  <si>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</si>
  <si>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</si>
  <si>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</si>
  <si>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</si>
  <si>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</si>
  <si>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</si>
  <si>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</si>
  <si>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</si>
  <si>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</si>
  <si>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</si>
  <si>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</si>
  <si>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</si>
  <si>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</si>
  <si>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</si>
  <si>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</si>
  <si>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</si>
  <si>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</si>
  <si>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</si>
  <si>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</si>
  <si>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</si>
  <si>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</si>
  <si>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</si>
  <si>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</si>
  <si>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</si>
  <si>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</si>
  <si>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</si>
  <si>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</si>
  <si>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</si>
  <si>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</si>
  <si>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</si>
  <si>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</si>
  <si>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</si>
  <si>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</si>
  <si>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</si>
  <si>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</si>
  <si>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</si>
  <si>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</si>
  <si>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</si>
  <si>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</si>
  <si>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</si>
  <si>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</si>
  <si>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</si>
  <si>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</si>
  <si>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</si>
  <si>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</si>
  <si>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</si>
  <si>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</si>
  <si>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</si>
  <si>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</si>
  <si>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</si>
  <si>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</si>
  <si>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</si>
  <si>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</si>
  <si>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</si>
  <si>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</si>
  <si>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</si>
  <si>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</si>
  <si>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</si>
  <si>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</si>
  <si>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</si>
  <si>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</si>
  <si>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</si>
  <si>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</si>
  <si>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</si>
  <si>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</si>
  <si>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</si>
  <si>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</si>
  <si>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</si>
  <si>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</si>
  <si>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</si>
  <si>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</si>
  <si>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</si>
  <si>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</si>
  <si>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</si>
  <si>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</si>
  <si>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</si>
  <si>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</si>
  <si>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</si>
  <si>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</si>
  <si>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</si>
  <si>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</si>
  <si>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</si>
  <si>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</si>
  <si>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</si>
  <si>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</si>
  <si>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</si>
  <si>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</si>
  <si>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</si>
  <si>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</si>
  <si>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</si>
  <si>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</si>
  <si>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</si>
  <si>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</si>
  <si>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</si>
  <si>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</si>
  <si>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</si>
  <si>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</si>
  <si>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</si>
  <si>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</si>
  <si>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</si>
  <si>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</si>
  <si>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</si>
  <si>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</si>
  <si>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</si>
  <si>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</si>
  <si>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</si>
  <si>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</si>
  <si>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</si>
  <si>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</si>
  <si>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</si>
  <si>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</si>
  <si>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</si>
  <si>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</si>
  <si>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</si>
  <si>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</si>
  <si>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</si>
  <si>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</si>
  <si>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</si>
  <si>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</si>
  <si>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</si>
  <si>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</si>
  <si>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</si>
  <si>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</si>
  <si>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</si>
  <si>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</si>
  <si>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</si>
  <si>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</si>
  <si>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</si>
  <si>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</si>
  <si>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</si>
  <si>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</si>
  <si>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</si>
  <si>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</si>
  <si>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</si>
  <si>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</si>
  <si>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</si>
  <si>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</si>
  <si>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</si>
  <si>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</si>
  <si>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</si>
  <si>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</si>
  <si>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</si>
  <si>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</si>
  <si>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</si>
  <si>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</si>
  <si>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</si>
  <si>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</si>
  <si>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</si>
  <si>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</si>
  <si>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</si>
  <si>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</si>
  <si>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</si>
  <si>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</si>
  <si>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</si>
  <si>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</si>
  <si>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</si>
  <si>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</si>
  <si>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</si>
  <si>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</si>
  <si>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</si>
  <si>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</si>
  <si>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</si>
  <si>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</si>
  <si>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</si>
  <si>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</si>
  <si>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</si>
  <si>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</si>
  <si>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</si>
  <si>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</si>
  <si>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</si>
  <si>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</si>
  <si>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</si>
  <si>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</si>
  <si>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</si>
  <si>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</si>
  <si>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</si>
  <si>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</si>
  <si>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</si>
  <si>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</si>
  <si>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</si>
  <si>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</si>
  <si>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</si>
  <si>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</si>
  <si>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</si>
  <si>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</si>
  <si>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</si>
  <si>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</si>
  <si>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</si>
  <si>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</si>
  <si>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</si>
  <si>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</si>
  <si>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</si>
  <si>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</si>
  <si>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</si>
  <si>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</si>
  <si>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</si>
  <si>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</si>
  <si>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</si>
  <si>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</si>
  <si>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</si>
  <si>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</si>
  <si>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</si>
  <si>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</si>
  <si>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</si>
  <si>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</si>
  <si>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</si>
  <si>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</si>
  <si>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</si>
  <si>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</si>
  <si>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</si>
  <si>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</si>
  <si>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</si>
  <si>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</si>
  <si>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</si>
  <si>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</si>
  <si>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</si>
  <si>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</si>
  <si>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</si>
  <si>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</si>
  <si>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</si>
  <si>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</si>
  <si>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</si>
  <si>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</si>
  <si>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</si>
  <si>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</si>
  <si>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</si>
  <si>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</si>
  <si>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</si>
  <si>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</si>
  <si>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</si>
  <si>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</si>
  <si>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</si>
  <si>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</si>
  <si>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</si>
  <si>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</si>
  <si>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</si>
  <si>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</si>
  <si>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</si>
  <si>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</si>
  <si>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</si>
  <si>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</si>
  <si>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</si>
  <si>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</si>
  <si>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</si>
  <si>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</si>
  <si>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</si>
  <si>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</si>
  <si>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</si>
  <si>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</si>
  <si>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</si>
  <si>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</si>
  <si>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</si>
  <si>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</si>
  <si>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</si>
  <si>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</si>
  <si>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</si>
  <si>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</si>
  <si>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</si>
  <si>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</si>
  <si>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</si>
  <si>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</si>
  <si>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</si>
  <si>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</si>
  <si>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</si>
  <si>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</si>
  <si>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</si>
  <si>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</si>
  <si>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</si>
  <si>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</si>
  <si>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</si>
  <si>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</si>
  <si>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</si>
  <si>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</si>
  <si>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</si>
  <si>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</si>
  <si>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</si>
  <si>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</si>
  <si>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</si>
  <si>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</si>
  <si>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</si>
  <si>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</si>
  <si>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</si>
  <si>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</si>
  <si>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</si>
  <si>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</si>
  <si>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</si>
  <si>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</si>
  <si>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</si>
  <si>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</si>
  <si>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</si>
  <si>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</si>
  <si>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</si>
  <si>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</si>
  <si>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</si>
  <si>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</si>
  <si>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</si>
  <si>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</si>
  <si>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</si>
  <si>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</si>
  <si>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</si>
  <si>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</si>
  <si>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</si>
  <si>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</si>
  <si>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</si>
  <si>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</si>
  <si>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</si>
  <si>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</si>
  <si>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</si>
  <si>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</si>
  <si>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</si>
  <si>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</si>
  <si>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</si>
  <si>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</si>
  <si>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</si>
  <si>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</si>
  <si>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</si>
  <si>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</si>
  <si>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</si>
  <si>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</si>
  <si>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</si>
  <si>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</si>
  <si>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</si>
  <si>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</si>
  <si>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</si>
  <si>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</si>
  <si>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</si>
  <si>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</si>
  <si>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</si>
  <si>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</si>
  <si>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</si>
  <si>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</si>
  <si>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</si>
  <si>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</si>
  <si>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</si>
  <si>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</si>
  <si>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</si>
  <si>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</si>
  <si>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</si>
  <si>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</si>
  <si>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</si>
  <si>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</si>
  <si>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</si>
  <si>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</si>
  <si>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</si>
  <si>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</si>
  <si>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</si>
  <si>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</si>
  <si>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</si>
  <si>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</si>
  <si>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</si>
  <si>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</si>
  <si>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</si>
  <si>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</si>
  <si>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</si>
  <si>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</si>
  <si>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</si>
  <si>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</si>
  <si>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</si>
  <si>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</si>
  <si>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</si>
  <si>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</si>
  <si>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</si>
  <si>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</si>
  <si>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</si>
  <si>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</si>
  <si>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</si>
  <si>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</si>
  <si>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</si>
  <si>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</si>
  <si>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</si>
  <si>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</si>
  <si>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</si>
  <si>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</si>
  <si>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</si>
  <si>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</si>
  <si>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</si>
  <si>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</si>
  <si>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</si>
  <si>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</si>
  <si>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</si>
  <si>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</si>
  <si>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</si>
  <si>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</si>
  <si>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</si>
  <si>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</si>
  <si>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</si>
  <si>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</si>
  <si>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</si>
  <si>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</si>
  <si>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</si>
  <si>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</si>
  <si>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</si>
  <si>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</si>
  <si>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</si>
  <si>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</si>
  <si>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</si>
  <si>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</si>
  <si>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</si>
  <si>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</si>
  <si>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</si>
  <si>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</si>
  <si>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</si>
  <si>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</si>
  <si>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</si>
  <si>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</si>
  <si>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</si>
  <si>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</si>
  <si>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</si>
  <si>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</si>
  <si>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</si>
  <si>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</si>
  <si>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</si>
  <si>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</si>
  <si>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</si>
  <si>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</si>
  <si>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</si>
  <si>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</si>
  <si>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</si>
  <si>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</si>
  <si>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</si>
  <si>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</si>
  <si>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</si>
  <si>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</si>
  <si>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</si>
  <si>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</si>
  <si>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</si>
  <si>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</si>
  <si>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</si>
  <si>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</si>
  <si>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</si>
  <si>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</si>
  <si>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</si>
  <si>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</si>
  <si>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</si>
  <si>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</si>
  <si>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</si>
  <si>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</si>
  <si>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</si>
  <si>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</si>
  <si>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</si>
  <si>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</si>
  <si>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</si>
  <si>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</si>
  <si>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</si>
  <si>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</si>
  <si>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</si>
  <si>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</si>
  <si>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</si>
  <si>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</si>
  <si>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</si>
  <si>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</si>
  <si>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</si>
  <si>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</si>
  <si>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</si>
  <si>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</si>
  <si>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</si>
  <si>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</si>
  <si>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</si>
  <si>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</si>
  <si>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</si>
  <si>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</si>
  <si>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</si>
  <si>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</si>
  <si>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</si>
  <si>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</si>
  <si>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</si>
  <si>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</si>
  <si>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</si>
  <si>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</si>
  <si>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</si>
  <si>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</si>
  <si>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</si>
  <si>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</si>
  <si>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</si>
  <si>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</si>
  <si>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</si>
  <si>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</si>
  <si>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</si>
  <si>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</si>
  <si>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</si>
  <si>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</si>
  <si>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</si>
  <si>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</si>
  <si>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</si>
  <si>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</si>
  <si>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</si>
  <si>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</si>
  <si>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</si>
  <si>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</si>
  <si>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</si>
  <si>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</si>
  <si>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</si>
  <si>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</si>
  <si>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</si>
  <si>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</si>
  <si>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</si>
  <si>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</si>
  <si>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</si>
  <si>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</si>
  <si>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</si>
  <si>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</si>
  <si>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</si>
  <si>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</si>
  <si>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</si>
  <si>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</si>
  <si>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</si>
  <si>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</si>
  <si>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</si>
  <si>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</si>
  <si>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</si>
  <si>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</si>
  <si>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</si>
  <si>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</si>
  <si>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</si>
  <si>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</si>
  <si>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</si>
  <si>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</si>
  <si>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</si>
  <si>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</si>
  <si>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</si>
  <si>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</si>
  <si>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</si>
  <si>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</si>
  <si>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</si>
  <si>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</si>
  <si>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</si>
  <si>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</si>
  <si>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</si>
  <si>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</si>
  <si>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</si>
  <si>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</si>
  <si>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</si>
  <si>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</si>
  <si>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</si>
  <si>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</si>
  <si>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</si>
  <si>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</si>
  <si>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</si>
  <si>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</si>
  <si>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</si>
  <si>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</si>
  <si>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</si>
  <si>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</si>
  <si>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</si>
  <si>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</si>
  <si>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</si>
  <si>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</si>
  <si>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</si>
  <si>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</si>
  <si>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</si>
  <si>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</si>
  <si>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</si>
  <si>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</si>
  <si>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</si>
  <si>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</si>
  <si>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</si>
  <si>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</si>
  <si>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</si>
  <si>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</si>
  <si>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</si>
  <si>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</si>
  <si>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</si>
  <si>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</si>
  <si>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</si>
  <si>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</si>
  <si>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</si>
  <si>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</si>
  <si>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</si>
  <si>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</si>
  <si>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</si>
  <si>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</si>
  <si>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</si>
  <si>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</si>
  <si>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</si>
  <si>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</si>
  <si>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</si>
  <si>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</si>
  <si>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</si>
  <si>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</si>
  <si>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</si>
  <si>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</si>
  <si>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</si>
  <si>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</si>
  <si>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</si>
  <si>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</si>
  <si>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</si>
  <si>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</si>
  <si>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</si>
  <si>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</si>
  <si>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</si>
  <si>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</si>
  <si>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</si>
  <si>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</si>
  <si>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</si>
  <si>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</si>
  <si>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</si>
  <si>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</si>
  <si>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</si>
  <si>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</si>
  <si>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</si>
  <si>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</si>
  <si>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</si>
  <si>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</si>
  <si>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</si>
  <si>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</si>
  <si>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</si>
  <si>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</si>
  <si>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</si>
  <si>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</si>
  <si>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</si>
  <si>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</si>
  <si>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</si>
  <si>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</si>
  <si>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</si>
  <si>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</si>
  <si>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</si>
  <si>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</si>
  <si>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</si>
  <si>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</si>
  <si>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</si>
  <si>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</si>
  <si>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</si>
  <si>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</si>
  <si>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</si>
  <si>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</si>
  <si>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</si>
  <si>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</si>
  <si>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</si>
  <si>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</si>
  <si>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</si>
  <si>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</si>
  <si>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</si>
  <si>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</si>
  <si>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</si>
  <si>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</si>
  <si>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</si>
  <si>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</si>
  <si>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</si>
  <si>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</si>
  <si>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</si>
  <si>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</si>
  <si>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</si>
  <si>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</si>
  <si>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</si>
  <si>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</si>
  <si>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</si>
  <si>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</si>
  <si>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</si>
  <si>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</si>
  <si>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</si>
  <si>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</si>
  <si>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</si>
  <si>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</si>
  <si>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</si>
  <si>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</si>
  <si>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</si>
  <si>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</si>
  <si>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</si>
  <si>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</si>
  <si>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</si>
  <si>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</si>
  <si>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</si>
  <si>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</si>
  <si>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</si>
  <si>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</si>
  <si>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</si>
  <si>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</si>
  <si>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</si>
  <si>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</si>
  <si>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</si>
  <si>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</si>
  <si>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</si>
  <si>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</si>
  <si>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</si>
  <si>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</si>
  <si>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</si>
  <si>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</si>
  <si>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</si>
  <si>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</si>
  <si>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</si>
  <si>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</si>
  <si>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</si>
  <si>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</si>
  <si>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</si>
  <si>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</si>
  <si>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</si>
  <si>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</si>
  <si>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</si>
  <si>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</si>
  <si>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</si>
  <si>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</si>
  <si>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</si>
  <si>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</si>
  <si>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</si>
  <si>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</si>
  <si>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</si>
  <si>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</si>
  <si>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</si>
  <si>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</si>
  <si>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</si>
  <si>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</si>
  <si>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</si>
  <si>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</si>
  <si>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</si>
  <si>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</si>
  <si>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</si>
  <si>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</si>
  <si>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</si>
  <si>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</si>
  <si>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</si>
  <si>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</si>
  <si>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</si>
  <si>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</si>
  <si>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</si>
  <si>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</si>
  <si>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</si>
  <si>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</si>
  <si>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</si>
  <si>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</si>
  <si>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</si>
  <si>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</si>
  <si>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</si>
  <si>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</si>
  <si>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</si>
  <si>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</si>
  <si>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</si>
  <si>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</si>
  <si>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</si>
  <si>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</si>
  <si>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</si>
  <si>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</si>
  <si>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</si>
  <si>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</si>
  <si>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</si>
  <si>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</si>
  <si>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</si>
  <si>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</si>
  <si>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</si>
  <si>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</si>
  <si>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</si>
  <si>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</si>
  <si>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</si>
  <si>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</si>
  <si>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</si>
  <si>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</si>
  <si>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</si>
  <si>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</si>
  <si>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</si>
  <si>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</si>
  <si>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</si>
  <si>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</si>
  <si>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</si>
  <si>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</si>
  <si>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</si>
  <si>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</si>
  <si>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</si>
  <si>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</si>
  <si>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</si>
  <si>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</si>
  <si>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</si>
  <si>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</si>
  <si>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</si>
  <si>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</si>
  <si>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</si>
  <si>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</si>
  <si>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</si>
  <si>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</si>
  <si>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</si>
  <si>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</si>
  <si>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</si>
  <si>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</si>
  <si>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</si>
  <si>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</si>
  <si>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</si>
  <si>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</si>
  <si>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</si>
  <si>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</si>
  <si>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</si>
  <si>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</si>
  <si>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</si>
  <si>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</si>
  <si>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</si>
  <si>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</si>
  <si>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</si>
  <si>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</si>
  <si>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</si>
  <si>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</si>
  <si>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</si>
  <si>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</si>
  <si>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</si>
  <si>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</si>
  <si>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</si>
  <si>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</si>
  <si>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</si>
  <si>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</si>
  <si>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</si>
  <si>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</si>
  <si>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</si>
  <si>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</si>
  <si>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</si>
  <si>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</si>
  <si>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</si>
  <si>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</si>
  <si>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</si>
  <si>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</si>
  <si>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</si>
  <si>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</si>
  <si>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</si>
  <si>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</si>
  <si>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</si>
  <si>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</si>
  <si>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</si>
  <si>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</si>
  <si>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</si>
  <si>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</si>
  <si>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</si>
  <si>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</si>
  <si>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</si>
  <si>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</si>
  <si>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</si>
  <si>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</si>
  <si>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</si>
  <si>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</si>
  <si>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</si>
  <si>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</si>
  <si>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</si>
  <si>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</si>
  <si>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</si>
  <si>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</si>
  <si>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</si>
  <si>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</si>
  <si>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</si>
  <si>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</si>
  <si>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</si>
  <si>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</si>
  <si>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</si>
  <si>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</si>
  <si>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</si>
  <si>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</si>
  <si>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</si>
  <si>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</si>
  <si>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</si>
  <si>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</si>
  <si>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</si>
  <si>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</si>
  <si>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</si>
  <si>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</si>
  <si>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</si>
  <si>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</si>
  <si>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</si>
  <si>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</si>
  <si>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</si>
  <si>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</si>
  <si>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</si>
  <si>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</si>
  <si>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</si>
  <si>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</si>
  <si>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</si>
  <si>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</si>
  <si>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</si>
  <si>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</si>
  <si>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</si>
  <si>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</si>
  <si>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</si>
  <si>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</si>
  <si>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</si>
  <si>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</si>
  <si>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</si>
  <si>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</si>
  <si>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</si>
  <si>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</si>
  <si>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</si>
  <si>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</si>
  <si>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</si>
  <si>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</si>
  <si>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</si>
  <si>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</si>
  <si>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</si>
  <si>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</si>
  <si>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</si>
  <si>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</si>
  <si>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</si>
  <si>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</si>
  <si>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</si>
  <si>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</si>
  <si>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</si>
  <si>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</si>
  <si>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</si>
  <si>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</si>
  <si>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</si>
  <si>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</si>
  <si>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</si>
  <si>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</si>
  <si>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</si>
  <si>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</si>
  <si>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</si>
  <si>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</si>
  <si>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</si>
  <si>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</si>
  <si>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</si>
  <si>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</si>
  <si>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</si>
  <si>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</si>
  <si>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</si>
  <si>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</si>
  <si>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</si>
  <si>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</si>
  <si>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</si>
  <si>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</si>
  <si>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</si>
  <si>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</si>
  <si>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</si>
  <si>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</si>
  <si>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</si>
  <si>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</si>
  <si>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</si>
  <si>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</si>
  <si>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</si>
  <si>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</si>
  <si>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</si>
  <si>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</si>
  <si>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</si>
  <si>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</si>
  <si>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</si>
  <si>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</si>
  <si>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</si>
  <si>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</si>
  <si>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</si>
  <si>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</si>
  <si>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</si>
  <si>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</si>
  <si>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</si>
  <si>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</si>
  <si>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</si>
  <si>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</si>
  <si>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</si>
  <si>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</si>
  <si>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</si>
  <si>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</si>
  <si>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</si>
  <si>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</si>
  <si>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</si>
  <si>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</si>
  <si>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</si>
  <si>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</si>
  <si>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</si>
  <si>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</si>
  <si>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</si>
  <si>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</si>
  <si>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</si>
  <si>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</si>
  <si>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</si>
  <si>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</si>
  <si>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</si>
  <si>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</si>
  <si>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</si>
  <si>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</si>
  <si>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</si>
  <si>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</si>
  <si>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</si>
  <si>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</si>
  <si>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</si>
  <si>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</si>
  <si>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</si>
  <si>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</si>
  <si>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</si>
  <si>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</si>
  <si>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</si>
  <si>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</si>
  <si>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</si>
  <si>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</si>
  <si>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</si>
  <si>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</si>
  <si>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</si>
  <si>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</si>
  <si>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</si>
  <si>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</si>
  <si>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</si>
  <si>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</si>
  <si>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</si>
  <si>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</si>
  <si>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</si>
  <si>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</si>
  <si>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</si>
  <si>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</si>
  <si>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</si>
  <si>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</si>
  <si>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</si>
  <si>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</si>
  <si>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</si>
  <si>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</si>
  <si>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</si>
  <si>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</si>
  <si>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</si>
  <si>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</si>
  <si>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</si>
  <si>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</si>
  <si>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</si>
  <si>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</si>
  <si>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</si>
  <si>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</si>
  <si>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</si>
  <si>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</si>
  <si>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</si>
  <si>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</si>
  <si>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</si>
  <si>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</si>
  <si>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</si>
  <si>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</si>
  <si>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</si>
  <si>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</si>
  <si>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</si>
  <si>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</si>
  <si>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</si>
  <si>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</si>
  <si>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</si>
  <si>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</si>
  <si>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</si>
  <si>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</si>
  <si>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</si>
  <si>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</si>
  <si>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</si>
  <si>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</si>
  <si>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</si>
  <si>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</si>
  <si>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</si>
  <si>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</si>
  <si>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</si>
  <si>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</si>
  <si>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</si>
  <si>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</si>
  <si>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</si>
  <si>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</si>
  <si>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</si>
  <si>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</si>
  <si>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</si>
  <si>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</si>
  <si>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</si>
  <si>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</si>
  <si>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</si>
  <si>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</si>
  <si>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</si>
  <si>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</si>
  <si>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</si>
  <si>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</si>
  <si>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</si>
  <si>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</si>
  <si>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</si>
  <si>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</si>
  <si>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</si>
  <si>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</si>
  <si>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</si>
  <si>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</si>
  <si>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</si>
  <si>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</si>
  <si>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</si>
  <si>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</si>
  <si>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</si>
  <si>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</si>
  <si>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</si>
  <si>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</si>
  <si>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</si>
  <si>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</si>
  <si>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</si>
  <si>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</si>
  <si>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</si>
  <si>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</si>
  <si>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</si>
  <si>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</si>
  <si>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</si>
  <si>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</si>
  <si>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</si>
  <si>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</si>
  <si>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</si>
  <si>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</si>
  <si>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</si>
  <si>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</si>
  <si>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</si>
  <si>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</si>
  <si>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</si>
  <si>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</si>
  <si>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</si>
  <si>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</si>
  <si>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</si>
  <si>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</si>
  <si>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</si>
  <si>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</si>
  <si>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</si>
  <si>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</si>
  <si>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</si>
  <si>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</si>
  <si>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</si>
  <si>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</si>
  <si>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</si>
  <si>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</si>
  <si>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</si>
  <si>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</si>
  <si>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</si>
  <si>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</si>
  <si>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</si>
  <si>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</si>
  <si>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</si>
  <si>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</si>
  <si>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</si>
  <si>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</si>
  <si>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</si>
  <si>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</si>
  <si>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</si>
  <si>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</si>
  <si>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</si>
  <si>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</si>
  <si>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</si>
  <si>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</si>
  <si>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</si>
  <si>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</si>
  <si>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</si>
  <si>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</si>
  <si>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</si>
  <si>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</si>
  <si>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</si>
  <si>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</si>
  <si>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</si>
  <si>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</si>
  <si>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</si>
  <si>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</si>
  <si>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</si>
  <si>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</si>
  <si>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</si>
  <si>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</si>
  <si>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</si>
  <si>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</si>
  <si>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</si>
  <si>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</si>
  <si>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</si>
  <si>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</si>
  <si>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</si>
  <si>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</si>
  <si>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</si>
  <si>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</si>
  <si>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</si>
  <si>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</si>
  <si>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</si>
  <si>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</si>
  <si>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</si>
  <si>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</si>
  <si>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</si>
  <si>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</si>
  <si>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</si>
  <si>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</si>
  <si>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</si>
  <si>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</si>
  <si>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</si>
  <si>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</si>
  <si>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</si>
  <si>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</si>
  <si>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</si>
  <si>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</si>
  <si>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</si>
  <si>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</si>
  <si>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</si>
  <si>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</si>
  <si>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</si>
  <si>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</si>
  <si>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</si>
  <si>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</si>
  <si>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</si>
  <si>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</si>
  <si>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</si>
  <si>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</si>
  <si>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</si>
  <si>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</si>
  <si>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</si>
  <si>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</si>
  <si>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</si>
  <si>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</si>
  <si>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</si>
  <si>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</si>
  <si>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</si>
  <si>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</si>
  <si>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</si>
  <si>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</si>
  <si>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</si>
  <si>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</si>
  <si>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</si>
  <si>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</si>
  <si>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</si>
  <si>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</si>
  <si>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</si>
  <si>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</si>
  <si>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</si>
  <si>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</si>
  <si>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</si>
  <si>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</si>
  <si>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</si>
  <si>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</si>
  <si>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</si>
  <si>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</si>
  <si>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</si>
  <si>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</si>
  <si>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</si>
  <si>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</si>
  <si>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</si>
  <si>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</si>
  <si>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</si>
  <si>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</si>
  <si>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</si>
  <si>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</si>
  <si>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</si>
  <si>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</si>
  <si>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</si>
  <si>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</si>
  <si>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</si>
  <si>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</si>
  <si>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</si>
  <si>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</si>
  <si>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</si>
  <si>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</si>
  <si>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</si>
  <si>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</si>
  <si>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</si>
  <si>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</si>
  <si>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</si>
  <si>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</si>
  <si>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</si>
  <si>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</si>
  <si>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</si>
  <si>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</si>
  <si>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</si>
  <si>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</si>
  <si>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</si>
  <si>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</si>
  <si>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</si>
  <si>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</si>
  <si>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</si>
  <si>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</si>
  <si>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</si>
  <si>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</si>
  <si>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</si>
  <si>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</si>
  <si>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</si>
  <si>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</si>
  <si>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</si>
  <si>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</si>
  <si>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</si>
  <si>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</si>
  <si>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</si>
  <si>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</si>
  <si>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</si>
  <si>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</si>
  <si>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</si>
  <si>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</si>
  <si>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</si>
  <si>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</si>
  <si>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</si>
  <si>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</si>
  <si>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</si>
  <si>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</si>
  <si>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</si>
  <si>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</si>
  <si>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</si>
  <si>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</si>
  <si>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</si>
  <si>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</si>
  <si>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</si>
  <si>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</si>
  <si>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</si>
  <si>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</si>
  <si>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</si>
  <si>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</si>
  <si>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</si>
  <si>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</si>
  <si>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</si>
  <si>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</si>
  <si>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</si>
  <si>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</si>
  <si>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</si>
  <si>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</si>
  <si>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</si>
  <si>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</si>
  <si>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</si>
  <si>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</si>
  <si>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</si>
  <si>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</si>
  <si>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</si>
  <si>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</si>
  <si>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</si>
  <si>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</si>
  <si>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</si>
  <si>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</si>
  <si>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</si>
  <si>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</si>
  <si>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</si>
  <si>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</si>
  <si>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</si>
  <si>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</si>
  <si>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</si>
  <si>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</si>
  <si>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</si>
  <si>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</si>
  <si>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</si>
  <si>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</si>
  <si>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</si>
  <si>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</si>
  <si>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</si>
  <si>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</si>
  <si>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</si>
  <si>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</si>
  <si>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</si>
  <si>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</si>
  <si>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</si>
  <si>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</si>
  <si>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</si>
  <si>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</si>
  <si>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</si>
  <si>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</si>
  <si>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</si>
  <si>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</si>
  <si>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</si>
  <si>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</si>
  <si>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</si>
  <si>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</si>
  <si>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</si>
  <si>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</si>
  <si>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</si>
  <si>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</si>
  <si>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</si>
  <si>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</si>
  <si>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</si>
  <si>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</si>
  <si>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</si>
  <si>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</si>
  <si>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</si>
  <si>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</si>
  <si>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</si>
  <si>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</si>
  <si>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</si>
  <si>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</si>
  <si>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</si>
  <si>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</si>
  <si>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</si>
  <si>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</si>
  <si>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</si>
  <si>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</si>
  <si>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</si>
  <si>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</si>
  <si>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</si>
  <si>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</si>
  <si>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</si>
  <si>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</si>
  <si>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</si>
  <si>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</si>
  <si>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</si>
  <si>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</si>
  <si>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</si>
  <si>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</si>
  <si>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</si>
  <si>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</si>
  <si>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</si>
  <si>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</si>
  <si>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</si>
  <si>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</si>
  <si>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</si>
  <si>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</si>
  <si>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</si>
  <si>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</si>
  <si>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</si>
  <si>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</si>
  <si>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</si>
  <si>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</si>
  <si>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</si>
  <si>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</si>
  <si>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</si>
  <si>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</si>
  <si>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</si>
  <si>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</si>
  <si>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</si>
  <si>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</si>
  <si>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</si>
  <si>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</si>
  <si>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</si>
  <si>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</si>
  <si>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</si>
  <si>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</si>
  <si>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</si>
  <si>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</si>
  <si>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</si>
  <si>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</si>
  <si>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</si>
  <si>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</si>
  <si>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</si>
  <si>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</si>
  <si>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</si>
  <si>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</si>
  <si>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</si>
  <si>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</si>
  <si>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</si>
  <si>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</si>
  <si>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</si>
  <si>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</si>
  <si>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</si>
  <si>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</si>
  <si>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</si>
  <si>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</si>
  <si>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</si>
  <si>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</si>
  <si>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</si>
  <si>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</si>
  <si>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</si>
  <si>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</si>
  <si>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</si>
  <si>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</si>
  <si>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</si>
  <si>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</si>
  <si>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</si>
  <si>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</si>
  <si>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</si>
  <si>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</si>
  <si>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</si>
  <si>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</si>
  <si>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</si>
  <si>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</si>
  <si>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</si>
  <si>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</si>
  <si>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</si>
  <si>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</si>
  <si>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</si>
  <si>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</si>
  <si>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</si>
  <si>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</si>
  <si>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</si>
  <si>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</si>
  <si>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</si>
  <si>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</si>
  <si>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</si>
  <si>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</si>
  <si>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</si>
  <si>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</si>
  <si>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</si>
  <si>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</si>
  <si>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</si>
  <si>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</si>
  <si>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</si>
  <si>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</si>
  <si>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</si>
  <si>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</si>
  <si>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</si>
  <si>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</si>
  <si>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</si>
  <si>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</si>
  <si>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</si>
  <si>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</si>
  <si>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</si>
  <si>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</si>
  <si>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</si>
  <si>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</si>
  <si>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</si>
  <si>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</si>
  <si>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</si>
  <si>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</si>
  <si>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</si>
  <si>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</si>
  <si>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</si>
  <si>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</si>
  <si>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</si>
  <si>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</si>
  <si>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</si>
  <si>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</si>
  <si>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</si>
  <si>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</si>
  <si>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</si>
  <si>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</si>
  <si>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</si>
  <si>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</si>
  <si>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</si>
  <si>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</si>
  <si>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</si>
  <si>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</si>
  <si>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</si>
  <si>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</si>
  <si>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</si>
  <si>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</si>
  <si>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</si>
  <si>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</si>
  <si>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</si>
  <si>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</si>
  <si>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</si>
  <si>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</si>
  <si>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</si>
  <si>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</si>
  <si>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</si>
  <si>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</si>
  <si>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</si>
  <si>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</si>
  <si>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</si>
  <si>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</si>
  <si>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</si>
  <si>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</si>
  <si>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</si>
  <si>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</si>
  <si>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</si>
  <si>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</si>
  <si>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</si>
  <si>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</si>
  <si>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</si>
  <si>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</si>
  <si>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</si>
  <si>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</si>
  <si>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</si>
  <si>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</si>
  <si>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</si>
  <si>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</si>
  <si>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</si>
  <si>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</si>
  <si>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</si>
  <si>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</si>
  <si>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</si>
  <si>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</si>
  <si>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</si>
  <si>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</si>
  <si>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</si>
  <si>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</si>
  <si>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</si>
  <si>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</si>
  <si>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</si>
  <si>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</si>
  <si>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</si>
  <si>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</si>
  <si>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</si>
  <si>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</si>
  <si>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</si>
  <si>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</si>
  <si>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</si>
  <si>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</si>
  <si>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</si>
  <si>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</si>
  <si>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</si>
  <si>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</si>
  <si>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</si>
  <si>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</si>
  <si>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</si>
  <si>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</si>
  <si>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</si>
  <si>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</si>
  <si>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</si>
  <si>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</si>
  <si>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</si>
  <si>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</si>
  <si>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</si>
  <si>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</si>
  <si>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</si>
  <si>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</si>
  <si>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</si>
  <si>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</si>
  <si>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</si>
  <si>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</si>
  <si>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</si>
  <si>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</si>
  <si>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</si>
  <si>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</si>
  <si>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</si>
  <si>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</si>
  <si>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</si>
  <si>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</si>
  <si>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</si>
  <si>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</si>
  <si>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</si>
  <si>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</si>
  <si>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</si>
  <si>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</si>
  <si>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</si>
  <si>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</si>
  <si>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</si>
  <si>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</si>
  <si>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</si>
  <si>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</si>
  <si>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</si>
  <si>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</si>
  <si>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</si>
  <si>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</si>
  <si>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</si>
  <si>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</si>
  <si>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</si>
  <si>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</si>
  <si>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</si>
  <si>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</si>
  <si>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</si>
  <si>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</si>
  <si>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</si>
  <si>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</si>
  <si>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</si>
  <si>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</si>
  <si>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</si>
  <si>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</si>
  <si>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</si>
  <si>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</si>
  <si>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</si>
  <si>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</si>
  <si>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</si>
  <si>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</si>
  <si>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</si>
  <si>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</si>
  <si>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</si>
  <si>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</si>
  <si>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</si>
  <si>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</si>
  <si>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</si>
  <si>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</si>
  <si>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</si>
  <si>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</si>
  <si>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</si>
  <si>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</si>
  <si>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</si>
  <si>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</si>
  <si>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</si>
  <si>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</si>
  <si>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</si>
  <si>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</si>
  <si>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</si>
  <si>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</si>
  <si>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</si>
  <si>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</si>
  <si>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</si>
  <si>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</si>
  <si>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</si>
  <si>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</si>
  <si>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</si>
  <si>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</si>
  <si>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</si>
  <si>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</si>
  <si>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</si>
  <si>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</si>
  <si>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</si>
  <si>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</si>
  <si>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</si>
  <si>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</si>
  <si>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</si>
  <si>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</si>
  <si>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</si>
  <si>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</si>
  <si>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</si>
  <si>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</si>
  <si>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</si>
  <si>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</si>
  <si>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</si>
  <si>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</si>
  <si>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</si>
  <si>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</si>
  <si>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</si>
  <si>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</si>
  <si>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</si>
  <si>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</si>
  <si>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</si>
  <si>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</si>
  <si>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</si>
  <si>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</si>
  <si>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</si>
  <si>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</si>
  <si>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</si>
  <si>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</si>
  <si>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</si>
  <si>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</si>
  <si>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</si>
  <si>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</si>
  <si>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</si>
  <si>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</si>
  <si>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</si>
  <si>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</si>
  <si>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</si>
  <si>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</si>
  <si>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</si>
  <si>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</si>
  <si>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</si>
  <si>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</si>
  <si>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</si>
  <si>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</si>
  <si>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</si>
  <si>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</si>
  <si>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</si>
  <si>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</si>
  <si>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</si>
  <si>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</si>
  <si>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</si>
  <si>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</si>
  <si>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</si>
  <si>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</si>
  <si>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</si>
  <si>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</si>
  <si>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</si>
  <si>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</si>
  <si>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</si>
  <si>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</si>
  <si>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</si>
  <si>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</si>
  <si>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</si>
  <si>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</si>
  <si>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</si>
  <si>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</si>
  <si>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</si>
  <si>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</si>
  <si>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</si>
  <si>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</si>
  <si>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</si>
  <si>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</si>
  <si>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</si>
  <si>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</si>
  <si>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</si>
  <si>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</si>
  <si>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</si>
  <si>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</si>
  <si>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</si>
  <si>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</si>
  <si>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</si>
  <si>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</si>
  <si>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</si>
  <si>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</si>
  <si>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</si>
  <si>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</si>
  <si>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</si>
  <si>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</si>
  <si>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</si>
  <si>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</si>
  <si>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</si>
  <si>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</si>
  <si>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</si>
  <si>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</si>
  <si>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</si>
  <si>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</si>
  <si>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</si>
  <si>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</si>
  <si>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</si>
  <si>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</si>
  <si>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</si>
  <si>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</si>
  <si>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</si>
  <si>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</si>
  <si>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</si>
  <si>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</si>
  <si>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</si>
  <si>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</si>
  <si>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</si>
  <si>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</si>
  <si>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</si>
  <si>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</si>
  <si>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</si>
  <si>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</si>
  <si>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</si>
  <si>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</si>
  <si>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</si>
  <si>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</si>
  <si>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</si>
  <si>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</si>
  <si>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</si>
  <si>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</si>
  <si>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</si>
  <si>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</si>
  <si>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</si>
  <si>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</si>
  <si>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</si>
  <si>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</si>
  <si>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</si>
  <si>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</si>
  <si>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</si>
  <si>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</si>
  <si>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</si>
  <si>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</si>
  <si>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</si>
  <si>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</si>
  <si>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</si>
  <si>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</si>
  <si>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</si>
  <si>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</si>
  <si>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</si>
  <si>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</si>
  <si>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</si>
  <si>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</si>
  <si>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</si>
  <si>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</si>
  <si>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</si>
  <si>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</si>
  <si>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</si>
  <si>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</si>
  <si>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</si>
  <si>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</si>
  <si>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</si>
  <si>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</si>
  <si>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</si>
  <si>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</si>
  <si>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</si>
  <si>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</si>
  <si>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</si>
  <si>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</si>
  <si>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</si>
  <si>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</si>
  <si>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</si>
  <si>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</si>
  <si>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</si>
  <si>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</si>
  <si>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</si>
  <si>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</si>
  <si>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</si>
  <si>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</si>
  <si>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</si>
  <si>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</si>
  <si>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</si>
  <si>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</si>
  <si>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</si>
  <si>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</si>
  <si>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</si>
  <si>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</si>
  <si>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</si>
  <si>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</si>
  <si>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</si>
  <si>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</si>
  <si>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</si>
  <si>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</si>
  <si>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</si>
  <si>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</si>
  <si>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</si>
  <si>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</si>
  <si>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</si>
  <si>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</si>
  <si>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</si>
  <si>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</si>
  <si>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</si>
  <si>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</si>
  <si>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</si>
  <si>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</si>
  <si>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</si>
  <si>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</si>
  <si>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</si>
  <si>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</si>
  <si>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</si>
  <si>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</si>
  <si>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</si>
  <si>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</si>
  <si>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</si>
  <si>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</si>
  <si>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</si>
  <si>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</si>
  <si>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</si>
  <si>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</si>
  <si>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</si>
  <si>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</si>
  <si>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</si>
  <si>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</si>
  <si>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</si>
  <si>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</si>
  <si>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</si>
  <si>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</si>
  <si>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</si>
  <si>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</si>
  <si>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</si>
  <si>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</si>
  <si>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</si>
  <si>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</si>
  <si>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</si>
  <si>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</si>
  <si>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</si>
  <si>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</si>
  <si>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</si>
  <si>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</si>
  <si>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</si>
  <si>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</si>
  <si>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</si>
  <si>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</si>
  <si>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</si>
  <si>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</si>
  <si>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</si>
  <si>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</si>
  <si>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</si>
  <si>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</si>
  <si>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</si>
  <si>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</si>
  <si>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</si>
  <si>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</si>
  <si>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</si>
  <si>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</si>
  <si>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</si>
  <si>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</si>
  <si>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</si>
  <si>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</si>
  <si>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</si>
  <si>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</si>
  <si>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</si>
  <si>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</si>
  <si>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</si>
  <si>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</si>
  <si>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</si>
  <si>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</si>
  <si>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</si>
  <si>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</si>
  <si>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</si>
  <si>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</si>
  <si>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</si>
  <si>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</si>
  <si>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</si>
  <si>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</si>
  <si>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</si>
  <si>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</si>
  <si>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</si>
  <si>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</si>
  <si>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</si>
  <si>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</si>
  <si>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</si>
  <si>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</si>
  <si>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</si>
  <si>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</si>
  <si>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</si>
  <si>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</si>
  <si>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</si>
  <si>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</si>
  <si>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</si>
  <si>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</si>
  <si>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</si>
  <si>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</si>
  <si>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</si>
  <si>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</si>
  <si>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</si>
  <si>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</si>
  <si>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</si>
  <si>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</si>
  <si>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</si>
  <si>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</si>
  <si>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</si>
  <si>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</si>
  <si>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</si>
  <si>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</si>
  <si>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</si>
  <si>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</si>
  <si>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</si>
  <si>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</si>
  <si>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</si>
  <si>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</si>
  <si>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</si>
  <si>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</si>
  <si>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</si>
  <si>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</si>
  <si>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</si>
  <si>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</si>
  <si>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</si>
  <si>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</si>
  <si>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</si>
  <si>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</si>
  <si>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</si>
  <si>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</si>
  <si>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</si>
  <si>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</si>
  <si>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</si>
  <si>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</si>
  <si>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</si>
  <si>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</si>
  <si>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</si>
  <si>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</si>
  <si>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</si>
  <si>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</si>
  <si>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</si>
  <si>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</si>
  <si>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</si>
  <si>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</si>
  <si>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</si>
  <si>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</si>
  <si>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</si>
  <si>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</si>
  <si>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</si>
  <si>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</si>
  <si>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</si>
  <si>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</si>
  <si>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</si>
  <si>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</si>
  <si>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</si>
  <si>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</si>
  <si>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</si>
  <si>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</si>
  <si>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</si>
  <si>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</si>
  <si>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</si>
  <si>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</si>
  <si>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</si>
  <si>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</si>
  <si>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</si>
  <si>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</si>
  <si>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</si>
  <si>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</si>
  <si>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</si>
  <si>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</si>
  <si>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</si>
  <si>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</si>
  <si>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</si>
  <si>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</si>
  <si>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</si>
  <si>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</si>
  <si>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</si>
  <si>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</si>
  <si>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</si>
  <si>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</si>
  <si>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</si>
  <si>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</si>
  <si>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</si>
  <si>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</si>
  <si>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</si>
  <si>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</si>
  <si>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</si>
  <si>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</si>
  <si>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</si>
  <si>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</si>
  <si>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</si>
  <si>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</si>
  <si>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</si>
  <si>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</si>
  <si>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</si>
  <si>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</si>
  <si>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</si>
  <si>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</si>
  <si>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</si>
  <si>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</si>
  <si>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</si>
  <si>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</si>
  <si>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</si>
  <si>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</si>
  <si>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</si>
  <si>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</si>
  <si>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</si>
  <si>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</si>
  <si>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</si>
  <si>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</si>
  <si>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</si>
  <si>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</si>
  <si>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</si>
  <si>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</si>
  <si>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</si>
  <si>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</si>
  <si>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</si>
  <si>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</si>
  <si>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</si>
  <si>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</si>
  <si>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</si>
  <si>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</si>
  <si>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</si>
  <si>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</si>
  <si>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</si>
  <si>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</si>
  <si>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</si>
  <si>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</si>
  <si>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</si>
  <si>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</si>
  <si>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</si>
  <si>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</si>
  <si>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</si>
  <si>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</si>
  <si>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</si>
  <si>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</si>
  <si>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</si>
  <si>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</si>
  <si>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</si>
  <si>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</si>
  <si>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</si>
  <si>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</si>
  <si>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</si>
  <si>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</si>
  <si>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</si>
  <si>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</si>
  <si>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</si>
  <si>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</si>
  <si>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</si>
  <si>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</si>
  <si>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</si>
  <si>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</si>
  <si>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</si>
  <si>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</si>
  <si>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</si>
  <si>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</si>
  <si>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</si>
  <si>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</si>
  <si>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</si>
  <si>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</si>
  <si>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</si>
  <si>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</si>
  <si>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</si>
  <si>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</si>
  <si>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</si>
  <si>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</si>
  <si>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</si>
  <si>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</si>
  <si>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</si>
  <si>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</si>
  <si>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</si>
  <si>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</si>
  <si>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</si>
  <si>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</si>
  <si>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</si>
  <si>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</si>
  <si>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</si>
  <si>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</si>
  <si>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</si>
  <si>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</si>
  <si>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</si>
  <si>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</si>
  <si>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</si>
  <si>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</si>
  <si>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</si>
  <si>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</si>
  <si>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</si>
  <si>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</si>
  <si>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</si>
  <si>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</si>
  <si>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</si>
  <si>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</si>
  <si>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</si>
  <si>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</si>
  <si>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</si>
  <si>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</si>
  <si>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</si>
  <si>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</si>
  <si>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</si>
  <si>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</si>
  <si>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</si>
  <si>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</si>
  <si>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</si>
  <si>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</si>
  <si>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</si>
  <si>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</si>
  <si>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</si>
  <si>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</si>
  <si>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</si>
  <si>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</si>
  <si>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</si>
  <si>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</si>
  <si>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</si>
  <si>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</si>
  <si>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</si>
  <si>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</si>
  <si>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</si>
  <si>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</si>
  <si>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</si>
  <si>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</si>
  <si>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</si>
  <si>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</si>
  <si>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</si>
  <si>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</si>
  <si>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</si>
  <si>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</si>
  <si>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</si>
  <si>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</si>
  <si>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</si>
  <si>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</si>
  <si>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</si>
  <si>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</si>
  <si>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</si>
  <si>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</si>
  <si>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</si>
  <si>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</si>
  <si>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</si>
  <si>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</si>
  <si>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</si>
  <si>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</si>
  <si>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</si>
  <si>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</si>
  <si>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</si>
  <si>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</si>
  <si>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</si>
  <si>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</si>
  <si>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</si>
  <si>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</si>
  <si>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</si>
  <si>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</si>
  <si>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</si>
  <si>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</si>
  <si>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</si>
  <si>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</si>
  <si>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</si>
  <si>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</si>
  <si>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</si>
  <si>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</si>
  <si>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</si>
  <si>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</si>
  <si>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</si>
  <si>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</si>
  <si>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</si>
  <si>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</si>
  <si>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</si>
  <si>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</si>
  <si>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</si>
  <si>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</si>
  <si>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</si>
  <si>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</si>
  <si>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</si>
  <si>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</si>
  <si>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</si>
  <si>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</si>
  <si>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</si>
  <si>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</si>
  <si>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</si>
  <si>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</si>
  <si>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</si>
  <si>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</si>
  <si>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</si>
  <si>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</si>
  <si>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</si>
  <si>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</si>
  <si>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</si>
  <si>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</si>
  <si>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</si>
  <si>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</si>
  <si>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</si>
  <si>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</si>
  <si>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</si>
  <si>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</si>
  <si>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</si>
  <si>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</si>
  <si>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</si>
  <si>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</si>
  <si>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</si>
  <si>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</si>
  <si>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</si>
  <si>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</si>
  <si>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</si>
  <si>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</si>
  <si>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</si>
  <si>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</si>
  <si>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</si>
  <si>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</si>
  <si>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</si>
  <si>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</si>
  <si>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</si>
  <si>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</si>
  <si>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</si>
  <si>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</si>
  <si>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</si>
  <si>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</si>
  <si>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</si>
  <si>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</si>
  <si>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</si>
  <si>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</si>
  <si>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</si>
  <si>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</si>
  <si>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</si>
  <si>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</si>
  <si>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</si>
  <si>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</si>
  <si>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</si>
  <si>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</si>
  <si>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</si>
  <si>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</si>
  <si>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</si>
  <si>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</si>
  <si>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</si>
  <si>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</si>
  <si>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</si>
  <si>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</si>
  <si>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</si>
  <si>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</si>
  <si>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</si>
  <si>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</si>
  <si>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</si>
  <si>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</si>
  <si>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</si>
  <si>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</si>
  <si>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</si>
  <si>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</si>
  <si>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</si>
  <si>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</si>
  <si>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</si>
  <si>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</si>
  <si>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</si>
  <si>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</si>
  <si>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</si>
  <si>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</si>
  <si>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</si>
  <si>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</si>
  <si>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</si>
  <si>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</si>
  <si>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</si>
  <si>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</si>
  <si>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</si>
  <si>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</si>
  <si>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</si>
  <si>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</si>
  <si>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</si>
  <si>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</si>
  <si>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</si>
  <si>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</si>
  <si>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</si>
  <si>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</si>
  <si>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</si>
  <si>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</si>
  <si>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</si>
  <si>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</si>
  <si>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</si>
  <si>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</si>
  <si>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</si>
  <si>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</si>
  <si>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</si>
  <si>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</si>
  <si>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</si>
  <si>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</si>
  <si>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</si>
  <si>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</si>
  <si>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</si>
  <si>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</si>
  <si>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</si>
  <si>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</si>
  <si>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</si>
  <si>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</si>
  <si>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</si>
  <si>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</si>
  <si>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</si>
  <si>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</si>
  <si>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</si>
  <si>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</si>
  <si>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</si>
  <si>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</si>
  <si>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</si>
  <si>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</si>
  <si>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</si>
  <si>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</si>
  <si>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</si>
  <si>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</si>
  <si>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</si>
  <si>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</si>
  <si>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</si>
  <si>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</si>
  <si>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</si>
  <si>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</si>
  <si>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</si>
  <si>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</si>
  <si>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</si>
  <si>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</si>
  <si>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</si>
  <si>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</si>
  <si>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</si>
  <si>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</si>
  <si>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</si>
  <si>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</si>
  <si>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</si>
  <si>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</si>
  <si>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</si>
  <si>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</si>
  <si>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</si>
  <si>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</si>
  <si>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</si>
  <si>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</si>
  <si>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</si>
  <si>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</si>
  <si>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</si>
  <si>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</si>
  <si>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</si>
  <si>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</si>
  <si>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</si>
  <si>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</si>
  <si>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</si>
  <si>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</si>
  <si>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</si>
  <si>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</si>
  <si>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</si>
  <si>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</si>
  <si>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</si>
  <si>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</si>
  <si>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</si>
  <si>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</si>
  <si>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</si>
  <si>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</si>
  <si>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</si>
  <si>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</si>
  <si>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</si>
  <si>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</si>
  <si>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</si>
  <si>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</si>
  <si>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</si>
  <si>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</si>
  <si>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</si>
  <si>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</si>
  <si>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</si>
  <si>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</si>
  <si>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</si>
  <si>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</si>
  <si>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</si>
  <si>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</si>
  <si>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</si>
  <si>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</si>
  <si>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</si>
  <si>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</si>
  <si>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</si>
  <si>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</si>
  <si>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</si>
  <si>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</si>
  <si>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</si>
  <si>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</si>
  <si>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</si>
  <si>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</si>
  <si>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</si>
  <si>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</si>
  <si>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</si>
  <si>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</si>
  <si>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</si>
  <si>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</si>
  <si>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</si>
  <si>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</si>
  <si>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</si>
  <si>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</si>
  <si>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</si>
  <si>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</si>
  <si>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</si>
  <si>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</si>
  <si>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</si>
  <si>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</si>
  <si>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</si>
  <si>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</si>
  <si>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</si>
  <si>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</si>
  <si>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</si>
  <si>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</si>
  <si>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</si>
  <si>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</si>
  <si>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</si>
  <si>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</si>
  <si>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</si>
  <si>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</si>
  <si>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</si>
  <si>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</si>
  <si>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</si>
  <si>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</si>
  <si>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</si>
  <si>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</si>
  <si>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</si>
  <si>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</si>
  <si>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</si>
  <si>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</si>
  <si>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</si>
  <si>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</si>
  <si>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</si>
  <si>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</si>
  <si>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</si>
  <si>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</si>
  <si>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</si>
  <si>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</si>
  <si>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</si>
  <si>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</si>
  <si>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</si>
  <si>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</si>
  <si>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</si>
  <si>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</si>
  <si>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</si>
  <si>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</si>
  <si>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</si>
  <si>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</si>
  <si>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</si>
  <si>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</si>
  <si>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</si>
  <si>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</si>
  <si>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</si>
  <si>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</si>
  <si>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</si>
  <si>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</si>
  <si>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</si>
  <si>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</si>
  <si>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</si>
  <si>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</si>
  <si>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</si>
  <si>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</si>
  <si>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</si>
  <si>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</si>
  <si>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</si>
  <si>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</si>
  <si>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</si>
  <si>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</si>
  <si>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</si>
  <si>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</si>
  <si>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</si>
  <si>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</si>
  <si>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</si>
  <si>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</si>
  <si>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</si>
  <si>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</si>
  <si>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</si>
  <si>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</si>
  <si>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</si>
  <si>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</si>
  <si>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</si>
  <si>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</si>
  <si>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</si>
  <si>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</si>
  <si>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</si>
  <si>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</si>
  <si>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</si>
  <si>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</si>
  <si>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</si>
  <si>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</si>
  <si>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</si>
  <si>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</si>
  <si>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</si>
  <si>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</si>
  <si>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</si>
  <si>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</si>
  <si>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</si>
  <si>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</si>
  <si>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</si>
  <si>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</si>
  <si>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</si>
  <si>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</si>
  <si>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</si>
  <si>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</si>
  <si>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</si>
  <si>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</si>
  <si>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</si>
  <si>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</si>
  <si>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</si>
  <si>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</si>
  <si>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</si>
  <si>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</si>
  <si>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</si>
  <si>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</si>
  <si>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</si>
  <si>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</si>
  <si>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</si>
  <si>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</si>
  <si>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</si>
  <si>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</si>
  <si>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</si>
  <si>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</si>
  <si>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</si>
  <si>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</si>
  <si>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</si>
  <si>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</si>
  <si>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</si>
  <si>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</si>
  <si>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</si>
  <si>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</si>
  <si>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</si>
  <si>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</si>
  <si>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</si>
  <si>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</si>
  <si>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</si>
  <si>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</si>
  <si>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</si>
  <si>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</si>
  <si>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</si>
  <si>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</si>
  <si>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</si>
  <si>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</si>
  <si>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</si>
  <si>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</si>
  <si>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</si>
  <si>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</si>
  <si>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</si>
  <si>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</si>
  <si>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</si>
  <si>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</si>
  <si>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</si>
  <si>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</si>
  <si>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</si>
  <si>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</si>
  <si>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</si>
  <si>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</si>
  <si>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</si>
  <si>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</si>
  <si>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</si>
  <si>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</si>
  <si>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</si>
  <si>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</si>
  <si>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</si>
  <si>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</si>
  <si>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</si>
  <si>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</si>
  <si>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</si>
  <si>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</si>
  <si>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</si>
  <si>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</si>
  <si>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</si>
  <si>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</si>
  <si>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</si>
  <si>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</si>
  <si>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</si>
  <si>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</si>
  <si>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</si>
  <si>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</si>
  <si>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</si>
  <si>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</si>
  <si>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</si>
  <si>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</si>
  <si>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</si>
  <si>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</si>
  <si>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</si>
  <si>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</si>
  <si>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</si>
  <si>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</si>
  <si>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</si>
  <si>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</si>
  <si>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</si>
  <si>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</si>
  <si>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</si>
  <si>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</si>
  <si>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</si>
  <si>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</si>
  <si>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</si>
  <si>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</si>
  <si>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</si>
  <si>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</si>
  <si>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</si>
  <si>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</si>
  <si>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</si>
  <si>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</si>
  <si>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</si>
  <si>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</si>
  <si>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</si>
  <si>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</si>
  <si>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</si>
  <si>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</si>
  <si>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</si>
  <si>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</si>
  <si>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</si>
  <si>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</si>
  <si>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</si>
  <si>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</si>
  <si>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</si>
  <si>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</si>
  <si>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</si>
  <si>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</si>
  <si>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</si>
  <si>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</si>
  <si>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</si>
  <si>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</si>
  <si>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</si>
  <si>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</si>
  <si>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</si>
  <si>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</si>
  <si>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</si>
  <si>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</si>
  <si>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</si>
  <si>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</si>
  <si>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</si>
  <si>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</si>
  <si>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</si>
  <si>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</si>
  <si>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</si>
  <si>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</si>
  <si>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</si>
  <si>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</si>
  <si>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</si>
  <si>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</si>
  <si>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</si>
  <si>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</si>
  <si>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</si>
  <si>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</si>
  <si>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</si>
  <si>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</si>
  <si>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</si>
  <si>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</si>
  <si>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</si>
  <si>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</si>
  <si>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</si>
  <si>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</si>
  <si>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</si>
  <si>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</si>
  <si>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</si>
  <si>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</si>
  <si>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</si>
  <si>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</si>
  <si>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</si>
  <si>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</si>
  <si>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</si>
  <si>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</si>
  <si>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</si>
  <si>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</si>
  <si>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</si>
  <si>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</si>
  <si>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</si>
  <si>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</si>
  <si>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</si>
  <si>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</si>
  <si>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</si>
  <si>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</si>
  <si>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</si>
  <si>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</si>
  <si>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</si>
  <si>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</si>
  <si>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</si>
  <si>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</si>
  <si>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</si>
  <si>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</si>
  <si>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</si>
  <si>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</si>
  <si>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</si>
  <si>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</si>
  <si>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</si>
  <si>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</si>
  <si>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</si>
  <si>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</si>
  <si>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</si>
  <si>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</si>
  <si>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</si>
  <si>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</si>
  <si>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</si>
  <si>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</si>
  <si>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</si>
  <si>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</si>
  <si>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</si>
  <si>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</si>
  <si>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</si>
  <si>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</si>
  <si>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</si>
  <si>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</si>
  <si>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</si>
  <si>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</si>
  <si>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</si>
  <si>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</si>
  <si>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</si>
  <si>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</si>
  <si>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</si>
  <si>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</si>
  <si>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</si>
  <si>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</si>
  <si>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</si>
  <si>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</si>
  <si>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</si>
  <si>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</si>
  <si>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</si>
  <si>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</si>
  <si>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</si>
  <si>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</si>
  <si>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</si>
  <si>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</si>
  <si>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</si>
  <si>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</si>
  <si>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</si>
  <si>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</si>
  <si>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</si>
  <si>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</si>
  <si>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</si>
  <si>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</si>
  <si>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</si>
  <si>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</si>
  <si>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</si>
  <si>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</si>
  <si>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</si>
  <si>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</si>
  <si>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</si>
  <si>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</si>
  <si>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</si>
  <si>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</si>
  <si>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</si>
  <si>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</si>
  <si>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</si>
  <si>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</si>
  <si>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</si>
  <si>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</si>
  <si>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</si>
  <si>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</si>
  <si>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</si>
  <si>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</si>
  <si>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</si>
  <si>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</si>
  <si>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</si>
  <si>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</si>
  <si>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</si>
  <si>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</si>
  <si>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</si>
  <si>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</si>
  <si>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</si>
  <si>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</si>
  <si>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</si>
  <si>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</si>
  <si>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</si>
  <si>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</si>
  <si>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</si>
  <si>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</si>
  <si>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</si>
  <si>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</si>
  <si>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</si>
  <si>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</si>
  <si>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</si>
  <si>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</si>
  <si>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</si>
  <si>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</si>
  <si>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</si>
  <si>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</si>
  <si>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</si>
  <si>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</si>
  <si>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</si>
  <si>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</si>
  <si>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</si>
  <si>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</si>
  <si>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</si>
  <si>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</si>
  <si>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</si>
  <si>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</si>
  <si>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</si>
  <si>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</si>
  <si>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</si>
  <si>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</si>
  <si>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</si>
  <si>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</si>
  <si>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</si>
  <si>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</si>
  <si>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</si>
  <si>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</si>
  <si>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</si>
  <si>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</si>
  <si>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</si>
  <si>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</si>
  <si>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</si>
  <si>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</si>
  <si>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</si>
  <si>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</si>
  <si>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</si>
  <si>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</si>
  <si>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</si>
  <si>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</si>
  <si>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</si>
  <si>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</si>
  <si>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</si>
  <si>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</si>
  <si>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</si>
  <si>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</si>
  <si>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</si>
  <si>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</si>
  <si>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</si>
  <si>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</si>
  <si>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</si>
  <si>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</si>
  <si>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</si>
  <si>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</si>
  <si>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</si>
  <si>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</si>
  <si>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</si>
  <si>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</si>
  <si>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</si>
  <si>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</si>
  <si>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</si>
  <si>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</si>
  <si>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</si>
  <si>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</si>
  <si>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</si>
  <si>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</si>
  <si>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</si>
  <si>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</si>
  <si>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</si>
  <si>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</si>
  <si>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</si>
  <si>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</si>
  <si>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</si>
  <si>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</si>
  <si>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</si>
  <si>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</si>
  <si>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</si>
  <si>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</si>
  <si>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</si>
  <si>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</si>
  <si>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</si>
  <si>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</si>
  <si>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</si>
  <si>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</si>
  <si>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</si>
  <si>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</si>
  <si>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</si>
  <si>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</si>
  <si>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</si>
  <si>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</si>
  <si>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</si>
  <si>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</si>
  <si>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</si>
  <si>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</si>
  <si>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</si>
  <si>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</si>
  <si>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</si>
  <si>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</si>
  <si>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</si>
  <si>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</si>
  <si>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</si>
  <si>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</si>
  <si>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</si>
  <si>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</si>
  <si>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</si>
  <si>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</si>
  <si>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</si>
  <si>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</si>
  <si>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</si>
  <si>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</si>
  <si>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</si>
  <si>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</si>
  <si>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</si>
  <si>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</si>
  <si>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</si>
  <si>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</si>
  <si>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</si>
  <si>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</si>
  <si>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</si>
  <si>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</si>
  <si>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</si>
  <si>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</si>
  <si>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</si>
  <si>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</si>
  <si>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</si>
  <si>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</si>
  <si>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</si>
  <si>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</si>
  <si>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</si>
  <si>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</si>
  <si>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</si>
  <si>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</si>
  <si>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</si>
  <si>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</si>
  <si>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</si>
  <si>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</si>
  <si>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</si>
  <si>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</si>
  <si>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</si>
  <si>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</si>
  <si>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</si>
  <si>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</si>
  <si>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</si>
  <si>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</si>
  <si>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</si>
  <si>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</si>
  <si>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</si>
  <si>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</si>
  <si>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</si>
  <si>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</si>
  <si>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</si>
  <si>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</si>
  <si>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</si>
  <si>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</si>
  <si>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</si>
  <si>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</si>
  <si>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</si>
  <si>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</si>
  <si>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</si>
  <si>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</si>
  <si>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</si>
  <si>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</si>
  <si>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</si>
  <si>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</si>
  <si>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</si>
  <si>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</si>
  <si>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</si>
  <si>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</si>
  <si>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</si>
  <si>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</si>
  <si>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</si>
  <si>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</si>
  <si>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</si>
  <si>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</si>
  <si>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</si>
  <si>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</si>
  <si>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</si>
  <si>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</si>
  <si>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</si>
  <si>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</si>
  <si>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</si>
  <si>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</si>
  <si>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</si>
  <si>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</si>
  <si>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</si>
  <si>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</si>
  <si>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</si>
  <si>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</si>
  <si>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</si>
  <si>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</si>
  <si>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</si>
  <si>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</si>
  <si>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</si>
  <si>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</si>
  <si>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</si>
  <si>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</si>
  <si>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</si>
  <si>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</si>
  <si>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</si>
  <si>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</si>
  <si>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</si>
  <si>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</si>
  <si>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</si>
  <si>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</si>
  <si>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</si>
  <si>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</si>
  <si>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</si>
  <si>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</si>
  <si>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</si>
  <si>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</si>
  <si>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</si>
  <si>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</si>
  <si>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</si>
  <si>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</si>
  <si>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</si>
  <si>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</si>
  <si>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</si>
  <si>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</si>
  <si>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</si>
  <si>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</si>
  <si>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</si>
  <si>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</si>
  <si>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</si>
  <si>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</si>
  <si>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</si>
  <si>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</si>
  <si>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</si>
  <si>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</si>
  <si>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</si>
  <si>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</si>
  <si>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</si>
  <si>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</si>
  <si>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</si>
  <si>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</si>
  <si>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</si>
  <si>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</si>
  <si>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</si>
  <si>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</si>
  <si>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</si>
  <si>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</si>
  <si>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</si>
  <si>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</si>
  <si>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</si>
  <si>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</si>
  <si>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</si>
  <si>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</si>
  <si>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</si>
  <si>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</si>
  <si>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</si>
  <si>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</si>
  <si>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</si>
  <si>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</si>
  <si>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</si>
  <si>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</si>
  <si>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</si>
  <si>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</si>
  <si>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</si>
  <si>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</si>
  <si>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</si>
  <si>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</si>
  <si>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</si>
  <si>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</si>
  <si>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</si>
  <si>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</si>
  <si>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</si>
  <si>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</si>
  <si>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</si>
  <si>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</si>
  <si>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</si>
  <si>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</si>
  <si>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</si>
  <si>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</si>
  <si>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</si>
  <si>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</si>
  <si>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</si>
  <si>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</si>
  <si>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</si>
  <si>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</si>
  <si>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</si>
  <si>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</si>
  <si>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</si>
  <si>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</si>
  <si>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</si>
  <si>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</si>
  <si>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</si>
  <si>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</si>
  <si>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</si>
  <si>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</si>
  <si>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</si>
  <si>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</si>
  <si>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</si>
  <si>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</si>
  <si>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</si>
  <si>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</si>
  <si>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</si>
  <si>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</si>
  <si>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</si>
  <si>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</si>
  <si>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</si>
  <si>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</si>
  <si>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</si>
  <si>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</si>
  <si>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</si>
  <si>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</si>
  <si>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</si>
  <si>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</si>
  <si>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</si>
  <si>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</si>
  <si>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</si>
  <si>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</si>
  <si>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</si>
  <si>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</si>
  <si>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</si>
  <si>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</si>
  <si>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</si>
  <si>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</si>
  <si>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</si>
  <si>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</si>
  <si>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</si>
  <si>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</si>
  <si>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</si>
  <si>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</si>
  <si>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</si>
  <si>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</si>
  <si>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</si>
  <si>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</si>
  <si>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</si>
  <si>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</si>
  <si>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</si>
  <si>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</si>
  <si>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</si>
  <si>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</si>
  <si>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</si>
  <si>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</si>
  <si>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</si>
  <si>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</si>
  <si>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</si>
  <si>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</si>
  <si>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</si>
  <si>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</si>
  <si>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</si>
  <si>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</si>
  <si>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</si>
  <si>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</si>
  <si>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</si>
  <si>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</si>
  <si>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</si>
  <si>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</si>
  <si>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</si>
  <si>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</si>
  <si>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</si>
  <si>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</si>
  <si>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</si>
  <si>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</si>
  <si>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</si>
  <si>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</si>
  <si>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</si>
  <si>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</si>
  <si>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</si>
  <si>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</si>
  <si>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</si>
  <si>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</si>
  <si>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</si>
  <si>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</si>
  <si>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</si>
  <si>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</si>
  <si>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</si>
  <si>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</si>
  <si>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</si>
  <si>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</si>
  <si>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</si>
  <si>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</si>
  <si>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</si>
  <si>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</si>
  <si>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</si>
  <si>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</si>
  <si>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</si>
  <si>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</si>
  <si>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</si>
  <si>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</si>
  <si>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</si>
  <si>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</si>
  <si>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</si>
  <si>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</si>
  <si>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</si>
  <si>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</si>
  <si>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</si>
  <si>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</si>
  <si>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</si>
  <si>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</si>
  <si>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</si>
  <si>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</si>
  <si>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</si>
  <si>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</si>
  <si>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</si>
  <si>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</si>
  <si>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</si>
  <si>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</si>
  <si>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</si>
  <si>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</si>
  <si>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</si>
  <si>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</si>
  <si>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</si>
  <si>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</si>
  <si>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</si>
  <si>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</si>
  <si>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</si>
  <si>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</si>
  <si>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</si>
  <si>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</si>
  <si>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</si>
  <si>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</si>
  <si>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</si>
  <si>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</si>
  <si>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</si>
  <si>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</si>
  <si>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</si>
  <si>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</si>
  <si>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</si>
  <si>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</si>
  <si>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</si>
  <si>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</si>
  <si>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</si>
  <si>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</si>
  <si>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</si>
  <si>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</si>
  <si>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</si>
  <si>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</si>
  <si>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</si>
  <si>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</si>
  <si>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</si>
  <si>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</si>
  <si>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</si>
  <si>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</si>
  <si>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</si>
  <si>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</si>
  <si>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</si>
  <si>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</si>
  <si>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</si>
  <si>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</si>
  <si>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</si>
  <si>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</si>
  <si>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</si>
  <si>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</si>
  <si>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</si>
  <si>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</si>
  <si>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</si>
  <si>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</si>
  <si>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</si>
  <si>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</si>
  <si>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</si>
  <si>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</si>
  <si>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</si>
  <si>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</si>
  <si>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</si>
  <si>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</si>
  <si>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</si>
  <si>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</si>
  <si>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</si>
  <si>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</si>
  <si>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</si>
  <si>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</si>
  <si>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</si>
  <si>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</si>
  <si>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</si>
  <si>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</si>
  <si>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</si>
  <si>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</si>
  <si>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</si>
  <si>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</si>
  <si>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</si>
  <si>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</si>
  <si>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</si>
  <si>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</si>
  <si>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</si>
  <si>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</si>
  <si>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</si>
  <si>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</si>
  <si>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</si>
  <si>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</si>
  <si>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</si>
  <si>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</si>
  <si>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</si>
  <si>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</si>
  <si>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</si>
  <si>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</si>
  <si>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</si>
  <si>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</si>
  <si>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</si>
  <si>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</si>
  <si>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</si>
  <si>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</si>
  <si>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</si>
  <si>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</si>
  <si>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</si>
  <si>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</si>
  <si>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</si>
  <si>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</si>
  <si>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</si>
  <si>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</si>
  <si>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</si>
  <si>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</si>
  <si>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</si>
  <si>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</si>
  <si>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</si>
  <si>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</si>
  <si>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</si>
  <si>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</si>
  <si>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</si>
  <si>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</si>
  <si>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</si>
  <si>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</si>
  <si>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</si>
  <si>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</si>
  <si>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</si>
  <si>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</si>
  <si>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</si>
  <si>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</si>
  <si>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</si>
  <si>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</si>
  <si>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</si>
  <si>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</si>
  <si>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</si>
  <si>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</si>
  <si>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</si>
  <si>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</si>
  <si>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</si>
  <si>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</si>
  <si>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</si>
  <si>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</si>
  <si>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</si>
  <si>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</si>
  <si>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</si>
  <si>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</si>
  <si>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</si>
  <si>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</si>
  <si>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</si>
  <si>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</si>
  <si>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</si>
  <si>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</si>
  <si>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</si>
  <si>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</si>
  <si>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</si>
  <si>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</si>
  <si>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</si>
  <si>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</si>
  <si>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</si>
  <si>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</si>
  <si>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</si>
  <si>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</si>
  <si>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</si>
  <si>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</si>
  <si>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</si>
  <si>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</si>
  <si>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</si>
  <si>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</si>
  <si>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</si>
  <si>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</si>
  <si>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</si>
  <si>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</si>
  <si>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</si>
  <si>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</si>
  <si>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</si>
  <si>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</si>
  <si>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</si>
  <si>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</si>
  <si>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</si>
  <si>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</si>
  <si>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</si>
  <si>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</si>
  <si>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</si>
  <si>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</si>
  <si>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</si>
  <si>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</si>
  <si>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</si>
  <si>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</si>
  <si>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</si>
  <si>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</si>
  <si>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</si>
  <si>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</si>
  <si>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</si>
  <si>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</si>
  <si>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</si>
  <si>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</si>
  <si>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</si>
  <si>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</si>
  <si>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</si>
  <si>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</si>
  <si>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</si>
  <si>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</si>
  <si>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</si>
  <si>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</si>
  <si>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</si>
  <si>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</si>
  <si>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</si>
  <si>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</si>
  <si>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</si>
  <si>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</si>
  <si>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</si>
  <si>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</si>
  <si>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</si>
  <si>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</si>
  <si>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</si>
  <si>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</si>
  <si>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</si>
  <si>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</si>
  <si>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</si>
  <si>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</si>
  <si>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</si>
  <si>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</si>
  <si>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</si>
  <si>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</si>
  <si>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</si>
  <si>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</si>
  <si>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</si>
  <si>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</si>
  <si>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</si>
  <si>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</si>
  <si>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</si>
  <si>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</si>
  <si>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</si>
  <si>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</si>
  <si>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</si>
  <si>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</si>
  <si>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</si>
  <si>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</si>
  <si>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</si>
  <si>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</si>
  <si>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</si>
  <si>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</si>
  <si>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</si>
  <si>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</si>
  <si>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</si>
  <si>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</si>
  <si>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</si>
  <si>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</si>
  <si>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</si>
  <si>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</si>
  <si>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</si>
  <si>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</si>
  <si>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</si>
  <si>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</si>
  <si>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</si>
  <si>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</si>
  <si>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</si>
  <si>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</si>
  <si>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</si>
  <si>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</si>
  <si>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</si>
  <si>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</si>
  <si>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</si>
  <si>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</si>
  <si>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</si>
  <si>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</si>
  <si>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</si>
  <si>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</si>
  <si>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</si>
  <si>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</si>
  <si>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</si>
  <si>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</si>
  <si>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</si>
  <si>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</si>
  <si>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</si>
  <si>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</si>
  <si>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</si>
  <si>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</si>
  <si>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</si>
  <si>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</si>
  <si>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</si>
  <si>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</si>
  <si>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</si>
  <si>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</si>
  <si>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</si>
  <si>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</si>
  <si>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</si>
  <si>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</si>
  <si>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</si>
  <si>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</si>
  <si>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</si>
  <si>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</si>
  <si>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</si>
  <si>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</si>
  <si>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</si>
  <si>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</si>
  <si>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</si>
  <si>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</si>
  <si>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</si>
  <si>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</si>
  <si>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</si>
  <si>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</si>
  <si>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</si>
  <si>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</si>
  <si>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</si>
  <si>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</si>
  <si>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</si>
  <si>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</si>
  <si>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</si>
  <si>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</si>
  <si>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</si>
  <si>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</si>
  <si>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</si>
  <si>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</si>
  <si>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</si>
  <si>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</si>
  <si>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</si>
  <si>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</si>
  <si>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</si>
  <si>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</si>
  <si>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</si>
  <si>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</si>
  <si>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</si>
  <si>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</si>
  <si>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</si>
  <si>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</si>
  <si>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</si>
  <si>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</si>
  <si>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</si>
  <si>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</si>
  <si>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</si>
  <si>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</si>
  <si>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</si>
  <si>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</si>
  <si>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</si>
  <si>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</si>
  <si>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</si>
  <si>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</si>
  <si>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</si>
  <si>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</si>
  <si>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</si>
  <si>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</si>
  <si>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</si>
  <si>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</si>
  <si>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</si>
  <si>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</si>
  <si>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</si>
  <si>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</si>
  <si>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</si>
  <si>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</si>
  <si>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</si>
  <si>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</si>
  <si>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</si>
  <si>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</si>
  <si>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</si>
  <si>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</si>
  <si>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</si>
  <si>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</si>
  <si>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</si>
  <si>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</si>
  <si>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</si>
  <si>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</si>
  <si>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</si>
  <si>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</si>
  <si>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</si>
  <si>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</si>
  <si>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</si>
  <si>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</si>
  <si>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</si>
  <si>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</si>
  <si>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</si>
  <si>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</si>
  <si>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</si>
  <si>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</si>
  <si>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</si>
  <si>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</si>
  <si>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</si>
  <si>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</si>
  <si>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</si>
  <si>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</si>
  <si>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</si>
  <si>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</si>
  <si>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</si>
  <si>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</si>
  <si>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</si>
  <si>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</si>
  <si>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</si>
  <si>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</si>
  <si>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</si>
  <si>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</si>
  <si>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</si>
  <si>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</si>
  <si>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</si>
  <si>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</si>
  <si>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</si>
  <si>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</si>
  <si>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</si>
  <si>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</si>
  <si>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</si>
  <si>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</si>
  <si>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</si>
  <si>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</si>
  <si>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</si>
  <si>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</si>
  <si>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</si>
  <si>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</si>
  <si>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</si>
  <si>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</si>
  <si>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</si>
  <si>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</si>
  <si>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</si>
  <si>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</si>
  <si>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</si>
  <si>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</si>
  <si>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</si>
  <si>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</si>
  <si>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</si>
  <si>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</si>
  <si>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</si>
  <si>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</si>
  <si>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</si>
  <si>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</si>
  <si>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</si>
  <si>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</si>
  <si>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</si>
  <si>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</si>
  <si>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</si>
  <si>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</si>
  <si>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</si>
  <si>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</si>
  <si>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</si>
  <si>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</si>
  <si>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</si>
  <si>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</si>
  <si>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</si>
  <si>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</si>
  <si>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</si>
  <si>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</si>
  <si>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</si>
  <si>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</si>
  <si>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</si>
  <si>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</si>
  <si>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</si>
  <si>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</si>
  <si>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</si>
  <si>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</si>
  <si>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</si>
  <si>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</si>
  <si>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</si>
  <si>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</si>
  <si>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</si>
  <si>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</si>
  <si>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</si>
  <si>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</si>
  <si>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</si>
  <si>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</si>
  <si>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</si>
  <si>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</si>
  <si>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</si>
  <si>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</si>
  <si>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</si>
  <si>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</si>
  <si>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</si>
  <si>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</si>
  <si>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</si>
  <si>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</si>
  <si>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</si>
  <si>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</si>
  <si>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</si>
  <si>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</si>
  <si>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</si>
  <si>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</si>
  <si>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</si>
  <si>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</si>
  <si>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</si>
  <si>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</si>
  <si>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</si>
  <si>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</si>
  <si>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</si>
  <si>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</si>
  <si>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</si>
  <si>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</si>
  <si>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</si>
  <si>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</si>
  <si>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</si>
  <si>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</si>
  <si>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</si>
  <si>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</si>
  <si>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</si>
  <si>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</si>
  <si>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</si>
  <si>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</si>
  <si>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</si>
  <si>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</si>
  <si>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</si>
  <si>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</si>
  <si>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</si>
  <si>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</si>
  <si>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</si>
  <si>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</si>
  <si>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</si>
  <si>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</si>
  <si>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</si>
  <si>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</si>
  <si>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</si>
  <si>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</si>
  <si>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</si>
  <si>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</si>
  <si>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</si>
  <si>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</si>
  <si>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</si>
  <si>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</si>
  <si>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</si>
  <si>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</si>
  <si>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</si>
  <si>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</si>
  <si>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</si>
  <si>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</si>
  <si>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</si>
  <si>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</si>
  <si>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</si>
  <si>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</si>
  <si>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</si>
  <si>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</si>
  <si>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</si>
  <si>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</si>
  <si>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</si>
  <si>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</si>
  <si>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</si>
  <si>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</si>
  <si>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</si>
  <si>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</si>
  <si>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</si>
  <si>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</si>
  <si>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</si>
  <si>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</si>
  <si>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</si>
  <si>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</si>
  <si>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</si>
  <si>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</si>
  <si>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</si>
  <si>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</si>
  <si>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</si>
  <si>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</si>
  <si>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</si>
  <si>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</si>
  <si>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</si>
  <si>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</si>
  <si>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</si>
  <si>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</si>
  <si>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</si>
  <si>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</si>
  <si>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</si>
  <si>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</si>
  <si>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</si>
  <si>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</si>
  <si>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</si>
  <si>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</si>
  <si>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</si>
  <si>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</si>
  <si>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</si>
  <si>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</si>
  <si>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</si>
  <si>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</si>
  <si>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</si>
  <si>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</si>
  <si>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</si>
  <si>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</si>
  <si>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</si>
  <si>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</si>
  <si>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</si>
  <si>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</si>
  <si>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</si>
  <si>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</si>
  <si>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</si>
  <si>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</si>
  <si>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</si>
  <si>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</si>
  <si>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</si>
  <si>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</si>
  <si>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</si>
  <si>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</si>
  <si>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</si>
  <si>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</si>
  <si>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</si>
  <si>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</si>
  <si>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</si>
  <si>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</si>
  <si>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</si>
  <si>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</si>
  <si>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</si>
  <si>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</si>
  <si>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</si>
  <si>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</si>
  <si>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</si>
  <si>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</si>
  <si>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</si>
  <si>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</si>
  <si>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</si>
  <si>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</si>
  <si>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</si>
  <si>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</si>
  <si>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</si>
  <si>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</si>
  <si>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</si>
  <si>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</si>
  <si>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</si>
  <si>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</si>
  <si>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</si>
  <si>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</si>
  <si>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</si>
  <si>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</si>
  <si>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</si>
  <si>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</si>
  <si>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</si>
  <si>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</si>
  <si>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</si>
  <si>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</si>
  <si>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</si>
  <si>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</si>
  <si>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</si>
  <si>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</si>
  <si>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</si>
  <si>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</si>
  <si>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</si>
  <si>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</si>
  <si>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</si>
  <si>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</si>
  <si>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</si>
  <si>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</si>
  <si>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</si>
  <si>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</si>
  <si>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</si>
  <si>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</si>
  <si>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</si>
  <si>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</si>
  <si>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</si>
  <si>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</si>
  <si>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</si>
  <si>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</si>
  <si>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</si>
  <si>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</si>
  <si>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</si>
  <si>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</si>
  <si>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</si>
  <si>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</si>
  <si>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</si>
  <si>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</si>
  <si>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</si>
  <si>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</si>
  <si>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</si>
  <si>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</si>
  <si>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</si>
  <si>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</si>
  <si>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</si>
  <si>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</si>
  <si>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</si>
  <si>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</si>
  <si>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</si>
  <si>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</si>
  <si>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</si>
  <si>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</si>
  <si>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</si>
  <si>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</si>
  <si>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</si>
  <si>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</si>
  <si>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</si>
  <si>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</si>
  <si>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</si>
  <si>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</si>
  <si>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</si>
  <si>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</si>
  <si>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</si>
  <si>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</si>
  <si>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</si>
  <si>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</si>
  <si>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</si>
  <si>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</si>
  <si>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</si>
  <si>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</si>
  <si>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</si>
  <si>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</si>
  <si>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</si>
  <si>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</si>
  <si>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</si>
  <si>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</si>
  <si>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</si>
  <si>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</si>
  <si>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</si>
  <si>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</si>
  <si>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</si>
  <si>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</si>
  <si>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</si>
  <si>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</si>
  <si>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</si>
  <si>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</si>
  <si>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</si>
  <si>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</si>
  <si>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</si>
  <si>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</si>
  <si>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</si>
  <si>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</si>
  <si>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</si>
  <si>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</si>
  <si>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</si>
  <si>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</si>
  <si>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</si>
  <si>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</si>
  <si>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</si>
  <si>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</si>
  <si>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</si>
  <si>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</si>
  <si>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</si>
  <si>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</si>
  <si>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</si>
  <si>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</si>
  <si>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</si>
  <si>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</si>
  <si>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</si>
  <si>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</si>
  <si>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</si>
  <si>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</si>
  <si>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</si>
  <si>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</si>
  <si>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</si>
  <si>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</si>
  <si>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</si>
  <si>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</si>
  <si>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</si>
  <si>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</si>
  <si>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</si>
  <si>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</si>
  <si>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</si>
  <si>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</si>
  <si>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</si>
  <si>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</si>
  <si>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</si>
  <si>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</si>
  <si>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</si>
  <si>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</si>
  <si>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</si>
  <si>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</si>
  <si>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</si>
  <si>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</si>
  <si>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</si>
  <si>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</si>
  <si>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</si>
  <si>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</si>
  <si>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</si>
  <si>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</si>
  <si>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</si>
  <si>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</si>
  <si>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</si>
  <si>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</si>
  <si>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</si>
  <si>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</si>
  <si>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</si>
  <si>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</si>
  <si>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</si>
  <si>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</si>
  <si>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</si>
  <si>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</si>
  <si>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</si>
  <si>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</si>
  <si>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</si>
  <si>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</si>
  <si>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</si>
  <si>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</si>
  <si>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</si>
  <si>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</si>
  <si>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</si>
  <si>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</si>
  <si>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</si>
  <si>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</si>
  <si>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</si>
  <si>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</si>
  <si>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</si>
  <si>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</si>
  <si>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</si>
  <si>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</si>
  <si>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</si>
  <si>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</si>
  <si>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</si>
  <si>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</si>
  <si>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</si>
  <si>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</si>
  <si>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</si>
  <si>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</si>
  <si>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</si>
  <si>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</si>
  <si>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</si>
  <si>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</si>
  <si>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</si>
  <si>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</si>
  <si>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</si>
  <si>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</si>
  <si>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</si>
  <si>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</si>
  <si>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</si>
  <si>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</si>
  <si>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</si>
  <si>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</si>
  <si>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</si>
  <si>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</si>
  <si>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</si>
  <si>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</si>
  <si>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</si>
  <si>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</si>
  <si>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</si>
  <si>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</si>
  <si>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</si>
  <si>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</si>
  <si>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</si>
  <si>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</si>
  <si>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</si>
  <si>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</si>
  <si>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</si>
  <si>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</si>
  <si>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</si>
  <si>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</si>
  <si>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</si>
  <si>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</si>
  <si>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</si>
  <si>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</si>
  <si>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</si>
  <si>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</si>
  <si>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</si>
  <si>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</si>
  <si>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</si>
  <si>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</si>
  <si>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</si>
  <si>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</si>
  <si>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</si>
  <si>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</si>
  <si>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</si>
  <si>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</si>
  <si>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</si>
  <si>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</si>
  <si>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</si>
  <si>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</si>
  <si>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</si>
  <si>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</si>
  <si>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</si>
  <si>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</si>
  <si>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</si>
  <si>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</si>
  <si>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</si>
  <si>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</si>
  <si>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</si>
  <si>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</si>
  <si>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</si>
  <si>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</si>
  <si>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</si>
  <si>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</si>
  <si>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</si>
  <si>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</si>
  <si>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</si>
  <si>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</si>
  <si>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</si>
  <si>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</si>
  <si>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</si>
  <si>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</si>
  <si>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</si>
  <si>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</si>
  <si>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</si>
  <si>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</si>
  <si>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</si>
  <si>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</si>
  <si>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</si>
  <si>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</si>
  <si>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</si>
  <si>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</si>
  <si>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</si>
  <si>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</si>
  <si>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</si>
  <si>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</si>
  <si>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</si>
  <si>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</si>
  <si>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</si>
  <si>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</si>
  <si>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</si>
  <si>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</si>
  <si>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</si>
  <si>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</si>
  <si>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</si>
  <si>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</si>
  <si>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</si>
  <si>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</si>
  <si>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</si>
  <si>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</si>
  <si>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</si>
  <si>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</si>
  <si>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</si>
  <si>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</si>
  <si>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</si>
  <si>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</si>
  <si>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</si>
  <si>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</si>
  <si>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</si>
  <si>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</si>
  <si>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</si>
  <si>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</si>
  <si>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</si>
  <si>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</si>
  <si>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</si>
  <si>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</si>
  <si>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</si>
  <si>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</si>
  <si>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</si>
  <si>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</si>
  <si>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</si>
  <si>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</si>
  <si>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</si>
  <si>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</si>
  <si>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</si>
  <si>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</si>
  <si>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</si>
  <si>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</si>
  <si>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</si>
  <si>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</si>
  <si>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</si>
  <si>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</si>
  <si>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</si>
  <si>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</si>
  <si>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</si>
  <si>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</si>
  <si>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</si>
  <si>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</si>
  <si>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</si>
  <si>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</si>
  <si>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</si>
  <si>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</si>
  <si>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</si>
  <si>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</si>
  <si>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</si>
  <si>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</si>
  <si>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</si>
  <si>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</si>
  <si>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</si>
  <si>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</si>
  <si>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</si>
  <si>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</si>
  <si>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</si>
  <si>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</si>
  <si>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</si>
  <si>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</si>
  <si>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</si>
  <si>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</si>
  <si>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</si>
  <si>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</si>
  <si>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</si>
  <si>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</si>
  <si>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</si>
  <si>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</si>
  <si>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</si>
  <si>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</si>
  <si>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</si>
  <si>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</si>
  <si>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</si>
  <si>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</si>
  <si>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</si>
  <si>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</si>
  <si>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</si>
  <si>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</si>
  <si>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</si>
  <si>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</si>
  <si>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</si>
  <si>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</si>
  <si>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</si>
  <si>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</si>
  <si>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</si>
  <si>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</si>
  <si>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</si>
  <si>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</si>
  <si>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</si>
  <si>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</si>
  <si>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</si>
  <si>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</si>
  <si>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</si>
  <si>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</si>
  <si>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</si>
  <si>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</si>
  <si>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</si>
  <si>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</si>
  <si>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</si>
  <si>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</si>
  <si>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</si>
  <si>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</si>
  <si>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</si>
  <si>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</si>
  <si>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</si>
  <si>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</si>
  <si>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</si>
  <si>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</si>
  <si>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</si>
  <si>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</si>
  <si>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</si>
  <si>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</si>
  <si>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</si>
  <si>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</si>
  <si>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</si>
  <si>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</si>
  <si>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</si>
  <si>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</si>
  <si>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</si>
  <si>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</si>
  <si>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</si>
  <si>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</si>
  <si>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</si>
  <si>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</si>
  <si>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</si>
  <si>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</si>
  <si>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</si>
  <si>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</si>
  <si>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</si>
  <si>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</si>
  <si>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</si>
  <si>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</si>
  <si>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</si>
  <si>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</si>
  <si>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</si>
  <si>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</si>
  <si>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</si>
  <si>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</si>
  <si>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</si>
  <si>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</si>
  <si>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</si>
  <si>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</si>
  <si>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</si>
  <si>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</si>
  <si>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</si>
  <si>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</si>
  <si>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</si>
  <si>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</si>
  <si>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</si>
  <si>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</si>
  <si>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</si>
  <si>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</si>
  <si>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</si>
  <si>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</si>
  <si>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</si>
  <si>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</si>
  <si>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</si>
  <si>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</si>
  <si>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</si>
  <si>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</si>
  <si>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</si>
  <si>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</si>
  <si>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</si>
  <si>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</si>
  <si>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</si>
  <si>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</si>
  <si>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</si>
  <si>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</si>
  <si>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</si>
  <si>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</si>
  <si>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</si>
  <si>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</si>
  <si>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</si>
  <si>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</si>
  <si>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</si>
  <si>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</si>
  <si>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</si>
  <si>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</si>
  <si>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</si>
  <si>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</si>
  <si>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</si>
  <si>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</si>
  <si>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</si>
  <si>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</si>
  <si>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</si>
  <si>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</si>
  <si>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</si>
  <si>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</si>
  <si>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</si>
  <si>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</si>
  <si>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</si>
  <si>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</si>
  <si>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</si>
  <si>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</si>
  <si>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</si>
  <si>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</si>
  <si>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</si>
  <si>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</si>
  <si>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</si>
  <si>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</si>
  <si>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</si>
  <si>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</si>
  <si>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</si>
  <si>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</si>
  <si>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</si>
  <si>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</si>
  <si>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</si>
  <si>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</si>
  <si>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</si>
  <si>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</si>
  <si>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</si>
  <si>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</si>
  <si>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</si>
  <si>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</si>
  <si>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</si>
  <si>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</si>
  <si>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</si>
  <si>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</si>
  <si>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</si>
  <si>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</si>
  <si>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</si>
  <si>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</si>
  <si>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</si>
  <si>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</si>
  <si>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</si>
  <si>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</si>
  <si>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</si>
  <si>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</si>
  <si>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</si>
  <si>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</si>
  <si>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</si>
  <si>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</si>
  <si>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</si>
  <si>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</si>
  <si>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</si>
  <si>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</si>
  <si>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</si>
  <si>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</si>
  <si>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</si>
  <si>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</si>
  <si>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</si>
  <si>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</si>
  <si>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</si>
  <si>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</si>
  <si>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</si>
  <si>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</si>
  <si>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</si>
  <si>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</si>
  <si>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</si>
  <si>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</si>
  <si>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</si>
  <si>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</si>
  <si>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</si>
  <si>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</si>
  <si>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</si>
  <si>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</si>
  <si>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</si>
  <si>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</si>
  <si>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</si>
  <si>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</si>
  <si>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</si>
  <si>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</si>
  <si>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</si>
  <si>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</si>
  <si>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</si>
  <si>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</si>
  <si>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</si>
  <si>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</si>
  <si>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</si>
  <si>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</si>
  <si>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</si>
  <si>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</si>
  <si>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</si>
  <si>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</si>
  <si>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</si>
  <si>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</si>
  <si>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</si>
  <si>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</si>
  <si>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</si>
  <si>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</si>
  <si>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</si>
  <si>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</si>
  <si>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</si>
  <si>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</si>
  <si>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</si>
  <si>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</si>
  <si>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</si>
  <si>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</si>
  <si>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</si>
  <si>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</si>
  <si>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</si>
  <si>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</si>
  <si>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</si>
  <si>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</si>
  <si>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</si>
  <si>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</si>
  <si>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</si>
  <si>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</si>
  <si>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</si>
  <si>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</si>
  <si>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</si>
  <si>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</si>
  <si>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</si>
  <si>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</si>
  <si>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</si>
  <si>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</si>
  <si>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</si>
  <si>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</si>
  <si>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</si>
  <si>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</si>
  <si>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</si>
  <si>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</si>
  <si>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</si>
  <si>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</si>
  <si>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</si>
  <si>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</si>
  <si>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</si>
  <si>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</si>
  <si>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</si>
  <si>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</si>
  <si>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</si>
  <si>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</si>
  <si>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</si>
  <si>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</si>
  <si>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</si>
  <si>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</si>
  <si>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</si>
  <si>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</si>
  <si>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</si>
  <si>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</si>
  <si>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</si>
  <si>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</si>
  <si>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</si>
  <si>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</si>
  <si>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</si>
  <si>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</si>
  <si>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</si>
  <si>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</si>
  <si>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</si>
  <si>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</si>
  <si>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</si>
  <si>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</si>
  <si>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</si>
  <si>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</si>
  <si>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</si>
  <si>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</si>
  <si>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</si>
  <si>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</si>
  <si>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</si>
  <si>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</si>
  <si>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</si>
  <si>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</si>
  <si>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</si>
  <si>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</si>
  <si>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</si>
  <si>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</si>
  <si>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</si>
  <si>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</si>
  <si>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</si>
  <si>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</si>
  <si>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</si>
  <si>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</si>
  <si>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</si>
  <si>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</si>
  <si>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</si>
  <si>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</si>
  <si>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</si>
  <si>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</si>
  <si>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</si>
  <si>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</si>
  <si>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</si>
  <si>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</si>
  <si>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</si>
  <si>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</si>
  <si>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</si>
  <si>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</si>
  <si>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</si>
  <si>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</si>
  <si>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</si>
  <si>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</si>
  <si>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</si>
  <si>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</si>
  <si>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</si>
  <si>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</si>
  <si>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</si>
  <si>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</si>
  <si>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</si>
  <si>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</si>
  <si>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</si>
  <si>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</si>
  <si>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</si>
  <si>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</si>
  <si>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</si>
  <si>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</si>
  <si>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</si>
  <si>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</si>
  <si>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</si>
  <si>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</si>
  <si>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</si>
  <si>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</si>
  <si>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</si>
  <si>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</si>
  <si>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</si>
  <si>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</si>
  <si>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</si>
  <si>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</si>
  <si>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</si>
  <si>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</si>
  <si>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</si>
  <si>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</si>
  <si>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</si>
  <si>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</si>
  <si>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</si>
  <si>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</si>
  <si>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</si>
  <si>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</si>
  <si>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</si>
  <si>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</si>
  <si>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</si>
  <si>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</si>
  <si>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</si>
  <si>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</si>
  <si>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</si>
  <si>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</si>
  <si>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</si>
  <si>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</si>
  <si>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</si>
  <si>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</si>
  <si>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</si>
  <si>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</si>
  <si>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</si>
  <si>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</si>
  <si>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</si>
  <si>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</si>
  <si>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</si>
  <si>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</si>
  <si>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</si>
  <si>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</si>
  <si>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</si>
  <si>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</si>
  <si>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</si>
  <si>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</si>
  <si>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</si>
  <si>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</si>
  <si>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</si>
  <si>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</si>
  <si>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</si>
  <si>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</si>
  <si>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</si>
  <si>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</si>
  <si>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</si>
  <si>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</si>
  <si>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</si>
  <si>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</si>
  <si>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</si>
  <si>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</si>
  <si>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</si>
  <si>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</si>
  <si>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</si>
  <si>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</si>
  <si>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</si>
  <si>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</si>
  <si>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</si>
  <si>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</si>
  <si>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</si>
  <si>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</si>
  <si>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</si>
  <si>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</si>
  <si>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</si>
  <si>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</si>
  <si>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</si>
  <si>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</si>
  <si>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</si>
  <si>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</si>
  <si>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</si>
  <si>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</si>
  <si>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</si>
  <si>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</si>
  <si>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</si>
  <si>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</si>
  <si>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</si>
  <si>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</si>
  <si>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</si>
  <si>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</si>
  <si>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</si>
  <si>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</si>
  <si>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</si>
  <si>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</si>
  <si>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</si>
  <si>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</si>
  <si>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</si>
  <si>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</si>
  <si>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</si>
  <si>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</si>
  <si>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</si>
  <si>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</si>
  <si>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</si>
  <si>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</si>
  <si>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</si>
  <si>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</si>
  <si>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</si>
  <si>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</si>
  <si>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</si>
  <si>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</si>
  <si>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</si>
  <si>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</si>
  <si>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</si>
  <si>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</si>
  <si>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</si>
  <si>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</si>
  <si>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</si>
  <si>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</si>
  <si>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</si>
  <si>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</si>
  <si>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</si>
  <si>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</si>
  <si>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</si>
  <si>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</si>
  <si>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</si>
  <si>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</si>
  <si>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</si>
  <si>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</si>
  <si>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</si>
  <si>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</si>
  <si>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</si>
  <si>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</si>
  <si>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</si>
  <si>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</si>
  <si>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</si>
  <si>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</si>
  <si>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</si>
  <si>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</si>
  <si>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</si>
  <si>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</si>
  <si>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</si>
  <si>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</si>
  <si>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</si>
  <si>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</si>
  <si>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</si>
  <si>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</si>
  <si>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</si>
  <si>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</si>
  <si>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</si>
  <si>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</si>
  <si>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</si>
  <si>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</si>
  <si>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</si>
  <si>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</si>
  <si>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</si>
  <si>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</si>
  <si>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</si>
  <si>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</si>
  <si>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</si>
  <si>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</si>
  <si>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</si>
  <si>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</si>
  <si>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</si>
  <si>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</si>
  <si>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</si>
  <si>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</si>
  <si>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</si>
  <si>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</si>
  <si>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</si>
  <si>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</si>
  <si>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</si>
  <si>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</si>
  <si>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</si>
  <si>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</si>
  <si>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</si>
  <si>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</si>
  <si>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</si>
  <si>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</si>
  <si>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</si>
  <si>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</si>
  <si>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</si>
  <si>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</si>
  <si>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</si>
  <si>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</si>
  <si>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</si>
  <si>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</si>
  <si>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</si>
  <si>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</si>
  <si>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</si>
  <si>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</si>
  <si>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</si>
  <si>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</si>
  <si>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</si>
  <si>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</si>
  <si>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</si>
  <si>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</si>
  <si>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</si>
  <si>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</si>
  <si>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</si>
  <si>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</si>
  <si>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</si>
  <si>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</si>
  <si>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</si>
  <si>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</si>
  <si>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</si>
  <si>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</si>
  <si>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</si>
  <si>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</si>
  <si>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</si>
  <si>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</si>
  <si>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</si>
  <si>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</si>
  <si>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</si>
  <si>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</si>
  <si>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</si>
  <si>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</si>
  <si>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</si>
  <si>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</si>
  <si>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</si>
  <si>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</si>
  <si>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</si>
  <si>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</si>
  <si>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</si>
  <si>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</si>
  <si>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</si>
  <si>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</si>
  <si>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</si>
  <si>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</si>
  <si>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</si>
  <si>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</si>
  <si>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</si>
  <si>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</si>
  <si>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</si>
  <si>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</si>
  <si>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</si>
  <si>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</si>
  <si>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</si>
  <si>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</si>
  <si>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</si>
  <si>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</si>
  <si>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</si>
  <si>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</si>
  <si>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</si>
  <si>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</si>
  <si>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</si>
  <si>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</si>
  <si>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</si>
  <si>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</si>
  <si>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</si>
  <si>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</si>
  <si>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</si>
  <si>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</si>
  <si>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</si>
  <si>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</si>
  <si>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</si>
  <si>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</si>
  <si>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</si>
  <si>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</si>
  <si>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</si>
  <si>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</si>
  <si>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</si>
  <si>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</si>
  <si>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</si>
  <si>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</si>
  <si>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</si>
  <si>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</si>
  <si>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</si>
  <si>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</si>
  <si>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</si>
  <si>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</si>
  <si>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</si>
  <si>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</si>
  <si>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</si>
  <si>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</si>
  <si>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</si>
  <si>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</si>
  <si>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</si>
  <si>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</si>
  <si>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</si>
  <si>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</si>
  <si>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</si>
  <si>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</si>
  <si>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</si>
  <si>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</si>
  <si>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</si>
  <si>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</si>
  <si>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</si>
  <si>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</si>
  <si>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</si>
  <si>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</si>
  <si>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</si>
  <si>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</si>
  <si>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</si>
  <si>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</si>
  <si>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</si>
  <si>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</si>
  <si>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</si>
  <si>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</si>
  <si>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</si>
  <si>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</si>
  <si>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</si>
  <si>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</si>
  <si>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</si>
  <si>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</si>
  <si>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</si>
  <si>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</si>
  <si>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</si>
  <si>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</si>
  <si>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</si>
  <si>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</si>
  <si>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</si>
  <si>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</si>
  <si>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</si>
  <si>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</si>
  <si>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</si>
  <si>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</si>
  <si>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</si>
  <si>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</si>
  <si>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</si>
  <si>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</si>
  <si>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</si>
  <si>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</si>
  <si>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</si>
  <si>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</si>
  <si>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</si>
  <si>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</si>
  <si>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</si>
  <si>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</si>
  <si>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</si>
  <si>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</si>
  <si>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</si>
  <si>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</si>
  <si>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</si>
  <si>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</si>
  <si>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</si>
  <si>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</si>
  <si>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</si>
  <si>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</si>
  <si>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</si>
  <si>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</si>
  <si>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</si>
  <si>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</si>
  <si>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</si>
  <si>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</si>
  <si>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</si>
  <si>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</si>
  <si>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</si>
  <si>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</si>
  <si>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</si>
  <si>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</si>
  <si>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</si>
  <si>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</si>
  <si>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</si>
  <si>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</si>
  <si>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</si>
  <si>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</si>
  <si>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</si>
  <si>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</si>
  <si>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</si>
  <si>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</si>
  <si>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</si>
  <si>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</si>
  <si>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</si>
  <si>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</si>
  <si>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</si>
  <si>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</si>
  <si>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</si>
  <si>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</si>
  <si>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</si>
  <si>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</si>
  <si>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</si>
  <si>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</si>
  <si>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</si>
  <si>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</si>
  <si>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</si>
  <si>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</si>
  <si>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</si>
  <si>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</si>
  <si>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</si>
  <si>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</si>
  <si>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</si>
  <si>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</si>
  <si>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</si>
  <si>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</si>
  <si>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</si>
  <si>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</si>
  <si>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</si>
  <si>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</si>
  <si>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</si>
  <si>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</si>
  <si>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</si>
  <si>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</si>
  <si>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</si>
  <si>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</si>
  <si>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</si>
  <si>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</si>
  <si>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</si>
  <si>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</si>
  <si>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</si>
  <si>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</si>
  <si>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</si>
  <si>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</si>
  <si>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</si>
  <si>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</si>
  <si>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</si>
  <si>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</si>
  <si>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</si>
  <si>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</si>
  <si>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</si>
  <si>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</si>
  <si>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</si>
  <si>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</si>
  <si>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</si>
  <si>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</si>
  <si>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</si>
  <si>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</si>
  <si>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</si>
  <si>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</si>
  <si>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</si>
  <si>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</si>
  <si>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</si>
  <si>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</si>
  <si>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</si>
  <si>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</si>
  <si>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</si>
  <si>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</si>
  <si>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</si>
  <si>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</si>
  <si>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</si>
  <si>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</si>
  <si>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</si>
  <si>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</si>
  <si>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</si>
  <si>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</si>
  <si>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</si>
  <si>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</si>
  <si>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</si>
  <si>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</si>
  <si>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</si>
  <si>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</si>
  <si>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</si>
  <si>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</si>
  <si>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</si>
  <si>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</si>
  <si>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</si>
  <si>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</si>
  <si>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</si>
  <si>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</si>
  <si>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</si>
  <si>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</si>
  <si>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</si>
  <si>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</si>
  <si>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</si>
  <si>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</si>
  <si>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</si>
  <si>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</si>
  <si>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</si>
  <si>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</si>
  <si>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</si>
  <si>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</si>
  <si>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</si>
  <si>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</si>
  <si>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</si>
  <si>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</si>
  <si>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</si>
  <si>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</si>
  <si>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</si>
  <si>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</si>
  <si>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</si>
  <si>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</si>
  <si>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</si>
  <si>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</si>
  <si>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</si>
  <si>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</si>
  <si>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</si>
  <si>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</si>
  <si>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</si>
  <si>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</si>
  <si>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</si>
  <si>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</si>
  <si>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</si>
  <si>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</si>
  <si>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</si>
  <si>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</si>
  <si>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</si>
  <si>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</si>
  <si>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</si>
  <si>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</si>
  <si>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</si>
  <si>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</si>
  <si>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</si>
  <si>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</si>
  <si>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</si>
  <si>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</si>
  <si>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</si>
  <si>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</si>
  <si>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</si>
  <si>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</si>
  <si>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</si>
  <si>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</si>
  <si>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</si>
  <si>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</si>
  <si>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</si>
  <si>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</si>
  <si>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</si>
  <si>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</si>
  <si>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</si>
  <si>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</si>
  <si>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</si>
  <si>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</si>
  <si>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</si>
  <si>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</si>
  <si>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</si>
  <si>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</si>
  <si>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</si>
  <si>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</si>
  <si>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</si>
  <si>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</si>
  <si>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</si>
  <si>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</si>
  <si>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</si>
  <si>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</si>
  <si>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</si>
  <si>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</si>
  <si>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</si>
  <si>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</si>
  <si>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</si>
  <si>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</si>
  <si>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</si>
  <si>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</si>
  <si>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</si>
  <si>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</si>
  <si>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</si>
  <si>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</si>
  <si>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</si>
  <si>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</si>
  <si>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</si>
  <si>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</si>
  <si>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</si>
  <si>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</si>
  <si>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</si>
  <si>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</si>
  <si>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</si>
  <si>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</si>
  <si>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</si>
  <si>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</si>
  <si>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</si>
  <si>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</si>
  <si>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</si>
  <si>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</si>
  <si>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</si>
  <si>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</si>
  <si>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</si>
  <si>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</si>
  <si>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</si>
  <si>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</si>
  <si>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</si>
  <si>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</si>
  <si>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</si>
  <si>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</si>
  <si>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</si>
  <si>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</si>
  <si>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</si>
  <si>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</si>
  <si>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</si>
  <si>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</si>
  <si>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</si>
  <si>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</si>
  <si>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</si>
  <si>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</si>
  <si>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</si>
  <si>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</si>
  <si>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</si>
  <si>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</si>
  <si>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</si>
  <si>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</si>
  <si>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</si>
  <si>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</si>
  <si>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</si>
  <si>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</si>
  <si>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</si>
  <si>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</si>
  <si>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</si>
  <si>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</si>
  <si>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</si>
  <si>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</si>
  <si>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</si>
  <si>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</si>
  <si>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</si>
  <si>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</si>
  <si>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</si>
  <si>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</si>
  <si>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</si>
  <si>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</si>
  <si>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</si>
  <si>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</si>
  <si>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</si>
  <si>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</si>
  <si>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</si>
  <si>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</si>
  <si>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</si>
  <si>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</si>
  <si>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</si>
  <si>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</si>
  <si>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</si>
  <si>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</si>
  <si>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</si>
  <si>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</si>
  <si>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</si>
  <si>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</si>
  <si>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</si>
  <si>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</si>
  <si>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</si>
  <si>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</si>
  <si>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</si>
  <si>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</si>
  <si>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</si>
  <si>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</si>
  <si>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</si>
  <si>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</si>
  <si>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</si>
  <si>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</si>
  <si>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</si>
  <si>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</si>
  <si>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</si>
  <si>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</si>
  <si>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</si>
  <si>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</si>
  <si>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</si>
  <si>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</si>
  <si>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</si>
  <si>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</si>
  <si>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</si>
  <si>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</si>
  <si>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</si>
  <si>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</si>
  <si>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</si>
  <si>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</si>
  <si>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</si>
  <si>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</si>
  <si>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</si>
  <si>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</si>
  <si>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</si>
  <si>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</si>
  <si>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</si>
  <si>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</si>
  <si>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</si>
  <si>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</si>
  <si>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</si>
  <si>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</si>
  <si>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</si>
  <si>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</si>
  <si>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</si>
  <si>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</si>
  <si>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</si>
  <si>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</si>
  <si>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</si>
  <si>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</si>
  <si>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</si>
  <si>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</si>
  <si>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</si>
  <si>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</si>
  <si>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</si>
  <si>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</si>
  <si>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</si>
  <si>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</si>
  <si>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</si>
  <si>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</si>
  <si>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</si>
  <si>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</si>
  <si>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</si>
  <si>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</si>
  <si>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</si>
  <si>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</si>
  <si>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</si>
  <si>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</si>
  <si>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</si>
  <si>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</si>
  <si>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</si>
  <si>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</si>
  <si>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</si>
  <si>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</si>
  <si>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</si>
  <si>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</si>
  <si>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</si>
  <si>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</si>
  <si>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</si>
  <si>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</si>
  <si>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</si>
  <si>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</si>
  <si>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</si>
  <si>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</si>
  <si>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</si>
  <si>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</si>
  <si>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</si>
  <si>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</si>
  <si>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</si>
  <si>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</si>
  <si>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</si>
  <si>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</si>
  <si>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</si>
  <si>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</si>
  <si>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</si>
  <si>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</si>
  <si>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</si>
  <si>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</si>
  <si>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</si>
  <si>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</si>
  <si>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</si>
  <si>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</si>
  <si>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</si>
  <si>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</si>
  <si>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</si>
  <si>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</si>
  <si>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</si>
  <si>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</si>
  <si>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</si>
  <si>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</si>
  <si>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</si>
  <si>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</si>
  <si>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</si>
  <si>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</si>
  <si>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</si>
  <si>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</si>
  <si>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</si>
  <si>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</si>
  <si>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</si>
  <si>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</si>
  <si>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</si>
  <si>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</si>
  <si>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</si>
  <si>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</si>
  <si>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</si>
  <si>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</si>
  <si>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</si>
  <si>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</si>
  <si>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</si>
  <si>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</si>
  <si>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</si>
  <si>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</si>
  <si>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</si>
  <si>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</si>
  <si>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</si>
  <si>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</si>
  <si>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</si>
  <si>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</si>
  <si>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</si>
  <si>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</si>
  <si>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</si>
  <si>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</si>
  <si>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</si>
  <si>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</si>
  <si>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</si>
  <si>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</si>
  <si>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</si>
  <si>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</si>
  <si>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</si>
  <si>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</si>
  <si>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</si>
  <si>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</si>
  <si>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</si>
  <si>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</si>
  <si>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</si>
  <si>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</si>
  <si>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</si>
  <si>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</si>
  <si>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</si>
  <si>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</si>
  <si>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</si>
  <si>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</si>
  <si>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</si>
  <si>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</si>
  <si>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</si>
  <si>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</si>
  <si>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</si>
  <si>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</si>
  <si>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</si>
  <si>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</si>
  <si>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</si>
  <si>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</si>
  <si>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</si>
  <si>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</si>
  <si>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</si>
  <si>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</si>
  <si>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</si>
  <si>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</si>
  <si>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</si>
  <si>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</si>
  <si>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</si>
  <si>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</si>
  <si>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</si>
  <si>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</si>
  <si>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</si>
  <si>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</si>
  <si>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</si>
  <si>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</si>
  <si>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</si>
  <si>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</si>
  <si>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</si>
  <si>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</si>
  <si>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</si>
  <si>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</si>
  <si>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</si>
  <si>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</si>
  <si>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</si>
  <si>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</si>
  <si>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</si>
  <si>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</si>
  <si>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</si>
  <si>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</si>
  <si>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</si>
  <si>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</si>
  <si>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</si>
  <si>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</si>
  <si>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</si>
  <si>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</si>
  <si>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</si>
  <si>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</si>
  <si>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</si>
  <si>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</si>
  <si>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</si>
  <si>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</si>
  <si>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</si>
  <si>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</si>
  <si>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</si>
  <si>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</si>
  <si>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</si>
  <si>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</si>
  <si>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</si>
  <si>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</si>
  <si>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</si>
  <si>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</si>
  <si>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</si>
  <si>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</si>
  <si>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</si>
  <si>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</si>
  <si>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</si>
  <si>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</si>
  <si>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</si>
  <si>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</si>
  <si>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</si>
  <si>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</si>
  <si>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</si>
  <si>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</si>
  <si>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</si>
  <si>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</si>
  <si>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</si>
  <si>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</si>
  <si>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</si>
  <si>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</si>
  <si>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</si>
  <si>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</si>
  <si>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</si>
  <si>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</si>
  <si>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</si>
  <si>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</si>
  <si>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</si>
  <si>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</si>
  <si>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</si>
  <si>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</si>
  <si>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</si>
  <si>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</si>
  <si>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</si>
  <si>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</si>
  <si>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</si>
  <si>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</si>
  <si>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</si>
  <si>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</si>
  <si>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</si>
  <si>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</si>
  <si>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</si>
  <si>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</si>
  <si>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</si>
  <si>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</si>
  <si>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</si>
  <si>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</si>
  <si>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</si>
  <si>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</si>
  <si>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</si>
  <si>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</si>
  <si>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</si>
  <si>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</si>
  <si>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</si>
  <si>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</si>
  <si>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</si>
  <si>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</si>
  <si>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</si>
  <si>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</si>
  <si>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</si>
  <si>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</si>
  <si>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</si>
  <si>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</si>
  <si>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</si>
  <si>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</si>
  <si>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</si>
  <si>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</si>
  <si>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</si>
  <si>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</si>
  <si>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</si>
  <si>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</si>
  <si>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</si>
  <si>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</si>
  <si>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</si>
  <si>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</si>
  <si>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</si>
  <si>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</si>
  <si>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</si>
  <si>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</si>
  <si>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</si>
  <si>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</si>
  <si>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</si>
  <si>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</si>
  <si>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</si>
  <si>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</si>
  <si>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</si>
  <si>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</si>
  <si>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</si>
  <si>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</si>
  <si>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</si>
  <si>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</si>
  <si>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</si>
  <si>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</si>
  <si>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</si>
  <si>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</si>
  <si>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</si>
  <si>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</si>
  <si>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</si>
  <si>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</si>
  <si>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</si>
  <si>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</si>
  <si>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</si>
  <si>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</si>
  <si>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</si>
  <si>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</si>
  <si>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</si>
  <si>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</si>
  <si>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</si>
  <si>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</si>
  <si>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</si>
  <si>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</si>
  <si>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</si>
  <si>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</si>
  <si>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</si>
  <si>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</si>
  <si>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</si>
  <si>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</si>
  <si>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</si>
  <si>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</si>
  <si>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</si>
  <si>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</si>
  <si>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</si>
  <si>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</si>
  <si>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</si>
  <si>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</si>
  <si>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</si>
  <si>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</si>
  <si>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</si>
  <si>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</si>
  <si>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</si>
  <si>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</si>
  <si>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</si>
  <si>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</si>
  <si>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</si>
  <si>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</si>
  <si>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</si>
  <si>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</si>
  <si>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</si>
  <si>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</si>
  <si>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</si>
  <si>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</si>
  <si>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</si>
  <si>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</si>
  <si>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</si>
  <si>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</si>
  <si>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</si>
  <si>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</si>
  <si>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</si>
  <si>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</si>
  <si>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</si>
  <si>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</si>
  <si>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</si>
  <si>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</si>
  <si>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</si>
  <si>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</si>
  <si>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</si>
  <si>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</si>
  <si>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</si>
  <si>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</si>
  <si>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</si>
  <si>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</si>
  <si>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</si>
  <si>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</si>
  <si>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</si>
  <si>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</si>
  <si>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</si>
  <si>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</si>
  <si>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</si>
  <si>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</si>
  <si>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</si>
  <si>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</si>
  <si>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</si>
  <si>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</si>
  <si>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</si>
  <si>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</si>
  <si>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</si>
  <si>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</si>
  <si>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</si>
  <si>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</si>
  <si>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</si>
  <si>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</si>
  <si>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</si>
  <si>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</si>
  <si>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</si>
  <si>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</si>
  <si>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</si>
  <si>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</si>
  <si>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</si>
  <si>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</si>
  <si>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</si>
  <si>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</si>
  <si>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</si>
  <si>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</si>
  <si>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</si>
  <si>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</si>
  <si>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</si>
  <si>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</si>
  <si>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</si>
  <si>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</si>
  <si>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</si>
  <si>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</si>
  <si>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</si>
  <si>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</si>
  <si>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</si>
  <si>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</si>
  <si>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</si>
  <si>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</si>
  <si>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</si>
  <si>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</si>
  <si>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</si>
  <si>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</si>
  <si>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</si>
  <si>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</si>
  <si>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</si>
  <si>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</si>
  <si>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</si>
  <si>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</si>
  <si>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</si>
  <si>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</si>
  <si>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</si>
  <si>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</si>
  <si>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</si>
  <si>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</si>
  <si>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</si>
  <si>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</si>
  <si>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</si>
  <si>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</si>
  <si>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</si>
  <si>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</si>
  <si>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</si>
  <si>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</si>
  <si>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</si>
  <si>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</si>
  <si>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</si>
  <si>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</si>
  <si>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</si>
  <si>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</si>
  <si>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</si>
  <si>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</si>
  <si>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</si>
  <si>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</si>
  <si>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</si>
  <si>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</si>
  <si>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</si>
  <si>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</si>
  <si>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</si>
  <si>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</si>
  <si>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</si>
  <si>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</si>
  <si>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</si>
  <si>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</si>
  <si>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</si>
  <si>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</si>
  <si>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</si>
  <si>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</si>
  <si>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</si>
  <si>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</si>
  <si>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</si>
  <si>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</si>
  <si>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</si>
  <si>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</si>
  <si>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</si>
  <si>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</si>
  <si>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</si>
  <si>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</si>
  <si>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</si>
  <si>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</si>
  <si>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</si>
  <si>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</si>
  <si>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</si>
  <si>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</si>
  <si>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</si>
  <si>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</si>
  <si>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</si>
  <si>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</si>
  <si>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</si>
  <si>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</si>
  <si>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</si>
  <si>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</si>
  <si>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</si>
  <si>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</si>
  <si>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</si>
  <si>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</si>
  <si>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</si>
  <si>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</si>
  <si>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</si>
  <si>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</si>
  <si>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</si>
  <si>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</si>
  <si>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</si>
  <si>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</si>
  <si>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</si>
  <si>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</si>
  <si>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</si>
  <si>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</si>
  <si>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</si>
  <si>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</si>
  <si>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</si>
  <si>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</si>
  <si>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</si>
  <si>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</si>
  <si>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</si>
  <si>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</si>
  <si>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</si>
  <si>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</si>
  <si>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</si>
  <si>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</si>
  <si>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</si>
  <si>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</si>
  <si>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</si>
  <si>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</si>
  <si>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</si>
  <si>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</si>
  <si>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</si>
  <si>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</si>
  <si>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</si>
  <si>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</si>
  <si>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</si>
  <si>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</si>
  <si>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</si>
  <si>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</si>
  <si>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</si>
  <si>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</si>
  <si>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</si>
  <si>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</si>
  <si>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</si>
  <si>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</si>
  <si>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</si>
  <si>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</si>
  <si>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</si>
  <si>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</si>
  <si>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</si>
  <si>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</si>
  <si>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</si>
  <si>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</si>
  <si>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</si>
  <si>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</si>
  <si>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</si>
  <si>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</si>
  <si>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</si>
  <si>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</si>
  <si>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</si>
  <si>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</si>
  <si>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</si>
  <si>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</si>
  <si>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</si>
  <si>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</si>
  <si>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</si>
  <si>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</si>
  <si>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</si>
  <si>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</si>
  <si>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</si>
  <si>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</si>
  <si>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</si>
  <si>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</si>
  <si>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</si>
  <si>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</si>
  <si>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</si>
  <si>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</si>
  <si>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</si>
  <si>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</si>
  <si>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</si>
  <si>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</si>
  <si>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</si>
  <si>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</si>
  <si>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</si>
  <si>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</si>
  <si>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</si>
  <si>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</si>
  <si>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</si>
  <si>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</si>
  <si>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</si>
  <si>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</si>
  <si>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</si>
  <si>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</si>
  <si>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</si>
  <si>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</si>
  <si>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</si>
  <si>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</si>
  <si>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</si>
  <si>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</si>
  <si>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</si>
  <si>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</si>
  <si>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</si>
  <si>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</si>
  <si>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</si>
  <si>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</si>
  <si>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</si>
  <si>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</si>
  <si>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</si>
  <si>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</si>
  <si>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</si>
  <si>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</si>
  <si>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</si>
  <si>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</si>
  <si>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</si>
  <si>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</si>
  <si>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</si>
  <si>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</si>
  <si>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</si>
  <si>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</si>
  <si>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</si>
  <si>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</si>
  <si>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</si>
  <si>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</si>
  <si>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</si>
  <si>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</si>
  <si>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</si>
  <si>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</si>
  <si>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</si>
  <si>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</si>
  <si>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</si>
  <si>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</si>
  <si>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</si>
  <si>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</si>
  <si>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</si>
  <si>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</si>
  <si>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</si>
  <si>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</si>
  <si>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</si>
  <si>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</si>
  <si>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</si>
  <si>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</si>
  <si>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</si>
  <si>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</si>
  <si>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</si>
  <si>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</si>
  <si>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</si>
  <si>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</si>
  <si>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</si>
  <si>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</si>
  <si>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</si>
  <si>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</si>
  <si>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</si>
  <si>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</si>
  <si>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</si>
  <si>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</si>
  <si>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</si>
  <si>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</si>
  <si>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</si>
  <si>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</si>
  <si>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</si>
  <si>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</si>
  <si>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</si>
  <si>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</si>
  <si>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</si>
  <si>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</si>
  <si>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</si>
  <si>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</si>
  <si>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</si>
  <si>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</si>
  <si>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</si>
  <si>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</si>
  <si>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</si>
  <si>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</si>
  <si>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</si>
  <si>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</si>
  <si>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</si>
  <si>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</si>
  <si>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</si>
  <si>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</si>
  <si>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</si>
  <si>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</si>
  <si>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</si>
  <si>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</si>
  <si>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</si>
  <si>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</si>
  <si>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</si>
  <si>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</si>
  <si>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</si>
  <si>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</si>
  <si>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</si>
  <si>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</si>
  <si>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</si>
  <si>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</si>
  <si>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</si>
  <si>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</si>
  <si>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</si>
  <si>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</si>
  <si>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</si>
  <si>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</si>
  <si>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</si>
  <si>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</si>
  <si>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</si>
  <si>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</si>
  <si>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</si>
  <si>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</si>
  <si>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</si>
  <si>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</si>
  <si>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</si>
  <si>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</si>
  <si>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</si>
  <si>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</si>
  <si>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</si>
  <si>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</si>
  <si>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</si>
  <si>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</si>
  <si>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</si>
  <si>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</si>
  <si>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</si>
  <si>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</si>
  <si>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</si>
  <si>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</si>
  <si>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</si>
  <si>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</si>
  <si>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</si>
  <si>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</si>
  <si>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</si>
  <si>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</si>
  <si>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</si>
  <si>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</si>
  <si>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</si>
  <si>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</si>
  <si>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</si>
  <si>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</si>
  <si>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</si>
  <si>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</si>
  <si>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</si>
  <si>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</si>
  <si>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</si>
  <si>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</si>
  <si>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</si>
  <si>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</si>
  <si>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</si>
  <si>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</si>
  <si>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</si>
  <si>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</si>
  <si>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</si>
  <si>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</si>
  <si>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</si>
  <si>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</si>
  <si>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</si>
  <si>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</si>
  <si>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</si>
  <si>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</si>
  <si>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</si>
  <si>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</si>
  <si>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</si>
  <si>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</si>
  <si>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</si>
  <si>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</si>
  <si>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</si>
  <si>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</si>
  <si>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</si>
  <si>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</si>
  <si>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</si>
  <si>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</si>
  <si>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</si>
  <si>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</si>
  <si>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</si>
  <si>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</si>
  <si>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</si>
  <si>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</si>
  <si>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</si>
  <si>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</si>
  <si>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</si>
  <si>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</si>
  <si>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</si>
  <si>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</si>
  <si>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</si>
  <si>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</si>
  <si>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</si>
  <si>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</si>
  <si>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</si>
  <si>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</si>
  <si>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</si>
  <si>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</si>
  <si>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</si>
  <si>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</si>
  <si>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</si>
  <si>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</si>
  <si>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</si>
  <si>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</si>
  <si>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</si>
  <si>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</si>
  <si>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</si>
  <si>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</si>
  <si>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</si>
  <si>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</si>
  <si>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</si>
  <si>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</si>
  <si>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</si>
  <si>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</si>
  <si>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</si>
  <si>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</si>
  <si>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</si>
  <si>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</si>
  <si>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</si>
  <si>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</si>
  <si>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</si>
  <si>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</si>
  <si>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</si>
  <si>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</si>
  <si>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</si>
  <si>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</si>
  <si>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</si>
  <si>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</si>
  <si>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</si>
  <si>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</si>
  <si>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</si>
  <si>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</si>
  <si>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</si>
  <si>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</si>
  <si>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</si>
  <si>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</si>
  <si>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</si>
  <si>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</si>
  <si>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</si>
  <si>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</si>
  <si>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</si>
  <si>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</si>
  <si>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</si>
  <si>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</si>
  <si>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</si>
  <si>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</si>
  <si>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</si>
  <si>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</si>
  <si>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</si>
  <si>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</si>
  <si>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</si>
  <si>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</si>
  <si>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</si>
  <si>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</si>
  <si>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</si>
  <si>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</si>
  <si>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</si>
  <si>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</si>
  <si>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</si>
  <si>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</si>
  <si>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</si>
  <si>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</si>
  <si>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</si>
  <si>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</si>
  <si>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</si>
  <si>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</si>
  <si>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</si>
  <si>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</si>
  <si>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</si>
  <si>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</si>
  <si>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</si>
  <si>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</si>
  <si>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</si>
  <si>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</si>
  <si>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</si>
  <si>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</si>
  <si>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</si>
  <si>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</si>
  <si>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</si>
  <si>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</si>
  <si>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</si>
  <si>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</si>
  <si>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</si>
  <si>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</si>
  <si>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</si>
  <si>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</si>
  <si>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</si>
  <si>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</si>
  <si>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</si>
  <si>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</si>
  <si>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</si>
  <si>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</si>
  <si>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</si>
  <si>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</si>
  <si>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</si>
  <si>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</si>
  <si>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</si>
  <si>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</si>
  <si>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</si>
  <si>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</si>
  <si>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</si>
  <si>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</si>
  <si>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</si>
  <si>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</si>
  <si>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</si>
  <si>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</si>
  <si>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</si>
  <si>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</si>
  <si>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</si>
  <si>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</si>
  <si>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</si>
  <si>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</si>
  <si>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</si>
  <si>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</si>
  <si>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</si>
  <si>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</si>
  <si>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</si>
  <si>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</si>
  <si>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</si>
  <si>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</si>
  <si>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</si>
  <si>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</si>
  <si>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</si>
  <si>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</si>
  <si>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</si>
  <si>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</si>
  <si>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</si>
  <si>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</si>
  <si>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</si>
  <si>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</si>
  <si>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</si>
  <si>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</si>
  <si>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</si>
  <si>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</si>
  <si>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</si>
  <si>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</si>
  <si>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</si>
  <si>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</si>
  <si>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</si>
  <si>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</si>
  <si>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</si>
  <si>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</si>
  <si>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</si>
  <si>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</si>
  <si>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</si>
  <si>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</si>
  <si>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</si>
  <si>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</si>
  <si>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</si>
  <si>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</si>
  <si>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</si>
  <si>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</si>
  <si>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</si>
  <si>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</si>
  <si>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</si>
  <si>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</si>
  <si>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</si>
  <si>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</si>
  <si>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</si>
  <si>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</si>
  <si>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</si>
  <si>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</si>
  <si>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</si>
  <si>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</si>
  <si>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</si>
  <si>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</si>
  <si>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</si>
  <si>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</si>
  <si>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</si>
  <si>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</si>
  <si>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</si>
  <si>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</si>
  <si>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</si>
  <si>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</si>
  <si>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</si>
  <si>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</si>
  <si>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</si>
  <si>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</si>
  <si>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</si>
  <si>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</si>
  <si>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</si>
  <si>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</si>
  <si>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</si>
  <si>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</si>
  <si>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</si>
  <si>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</si>
  <si>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</si>
  <si>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</si>
  <si>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</si>
  <si>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</si>
  <si>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</si>
  <si>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</si>
  <si>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</si>
  <si>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</si>
  <si>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</si>
  <si>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</si>
  <si>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</si>
  <si>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</si>
  <si>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</si>
  <si>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</si>
  <si>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</si>
  <si>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</si>
  <si>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</si>
  <si>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</si>
  <si>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</si>
  <si>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</si>
  <si>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</si>
  <si>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</si>
  <si>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</si>
  <si>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</si>
  <si>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</si>
  <si>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</si>
  <si>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</si>
  <si>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</si>
  <si>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</si>
  <si>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</si>
  <si>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</si>
  <si>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</si>
  <si>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</si>
  <si>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</si>
  <si>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</si>
  <si>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</si>
  <si>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</si>
  <si>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</si>
  <si>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</si>
  <si>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</si>
  <si>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</si>
  <si>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</si>
  <si>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</si>
  <si>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</si>
  <si>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</si>
  <si>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</si>
  <si>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</si>
  <si>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</si>
  <si>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</si>
  <si>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</si>
  <si>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</si>
  <si>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</si>
  <si>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</si>
  <si>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</si>
  <si>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</si>
  <si>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</si>
  <si>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</si>
  <si>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</si>
  <si>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</si>
  <si>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</si>
  <si>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</si>
  <si>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</si>
  <si>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</si>
  <si>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</si>
  <si>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</si>
  <si>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</si>
  <si>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</si>
  <si>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</si>
  <si>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</si>
  <si>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</si>
  <si>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</si>
  <si>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</si>
  <si>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</si>
  <si>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</si>
  <si>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</si>
  <si>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</si>
  <si>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</si>
  <si>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</si>
  <si>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</si>
  <si>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</si>
  <si>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</si>
  <si>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</si>
  <si>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</si>
  <si>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</si>
  <si>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</si>
  <si>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</si>
  <si>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</si>
  <si>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</si>
  <si>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</si>
  <si>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</si>
  <si>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</si>
  <si>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</si>
  <si>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</si>
  <si>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</si>
  <si>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</si>
  <si>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</si>
  <si>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</si>
  <si>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</si>
  <si>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</si>
  <si>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</si>
  <si>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</si>
  <si>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</si>
  <si>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</si>
  <si>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</si>
  <si>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</si>
  <si>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</si>
  <si>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</si>
  <si>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</si>
  <si>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</si>
  <si>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</si>
  <si>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</si>
  <si>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</si>
  <si>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</si>
  <si>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</si>
  <si>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</si>
  <si>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</si>
  <si>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</si>
  <si>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</si>
  <si>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</si>
  <si>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</si>
  <si>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</si>
  <si>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</si>
  <si>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</si>
  <si>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</si>
  <si>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</si>
  <si>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</si>
  <si>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</si>
  <si>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</si>
  <si>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</si>
  <si>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</si>
  <si>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</si>
  <si>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</si>
  <si>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</si>
  <si>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</si>
  <si>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</si>
  <si>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</si>
  <si>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</si>
  <si>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</si>
  <si>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</si>
  <si>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</si>
  <si>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</si>
  <si>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</si>
  <si>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</si>
  <si>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</si>
  <si>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</si>
  <si>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</si>
  <si>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</si>
  <si>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</si>
  <si>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</si>
  <si>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</si>
  <si>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</si>
  <si>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</si>
  <si>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</si>
  <si>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</si>
  <si>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</si>
  <si>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</si>
  <si>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</si>
  <si>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</si>
  <si>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</si>
  <si>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</si>
  <si>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</si>
  <si>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</si>
  <si>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</si>
  <si>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</si>
  <si>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</si>
  <si>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</si>
  <si>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</si>
  <si>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</si>
  <si>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</si>
  <si>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</si>
  <si>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</si>
  <si>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</si>
  <si>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</si>
  <si>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</si>
  <si>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</si>
  <si>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</si>
  <si>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</si>
  <si>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</si>
  <si>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</si>
  <si>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</si>
  <si>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</si>
  <si>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</si>
  <si>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</si>
  <si>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</si>
  <si>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</si>
  <si>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</si>
  <si>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</si>
  <si>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</si>
  <si>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</si>
  <si>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</si>
  <si>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</si>
  <si>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</si>
  <si>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</si>
  <si>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</si>
  <si>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</si>
  <si>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</si>
  <si>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</si>
  <si>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</si>
  <si>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</si>
  <si>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</si>
  <si>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</si>
  <si>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</si>
  <si>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</si>
  <si>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</si>
  <si>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</si>
  <si>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</si>
  <si>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</si>
  <si>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</si>
  <si>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</si>
  <si>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</si>
  <si>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</si>
  <si>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</si>
  <si>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</si>
  <si>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</si>
  <si>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</si>
  <si>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</si>
  <si>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</si>
  <si>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</si>
  <si>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</si>
  <si>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</si>
  <si>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</si>
  <si>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</si>
  <si>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</si>
  <si>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</si>
  <si>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</si>
  <si>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</si>
  <si>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</si>
  <si>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</si>
  <si>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</si>
  <si>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</si>
  <si>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</si>
  <si>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</si>
  <si>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</si>
  <si>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</si>
  <si>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</si>
  <si>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</si>
  <si>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</si>
  <si>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</si>
  <si>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</si>
  <si>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</si>
  <si>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</si>
  <si>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</si>
  <si>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</si>
  <si>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</si>
  <si>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</si>
  <si>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</si>
  <si>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</si>
  <si>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</si>
  <si>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</si>
  <si>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</si>
  <si>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</si>
  <si>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</si>
  <si>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</si>
  <si>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</si>
  <si>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</si>
  <si>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</si>
  <si>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</si>
  <si>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</si>
  <si>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</si>
  <si>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</si>
  <si>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</si>
  <si>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</si>
  <si>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</si>
  <si>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</si>
  <si>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</si>
  <si>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</si>
  <si>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</si>
  <si>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</si>
  <si>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</si>
  <si>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</si>
  <si>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</si>
  <si>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</si>
  <si>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</si>
  <si>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</si>
  <si>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</si>
  <si>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</si>
  <si>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</si>
  <si>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</si>
  <si>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</si>
  <si>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</si>
  <si>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</si>
  <si>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</si>
  <si>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</si>
  <si>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</si>
  <si>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</si>
  <si>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</si>
  <si>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</si>
  <si>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</si>
  <si>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</si>
  <si>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</si>
  <si>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</si>
  <si>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</si>
  <si>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</si>
  <si>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</si>
  <si>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</si>
  <si>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</si>
  <si>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</si>
  <si>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</si>
  <si>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</si>
  <si>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</si>
  <si>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</si>
  <si>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</si>
  <si>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</si>
  <si>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</si>
  <si>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</si>
  <si>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</si>
  <si>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</si>
  <si>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</si>
  <si>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</si>
  <si>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</si>
  <si>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</si>
  <si>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</si>
  <si>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</si>
  <si>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</si>
  <si>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</si>
  <si>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</si>
  <si>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</si>
  <si>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</si>
  <si>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</si>
  <si>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</si>
  <si>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</si>
  <si>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</si>
  <si>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</si>
  <si>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</si>
  <si>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</si>
  <si>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</si>
  <si>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</si>
  <si>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</si>
  <si>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</si>
  <si>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</si>
  <si>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</si>
  <si>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</si>
  <si>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</si>
  <si>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</si>
  <si>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</si>
  <si>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</si>
  <si>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</si>
  <si>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</si>
  <si>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</si>
  <si>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</si>
  <si>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</si>
  <si>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</si>
  <si>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</si>
  <si>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</si>
  <si>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</si>
  <si>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</si>
  <si>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</si>
  <si>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</si>
  <si>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</si>
  <si>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</si>
  <si>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</si>
  <si>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</si>
  <si>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</si>
  <si>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</si>
  <si>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</si>
  <si>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</si>
  <si>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</si>
  <si>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</si>
  <si>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</si>
  <si>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</si>
  <si>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</si>
  <si>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</si>
  <si>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</si>
  <si>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</si>
  <si>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</si>
  <si>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</si>
  <si>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</si>
  <si>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</si>
  <si>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</si>
  <si>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</si>
  <si>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</si>
  <si>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</si>
  <si>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</si>
  <si>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</si>
  <si>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</si>
  <si>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</si>
  <si>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</si>
  <si>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</si>
  <si>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</si>
  <si>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</si>
  <si>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</si>
  <si>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</si>
  <si>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</si>
  <si>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</si>
  <si>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</si>
  <si>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</si>
  <si>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</si>
  <si>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</si>
  <si>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</si>
  <si>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</si>
  <si>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</si>
  <si>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</si>
  <si>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</si>
  <si>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</si>
  <si>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</si>
  <si>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</si>
  <si>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</si>
  <si>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</si>
  <si>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</si>
  <si>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</si>
  <si>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</si>
  <si>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</si>
  <si>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</si>
  <si>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</si>
  <si>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</si>
  <si>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</si>
  <si>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</si>
  <si>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</si>
  <si>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</si>
  <si>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</si>
  <si>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</si>
  <si>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</si>
  <si>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</si>
  <si>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</si>
  <si>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</si>
  <si>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</si>
  <si>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</si>
  <si>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</si>
  <si>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</si>
  <si>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</si>
  <si>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</si>
  <si>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</si>
  <si>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</si>
  <si>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</si>
  <si>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</si>
  <si>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</si>
  <si>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</si>
  <si>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</si>
  <si>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</si>
  <si>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</si>
  <si>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</si>
  <si>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</si>
  <si>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</si>
  <si>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</si>
  <si>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Total Projects</t>
  </si>
  <si>
    <t>Percentage Canceled</t>
  </si>
  <si>
    <t>Percentage Successful</t>
  </si>
  <si>
    <t>Percentage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</si>
  <si>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</si>
  <si>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</si>
  <si>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</si>
  <si>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</si>
  <si>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</si>
  <si>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</si>
  <si>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</si>
  <si>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</si>
  <si>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</si>
  <si>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</si>
  <si>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</si>
  <si>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</si>
  <si>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to 50000</t>
  </si>
  <si>
    <t>backers_s</t>
  </si>
  <si>
    <t>backers_f</t>
  </si>
  <si>
    <t>state_f</t>
  </si>
  <si>
    <t>state_s</t>
  </si>
  <si>
    <t>Average of backers_s</t>
  </si>
  <si>
    <t>Min of backers_s2</t>
  </si>
  <si>
    <t>Max of backers_s</t>
  </si>
  <si>
    <t>Varp of backers_s</t>
  </si>
  <si>
    <t>StdDevp of backers_s</t>
  </si>
  <si>
    <t>Count of backers_s</t>
  </si>
  <si>
    <t>Successful</t>
  </si>
  <si>
    <t>Failed</t>
  </si>
  <si>
    <t>Mean Backers</t>
  </si>
  <si>
    <t>Median Backers</t>
  </si>
  <si>
    <t>Min Backers</t>
  </si>
  <si>
    <t>Max Backers</t>
  </si>
  <si>
    <t>Var Backers</t>
  </si>
  <si>
    <t>Std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</si>
</sst>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4" fontId="0" fillId="0" borderId="0" xfId="0" applyNumberFormat="1"/>
    <xf numFmtId="0" fontId="0" fillId="0" borderId="0" xfId="0" applyFont="1"/>
    <xf numFmtId="0" fontId="2" fillId="0" borderId="0" xfId="0" applyFont="1"/>
  </cellXfs>
  <cellStyles count="1">
    <cellStyle name="Normal" xfId="0" builtinId="0"/>
  </cellStyles>
  <dxfs count="1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Chart.xlsx]Sheet4!PivotTable6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B-4530-ACCC-6178A46B8B9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B-4530-ACCC-6178A46B8B9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B-4530-ACCC-6178A46B8B9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6B-4530-ACCC-6178A46B8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52591"/>
        <c:axId val="18010383"/>
      </c:lineChart>
      <c:catAx>
        <c:axId val="18075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0383"/>
        <c:crosses val="autoZero"/>
        <c:auto val="1"/>
        <c:lblAlgn val="ctr"/>
        <c:lblOffset val="100"/>
        <c:noMultiLvlLbl val="0"/>
      </c:catAx>
      <c:valAx>
        <c:axId val="1801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5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vs Success/Failure/Cancelation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Sheet5!$F$2:$F$13</c:f>
              <c:numCache>
                <c:formatCode>General</c:formatCode>
                <c:ptCount val="12"/>
                <c:pt idx="0">
                  <c:v>69.849999999999994</c:v>
                </c:pt>
                <c:pt idx="1">
                  <c:v>65.400000000000006</c:v>
                </c:pt>
                <c:pt idx="2">
                  <c:v>52.77</c:v>
                </c:pt>
                <c:pt idx="3">
                  <c:v>46.54</c:v>
                </c:pt>
                <c:pt idx="4">
                  <c:v>45.85</c:v>
                </c:pt>
                <c:pt idx="5">
                  <c:v>41.61</c:v>
                </c:pt>
                <c:pt idx="6">
                  <c:v>39.86</c:v>
                </c:pt>
                <c:pt idx="7">
                  <c:v>38.1</c:v>
                </c:pt>
                <c:pt idx="8">
                  <c:v>47.27</c:v>
                </c:pt>
                <c:pt idx="9">
                  <c:v>47.73</c:v>
                </c:pt>
                <c:pt idx="10">
                  <c:v>28.57</c:v>
                </c:pt>
                <c:pt idx="11">
                  <c:v>19.149999999999999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D7-41B0-A535-4ACBA84BC7F1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Sheet5!$G$2:$G$13</c:f>
              <c:numCache>
                <c:formatCode>General</c:formatCode>
                <c:ptCount val="12"/>
                <c:pt idx="0">
                  <c:v>24.51</c:v>
                </c:pt>
                <c:pt idx="1">
                  <c:v>29.47</c:v>
                </c:pt>
                <c:pt idx="2">
                  <c:v>39.200000000000003</c:v>
                </c:pt>
                <c:pt idx="3">
                  <c:v>39.89</c:v>
                </c:pt>
                <c:pt idx="4">
                  <c:v>43.9</c:v>
                </c:pt>
                <c:pt idx="5">
                  <c:v>48.32</c:v>
                </c:pt>
                <c:pt idx="6">
                  <c:v>46.38</c:v>
                </c:pt>
                <c:pt idx="7">
                  <c:v>44.05</c:v>
                </c:pt>
                <c:pt idx="8">
                  <c:v>40</c:v>
                </c:pt>
                <c:pt idx="9">
                  <c:v>36.36</c:v>
                </c:pt>
                <c:pt idx="10">
                  <c:v>52.38</c:v>
                </c:pt>
                <c:pt idx="11">
                  <c:v>57.46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D7-41B0-A535-4ACBA84BC7F1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Sheet5!$H$2:$H$13</c:f>
              <c:numCache>
                <c:formatCode>General</c:formatCode>
                <c:ptCount val="12"/>
                <c:pt idx="0">
                  <c:v>3.9</c:v>
                </c:pt>
                <c:pt idx="1">
                  <c:v>4.21</c:v>
                </c:pt>
                <c:pt idx="2">
                  <c:v>7.2</c:v>
                </c:pt>
                <c:pt idx="3">
                  <c:v>11.08</c:v>
                </c:pt>
                <c:pt idx="4">
                  <c:v>8.2899999999999991</c:v>
                </c:pt>
                <c:pt idx="5">
                  <c:v>9.4</c:v>
                </c:pt>
                <c:pt idx="6">
                  <c:v>13.04</c:v>
                </c:pt>
                <c:pt idx="7">
                  <c:v>15.48</c:v>
                </c:pt>
                <c:pt idx="8">
                  <c:v>12.73</c:v>
                </c:pt>
                <c:pt idx="9">
                  <c:v>13.64</c:v>
                </c:pt>
                <c:pt idx="10">
                  <c:v>19.05</c:v>
                </c:pt>
                <c:pt idx="11">
                  <c:v>3.34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D7-41B0-A535-4ACBA84BC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220031"/>
        <c:axId val="2409320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8D7-41B0-A535-4ACBA84BC7F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8D7-41B0-A535-4ACBA84BC7F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8D7-41B0-A535-4ACBA84BC7F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D7-41B0-A535-4ACBA84BC7F1}"/>
                  </c:ext>
                </c:extLst>
              </c15:ser>
            </c15:filteredLineSeries>
          </c:ext>
        </c:extLst>
      </c:lineChart>
      <c:catAx>
        <c:axId val="16722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32079"/>
        <c:crosses val="autoZero"/>
        <c:auto val="1"/>
        <c:lblAlgn val="ctr"/>
        <c:lblOffset val="100"/>
        <c:noMultiLvlLbl val="0"/>
      </c:catAx>
      <c:valAx>
        <c:axId val="24093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2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604837</xdr:colOff>
      <xdr:row>8</xdr:row>
      <xdr:rowOff>42862</xdr:rowOff>
    </xdr:from>
    <xdr:to>
      <xdr:col>14</xdr:col>
      <xdr:colOff>300037</xdr:colOff>
      <xdr:row>22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72E6E-B58D-4A09-8D62-461F264E1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14</xdr:row>
      <xdr:rowOff>128587</xdr:rowOff>
    </xdr:from>
    <xdr:to>
      <xdr:col>5</xdr:col>
      <xdr:colOff>1019175</xdr:colOff>
      <xdr:row>29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E2F94-7084-42BF-B432-B741C67B4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Orgain" refreshedDate="44114.656077430554" createdVersion="6" refreshedVersion="6" minRefreshableVersion="3" recordCount="4114" xr:uid="{8349120A-A409-4FCE-9AE8-B7B8A170883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Orgain" refreshedDate="44114.676424421297" createdVersion="6" refreshedVersion="6" minRefreshableVersion="3" recordCount="4114" xr:uid="{21404CCC-19EC-416A-8FE4-0529A30F080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Orgain" refreshedDate="44117.855328472222" createdVersion="6" refreshedVersion="6" minRefreshableVersion="3" recordCount="2186" xr:uid="{C66DC2D1-09F6-4C7A-A9CC-5A7AD486EC0E}">
  <cacheSource type="worksheet">
    <worksheetSource ref="A1:B1048576" sheet="Sheet6"/>
  </cacheSource>
  <cacheFields count="2">
    <cacheField name="state_s" numFmtId="0">
      <sharedItems containsBlank="1" count="2">
        <s v="successful"/>
        <m/>
      </sharedItems>
    </cacheField>
    <cacheField name="backers_s" numFmtId="0">
      <sharedItems containsString="0" containsBlank="1" containsNumber="1" containsInteger="1" minValue="1" maxValue="26457" count="485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137"/>
        <n v="376"/>
        <n v="202"/>
        <n v="328"/>
        <n v="84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9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67"/>
        <n v="95"/>
        <n v="73"/>
        <n v="271"/>
        <n v="241"/>
        <n v="171"/>
        <n v="208"/>
        <n v="104"/>
        <n v="130"/>
        <n v="30"/>
        <n v="173"/>
        <n v="59"/>
        <n v="2"/>
        <n v="315"/>
        <n v="2174"/>
        <n v="152"/>
        <n v="1021"/>
        <n v="105"/>
        <n v="1107"/>
        <n v="1013"/>
        <n v="274"/>
        <n v="99"/>
        <n v="276"/>
        <n v="153"/>
        <n v="143"/>
        <n v="140"/>
        <n v="265"/>
        <n v="139"/>
        <n v="94"/>
        <n v="110"/>
        <n v="156"/>
        <n v="90"/>
        <n v="54"/>
        <n v="205"/>
        <n v="11"/>
        <n v="154"/>
        <n v="40"/>
        <n v="190"/>
        <n v="127"/>
        <n v="177"/>
        <n v="115"/>
        <n v="499"/>
        <n v="76"/>
        <n v="478"/>
        <n v="1071"/>
        <n v="122"/>
        <n v="255"/>
        <n v="141"/>
        <n v="166"/>
        <n v="211"/>
        <n v="375"/>
        <n v="123"/>
        <n v="85"/>
        <n v="273"/>
        <n v="714"/>
        <n v="170"/>
        <n v="512"/>
        <n v="103"/>
        <n v="6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172"/>
        <n v="227"/>
        <n v="121"/>
        <n v="264"/>
        <n v="5"/>
        <n v="144"/>
        <n v="92"/>
        <n v="147"/>
        <n v="406"/>
        <n v="151"/>
        <n v="148"/>
        <n v="93"/>
        <n v="112"/>
        <n v="240"/>
        <n v="234"/>
        <n v="2602"/>
        <n v="248"/>
        <n v="600"/>
        <n v="293"/>
        <n v="321"/>
        <n v="343"/>
        <n v="336"/>
        <n v="441"/>
        <n v="916"/>
        <n v="369"/>
        <n v="20242"/>
        <n v="635"/>
        <n v="885"/>
        <n v="329"/>
        <n v="269"/>
        <n v="345"/>
        <n v="405"/>
        <n v="335"/>
        <n v="215"/>
        <n v="116"/>
        <n v="615"/>
        <n v="452"/>
        <n v="280"/>
        <n v="160"/>
        <n v="874"/>
        <n v="294"/>
        <n v="740"/>
        <n v="455"/>
        <n v="224"/>
        <n v="4"/>
        <n v="136"/>
        <n v="157"/>
        <n v="107"/>
        <n v="181"/>
        <n v="125"/>
        <n v="102"/>
        <n v="3"/>
        <n v="226"/>
        <n v="209"/>
        <n v="246"/>
        <n v="114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72"/>
        <n v="859"/>
        <n v="356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296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311"/>
        <n v="124"/>
        <n v="282"/>
        <n v="259"/>
        <n v="132"/>
        <n v="185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456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Orgain" refreshedDate="44117.855779513891" createdVersion="6" refreshedVersion="6" minRefreshableVersion="3" recordCount="2186" xr:uid="{0BBCB3CE-F531-46EA-8E1D-BEF2B174DE79}">
  <cacheSource type="worksheet">
    <worksheetSource ref="D1:E1048576" sheet="Sheet6"/>
  </cacheSource>
  <cacheFields count="2">
    <cacheField name="state_f" numFmtId="0">
      <sharedItems containsBlank="1" count="2">
        <s v="failed"/>
        <m/>
      </sharedItems>
    </cacheField>
    <cacheField name="backers_f" numFmtId="0">
      <sharedItems containsString="0" containsBlank="1" containsNumber="1" containsInteger="1" minValue="0" maxValue="12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4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999999999999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9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6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00000000000006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4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30000000000003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"/>
    <n v="44.67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5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"/>
    <n v="74.58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2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3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2"/>
    <n v="15.04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2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19999999999997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2"/>
    <n v="22.33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3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499999999999998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8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3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5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6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10"/>
  </r>
  <r>
    <x v="0"/>
    <x v="3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10"/>
  </r>
  <r>
    <x v="0"/>
    <x v="39"/>
  </r>
  <r>
    <x v="0"/>
    <x v="40"/>
  </r>
  <r>
    <x v="0"/>
    <x v="41"/>
  </r>
  <r>
    <x v="0"/>
    <x v="42"/>
  </r>
  <r>
    <x v="0"/>
    <x v="43"/>
  </r>
  <r>
    <x v="0"/>
    <x v="16"/>
  </r>
  <r>
    <x v="0"/>
    <x v="44"/>
  </r>
  <r>
    <x v="0"/>
    <x v="45"/>
  </r>
  <r>
    <x v="0"/>
    <x v="19"/>
  </r>
  <r>
    <x v="0"/>
    <x v="46"/>
  </r>
  <r>
    <x v="0"/>
    <x v="47"/>
  </r>
  <r>
    <x v="0"/>
    <x v="27"/>
  </r>
  <r>
    <x v="0"/>
    <x v="47"/>
  </r>
  <r>
    <x v="0"/>
    <x v="48"/>
  </r>
  <r>
    <x v="0"/>
    <x v="49"/>
  </r>
  <r>
    <x v="0"/>
    <x v="50"/>
  </r>
  <r>
    <x v="0"/>
    <x v="11"/>
  </r>
  <r>
    <x v="0"/>
    <x v="51"/>
  </r>
  <r>
    <x v="0"/>
    <x v="52"/>
  </r>
  <r>
    <x v="0"/>
    <x v="23"/>
  </r>
  <r>
    <x v="0"/>
    <x v="53"/>
  </r>
  <r>
    <x v="0"/>
    <x v="31"/>
  </r>
  <r>
    <x v="0"/>
    <x v="54"/>
  </r>
  <r>
    <x v="0"/>
    <x v="7"/>
  </r>
  <r>
    <x v="0"/>
    <x v="55"/>
  </r>
  <r>
    <x v="0"/>
    <x v="9"/>
  </r>
  <r>
    <x v="0"/>
    <x v="17"/>
  </r>
  <r>
    <x v="0"/>
    <x v="56"/>
  </r>
  <r>
    <x v="0"/>
    <x v="57"/>
  </r>
  <r>
    <x v="0"/>
    <x v="58"/>
  </r>
  <r>
    <x v="0"/>
    <x v="14"/>
  </r>
  <r>
    <x v="0"/>
    <x v="59"/>
  </r>
  <r>
    <x v="0"/>
    <x v="60"/>
  </r>
  <r>
    <x v="0"/>
    <x v="5"/>
  </r>
  <r>
    <x v="0"/>
    <x v="41"/>
  </r>
  <r>
    <x v="0"/>
    <x v="55"/>
  </r>
  <r>
    <x v="0"/>
    <x v="2"/>
  </r>
  <r>
    <x v="0"/>
    <x v="14"/>
  </r>
  <r>
    <x v="0"/>
    <x v="5"/>
  </r>
  <r>
    <x v="0"/>
    <x v="33"/>
  </r>
  <r>
    <x v="0"/>
    <x v="61"/>
  </r>
  <r>
    <x v="0"/>
    <x v="62"/>
  </r>
  <r>
    <x v="0"/>
    <x v="63"/>
  </r>
  <r>
    <x v="0"/>
    <x v="64"/>
  </r>
  <r>
    <x v="0"/>
    <x v="57"/>
  </r>
  <r>
    <x v="0"/>
    <x v="20"/>
  </r>
  <r>
    <x v="0"/>
    <x v="65"/>
  </r>
  <r>
    <x v="0"/>
    <x v="66"/>
  </r>
  <r>
    <x v="0"/>
    <x v="38"/>
  </r>
  <r>
    <x v="0"/>
    <x v="67"/>
  </r>
  <r>
    <x v="0"/>
    <x v="68"/>
  </r>
  <r>
    <x v="0"/>
    <x v="41"/>
  </r>
  <r>
    <x v="0"/>
    <x v="8"/>
  </r>
  <r>
    <x v="0"/>
    <x v="64"/>
  </r>
  <r>
    <x v="0"/>
    <x v="69"/>
  </r>
  <r>
    <x v="0"/>
    <x v="22"/>
  </r>
  <r>
    <x v="0"/>
    <x v="65"/>
  </r>
  <r>
    <x v="0"/>
    <x v="70"/>
  </r>
  <r>
    <x v="0"/>
    <x v="55"/>
  </r>
  <r>
    <x v="0"/>
    <x v="2"/>
  </r>
  <r>
    <x v="0"/>
    <x v="71"/>
  </r>
  <r>
    <x v="0"/>
    <x v="72"/>
  </r>
  <r>
    <x v="0"/>
    <x v="73"/>
  </r>
  <r>
    <x v="0"/>
    <x v="65"/>
  </r>
  <r>
    <x v="0"/>
    <x v="74"/>
  </r>
  <r>
    <x v="0"/>
    <x v="50"/>
  </r>
  <r>
    <x v="0"/>
    <x v="5"/>
  </r>
  <r>
    <x v="0"/>
    <x v="5"/>
  </r>
  <r>
    <x v="0"/>
    <x v="55"/>
  </r>
  <r>
    <x v="0"/>
    <x v="28"/>
  </r>
  <r>
    <x v="0"/>
    <x v="75"/>
  </r>
  <r>
    <x v="0"/>
    <x v="76"/>
  </r>
  <r>
    <x v="0"/>
    <x v="2"/>
  </r>
  <r>
    <x v="0"/>
    <x v="19"/>
  </r>
  <r>
    <x v="0"/>
    <x v="7"/>
  </r>
  <r>
    <x v="0"/>
    <x v="74"/>
  </r>
  <r>
    <x v="0"/>
    <x v="70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52"/>
  </r>
  <r>
    <x v="0"/>
    <x v="63"/>
  </r>
  <r>
    <x v="0"/>
    <x v="90"/>
  </r>
  <r>
    <x v="0"/>
    <x v="91"/>
  </r>
  <r>
    <x v="0"/>
    <x v="92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100"/>
  </r>
  <r>
    <x v="0"/>
    <x v="6"/>
  </r>
  <r>
    <x v="0"/>
    <x v="17"/>
  </r>
  <r>
    <x v="0"/>
    <x v="101"/>
  </r>
  <r>
    <x v="0"/>
    <x v="102"/>
  </r>
  <r>
    <x v="0"/>
    <x v="103"/>
  </r>
  <r>
    <x v="0"/>
    <x v="42"/>
  </r>
  <r>
    <x v="0"/>
    <x v="104"/>
  </r>
  <r>
    <x v="0"/>
    <x v="71"/>
  </r>
  <r>
    <x v="0"/>
    <x v="105"/>
  </r>
  <r>
    <x v="0"/>
    <x v="106"/>
  </r>
  <r>
    <x v="0"/>
    <x v="107"/>
  </r>
  <r>
    <x v="0"/>
    <x v="85"/>
  </r>
  <r>
    <x v="0"/>
    <x v="108"/>
  </r>
  <r>
    <x v="0"/>
    <x v="109"/>
  </r>
  <r>
    <x v="0"/>
    <x v="110"/>
  </r>
  <r>
    <x v="0"/>
    <x v="111"/>
  </r>
  <r>
    <x v="0"/>
    <x v="1"/>
  </r>
  <r>
    <x v="0"/>
    <x v="112"/>
  </r>
  <r>
    <x v="0"/>
    <x v="80"/>
  </r>
  <r>
    <x v="0"/>
    <x v="113"/>
  </r>
  <r>
    <x v="0"/>
    <x v="114"/>
  </r>
  <r>
    <x v="0"/>
    <x v="115"/>
  </r>
  <r>
    <x v="0"/>
    <x v="116"/>
  </r>
  <r>
    <x v="0"/>
    <x v="117"/>
  </r>
  <r>
    <x v="0"/>
    <x v="118"/>
  </r>
  <r>
    <x v="0"/>
    <x v="119"/>
  </r>
  <r>
    <x v="0"/>
    <x v="120"/>
  </r>
  <r>
    <x v="0"/>
    <x v="121"/>
  </r>
  <r>
    <x v="0"/>
    <x v="122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52"/>
  </r>
  <r>
    <x v="0"/>
    <x v="131"/>
  </r>
  <r>
    <x v="0"/>
    <x v="132"/>
  </r>
  <r>
    <x v="0"/>
    <x v="133"/>
  </r>
  <r>
    <x v="0"/>
    <x v="134"/>
  </r>
  <r>
    <x v="0"/>
    <x v="135"/>
  </r>
  <r>
    <x v="0"/>
    <x v="80"/>
  </r>
  <r>
    <x v="0"/>
    <x v="136"/>
  </r>
  <r>
    <x v="0"/>
    <x v="17"/>
  </r>
  <r>
    <x v="0"/>
    <x v="3"/>
  </r>
  <r>
    <x v="0"/>
    <x v="86"/>
  </r>
  <r>
    <x v="0"/>
    <x v="137"/>
  </r>
  <r>
    <x v="0"/>
    <x v="138"/>
  </r>
  <r>
    <x v="0"/>
    <x v="139"/>
  </r>
  <r>
    <x v="0"/>
    <x v="140"/>
  </r>
  <r>
    <x v="0"/>
    <x v="141"/>
  </r>
  <r>
    <x v="0"/>
    <x v="4"/>
  </r>
  <r>
    <x v="0"/>
    <x v="13"/>
  </r>
  <r>
    <x v="0"/>
    <x v="140"/>
  </r>
  <r>
    <x v="0"/>
    <x v="142"/>
  </r>
  <r>
    <x v="0"/>
    <x v="143"/>
  </r>
  <r>
    <x v="0"/>
    <x v="6"/>
  </r>
  <r>
    <x v="0"/>
    <x v="131"/>
  </r>
  <r>
    <x v="0"/>
    <x v="144"/>
  </r>
  <r>
    <x v="0"/>
    <x v="145"/>
  </r>
  <r>
    <x v="0"/>
    <x v="69"/>
  </r>
  <r>
    <x v="0"/>
    <x v="146"/>
  </r>
  <r>
    <x v="0"/>
    <x v="147"/>
  </r>
  <r>
    <x v="0"/>
    <x v="148"/>
  </r>
  <r>
    <x v="0"/>
    <x v="149"/>
  </r>
  <r>
    <x v="0"/>
    <x v="150"/>
  </r>
  <r>
    <x v="0"/>
    <x v="151"/>
  </r>
  <r>
    <x v="0"/>
    <x v="50"/>
  </r>
  <r>
    <x v="0"/>
    <x v="134"/>
  </r>
  <r>
    <x v="0"/>
    <x v="121"/>
  </r>
  <r>
    <x v="0"/>
    <x v="152"/>
  </r>
  <r>
    <x v="0"/>
    <x v="153"/>
  </r>
  <r>
    <x v="0"/>
    <x v="30"/>
  </r>
  <r>
    <x v="0"/>
    <x v="154"/>
  </r>
  <r>
    <x v="0"/>
    <x v="155"/>
  </r>
  <r>
    <x v="0"/>
    <x v="156"/>
  </r>
  <r>
    <x v="0"/>
    <x v="157"/>
  </r>
  <r>
    <x v="0"/>
    <x v="158"/>
  </r>
  <r>
    <x v="0"/>
    <x v="112"/>
  </r>
  <r>
    <x v="0"/>
    <x v="91"/>
  </r>
  <r>
    <x v="0"/>
    <x v="159"/>
  </r>
  <r>
    <x v="0"/>
    <x v="46"/>
  </r>
  <r>
    <x v="0"/>
    <x v="147"/>
  </r>
  <r>
    <x v="0"/>
    <x v="160"/>
  </r>
  <r>
    <x v="0"/>
    <x v="161"/>
  </r>
  <r>
    <x v="0"/>
    <x v="162"/>
  </r>
  <r>
    <x v="0"/>
    <x v="163"/>
  </r>
  <r>
    <x v="0"/>
    <x v="60"/>
  </r>
  <r>
    <x v="0"/>
    <x v="101"/>
  </r>
  <r>
    <x v="0"/>
    <x v="164"/>
  </r>
  <r>
    <x v="0"/>
    <x v="165"/>
  </r>
  <r>
    <x v="0"/>
    <x v="166"/>
  </r>
  <r>
    <x v="0"/>
    <x v="167"/>
  </r>
  <r>
    <x v="0"/>
    <x v="45"/>
  </r>
  <r>
    <x v="0"/>
    <x v="168"/>
  </r>
  <r>
    <x v="0"/>
    <x v="48"/>
  </r>
  <r>
    <x v="0"/>
    <x v="55"/>
  </r>
  <r>
    <x v="0"/>
    <x v="106"/>
  </r>
  <r>
    <x v="0"/>
    <x v="71"/>
  </r>
  <r>
    <x v="0"/>
    <x v="169"/>
  </r>
  <r>
    <x v="0"/>
    <x v="46"/>
  </r>
  <r>
    <x v="0"/>
    <x v="170"/>
  </r>
  <r>
    <x v="0"/>
    <x v="147"/>
  </r>
  <r>
    <x v="0"/>
    <x v="68"/>
  </r>
  <r>
    <x v="0"/>
    <x v="171"/>
  </r>
  <r>
    <x v="0"/>
    <x v="172"/>
  </r>
  <r>
    <x v="0"/>
    <x v="30"/>
  </r>
  <r>
    <x v="0"/>
    <x v="49"/>
  </r>
  <r>
    <x v="0"/>
    <x v="25"/>
  </r>
  <r>
    <x v="0"/>
    <x v="53"/>
  </r>
  <r>
    <x v="0"/>
    <x v="173"/>
  </r>
  <r>
    <x v="0"/>
    <x v="174"/>
  </r>
  <r>
    <x v="0"/>
    <x v="175"/>
  </r>
  <r>
    <x v="0"/>
    <x v="72"/>
  </r>
  <r>
    <x v="0"/>
    <x v="130"/>
  </r>
  <r>
    <x v="0"/>
    <x v="19"/>
  </r>
  <r>
    <x v="0"/>
    <x v="53"/>
  </r>
  <r>
    <x v="0"/>
    <x v="176"/>
  </r>
  <r>
    <x v="0"/>
    <x v="177"/>
  </r>
  <r>
    <x v="0"/>
    <x v="62"/>
  </r>
  <r>
    <x v="0"/>
    <x v="178"/>
  </r>
  <r>
    <x v="0"/>
    <x v="26"/>
  </r>
  <r>
    <x v="0"/>
    <x v="179"/>
  </r>
  <r>
    <x v="0"/>
    <x v="25"/>
  </r>
  <r>
    <x v="0"/>
    <x v="180"/>
  </r>
  <r>
    <x v="0"/>
    <x v="181"/>
  </r>
  <r>
    <x v="0"/>
    <x v="182"/>
  </r>
  <r>
    <x v="0"/>
    <x v="123"/>
  </r>
  <r>
    <x v="0"/>
    <x v="183"/>
  </r>
  <r>
    <x v="0"/>
    <x v="184"/>
  </r>
  <r>
    <x v="0"/>
    <x v="185"/>
  </r>
  <r>
    <x v="0"/>
    <x v="186"/>
  </r>
  <r>
    <x v="0"/>
    <x v="187"/>
  </r>
  <r>
    <x v="0"/>
    <x v="85"/>
  </r>
  <r>
    <x v="0"/>
    <x v="188"/>
  </r>
  <r>
    <x v="0"/>
    <x v="68"/>
  </r>
  <r>
    <x v="0"/>
    <x v="16"/>
  </r>
  <r>
    <x v="0"/>
    <x v="189"/>
  </r>
  <r>
    <x v="0"/>
    <x v="155"/>
  </r>
  <r>
    <x v="0"/>
    <x v="2"/>
  </r>
  <r>
    <x v="0"/>
    <x v="19"/>
  </r>
  <r>
    <x v="0"/>
    <x v="44"/>
  </r>
  <r>
    <x v="0"/>
    <x v="41"/>
  </r>
  <r>
    <x v="0"/>
    <x v="63"/>
  </r>
  <r>
    <x v="0"/>
    <x v="190"/>
  </r>
  <r>
    <x v="0"/>
    <x v="155"/>
  </r>
  <r>
    <x v="0"/>
    <x v="191"/>
  </r>
  <r>
    <x v="0"/>
    <x v="192"/>
  </r>
  <r>
    <x v="0"/>
    <x v="64"/>
  </r>
  <r>
    <x v="0"/>
    <x v="20"/>
  </r>
  <r>
    <x v="0"/>
    <x v="47"/>
  </r>
  <r>
    <x v="0"/>
    <x v="193"/>
  </r>
  <r>
    <x v="0"/>
    <x v="188"/>
  </r>
  <r>
    <x v="0"/>
    <x v="69"/>
  </r>
  <r>
    <x v="0"/>
    <x v="66"/>
  </r>
  <r>
    <x v="0"/>
    <x v="152"/>
  </r>
  <r>
    <x v="0"/>
    <x v="82"/>
  </r>
  <r>
    <x v="0"/>
    <x v="194"/>
  </r>
  <r>
    <x v="0"/>
    <x v="8"/>
  </r>
  <r>
    <x v="0"/>
    <x v="23"/>
  </r>
  <r>
    <x v="0"/>
    <x v="140"/>
  </r>
  <r>
    <x v="0"/>
    <x v="195"/>
  </r>
  <r>
    <x v="0"/>
    <x v="59"/>
  </r>
  <r>
    <x v="0"/>
    <x v="60"/>
  </r>
  <r>
    <x v="0"/>
    <x v="152"/>
  </r>
  <r>
    <x v="0"/>
    <x v="196"/>
  </r>
  <r>
    <x v="0"/>
    <x v="57"/>
  </r>
  <r>
    <x v="0"/>
    <x v="53"/>
  </r>
  <r>
    <x v="0"/>
    <x v="197"/>
  </r>
  <r>
    <x v="0"/>
    <x v="70"/>
  </r>
  <r>
    <x v="0"/>
    <x v="197"/>
  </r>
  <r>
    <x v="0"/>
    <x v="65"/>
  </r>
  <r>
    <x v="0"/>
    <x v="9"/>
  </r>
  <r>
    <x v="0"/>
    <x v="198"/>
  </r>
  <r>
    <x v="0"/>
    <x v="199"/>
  </r>
  <r>
    <x v="0"/>
    <x v="200"/>
  </r>
  <r>
    <x v="0"/>
    <x v="201"/>
  </r>
  <r>
    <x v="0"/>
    <x v="202"/>
  </r>
  <r>
    <x v="0"/>
    <x v="177"/>
  </r>
  <r>
    <x v="0"/>
    <x v="74"/>
  </r>
  <r>
    <x v="0"/>
    <x v="57"/>
  </r>
  <r>
    <x v="0"/>
    <x v="74"/>
  </r>
  <r>
    <x v="0"/>
    <x v="131"/>
  </r>
  <r>
    <x v="0"/>
    <x v="53"/>
  </r>
  <r>
    <x v="0"/>
    <x v="203"/>
  </r>
  <r>
    <x v="0"/>
    <x v="33"/>
  </r>
  <r>
    <x v="0"/>
    <x v="204"/>
  </r>
  <r>
    <x v="0"/>
    <x v="205"/>
  </r>
  <r>
    <x v="0"/>
    <x v="206"/>
  </r>
  <r>
    <x v="0"/>
    <x v="45"/>
  </r>
  <r>
    <x v="0"/>
    <x v="207"/>
  </r>
  <r>
    <x v="0"/>
    <x v="208"/>
  </r>
  <r>
    <x v="0"/>
    <x v="64"/>
  </r>
  <r>
    <x v="0"/>
    <x v="14"/>
  </r>
  <r>
    <x v="0"/>
    <x v="46"/>
  </r>
  <r>
    <x v="0"/>
    <x v="209"/>
  </r>
  <r>
    <x v="0"/>
    <x v="61"/>
  </r>
  <r>
    <x v="0"/>
    <x v="210"/>
  </r>
  <r>
    <x v="0"/>
    <x v="211"/>
  </r>
  <r>
    <x v="0"/>
    <x v="2"/>
  </r>
  <r>
    <x v="0"/>
    <x v="175"/>
  </r>
  <r>
    <x v="0"/>
    <x v="194"/>
  </r>
  <r>
    <x v="0"/>
    <x v="138"/>
  </r>
  <r>
    <x v="0"/>
    <x v="212"/>
  </r>
  <r>
    <x v="0"/>
    <x v="26"/>
  </r>
  <r>
    <x v="0"/>
    <x v="62"/>
  </r>
  <r>
    <x v="0"/>
    <x v="39"/>
  </r>
  <r>
    <x v="0"/>
    <x v="7"/>
  </r>
  <r>
    <x v="0"/>
    <x v="185"/>
  </r>
  <r>
    <x v="0"/>
    <x v="52"/>
  </r>
  <r>
    <x v="0"/>
    <x v="52"/>
  </r>
  <r>
    <x v="0"/>
    <x v="14"/>
  </r>
  <r>
    <x v="0"/>
    <x v="213"/>
  </r>
  <r>
    <x v="0"/>
    <x v="10"/>
  </r>
  <r>
    <x v="0"/>
    <x v="214"/>
  </r>
  <r>
    <x v="0"/>
    <x v="23"/>
  </r>
  <r>
    <x v="0"/>
    <x v="41"/>
  </r>
  <r>
    <x v="0"/>
    <x v="85"/>
  </r>
  <r>
    <x v="0"/>
    <x v="132"/>
  </r>
  <r>
    <x v="0"/>
    <x v="164"/>
  </r>
  <r>
    <x v="0"/>
    <x v="155"/>
  </r>
  <r>
    <x v="0"/>
    <x v="34"/>
  </r>
  <r>
    <x v="0"/>
    <x v="215"/>
  </r>
  <r>
    <x v="0"/>
    <x v="197"/>
  </r>
  <r>
    <x v="0"/>
    <x v="85"/>
  </r>
  <r>
    <x v="0"/>
    <x v="203"/>
  </r>
  <r>
    <x v="0"/>
    <x v="55"/>
  </r>
  <r>
    <x v="0"/>
    <x v="72"/>
  </r>
  <r>
    <x v="0"/>
    <x v="32"/>
  </r>
  <r>
    <x v="0"/>
    <x v="19"/>
  </r>
  <r>
    <x v="0"/>
    <x v="59"/>
  </r>
  <r>
    <x v="0"/>
    <x v="10"/>
  </r>
  <r>
    <x v="0"/>
    <x v="207"/>
  </r>
  <r>
    <x v="0"/>
    <x v="74"/>
  </r>
  <r>
    <x v="0"/>
    <x v="20"/>
  </r>
  <r>
    <x v="0"/>
    <x v="25"/>
  </r>
  <r>
    <x v="0"/>
    <x v="2"/>
  </r>
  <r>
    <x v="0"/>
    <x v="73"/>
  </r>
  <r>
    <x v="0"/>
    <x v="60"/>
  </r>
  <r>
    <x v="0"/>
    <x v="34"/>
  </r>
  <r>
    <x v="0"/>
    <x v="57"/>
  </r>
  <r>
    <x v="0"/>
    <x v="69"/>
  </r>
  <r>
    <x v="0"/>
    <x v="25"/>
  </r>
  <r>
    <x v="0"/>
    <x v="216"/>
  </r>
  <r>
    <x v="0"/>
    <x v="120"/>
  </r>
  <r>
    <x v="0"/>
    <x v="65"/>
  </r>
  <r>
    <x v="0"/>
    <x v="58"/>
  </r>
  <r>
    <x v="0"/>
    <x v="28"/>
  </r>
  <r>
    <x v="0"/>
    <x v="183"/>
  </r>
  <r>
    <x v="0"/>
    <x v="217"/>
  </r>
  <r>
    <x v="0"/>
    <x v="26"/>
  </r>
  <r>
    <x v="0"/>
    <x v="45"/>
  </r>
  <r>
    <x v="0"/>
    <x v="33"/>
  </r>
  <r>
    <x v="0"/>
    <x v="66"/>
  </r>
  <r>
    <x v="0"/>
    <x v="13"/>
  </r>
  <r>
    <x v="0"/>
    <x v="11"/>
  </r>
  <r>
    <x v="0"/>
    <x v="44"/>
  </r>
  <r>
    <x v="0"/>
    <x v="59"/>
  </r>
  <r>
    <x v="0"/>
    <x v="218"/>
  </r>
  <r>
    <x v="0"/>
    <x v="26"/>
  </r>
  <r>
    <x v="0"/>
    <x v="7"/>
  </r>
  <r>
    <x v="0"/>
    <x v="68"/>
  </r>
  <r>
    <x v="0"/>
    <x v="47"/>
  </r>
  <r>
    <x v="0"/>
    <x v="74"/>
  </r>
  <r>
    <x v="0"/>
    <x v="8"/>
  </r>
  <r>
    <x v="0"/>
    <x v="51"/>
  </r>
  <r>
    <x v="0"/>
    <x v="83"/>
  </r>
  <r>
    <x v="0"/>
    <x v="33"/>
  </r>
  <r>
    <x v="0"/>
    <x v="68"/>
  </r>
  <r>
    <x v="0"/>
    <x v="219"/>
  </r>
  <r>
    <x v="0"/>
    <x v="23"/>
  </r>
  <r>
    <x v="0"/>
    <x v="10"/>
  </r>
  <r>
    <x v="0"/>
    <x v="25"/>
  </r>
  <r>
    <x v="0"/>
    <x v="44"/>
  </r>
  <r>
    <x v="0"/>
    <x v="76"/>
  </r>
  <r>
    <x v="0"/>
    <x v="50"/>
  </r>
  <r>
    <x v="0"/>
    <x v="51"/>
  </r>
  <r>
    <x v="0"/>
    <x v="218"/>
  </r>
  <r>
    <x v="0"/>
    <x v="207"/>
  </r>
  <r>
    <x v="0"/>
    <x v="72"/>
  </r>
  <r>
    <x v="0"/>
    <x v="220"/>
  </r>
  <r>
    <x v="0"/>
    <x v="44"/>
  </r>
  <r>
    <x v="0"/>
    <x v="38"/>
  </r>
  <r>
    <x v="0"/>
    <x v="58"/>
  </r>
  <r>
    <x v="0"/>
    <x v="9"/>
  </r>
  <r>
    <x v="0"/>
    <x v="221"/>
  </r>
  <r>
    <x v="0"/>
    <x v="14"/>
  </r>
  <r>
    <x v="0"/>
    <x v="11"/>
  </r>
  <r>
    <x v="0"/>
    <x v="222"/>
  </r>
  <r>
    <x v="0"/>
    <x v="67"/>
  </r>
  <r>
    <x v="0"/>
    <x v="85"/>
  </r>
  <r>
    <x v="0"/>
    <x v="42"/>
  </r>
  <r>
    <x v="0"/>
    <x v="83"/>
  </r>
  <r>
    <x v="0"/>
    <x v="223"/>
  </r>
  <r>
    <x v="0"/>
    <x v="214"/>
  </r>
  <r>
    <x v="0"/>
    <x v="70"/>
  </r>
  <r>
    <x v="0"/>
    <x v="224"/>
  </r>
  <r>
    <x v="0"/>
    <x v="170"/>
  </r>
  <r>
    <x v="0"/>
    <x v="225"/>
  </r>
  <r>
    <x v="0"/>
    <x v="5"/>
  </r>
  <r>
    <x v="0"/>
    <x v="29"/>
  </r>
  <r>
    <x v="0"/>
    <x v="38"/>
  </r>
  <r>
    <x v="0"/>
    <x v="226"/>
  </r>
  <r>
    <x v="0"/>
    <x v="173"/>
  </r>
  <r>
    <x v="0"/>
    <x v="16"/>
  </r>
  <r>
    <x v="0"/>
    <x v="85"/>
  </r>
  <r>
    <x v="0"/>
    <x v="73"/>
  </r>
  <r>
    <x v="0"/>
    <x v="227"/>
  </r>
  <r>
    <x v="0"/>
    <x v="5"/>
  </r>
  <r>
    <x v="0"/>
    <x v="33"/>
  </r>
  <r>
    <x v="0"/>
    <x v="54"/>
  </r>
  <r>
    <x v="0"/>
    <x v="228"/>
  </r>
  <r>
    <x v="0"/>
    <x v="15"/>
  </r>
  <r>
    <x v="0"/>
    <x v="195"/>
  </r>
  <r>
    <x v="0"/>
    <x v="229"/>
  </r>
  <r>
    <x v="0"/>
    <x v="132"/>
  </r>
  <r>
    <x v="0"/>
    <x v="122"/>
  </r>
  <r>
    <x v="0"/>
    <x v="42"/>
  </r>
  <r>
    <x v="0"/>
    <x v="230"/>
  </r>
  <r>
    <x v="0"/>
    <x v="231"/>
  </r>
  <r>
    <x v="0"/>
    <x v="102"/>
  </r>
  <r>
    <x v="0"/>
    <x v="232"/>
  </r>
  <r>
    <x v="0"/>
    <x v="233"/>
  </r>
  <r>
    <x v="0"/>
    <x v="170"/>
  </r>
  <r>
    <x v="0"/>
    <x v="207"/>
  </r>
  <r>
    <x v="0"/>
    <x v="83"/>
  </r>
  <r>
    <x v="0"/>
    <x v="74"/>
  </r>
  <r>
    <x v="0"/>
    <x v="234"/>
  </r>
  <r>
    <x v="0"/>
    <x v="228"/>
  </r>
  <r>
    <x v="0"/>
    <x v="235"/>
  </r>
  <r>
    <x v="0"/>
    <x v="64"/>
  </r>
  <r>
    <x v="0"/>
    <x v="42"/>
  </r>
  <r>
    <x v="0"/>
    <x v="195"/>
  </r>
  <r>
    <x v="0"/>
    <x v="236"/>
  </r>
  <r>
    <x v="0"/>
    <x v="102"/>
  </r>
  <r>
    <x v="0"/>
    <x v="237"/>
  </r>
  <r>
    <x v="0"/>
    <x v="16"/>
  </r>
  <r>
    <x v="0"/>
    <x v="238"/>
  </r>
  <r>
    <x v="0"/>
    <x v="48"/>
  </r>
  <r>
    <x v="0"/>
    <x v="62"/>
  </r>
  <r>
    <x v="0"/>
    <x v="51"/>
  </r>
  <r>
    <x v="0"/>
    <x v="41"/>
  </r>
  <r>
    <x v="0"/>
    <x v="239"/>
  </r>
  <r>
    <x v="0"/>
    <x v="240"/>
  </r>
  <r>
    <x v="0"/>
    <x v="241"/>
  </r>
  <r>
    <x v="0"/>
    <x v="242"/>
  </r>
  <r>
    <x v="0"/>
    <x v="90"/>
  </r>
  <r>
    <x v="0"/>
    <x v="147"/>
  </r>
  <r>
    <x v="0"/>
    <x v="172"/>
  </r>
  <r>
    <x v="0"/>
    <x v="243"/>
  </r>
  <r>
    <x v="0"/>
    <x v="102"/>
  </r>
  <r>
    <x v="0"/>
    <x v="189"/>
  </r>
  <r>
    <x v="0"/>
    <x v="21"/>
  </r>
  <r>
    <x v="0"/>
    <x v="7"/>
  </r>
  <r>
    <x v="0"/>
    <x v="85"/>
  </r>
  <r>
    <x v="0"/>
    <x v="58"/>
  </r>
  <r>
    <x v="0"/>
    <x v="233"/>
  </r>
  <r>
    <x v="0"/>
    <x v="11"/>
  </r>
  <r>
    <x v="0"/>
    <x v="67"/>
  </r>
  <r>
    <x v="0"/>
    <x v="243"/>
  </r>
  <r>
    <x v="0"/>
    <x v="244"/>
  </r>
  <r>
    <x v="0"/>
    <x v="174"/>
  </r>
  <r>
    <x v="0"/>
    <x v="52"/>
  </r>
  <r>
    <x v="0"/>
    <x v="20"/>
  </r>
  <r>
    <x v="0"/>
    <x v="245"/>
  </r>
  <r>
    <x v="0"/>
    <x v="137"/>
  </r>
  <r>
    <x v="0"/>
    <x v="246"/>
  </r>
  <r>
    <x v="0"/>
    <x v="30"/>
  </r>
  <r>
    <x v="0"/>
    <x v="35"/>
  </r>
  <r>
    <x v="0"/>
    <x v="211"/>
  </r>
  <r>
    <x v="0"/>
    <x v="243"/>
  </r>
  <r>
    <x v="0"/>
    <x v="247"/>
  </r>
  <r>
    <x v="0"/>
    <x v="248"/>
  </r>
  <r>
    <x v="0"/>
    <x v="43"/>
  </r>
  <r>
    <x v="0"/>
    <x v="57"/>
  </r>
  <r>
    <x v="0"/>
    <x v="152"/>
  </r>
  <r>
    <x v="0"/>
    <x v="123"/>
  </r>
  <r>
    <x v="0"/>
    <x v="197"/>
  </r>
  <r>
    <x v="0"/>
    <x v="75"/>
  </r>
  <r>
    <x v="0"/>
    <x v="249"/>
  </r>
  <r>
    <x v="0"/>
    <x v="132"/>
  </r>
  <r>
    <x v="0"/>
    <x v="233"/>
  </r>
  <r>
    <x v="0"/>
    <x v="250"/>
  </r>
  <r>
    <x v="0"/>
    <x v="233"/>
  </r>
  <r>
    <x v="0"/>
    <x v="251"/>
  </r>
  <r>
    <x v="0"/>
    <x v="252"/>
  </r>
  <r>
    <x v="0"/>
    <x v="253"/>
  </r>
  <r>
    <x v="0"/>
    <x v="254"/>
  </r>
  <r>
    <x v="0"/>
    <x v="83"/>
  </r>
  <r>
    <x v="0"/>
    <x v="132"/>
  </r>
  <r>
    <x v="0"/>
    <x v="47"/>
  </r>
  <r>
    <x v="0"/>
    <x v="203"/>
  </r>
  <r>
    <x v="0"/>
    <x v="14"/>
  </r>
  <r>
    <x v="0"/>
    <x v="69"/>
  </r>
  <r>
    <x v="0"/>
    <x v="36"/>
  </r>
  <r>
    <x v="0"/>
    <x v="123"/>
  </r>
  <r>
    <x v="0"/>
    <x v="170"/>
  </r>
  <r>
    <x v="0"/>
    <x v="0"/>
  </r>
  <r>
    <x v="0"/>
    <x v="181"/>
  </r>
  <r>
    <x v="0"/>
    <x v="39"/>
  </r>
  <r>
    <x v="0"/>
    <x v="152"/>
  </r>
  <r>
    <x v="0"/>
    <x v="33"/>
  </r>
  <r>
    <x v="0"/>
    <x v="218"/>
  </r>
  <r>
    <x v="0"/>
    <x v="255"/>
  </r>
  <r>
    <x v="0"/>
    <x v="256"/>
  </r>
  <r>
    <x v="0"/>
    <x v="32"/>
  </r>
  <r>
    <x v="0"/>
    <x v="257"/>
  </r>
  <r>
    <x v="0"/>
    <x v="223"/>
  </r>
  <r>
    <x v="0"/>
    <x v="133"/>
  </r>
  <r>
    <x v="0"/>
    <x v="194"/>
  </r>
  <r>
    <x v="0"/>
    <x v="132"/>
  </r>
  <r>
    <x v="0"/>
    <x v="206"/>
  </r>
  <r>
    <x v="0"/>
    <x v="19"/>
  </r>
  <r>
    <x v="0"/>
    <x v="152"/>
  </r>
  <r>
    <x v="0"/>
    <x v="258"/>
  </r>
  <r>
    <x v="0"/>
    <x v="9"/>
  </r>
  <r>
    <x v="0"/>
    <x v="20"/>
  </r>
  <r>
    <x v="0"/>
    <x v="42"/>
  </r>
  <r>
    <x v="0"/>
    <x v="47"/>
  </r>
  <r>
    <x v="0"/>
    <x v="48"/>
  </r>
  <r>
    <x v="0"/>
    <x v="259"/>
  </r>
  <r>
    <x v="0"/>
    <x v="47"/>
  </r>
  <r>
    <x v="0"/>
    <x v="138"/>
  </r>
  <r>
    <x v="0"/>
    <x v="19"/>
  </r>
  <r>
    <x v="0"/>
    <x v="31"/>
  </r>
  <r>
    <x v="0"/>
    <x v="23"/>
  </r>
  <r>
    <x v="0"/>
    <x v="136"/>
  </r>
  <r>
    <x v="0"/>
    <x v="51"/>
  </r>
  <r>
    <x v="0"/>
    <x v="58"/>
  </r>
  <r>
    <x v="0"/>
    <x v="54"/>
  </r>
  <r>
    <x v="0"/>
    <x v="60"/>
  </r>
  <r>
    <x v="0"/>
    <x v="123"/>
  </r>
  <r>
    <x v="0"/>
    <x v="52"/>
  </r>
  <r>
    <x v="0"/>
    <x v="213"/>
  </r>
  <r>
    <x v="0"/>
    <x v="63"/>
  </r>
  <r>
    <x v="0"/>
    <x v="175"/>
  </r>
  <r>
    <x v="0"/>
    <x v="152"/>
  </r>
  <r>
    <x v="0"/>
    <x v="55"/>
  </r>
  <r>
    <x v="0"/>
    <x v="260"/>
  </r>
  <r>
    <x v="0"/>
    <x v="76"/>
  </r>
  <r>
    <x v="0"/>
    <x v="138"/>
  </r>
  <r>
    <x v="0"/>
    <x v="261"/>
  </r>
  <r>
    <x v="0"/>
    <x v="259"/>
  </r>
  <r>
    <x v="0"/>
    <x v="31"/>
  </r>
  <r>
    <x v="0"/>
    <x v="262"/>
  </r>
  <r>
    <x v="0"/>
    <x v="45"/>
  </r>
  <r>
    <x v="0"/>
    <x v="71"/>
  </r>
  <r>
    <x v="0"/>
    <x v="72"/>
  </r>
  <r>
    <x v="0"/>
    <x v="10"/>
  </r>
  <r>
    <x v="0"/>
    <x v="75"/>
  </r>
  <r>
    <x v="0"/>
    <x v="263"/>
  </r>
  <r>
    <x v="0"/>
    <x v="20"/>
  </r>
  <r>
    <x v="0"/>
    <x v="264"/>
  </r>
  <r>
    <x v="0"/>
    <x v="265"/>
  </r>
  <r>
    <x v="0"/>
    <x v="266"/>
  </r>
  <r>
    <x v="0"/>
    <x v="267"/>
  </r>
  <r>
    <x v="0"/>
    <x v="217"/>
  </r>
  <r>
    <x v="0"/>
    <x v="45"/>
  </r>
  <r>
    <x v="0"/>
    <x v="268"/>
  </r>
  <r>
    <x v="0"/>
    <x v="9"/>
  </r>
  <r>
    <x v="0"/>
    <x v="16"/>
  </r>
  <r>
    <x v="0"/>
    <x v="38"/>
  </r>
  <r>
    <x v="0"/>
    <x v="47"/>
  </r>
  <r>
    <x v="0"/>
    <x v="36"/>
  </r>
  <r>
    <x v="0"/>
    <x v="251"/>
  </r>
  <r>
    <x v="0"/>
    <x v="119"/>
  </r>
  <r>
    <x v="0"/>
    <x v="152"/>
  </r>
  <r>
    <x v="0"/>
    <x v="173"/>
  </r>
  <r>
    <x v="0"/>
    <x v="269"/>
  </r>
  <r>
    <x v="0"/>
    <x v="264"/>
  </r>
  <r>
    <x v="0"/>
    <x v="188"/>
  </r>
  <r>
    <x v="0"/>
    <x v="270"/>
  </r>
  <r>
    <x v="0"/>
    <x v="271"/>
  </r>
  <r>
    <x v="0"/>
    <x v="258"/>
  </r>
  <r>
    <x v="0"/>
    <x v="169"/>
  </r>
  <r>
    <x v="0"/>
    <x v="25"/>
  </r>
  <r>
    <x v="0"/>
    <x v="76"/>
  </r>
  <r>
    <x v="0"/>
    <x v="272"/>
  </r>
  <r>
    <x v="0"/>
    <x v="69"/>
  </r>
  <r>
    <x v="0"/>
    <x v="10"/>
  </r>
  <r>
    <x v="0"/>
    <x v="62"/>
  </r>
  <r>
    <x v="0"/>
    <x v="193"/>
  </r>
  <r>
    <x v="0"/>
    <x v="47"/>
  </r>
  <r>
    <x v="0"/>
    <x v="57"/>
  </r>
  <r>
    <x v="0"/>
    <x v="131"/>
  </r>
  <r>
    <x v="0"/>
    <x v="188"/>
  </r>
  <r>
    <x v="0"/>
    <x v="140"/>
  </r>
  <r>
    <x v="0"/>
    <x v="71"/>
  </r>
  <r>
    <x v="0"/>
    <x v="183"/>
  </r>
  <r>
    <x v="0"/>
    <x v="69"/>
  </r>
  <r>
    <x v="0"/>
    <x v="273"/>
  </r>
  <r>
    <x v="0"/>
    <x v="106"/>
  </r>
  <r>
    <x v="0"/>
    <x v="36"/>
  </r>
  <r>
    <x v="0"/>
    <x v="148"/>
  </r>
  <r>
    <x v="0"/>
    <x v="3"/>
  </r>
  <r>
    <x v="0"/>
    <x v="20"/>
  </r>
  <r>
    <x v="0"/>
    <x v="274"/>
  </r>
  <r>
    <x v="0"/>
    <x v="275"/>
  </r>
  <r>
    <x v="0"/>
    <x v="276"/>
  </r>
  <r>
    <x v="0"/>
    <x v="277"/>
  </r>
  <r>
    <x v="0"/>
    <x v="278"/>
  </r>
  <r>
    <x v="0"/>
    <x v="279"/>
  </r>
  <r>
    <x v="0"/>
    <x v="75"/>
  </r>
  <r>
    <x v="0"/>
    <x v="280"/>
  </r>
  <r>
    <x v="0"/>
    <x v="281"/>
  </r>
  <r>
    <x v="0"/>
    <x v="5"/>
  </r>
  <r>
    <x v="0"/>
    <x v="228"/>
  </r>
  <r>
    <x v="0"/>
    <x v="282"/>
  </r>
  <r>
    <x v="0"/>
    <x v="283"/>
  </r>
  <r>
    <x v="0"/>
    <x v="284"/>
  </r>
  <r>
    <x v="0"/>
    <x v="285"/>
  </r>
  <r>
    <x v="0"/>
    <x v="26"/>
  </r>
  <r>
    <x v="0"/>
    <x v="286"/>
  </r>
  <r>
    <x v="0"/>
    <x v="287"/>
  </r>
  <r>
    <x v="0"/>
    <x v="288"/>
  </r>
  <r>
    <x v="0"/>
    <x v="26"/>
  </r>
  <r>
    <x v="0"/>
    <x v="289"/>
  </r>
  <r>
    <x v="0"/>
    <x v="290"/>
  </r>
  <r>
    <x v="0"/>
    <x v="68"/>
  </r>
  <r>
    <x v="0"/>
    <x v="51"/>
  </r>
  <r>
    <x v="0"/>
    <x v="235"/>
  </r>
  <r>
    <x v="0"/>
    <x v="184"/>
  </r>
  <r>
    <x v="0"/>
    <x v="291"/>
  </r>
  <r>
    <x v="0"/>
    <x v="181"/>
  </r>
  <r>
    <x v="0"/>
    <x v="292"/>
  </r>
  <r>
    <x v="0"/>
    <x v="293"/>
  </r>
  <r>
    <x v="0"/>
    <x v="253"/>
  </r>
  <r>
    <x v="0"/>
    <x v="150"/>
  </r>
  <r>
    <x v="0"/>
    <x v="294"/>
  </r>
  <r>
    <x v="0"/>
    <x v="295"/>
  </r>
  <r>
    <x v="0"/>
    <x v="153"/>
  </r>
  <r>
    <x v="0"/>
    <x v="98"/>
  </r>
  <r>
    <x v="0"/>
    <x v="147"/>
  </r>
  <r>
    <x v="0"/>
    <x v="87"/>
  </r>
  <r>
    <x v="0"/>
    <x v="296"/>
  </r>
  <r>
    <x v="0"/>
    <x v="190"/>
  </r>
  <r>
    <x v="0"/>
    <x v="33"/>
  </r>
  <r>
    <x v="0"/>
    <x v="211"/>
  </r>
  <r>
    <x v="0"/>
    <x v="297"/>
  </r>
  <r>
    <x v="0"/>
    <x v="16"/>
  </r>
  <r>
    <x v="0"/>
    <x v="298"/>
  </r>
  <r>
    <x v="0"/>
    <x v="233"/>
  </r>
  <r>
    <x v="0"/>
    <x v="299"/>
  </r>
  <r>
    <x v="0"/>
    <x v="188"/>
  </r>
  <r>
    <x v="0"/>
    <x v="300"/>
  </r>
  <r>
    <x v="0"/>
    <x v="301"/>
  </r>
  <r>
    <x v="0"/>
    <x v="284"/>
  </r>
  <r>
    <x v="0"/>
    <x v="215"/>
  </r>
  <r>
    <x v="0"/>
    <x v="302"/>
  </r>
  <r>
    <x v="0"/>
    <x v="303"/>
  </r>
  <r>
    <x v="0"/>
    <x v="67"/>
  </r>
  <r>
    <x v="0"/>
    <x v="4"/>
  </r>
  <r>
    <x v="0"/>
    <x v="15"/>
  </r>
  <r>
    <x v="0"/>
    <x v="66"/>
  </r>
  <r>
    <x v="0"/>
    <x v="58"/>
  </r>
  <r>
    <x v="0"/>
    <x v="195"/>
  </r>
  <r>
    <x v="0"/>
    <x v="16"/>
  </r>
  <r>
    <x v="0"/>
    <x v="34"/>
  </r>
  <r>
    <x v="0"/>
    <x v="266"/>
  </r>
  <r>
    <x v="0"/>
    <x v="219"/>
  </r>
  <r>
    <x v="0"/>
    <x v="23"/>
  </r>
  <r>
    <x v="0"/>
    <x v="304"/>
  </r>
  <r>
    <x v="0"/>
    <x v="272"/>
  </r>
  <r>
    <x v="0"/>
    <x v="74"/>
  </r>
  <r>
    <x v="0"/>
    <x v="220"/>
  </r>
  <r>
    <x v="0"/>
    <x v="55"/>
  </r>
  <r>
    <x v="0"/>
    <x v="89"/>
  </r>
  <r>
    <x v="0"/>
    <x v="305"/>
  </r>
  <r>
    <x v="0"/>
    <x v="306"/>
  </r>
  <r>
    <x v="0"/>
    <x v="140"/>
  </r>
  <r>
    <x v="0"/>
    <x v="74"/>
  </r>
  <r>
    <x v="0"/>
    <x v="23"/>
  </r>
  <r>
    <x v="0"/>
    <x v="57"/>
  </r>
  <r>
    <x v="0"/>
    <x v="77"/>
  </r>
  <r>
    <x v="0"/>
    <x v="71"/>
  </r>
  <r>
    <x v="0"/>
    <x v="59"/>
  </r>
  <r>
    <x v="0"/>
    <x v="20"/>
  </r>
  <r>
    <x v="0"/>
    <x v="193"/>
  </r>
  <r>
    <x v="0"/>
    <x v="52"/>
  </r>
  <r>
    <x v="0"/>
    <x v="44"/>
  </r>
  <r>
    <x v="0"/>
    <x v="96"/>
  </r>
  <r>
    <x v="0"/>
    <x v="131"/>
  </r>
  <r>
    <x v="0"/>
    <x v="139"/>
  </r>
  <r>
    <x v="0"/>
    <x v="173"/>
  </r>
  <r>
    <x v="0"/>
    <x v="5"/>
  </r>
  <r>
    <x v="0"/>
    <x v="6"/>
  </r>
  <r>
    <x v="0"/>
    <x v="58"/>
  </r>
  <r>
    <x v="0"/>
    <x v="77"/>
  </r>
  <r>
    <x v="0"/>
    <x v="45"/>
  </r>
  <r>
    <x v="0"/>
    <x v="41"/>
  </r>
  <r>
    <x v="0"/>
    <x v="74"/>
  </r>
  <r>
    <x v="0"/>
    <x v="10"/>
  </r>
  <r>
    <x v="0"/>
    <x v="57"/>
  </r>
  <r>
    <x v="0"/>
    <x v="55"/>
  </r>
  <r>
    <x v="0"/>
    <x v="33"/>
  </r>
  <r>
    <x v="0"/>
    <x v="77"/>
  </r>
  <r>
    <x v="0"/>
    <x v="120"/>
  </r>
  <r>
    <x v="0"/>
    <x v="73"/>
  </r>
  <r>
    <x v="0"/>
    <x v="174"/>
  </r>
  <r>
    <x v="0"/>
    <x v="67"/>
  </r>
  <r>
    <x v="0"/>
    <x v="217"/>
  </r>
  <r>
    <x v="0"/>
    <x v="75"/>
  </r>
  <r>
    <x v="0"/>
    <x v="58"/>
  </r>
  <r>
    <x v="0"/>
    <x v="9"/>
  </r>
  <r>
    <x v="0"/>
    <x v="16"/>
  </r>
  <r>
    <x v="0"/>
    <x v="119"/>
  </r>
  <r>
    <x v="0"/>
    <x v="69"/>
  </r>
  <r>
    <x v="0"/>
    <x v="53"/>
  </r>
  <r>
    <x v="0"/>
    <x v="53"/>
  </r>
  <r>
    <x v="0"/>
    <x v="160"/>
  </r>
  <r>
    <x v="0"/>
    <x v="307"/>
  </r>
  <r>
    <x v="0"/>
    <x v="43"/>
  </r>
  <r>
    <x v="0"/>
    <x v="17"/>
  </r>
  <r>
    <x v="0"/>
    <x v="21"/>
  </r>
  <r>
    <x v="0"/>
    <x v="85"/>
  </r>
  <r>
    <x v="0"/>
    <x v="58"/>
  </r>
  <r>
    <x v="0"/>
    <x v="30"/>
  </r>
  <r>
    <x v="0"/>
    <x v="271"/>
  </r>
  <r>
    <x v="0"/>
    <x v="15"/>
  </r>
  <r>
    <x v="0"/>
    <x v="131"/>
  </r>
  <r>
    <x v="0"/>
    <x v="294"/>
  </r>
  <r>
    <x v="0"/>
    <x v="47"/>
  </r>
  <r>
    <x v="0"/>
    <x v="23"/>
  </r>
  <r>
    <x v="0"/>
    <x v="89"/>
  </r>
  <r>
    <x v="0"/>
    <x v="72"/>
  </r>
  <r>
    <x v="0"/>
    <x v="197"/>
  </r>
  <r>
    <x v="0"/>
    <x v="106"/>
  </r>
  <r>
    <x v="0"/>
    <x v="69"/>
  </r>
  <r>
    <x v="0"/>
    <x v="259"/>
  </r>
  <r>
    <x v="0"/>
    <x v="259"/>
  </r>
  <r>
    <x v="0"/>
    <x v="72"/>
  </r>
  <r>
    <x v="0"/>
    <x v="66"/>
  </r>
  <r>
    <x v="0"/>
    <x v="20"/>
  </r>
  <r>
    <x v="0"/>
    <x v="47"/>
  </r>
  <r>
    <x v="0"/>
    <x v="69"/>
  </r>
  <r>
    <x v="0"/>
    <x v="186"/>
  </r>
  <r>
    <x v="0"/>
    <x v="16"/>
  </r>
  <r>
    <x v="0"/>
    <x v="30"/>
  </r>
  <r>
    <x v="0"/>
    <x v="307"/>
  </r>
  <r>
    <x v="0"/>
    <x v="170"/>
  </r>
  <r>
    <x v="0"/>
    <x v="308"/>
  </r>
  <r>
    <x v="0"/>
    <x v="122"/>
  </r>
  <r>
    <x v="0"/>
    <x v="309"/>
  </r>
  <r>
    <x v="0"/>
    <x v="42"/>
  </r>
  <r>
    <x v="0"/>
    <x v="217"/>
  </r>
  <r>
    <x v="0"/>
    <x v="2"/>
  </r>
  <r>
    <x v="0"/>
    <x v="217"/>
  </r>
  <r>
    <x v="0"/>
    <x v="304"/>
  </r>
  <r>
    <x v="0"/>
    <x v="138"/>
  </r>
  <r>
    <x v="0"/>
    <x v="25"/>
  </r>
  <r>
    <x v="0"/>
    <x v="74"/>
  </r>
  <r>
    <x v="0"/>
    <x v="72"/>
  </r>
  <r>
    <x v="0"/>
    <x v="310"/>
  </r>
  <r>
    <x v="0"/>
    <x v="311"/>
  </r>
  <r>
    <x v="0"/>
    <x v="20"/>
  </r>
  <r>
    <x v="0"/>
    <x v="105"/>
  </r>
  <r>
    <x v="0"/>
    <x v="7"/>
  </r>
  <r>
    <x v="0"/>
    <x v="220"/>
  </r>
  <r>
    <x v="0"/>
    <x v="51"/>
  </r>
  <r>
    <x v="0"/>
    <x v="222"/>
  </r>
  <r>
    <x v="0"/>
    <x v="123"/>
  </r>
  <r>
    <x v="0"/>
    <x v="44"/>
  </r>
  <r>
    <x v="0"/>
    <x v="83"/>
  </r>
  <r>
    <x v="0"/>
    <x v="53"/>
  </r>
  <r>
    <x v="0"/>
    <x v="51"/>
  </r>
  <r>
    <x v="0"/>
    <x v="312"/>
  </r>
  <r>
    <x v="0"/>
    <x v="25"/>
  </r>
  <r>
    <x v="0"/>
    <x v="9"/>
  </r>
  <r>
    <x v="0"/>
    <x v="20"/>
  </r>
  <r>
    <x v="0"/>
    <x v="217"/>
  </r>
  <r>
    <x v="0"/>
    <x v="220"/>
  </r>
  <r>
    <x v="0"/>
    <x v="155"/>
  </r>
  <r>
    <x v="0"/>
    <x v="195"/>
  </r>
  <r>
    <x v="0"/>
    <x v="33"/>
  </r>
  <r>
    <x v="0"/>
    <x v="43"/>
  </r>
  <r>
    <x v="0"/>
    <x v="62"/>
  </r>
  <r>
    <x v="0"/>
    <x v="222"/>
  </r>
  <r>
    <x v="0"/>
    <x v="64"/>
  </r>
  <r>
    <x v="0"/>
    <x v="169"/>
  </r>
  <r>
    <x v="0"/>
    <x v="9"/>
  </r>
  <r>
    <x v="0"/>
    <x v="10"/>
  </r>
  <r>
    <x v="0"/>
    <x v="313"/>
  </r>
  <r>
    <x v="0"/>
    <x v="44"/>
  </r>
  <r>
    <x v="0"/>
    <x v="54"/>
  </r>
  <r>
    <x v="0"/>
    <x v="22"/>
  </r>
  <r>
    <x v="0"/>
    <x v="112"/>
  </r>
  <r>
    <x v="0"/>
    <x v="55"/>
  </r>
  <r>
    <x v="0"/>
    <x v="122"/>
  </r>
  <r>
    <x v="0"/>
    <x v="25"/>
  </r>
  <r>
    <x v="0"/>
    <x v="49"/>
  </r>
  <r>
    <x v="0"/>
    <x v="248"/>
  </r>
  <r>
    <x v="0"/>
    <x v="44"/>
  </r>
  <r>
    <x v="0"/>
    <x v="19"/>
  </r>
  <r>
    <x v="0"/>
    <x v="175"/>
  </r>
  <r>
    <x v="0"/>
    <x v="66"/>
  </r>
  <r>
    <x v="0"/>
    <x v="10"/>
  </r>
  <r>
    <x v="0"/>
    <x v="16"/>
  </r>
  <r>
    <x v="0"/>
    <x v="75"/>
  </r>
  <r>
    <x v="0"/>
    <x v="58"/>
  </r>
  <r>
    <x v="0"/>
    <x v="55"/>
  </r>
  <r>
    <x v="0"/>
    <x v="203"/>
  </r>
  <r>
    <x v="0"/>
    <x v="60"/>
  </r>
  <r>
    <x v="0"/>
    <x v="22"/>
  </r>
  <r>
    <x v="0"/>
    <x v="30"/>
  </r>
  <r>
    <x v="0"/>
    <x v="34"/>
  </r>
  <r>
    <x v="0"/>
    <x v="314"/>
  </r>
  <r>
    <x v="0"/>
    <x v="138"/>
  </r>
  <r>
    <x v="0"/>
    <x v="55"/>
  </r>
  <r>
    <x v="0"/>
    <x v="43"/>
  </r>
  <r>
    <x v="0"/>
    <x v="9"/>
  </r>
  <r>
    <x v="0"/>
    <x v="5"/>
  </r>
  <r>
    <x v="0"/>
    <x v="62"/>
  </r>
  <r>
    <x v="0"/>
    <x v="246"/>
  </r>
  <r>
    <x v="0"/>
    <x v="64"/>
  </r>
  <r>
    <x v="0"/>
    <x v="259"/>
  </r>
  <r>
    <x v="0"/>
    <x v="218"/>
  </r>
  <r>
    <x v="0"/>
    <x v="44"/>
  </r>
  <r>
    <x v="0"/>
    <x v="31"/>
  </r>
  <r>
    <x v="0"/>
    <x v="62"/>
  </r>
  <r>
    <x v="0"/>
    <x v="51"/>
  </r>
  <r>
    <x v="0"/>
    <x v="47"/>
  </r>
  <r>
    <x v="0"/>
    <x v="307"/>
  </r>
  <r>
    <x v="0"/>
    <x v="220"/>
  </r>
  <r>
    <x v="0"/>
    <x v="69"/>
  </r>
  <r>
    <x v="0"/>
    <x v="11"/>
  </r>
  <r>
    <x v="0"/>
    <x v="55"/>
  </r>
  <r>
    <x v="0"/>
    <x v="123"/>
  </r>
  <r>
    <x v="0"/>
    <x v="134"/>
  </r>
  <r>
    <x v="0"/>
    <x v="215"/>
  </r>
  <r>
    <x v="0"/>
    <x v="89"/>
  </r>
  <r>
    <x v="0"/>
    <x v="123"/>
  </r>
  <r>
    <x v="0"/>
    <x v="98"/>
  </r>
  <r>
    <x v="0"/>
    <x v="60"/>
  </r>
  <r>
    <x v="0"/>
    <x v="315"/>
  </r>
  <r>
    <x v="0"/>
    <x v="83"/>
  </r>
  <r>
    <x v="0"/>
    <x v="152"/>
  </r>
  <r>
    <x v="0"/>
    <x v="316"/>
  </r>
  <r>
    <x v="0"/>
    <x v="187"/>
  </r>
  <r>
    <x v="0"/>
    <x v="317"/>
  </r>
  <r>
    <x v="0"/>
    <x v="318"/>
  </r>
  <r>
    <x v="0"/>
    <x v="319"/>
  </r>
  <r>
    <x v="0"/>
    <x v="16"/>
  </r>
  <r>
    <x v="0"/>
    <x v="23"/>
  </r>
  <r>
    <x v="0"/>
    <x v="320"/>
  </r>
  <r>
    <x v="0"/>
    <x v="321"/>
  </r>
  <r>
    <x v="0"/>
    <x v="322"/>
  </r>
  <r>
    <x v="0"/>
    <x v="323"/>
  </r>
  <r>
    <x v="0"/>
    <x v="324"/>
  </r>
  <r>
    <x v="0"/>
    <x v="267"/>
  </r>
  <r>
    <x v="0"/>
    <x v="109"/>
  </r>
  <r>
    <x v="0"/>
    <x v="116"/>
  </r>
  <r>
    <x v="0"/>
    <x v="325"/>
  </r>
  <r>
    <x v="0"/>
    <x v="326"/>
  </r>
  <r>
    <x v="0"/>
    <x v="327"/>
  </r>
  <r>
    <x v="0"/>
    <x v="328"/>
  </r>
  <r>
    <x v="0"/>
    <x v="51"/>
  </r>
  <r>
    <x v="0"/>
    <x v="329"/>
  </r>
  <r>
    <x v="0"/>
    <x v="330"/>
  </r>
  <r>
    <x v="0"/>
    <x v="219"/>
  </r>
  <r>
    <x v="0"/>
    <x v="331"/>
  </r>
  <r>
    <x v="0"/>
    <x v="243"/>
  </r>
  <r>
    <x v="0"/>
    <x v="332"/>
  </r>
  <r>
    <x v="0"/>
    <x v="291"/>
  </r>
  <r>
    <x v="0"/>
    <x v="333"/>
  </r>
  <r>
    <x v="0"/>
    <x v="334"/>
  </r>
  <r>
    <x v="0"/>
    <x v="335"/>
  </r>
  <r>
    <x v="0"/>
    <x v="336"/>
  </r>
  <r>
    <x v="0"/>
    <x v="136"/>
  </r>
  <r>
    <x v="0"/>
    <x v="337"/>
  </r>
  <r>
    <x v="0"/>
    <x v="338"/>
  </r>
  <r>
    <x v="0"/>
    <x v="35"/>
  </r>
  <r>
    <x v="0"/>
    <x v="339"/>
  </r>
  <r>
    <x v="0"/>
    <x v="340"/>
  </r>
  <r>
    <x v="0"/>
    <x v="341"/>
  </r>
  <r>
    <x v="0"/>
    <x v="342"/>
  </r>
  <r>
    <x v="0"/>
    <x v="343"/>
  </r>
  <r>
    <x v="0"/>
    <x v="344"/>
  </r>
  <r>
    <x v="0"/>
    <x v="345"/>
  </r>
  <r>
    <x v="0"/>
    <x v="57"/>
  </r>
  <r>
    <x v="0"/>
    <x v="168"/>
  </r>
  <r>
    <x v="0"/>
    <x v="248"/>
  </r>
  <r>
    <x v="0"/>
    <x v="165"/>
  </r>
  <r>
    <x v="0"/>
    <x v="78"/>
  </r>
  <r>
    <x v="0"/>
    <x v="14"/>
  </r>
  <r>
    <x v="0"/>
    <x v="346"/>
  </r>
  <r>
    <x v="0"/>
    <x v="347"/>
  </r>
  <r>
    <x v="0"/>
    <x v="348"/>
  </r>
  <r>
    <x v="0"/>
    <x v="246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0"/>
    <x v="355"/>
  </r>
  <r>
    <x v="0"/>
    <x v="231"/>
  </r>
  <r>
    <x v="0"/>
    <x v="187"/>
  </r>
  <r>
    <x v="0"/>
    <x v="156"/>
  </r>
  <r>
    <x v="0"/>
    <x v="356"/>
  </r>
  <r>
    <x v="0"/>
    <x v="203"/>
  </r>
  <r>
    <x v="0"/>
    <x v="357"/>
  </r>
  <r>
    <x v="0"/>
    <x v="358"/>
  </r>
  <r>
    <x v="0"/>
    <x v="359"/>
  </r>
  <r>
    <x v="0"/>
    <x v="1"/>
  </r>
  <r>
    <x v="0"/>
    <x v="214"/>
  </r>
  <r>
    <x v="0"/>
    <x v="360"/>
  </r>
  <r>
    <x v="0"/>
    <x v="249"/>
  </r>
  <r>
    <x v="0"/>
    <x v="361"/>
  </r>
  <r>
    <x v="0"/>
    <x v="140"/>
  </r>
  <r>
    <x v="0"/>
    <x v="249"/>
  </r>
  <r>
    <x v="0"/>
    <x v="362"/>
  </r>
  <r>
    <x v="0"/>
    <x v="363"/>
  </r>
  <r>
    <x v="0"/>
    <x v="364"/>
  </r>
  <r>
    <x v="0"/>
    <x v="365"/>
  </r>
  <r>
    <x v="0"/>
    <x v="159"/>
  </r>
  <r>
    <x v="0"/>
    <x v="189"/>
  </r>
  <r>
    <x v="0"/>
    <x v="138"/>
  </r>
  <r>
    <x v="0"/>
    <x v="211"/>
  </r>
  <r>
    <x v="0"/>
    <x v="180"/>
  </r>
  <r>
    <x v="0"/>
    <x v="366"/>
  </r>
  <r>
    <x v="0"/>
    <x v="40"/>
  </r>
  <r>
    <x v="0"/>
    <x v="37"/>
  </r>
  <r>
    <x v="0"/>
    <x v="367"/>
  </r>
  <r>
    <x v="0"/>
    <x v="368"/>
  </r>
  <r>
    <x v="0"/>
    <x v="369"/>
  </r>
  <r>
    <x v="0"/>
    <x v="241"/>
  </r>
  <r>
    <x v="0"/>
    <x v="370"/>
  </r>
  <r>
    <x v="0"/>
    <x v="371"/>
  </r>
  <r>
    <x v="0"/>
    <x v="262"/>
  </r>
  <r>
    <x v="0"/>
    <x v="372"/>
  </r>
  <r>
    <x v="0"/>
    <x v="21"/>
  </r>
  <r>
    <x v="0"/>
    <x v="373"/>
  </r>
  <r>
    <x v="0"/>
    <x v="374"/>
  </r>
  <r>
    <x v="0"/>
    <x v="375"/>
  </r>
  <r>
    <x v="0"/>
    <x v="236"/>
  </r>
  <r>
    <x v="0"/>
    <x v="376"/>
  </r>
  <r>
    <x v="0"/>
    <x v="2"/>
  </r>
  <r>
    <x v="0"/>
    <x v="377"/>
  </r>
  <r>
    <x v="0"/>
    <x v="72"/>
  </r>
  <r>
    <x v="0"/>
    <x v="378"/>
  </r>
  <r>
    <x v="0"/>
    <x v="379"/>
  </r>
  <r>
    <x v="0"/>
    <x v="71"/>
  </r>
  <r>
    <x v="0"/>
    <x v="73"/>
  </r>
  <r>
    <x v="0"/>
    <x v="228"/>
  </r>
  <r>
    <x v="0"/>
    <x v="40"/>
  </r>
  <r>
    <x v="0"/>
    <x v="380"/>
  </r>
  <r>
    <x v="0"/>
    <x v="381"/>
  </r>
  <r>
    <x v="0"/>
    <x v="382"/>
  </r>
  <r>
    <x v="0"/>
    <x v="383"/>
  </r>
  <r>
    <x v="0"/>
    <x v="311"/>
  </r>
  <r>
    <x v="0"/>
    <x v="384"/>
  </r>
  <r>
    <x v="0"/>
    <x v="385"/>
  </r>
  <r>
    <x v="0"/>
    <x v="91"/>
  </r>
  <r>
    <x v="0"/>
    <x v="53"/>
  </r>
  <r>
    <x v="0"/>
    <x v="386"/>
  </r>
  <r>
    <x v="0"/>
    <x v="123"/>
  </r>
  <r>
    <x v="0"/>
    <x v="155"/>
  </r>
  <r>
    <x v="0"/>
    <x v="44"/>
  </r>
  <r>
    <x v="0"/>
    <x v="20"/>
  </r>
  <r>
    <x v="0"/>
    <x v="67"/>
  </r>
  <r>
    <x v="0"/>
    <x v="174"/>
  </r>
  <r>
    <x v="0"/>
    <x v="2"/>
  </r>
  <r>
    <x v="0"/>
    <x v="20"/>
  </r>
  <r>
    <x v="0"/>
    <x v="11"/>
  </r>
  <r>
    <x v="0"/>
    <x v="85"/>
  </r>
  <r>
    <x v="0"/>
    <x v="298"/>
  </r>
  <r>
    <x v="0"/>
    <x v="314"/>
  </r>
  <r>
    <x v="0"/>
    <x v="155"/>
  </r>
  <r>
    <x v="0"/>
    <x v="23"/>
  </r>
  <r>
    <x v="0"/>
    <x v="387"/>
  </r>
  <r>
    <x v="0"/>
    <x v="19"/>
  </r>
  <r>
    <x v="0"/>
    <x v="25"/>
  </r>
  <r>
    <x v="0"/>
    <x v="44"/>
  </r>
  <r>
    <x v="0"/>
    <x v="58"/>
  </r>
  <r>
    <x v="0"/>
    <x v="258"/>
  </r>
  <r>
    <x v="0"/>
    <x v="74"/>
  </r>
  <r>
    <x v="0"/>
    <x v="34"/>
  </r>
  <r>
    <x v="0"/>
    <x v="44"/>
  </r>
  <r>
    <x v="0"/>
    <x v="226"/>
  </r>
  <r>
    <x v="0"/>
    <x v="77"/>
  </r>
  <r>
    <x v="0"/>
    <x v="207"/>
  </r>
  <r>
    <x v="0"/>
    <x v="34"/>
  </r>
  <r>
    <x v="0"/>
    <x v="6"/>
  </r>
  <r>
    <x v="0"/>
    <x v="248"/>
  </r>
  <r>
    <x v="0"/>
    <x v="222"/>
  </r>
  <r>
    <x v="0"/>
    <x v="44"/>
  </r>
  <r>
    <x v="0"/>
    <x v="70"/>
  </r>
  <r>
    <x v="0"/>
    <x v="220"/>
  </r>
  <r>
    <x v="0"/>
    <x v="307"/>
  </r>
  <r>
    <x v="0"/>
    <x v="267"/>
  </r>
  <r>
    <x v="0"/>
    <x v="17"/>
  </r>
  <r>
    <x v="0"/>
    <x v="266"/>
  </r>
  <r>
    <x v="0"/>
    <x v="2"/>
  </r>
  <r>
    <x v="0"/>
    <x v="57"/>
  </r>
  <r>
    <x v="0"/>
    <x v="19"/>
  </r>
  <r>
    <x v="0"/>
    <x v="50"/>
  </r>
  <r>
    <x v="0"/>
    <x v="62"/>
  </r>
  <r>
    <x v="0"/>
    <x v="6"/>
  </r>
  <r>
    <x v="0"/>
    <x v="34"/>
  </r>
  <r>
    <x v="0"/>
    <x v="174"/>
  </r>
  <r>
    <x v="0"/>
    <x v="27"/>
  </r>
  <r>
    <x v="0"/>
    <x v="58"/>
  </r>
  <r>
    <x v="0"/>
    <x v="22"/>
  </r>
  <r>
    <x v="0"/>
    <x v="148"/>
  </r>
  <r>
    <x v="0"/>
    <x v="63"/>
  </r>
  <r>
    <x v="0"/>
    <x v="10"/>
  </r>
  <r>
    <x v="0"/>
    <x v="5"/>
  </r>
  <r>
    <x v="0"/>
    <x v="62"/>
  </r>
  <r>
    <x v="0"/>
    <x v="217"/>
  </r>
  <r>
    <x v="0"/>
    <x v="258"/>
  </r>
  <r>
    <x v="0"/>
    <x v="55"/>
  </r>
  <r>
    <x v="0"/>
    <x v="26"/>
  </r>
  <r>
    <x v="0"/>
    <x v="44"/>
  </r>
  <r>
    <x v="0"/>
    <x v="388"/>
  </r>
  <r>
    <x v="0"/>
    <x v="64"/>
  </r>
  <r>
    <x v="0"/>
    <x v="76"/>
  </r>
  <r>
    <x v="0"/>
    <x v="28"/>
  </r>
  <r>
    <x v="0"/>
    <x v="389"/>
  </r>
  <r>
    <x v="0"/>
    <x v="390"/>
  </r>
  <r>
    <x v="0"/>
    <x v="151"/>
  </r>
  <r>
    <x v="0"/>
    <x v="391"/>
  </r>
  <r>
    <x v="0"/>
    <x v="392"/>
  </r>
  <r>
    <x v="0"/>
    <x v="393"/>
  </r>
  <r>
    <x v="0"/>
    <x v="394"/>
  </r>
  <r>
    <x v="0"/>
    <x v="96"/>
  </r>
  <r>
    <x v="0"/>
    <x v="395"/>
  </r>
  <r>
    <x v="0"/>
    <x v="20"/>
  </r>
  <r>
    <x v="0"/>
    <x v="396"/>
  </r>
  <r>
    <x v="0"/>
    <x v="397"/>
  </r>
  <r>
    <x v="0"/>
    <x v="398"/>
  </r>
  <r>
    <x v="0"/>
    <x v="226"/>
  </r>
  <r>
    <x v="0"/>
    <x v="274"/>
  </r>
  <r>
    <x v="0"/>
    <x v="399"/>
  </r>
  <r>
    <x v="0"/>
    <x v="400"/>
  </r>
  <r>
    <x v="0"/>
    <x v="130"/>
  </r>
  <r>
    <x v="0"/>
    <x v="40"/>
  </r>
  <r>
    <x v="0"/>
    <x v="33"/>
  </r>
  <r>
    <x v="0"/>
    <x v="401"/>
  </r>
  <r>
    <x v="0"/>
    <x v="123"/>
  </r>
  <r>
    <x v="0"/>
    <x v="188"/>
  </r>
  <r>
    <x v="0"/>
    <x v="74"/>
  </r>
  <r>
    <x v="0"/>
    <x v="69"/>
  </r>
  <r>
    <x v="0"/>
    <x v="63"/>
  </r>
  <r>
    <x v="0"/>
    <x v="54"/>
  </r>
  <r>
    <x v="0"/>
    <x v="41"/>
  </r>
  <r>
    <x v="0"/>
    <x v="387"/>
  </r>
  <r>
    <x v="0"/>
    <x v="138"/>
  </r>
  <r>
    <x v="0"/>
    <x v="237"/>
  </r>
  <r>
    <x v="0"/>
    <x v="29"/>
  </r>
  <r>
    <x v="0"/>
    <x v="54"/>
  </r>
  <r>
    <x v="0"/>
    <x v="51"/>
  </r>
  <r>
    <x v="0"/>
    <x v="25"/>
  </r>
  <r>
    <x v="0"/>
    <x v="172"/>
  </r>
  <r>
    <x v="0"/>
    <x v="228"/>
  </r>
  <r>
    <x v="0"/>
    <x v="10"/>
  </r>
  <r>
    <x v="0"/>
    <x v="50"/>
  </r>
  <r>
    <x v="0"/>
    <x v="402"/>
  </r>
  <r>
    <x v="0"/>
    <x v="195"/>
  </r>
  <r>
    <x v="0"/>
    <x v="61"/>
  </r>
  <r>
    <x v="0"/>
    <x v="403"/>
  </r>
  <r>
    <x v="0"/>
    <x v="404"/>
  </r>
  <r>
    <x v="0"/>
    <x v="279"/>
  </r>
  <r>
    <x v="0"/>
    <x v="405"/>
  </r>
  <r>
    <x v="0"/>
    <x v="265"/>
  </r>
  <r>
    <x v="0"/>
    <x v="359"/>
  </r>
  <r>
    <x v="0"/>
    <x v="146"/>
  </r>
  <r>
    <x v="0"/>
    <x v="406"/>
  </r>
  <r>
    <x v="0"/>
    <x v="407"/>
  </r>
  <r>
    <x v="0"/>
    <x v="408"/>
  </r>
  <r>
    <x v="0"/>
    <x v="33"/>
  </r>
  <r>
    <x v="0"/>
    <x v="267"/>
  </r>
  <r>
    <x v="0"/>
    <x v="319"/>
  </r>
  <r>
    <x v="0"/>
    <x v="409"/>
  </r>
  <r>
    <x v="0"/>
    <x v="1"/>
  </r>
  <r>
    <x v="0"/>
    <x v="353"/>
  </r>
  <r>
    <x v="0"/>
    <x v="83"/>
  </r>
  <r>
    <x v="0"/>
    <x v="410"/>
  </r>
  <r>
    <x v="0"/>
    <x v="411"/>
  </r>
  <r>
    <x v="0"/>
    <x v="412"/>
  </r>
  <r>
    <x v="0"/>
    <x v="116"/>
  </r>
  <r>
    <x v="0"/>
    <x v="413"/>
  </r>
  <r>
    <x v="0"/>
    <x v="7"/>
  </r>
  <r>
    <x v="0"/>
    <x v="414"/>
  </r>
  <r>
    <x v="0"/>
    <x v="120"/>
  </r>
  <r>
    <x v="0"/>
    <x v="366"/>
  </r>
  <r>
    <x v="0"/>
    <x v="415"/>
  </r>
  <r>
    <x v="0"/>
    <x v="416"/>
  </r>
  <r>
    <x v="0"/>
    <x v="417"/>
  </r>
  <r>
    <x v="0"/>
    <x v="82"/>
  </r>
  <r>
    <x v="0"/>
    <x v="418"/>
  </r>
  <r>
    <x v="0"/>
    <x v="189"/>
  </r>
  <r>
    <x v="0"/>
    <x v="123"/>
  </r>
  <r>
    <x v="0"/>
    <x v="39"/>
  </r>
  <r>
    <x v="0"/>
    <x v="219"/>
  </r>
  <r>
    <x v="0"/>
    <x v="181"/>
  </r>
  <r>
    <x v="0"/>
    <x v="82"/>
  </r>
  <r>
    <x v="0"/>
    <x v="419"/>
  </r>
  <r>
    <x v="0"/>
    <x v="308"/>
  </r>
  <r>
    <x v="0"/>
    <x v="65"/>
  </r>
  <r>
    <x v="0"/>
    <x v="420"/>
  </r>
  <r>
    <x v="0"/>
    <x v="57"/>
  </r>
  <r>
    <x v="0"/>
    <x v="421"/>
  </r>
  <r>
    <x v="0"/>
    <x v="422"/>
  </r>
  <r>
    <x v="0"/>
    <x v="421"/>
  </r>
  <r>
    <x v="0"/>
    <x v="423"/>
  </r>
  <r>
    <x v="0"/>
    <x v="424"/>
  </r>
  <r>
    <x v="0"/>
    <x v="425"/>
  </r>
  <r>
    <x v="0"/>
    <x v="426"/>
  </r>
  <r>
    <x v="0"/>
    <x v="267"/>
  </r>
  <r>
    <x v="0"/>
    <x v="207"/>
  </r>
  <r>
    <x v="0"/>
    <x v="1"/>
  </r>
  <r>
    <x v="0"/>
    <x v="11"/>
  </r>
  <r>
    <x v="0"/>
    <x v="427"/>
  </r>
  <r>
    <x v="0"/>
    <x v="310"/>
  </r>
  <r>
    <x v="0"/>
    <x v="58"/>
  </r>
  <r>
    <x v="0"/>
    <x v="416"/>
  </r>
  <r>
    <x v="0"/>
    <x v="220"/>
  </r>
  <r>
    <x v="0"/>
    <x v="8"/>
  </r>
  <r>
    <x v="0"/>
    <x v="53"/>
  </r>
  <r>
    <x v="0"/>
    <x v="197"/>
  </r>
  <r>
    <x v="0"/>
    <x v="1"/>
  </r>
  <r>
    <x v="0"/>
    <x v="25"/>
  </r>
  <r>
    <x v="0"/>
    <x v="428"/>
  </r>
  <r>
    <x v="0"/>
    <x v="20"/>
  </r>
  <r>
    <x v="0"/>
    <x v="20"/>
  </r>
  <r>
    <x v="0"/>
    <x v="60"/>
  </r>
  <r>
    <x v="0"/>
    <x v="68"/>
  </r>
  <r>
    <x v="0"/>
    <x v="67"/>
  </r>
  <r>
    <x v="0"/>
    <x v="74"/>
  </r>
  <r>
    <x v="0"/>
    <x v="272"/>
  </r>
  <r>
    <x v="0"/>
    <x v="69"/>
  </r>
  <r>
    <x v="0"/>
    <x v="98"/>
  </r>
  <r>
    <x v="0"/>
    <x v="10"/>
  </r>
  <r>
    <x v="0"/>
    <x v="429"/>
  </r>
  <r>
    <x v="0"/>
    <x v="25"/>
  </r>
  <r>
    <x v="0"/>
    <x v="63"/>
  </r>
  <r>
    <x v="0"/>
    <x v="235"/>
  </r>
  <r>
    <x v="0"/>
    <x v="238"/>
  </r>
  <r>
    <x v="0"/>
    <x v="243"/>
  </r>
  <r>
    <x v="0"/>
    <x v="106"/>
  </r>
  <r>
    <x v="0"/>
    <x v="147"/>
  </r>
  <r>
    <x v="0"/>
    <x v="188"/>
  </r>
  <r>
    <x v="0"/>
    <x v="11"/>
  </r>
  <r>
    <x v="0"/>
    <x v="430"/>
  </r>
  <r>
    <x v="0"/>
    <x v="307"/>
  </r>
  <r>
    <x v="0"/>
    <x v="431"/>
  </r>
  <r>
    <x v="0"/>
    <x v="193"/>
  </r>
  <r>
    <x v="0"/>
    <x v="1"/>
  </r>
  <r>
    <x v="0"/>
    <x v="306"/>
  </r>
  <r>
    <x v="0"/>
    <x v="123"/>
  </r>
  <r>
    <x v="0"/>
    <x v="31"/>
  </r>
  <r>
    <x v="0"/>
    <x v="432"/>
  </r>
  <r>
    <x v="0"/>
    <x v="19"/>
  </r>
  <r>
    <x v="0"/>
    <x v="410"/>
  </r>
  <r>
    <x v="0"/>
    <x v="89"/>
  </r>
  <r>
    <x v="0"/>
    <x v="30"/>
  </r>
  <r>
    <x v="0"/>
    <x v="433"/>
  </r>
  <r>
    <x v="0"/>
    <x v="395"/>
  </r>
  <r>
    <x v="0"/>
    <x v="309"/>
  </r>
  <r>
    <x v="0"/>
    <x v="410"/>
  </r>
  <r>
    <x v="0"/>
    <x v="434"/>
  </r>
  <r>
    <x v="0"/>
    <x v="435"/>
  </r>
  <r>
    <x v="0"/>
    <x v="214"/>
  </r>
  <r>
    <x v="0"/>
    <x v="186"/>
  </r>
  <r>
    <x v="0"/>
    <x v="160"/>
  </r>
  <r>
    <x v="0"/>
    <x v="436"/>
  </r>
  <r>
    <x v="0"/>
    <x v="112"/>
  </r>
  <r>
    <x v="0"/>
    <x v="237"/>
  </r>
  <r>
    <x v="0"/>
    <x v="437"/>
  </r>
  <r>
    <x v="0"/>
    <x v="438"/>
  </r>
  <r>
    <x v="0"/>
    <x v="251"/>
  </r>
  <r>
    <x v="0"/>
    <x v="439"/>
  </r>
  <r>
    <x v="0"/>
    <x v="440"/>
  </r>
  <r>
    <x v="0"/>
    <x v="42"/>
  </r>
  <r>
    <x v="0"/>
    <x v="226"/>
  </r>
  <r>
    <x v="0"/>
    <x v="102"/>
  </r>
  <r>
    <x v="0"/>
    <x v="142"/>
  </r>
  <r>
    <x v="0"/>
    <x v="172"/>
  </r>
  <r>
    <x v="0"/>
    <x v="138"/>
  </r>
  <r>
    <x v="0"/>
    <x v="310"/>
  </r>
  <r>
    <x v="0"/>
    <x v="143"/>
  </r>
  <r>
    <x v="0"/>
    <x v="41"/>
  </r>
  <r>
    <x v="0"/>
    <x v="186"/>
  </r>
  <r>
    <x v="0"/>
    <x v="194"/>
  </r>
  <r>
    <x v="0"/>
    <x v="38"/>
  </r>
  <r>
    <x v="0"/>
    <x v="186"/>
  </r>
  <r>
    <x v="0"/>
    <x v="441"/>
  </r>
  <r>
    <x v="0"/>
    <x v="134"/>
  </r>
  <r>
    <x v="0"/>
    <x v="442"/>
  </r>
  <r>
    <x v="0"/>
    <x v="32"/>
  </r>
  <r>
    <x v="0"/>
    <x v="48"/>
  </r>
  <r>
    <x v="0"/>
    <x v="226"/>
  </r>
  <r>
    <x v="0"/>
    <x v="11"/>
  </r>
  <r>
    <x v="0"/>
    <x v="68"/>
  </r>
  <r>
    <x v="0"/>
    <x v="53"/>
  </r>
  <r>
    <x v="0"/>
    <x v="47"/>
  </r>
  <r>
    <x v="0"/>
    <x v="68"/>
  </r>
  <r>
    <x v="0"/>
    <x v="6"/>
  </r>
  <r>
    <x v="0"/>
    <x v="5"/>
  </r>
  <r>
    <x v="0"/>
    <x v="17"/>
  </r>
  <r>
    <x v="0"/>
    <x v="57"/>
  </r>
  <r>
    <x v="0"/>
    <x v="193"/>
  </r>
  <r>
    <x v="0"/>
    <x v="5"/>
  </r>
  <r>
    <x v="0"/>
    <x v="44"/>
  </r>
  <r>
    <x v="0"/>
    <x v="75"/>
  </r>
  <r>
    <x v="0"/>
    <x v="155"/>
  </r>
  <r>
    <x v="0"/>
    <x v="14"/>
  </r>
  <r>
    <x v="0"/>
    <x v="1"/>
  </r>
  <r>
    <x v="0"/>
    <x v="38"/>
  </r>
  <r>
    <x v="0"/>
    <x v="22"/>
  </r>
  <r>
    <x v="0"/>
    <x v="187"/>
  </r>
  <r>
    <x v="0"/>
    <x v="20"/>
  </r>
  <r>
    <x v="0"/>
    <x v="10"/>
  </r>
  <r>
    <x v="0"/>
    <x v="217"/>
  </r>
  <r>
    <x v="0"/>
    <x v="14"/>
  </r>
  <r>
    <x v="0"/>
    <x v="195"/>
  </r>
  <r>
    <x v="0"/>
    <x v="44"/>
  </r>
  <r>
    <x v="0"/>
    <x v="71"/>
  </r>
  <r>
    <x v="0"/>
    <x v="11"/>
  </r>
  <r>
    <x v="0"/>
    <x v="38"/>
  </r>
  <r>
    <x v="0"/>
    <x v="73"/>
  </r>
  <r>
    <x v="0"/>
    <x v="74"/>
  </r>
  <r>
    <x v="0"/>
    <x v="443"/>
  </r>
  <r>
    <x v="0"/>
    <x v="70"/>
  </r>
  <r>
    <x v="0"/>
    <x v="259"/>
  </r>
  <r>
    <x v="0"/>
    <x v="73"/>
  </r>
  <r>
    <x v="0"/>
    <x v="66"/>
  </r>
  <r>
    <x v="0"/>
    <x v="9"/>
  </r>
  <r>
    <x v="0"/>
    <x v="241"/>
  </r>
  <r>
    <x v="0"/>
    <x v="60"/>
  </r>
  <r>
    <x v="0"/>
    <x v="444"/>
  </r>
  <r>
    <x v="0"/>
    <x v="74"/>
  </r>
  <r>
    <x v="0"/>
    <x v="55"/>
  </r>
  <r>
    <x v="0"/>
    <x v="68"/>
  </r>
  <r>
    <x v="0"/>
    <x v="134"/>
  </r>
  <r>
    <x v="0"/>
    <x v="51"/>
  </r>
  <r>
    <x v="0"/>
    <x v="26"/>
  </r>
  <r>
    <x v="0"/>
    <x v="75"/>
  </r>
  <r>
    <x v="0"/>
    <x v="228"/>
  </r>
  <r>
    <x v="0"/>
    <x v="53"/>
  </r>
  <r>
    <x v="0"/>
    <x v="42"/>
  </r>
  <r>
    <x v="0"/>
    <x v="65"/>
  </r>
  <r>
    <x v="0"/>
    <x v="305"/>
  </r>
  <r>
    <x v="0"/>
    <x v="25"/>
  </r>
  <r>
    <x v="0"/>
    <x v="76"/>
  </r>
  <r>
    <x v="0"/>
    <x v="304"/>
  </r>
  <r>
    <x v="0"/>
    <x v="220"/>
  </r>
  <r>
    <x v="0"/>
    <x v="445"/>
  </r>
  <r>
    <x v="0"/>
    <x v="197"/>
  </r>
  <r>
    <x v="0"/>
    <x v="74"/>
  </r>
  <r>
    <x v="0"/>
    <x v="258"/>
  </r>
  <r>
    <x v="0"/>
    <x v="62"/>
  </r>
  <r>
    <x v="0"/>
    <x v="62"/>
  </r>
  <r>
    <x v="0"/>
    <x v="7"/>
  </r>
  <r>
    <x v="0"/>
    <x v="42"/>
  </r>
  <r>
    <x v="0"/>
    <x v="71"/>
  </r>
  <r>
    <x v="0"/>
    <x v="169"/>
  </r>
  <r>
    <x v="0"/>
    <x v="77"/>
  </r>
  <r>
    <x v="0"/>
    <x v="77"/>
  </r>
  <r>
    <x v="0"/>
    <x v="3"/>
  </r>
  <r>
    <x v="0"/>
    <x v="66"/>
  </r>
  <r>
    <x v="0"/>
    <x v="59"/>
  </r>
  <r>
    <x v="0"/>
    <x v="65"/>
  </r>
  <r>
    <x v="0"/>
    <x v="186"/>
  </r>
  <r>
    <x v="0"/>
    <x v="2"/>
  </r>
  <r>
    <x v="0"/>
    <x v="69"/>
  </r>
  <r>
    <x v="0"/>
    <x v="17"/>
  </r>
  <r>
    <x v="0"/>
    <x v="59"/>
  </r>
  <r>
    <x v="0"/>
    <x v="20"/>
  </r>
  <r>
    <x v="0"/>
    <x v="64"/>
  </r>
  <r>
    <x v="0"/>
    <x v="269"/>
  </r>
  <r>
    <x v="0"/>
    <x v="446"/>
  </r>
  <r>
    <x v="0"/>
    <x v="123"/>
  </r>
  <r>
    <x v="0"/>
    <x v="279"/>
  </r>
  <r>
    <x v="0"/>
    <x v="447"/>
  </r>
  <r>
    <x v="0"/>
    <x v="448"/>
  </r>
  <r>
    <x v="0"/>
    <x v="346"/>
  </r>
  <r>
    <x v="0"/>
    <x v="449"/>
  </r>
  <r>
    <x v="0"/>
    <x v="450"/>
  </r>
  <r>
    <x v="0"/>
    <x v="451"/>
  </r>
  <r>
    <x v="0"/>
    <x v="452"/>
  </r>
  <r>
    <x v="0"/>
    <x v="300"/>
  </r>
  <r>
    <x v="0"/>
    <x v="33"/>
  </r>
  <r>
    <x v="0"/>
    <x v="61"/>
  </r>
  <r>
    <x v="0"/>
    <x v="387"/>
  </r>
  <r>
    <x v="0"/>
    <x v="136"/>
  </r>
  <r>
    <x v="0"/>
    <x v="170"/>
  </r>
  <r>
    <x v="0"/>
    <x v="89"/>
  </r>
  <r>
    <x v="0"/>
    <x v="28"/>
  </r>
  <r>
    <x v="0"/>
    <x v="453"/>
  </r>
  <r>
    <x v="0"/>
    <x v="454"/>
  </r>
  <r>
    <x v="0"/>
    <x v="132"/>
  </r>
  <r>
    <x v="0"/>
    <x v="85"/>
  </r>
  <r>
    <x v="0"/>
    <x v="455"/>
  </r>
  <r>
    <x v="0"/>
    <x v="47"/>
  </r>
  <r>
    <x v="0"/>
    <x v="123"/>
  </r>
  <r>
    <x v="0"/>
    <x v="43"/>
  </r>
  <r>
    <x v="0"/>
    <x v="64"/>
  </r>
  <r>
    <x v="0"/>
    <x v="61"/>
  </r>
  <r>
    <x v="0"/>
    <x v="75"/>
  </r>
  <r>
    <x v="0"/>
    <x v="162"/>
  </r>
  <r>
    <x v="0"/>
    <x v="259"/>
  </r>
  <r>
    <x v="0"/>
    <x v="456"/>
  </r>
  <r>
    <x v="0"/>
    <x v="20"/>
  </r>
  <r>
    <x v="0"/>
    <x v="82"/>
  </r>
  <r>
    <x v="0"/>
    <x v="123"/>
  </r>
  <r>
    <x v="0"/>
    <x v="55"/>
  </r>
  <r>
    <x v="0"/>
    <x v="25"/>
  </r>
  <r>
    <x v="0"/>
    <x v="72"/>
  </r>
  <r>
    <x v="0"/>
    <x v="50"/>
  </r>
  <r>
    <x v="0"/>
    <x v="65"/>
  </r>
  <r>
    <x v="0"/>
    <x v="134"/>
  </r>
  <r>
    <x v="0"/>
    <x v="66"/>
  </r>
  <r>
    <x v="0"/>
    <x v="193"/>
  </r>
  <r>
    <x v="0"/>
    <x v="67"/>
  </r>
  <r>
    <x v="0"/>
    <x v="181"/>
  </r>
  <r>
    <x v="0"/>
    <x v="59"/>
  </r>
  <r>
    <x v="0"/>
    <x v="33"/>
  </r>
  <r>
    <x v="0"/>
    <x v="220"/>
  </r>
  <r>
    <x v="0"/>
    <x v="40"/>
  </r>
  <r>
    <x v="0"/>
    <x v="457"/>
  </r>
  <r>
    <x v="0"/>
    <x v="458"/>
  </r>
  <r>
    <x v="0"/>
    <x v="459"/>
  </r>
  <r>
    <x v="0"/>
    <x v="460"/>
  </r>
  <r>
    <x v="0"/>
    <x v="188"/>
  </r>
  <r>
    <x v="0"/>
    <x v="210"/>
  </r>
  <r>
    <x v="0"/>
    <x v="461"/>
  </r>
  <r>
    <x v="0"/>
    <x v="110"/>
  </r>
  <r>
    <x v="0"/>
    <x v="462"/>
  </r>
  <r>
    <x v="0"/>
    <x v="463"/>
  </r>
  <r>
    <x v="0"/>
    <x v="156"/>
  </r>
  <r>
    <x v="0"/>
    <x v="270"/>
  </r>
  <r>
    <x v="0"/>
    <x v="50"/>
  </r>
  <r>
    <x v="0"/>
    <x v="196"/>
  </r>
  <r>
    <x v="0"/>
    <x v="289"/>
  </r>
  <r>
    <x v="0"/>
    <x v="445"/>
  </r>
  <r>
    <x v="0"/>
    <x v="253"/>
  </r>
  <r>
    <x v="0"/>
    <x v="464"/>
  </r>
  <r>
    <x v="0"/>
    <x v="106"/>
  </r>
  <r>
    <x v="0"/>
    <x v="422"/>
  </r>
  <r>
    <x v="0"/>
    <x v="465"/>
  </r>
  <r>
    <x v="0"/>
    <x v="392"/>
  </r>
  <r>
    <x v="0"/>
    <x v="23"/>
  </r>
  <r>
    <x v="0"/>
    <x v="324"/>
  </r>
  <r>
    <x v="0"/>
    <x v="77"/>
  </r>
  <r>
    <x v="0"/>
    <x v="86"/>
  </r>
  <r>
    <x v="0"/>
    <x v="46"/>
  </r>
  <r>
    <x v="0"/>
    <x v="410"/>
  </r>
  <r>
    <x v="0"/>
    <x v="466"/>
  </r>
  <r>
    <x v="0"/>
    <x v="6"/>
  </r>
  <r>
    <x v="0"/>
    <x v="467"/>
  </r>
  <r>
    <x v="0"/>
    <x v="41"/>
  </r>
  <r>
    <x v="0"/>
    <x v="248"/>
  </r>
  <r>
    <x v="0"/>
    <x v="57"/>
  </r>
  <r>
    <x v="0"/>
    <x v="33"/>
  </r>
  <r>
    <x v="0"/>
    <x v="59"/>
  </r>
  <r>
    <x v="0"/>
    <x v="42"/>
  </r>
  <r>
    <x v="0"/>
    <x v="52"/>
  </r>
  <r>
    <x v="0"/>
    <x v="126"/>
  </r>
  <r>
    <x v="0"/>
    <x v="132"/>
  </r>
  <r>
    <x v="0"/>
    <x v="44"/>
  </r>
  <r>
    <x v="0"/>
    <x v="9"/>
  </r>
  <r>
    <x v="0"/>
    <x v="54"/>
  </r>
  <r>
    <x v="0"/>
    <x v="36"/>
  </r>
  <r>
    <x v="0"/>
    <x v="33"/>
  </r>
  <r>
    <x v="0"/>
    <x v="54"/>
  </r>
  <r>
    <x v="0"/>
    <x v="188"/>
  </r>
  <r>
    <x v="0"/>
    <x v="311"/>
  </r>
  <r>
    <x v="0"/>
    <x v="9"/>
  </r>
  <r>
    <x v="0"/>
    <x v="64"/>
  </r>
  <r>
    <x v="0"/>
    <x v="214"/>
  </r>
  <r>
    <x v="0"/>
    <x v="213"/>
  </r>
  <r>
    <x v="0"/>
    <x v="194"/>
  </r>
  <r>
    <x v="0"/>
    <x v="152"/>
  </r>
  <r>
    <x v="0"/>
    <x v="62"/>
  </r>
  <r>
    <x v="0"/>
    <x v="217"/>
  </r>
  <r>
    <x v="0"/>
    <x v="233"/>
  </r>
  <r>
    <x v="0"/>
    <x v="23"/>
  </r>
  <r>
    <x v="0"/>
    <x v="59"/>
  </r>
  <r>
    <x v="0"/>
    <x v="228"/>
  </r>
  <r>
    <x v="0"/>
    <x v="271"/>
  </r>
  <r>
    <x v="0"/>
    <x v="50"/>
  </r>
  <r>
    <x v="0"/>
    <x v="64"/>
  </r>
  <r>
    <x v="0"/>
    <x v="7"/>
  </r>
  <r>
    <x v="0"/>
    <x v="52"/>
  </r>
  <r>
    <x v="0"/>
    <x v="174"/>
  </r>
  <r>
    <x v="0"/>
    <x v="83"/>
  </r>
  <r>
    <x v="0"/>
    <x v="31"/>
  </r>
  <r>
    <x v="0"/>
    <x v="25"/>
  </r>
  <r>
    <x v="0"/>
    <x v="39"/>
  </r>
  <r>
    <x v="0"/>
    <x v="51"/>
  </r>
  <r>
    <x v="0"/>
    <x v="310"/>
  </r>
  <r>
    <x v="0"/>
    <x v="193"/>
  </r>
  <r>
    <x v="0"/>
    <x v="9"/>
  </r>
  <r>
    <x v="0"/>
    <x v="2"/>
  </r>
  <r>
    <x v="0"/>
    <x v="214"/>
  </r>
  <r>
    <x v="0"/>
    <x v="25"/>
  </r>
  <r>
    <x v="0"/>
    <x v="41"/>
  </r>
  <r>
    <x v="0"/>
    <x v="13"/>
  </r>
  <r>
    <x v="0"/>
    <x v="10"/>
  </r>
  <r>
    <x v="0"/>
    <x v="23"/>
  </r>
  <r>
    <x v="0"/>
    <x v="164"/>
  </r>
  <r>
    <x v="0"/>
    <x v="228"/>
  </r>
  <r>
    <x v="0"/>
    <x v="220"/>
  </r>
  <r>
    <x v="0"/>
    <x v="47"/>
  </r>
  <r>
    <x v="0"/>
    <x v="187"/>
  </r>
  <r>
    <x v="0"/>
    <x v="2"/>
  </r>
  <r>
    <x v="0"/>
    <x v="64"/>
  </r>
  <r>
    <x v="0"/>
    <x v="271"/>
  </r>
  <r>
    <x v="0"/>
    <x v="220"/>
  </r>
  <r>
    <x v="0"/>
    <x v="64"/>
  </r>
  <r>
    <x v="0"/>
    <x v="218"/>
  </r>
  <r>
    <x v="0"/>
    <x v="152"/>
  </r>
  <r>
    <x v="0"/>
    <x v="444"/>
  </r>
  <r>
    <x v="0"/>
    <x v="311"/>
  </r>
  <r>
    <x v="0"/>
    <x v="244"/>
  </r>
  <r>
    <x v="0"/>
    <x v="73"/>
  </r>
  <r>
    <x v="0"/>
    <x v="267"/>
  </r>
  <r>
    <x v="0"/>
    <x v="456"/>
  </r>
  <r>
    <x v="0"/>
    <x v="123"/>
  </r>
  <r>
    <x v="0"/>
    <x v="64"/>
  </r>
  <r>
    <x v="0"/>
    <x v="54"/>
  </r>
  <r>
    <x v="0"/>
    <x v="58"/>
  </r>
  <r>
    <x v="0"/>
    <x v="85"/>
  </r>
  <r>
    <x v="0"/>
    <x v="172"/>
  </r>
  <r>
    <x v="0"/>
    <x v="44"/>
  </r>
  <r>
    <x v="0"/>
    <x v="218"/>
  </r>
  <r>
    <x v="0"/>
    <x v="77"/>
  </r>
  <r>
    <x v="0"/>
    <x v="70"/>
  </r>
  <r>
    <x v="0"/>
    <x v="69"/>
  </r>
  <r>
    <x v="0"/>
    <x v="155"/>
  </r>
  <r>
    <x v="0"/>
    <x v="58"/>
  </r>
  <r>
    <x v="0"/>
    <x v="20"/>
  </r>
  <r>
    <x v="0"/>
    <x v="51"/>
  </r>
  <r>
    <x v="0"/>
    <x v="52"/>
  </r>
  <r>
    <x v="0"/>
    <x v="9"/>
  </r>
  <r>
    <x v="0"/>
    <x v="15"/>
  </r>
  <r>
    <x v="0"/>
    <x v="184"/>
  </r>
  <r>
    <x v="0"/>
    <x v="70"/>
  </r>
  <r>
    <x v="0"/>
    <x v="120"/>
  </r>
  <r>
    <x v="0"/>
    <x v="26"/>
  </r>
  <r>
    <x v="0"/>
    <x v="5"/>
  </r>
  <r>
    <x v="0"/>
    <x v="57"/>
  </r>
  <r>
    <x v="0"/>
    <x v="100"/>
  </r>
  <r>
    <x v="0"/>
    <x v="68"/>
  </r>
  <r>
    <x v="0"/>
    <x v="57"/>
  </r>
  <r>
    <x v="0"/>
    <x v="51"/>
  </r>
  <r>
    <x v="0"/>
    <x v="45"/>
  </r>
  <r>
    <x v="0"/>
    <x v="106"/>
  </r>
  <r>
    <x v="0"/>
    <x v="25"/>
  </r>
  <r>
    <x v="0"/>
    <x v="195"/>
  </r>
  <r>
    <x v="0"/>
    <x v="38"/>
  </r>
  <r>
    <x v="0"/>
    <x v="67"/>
  </r>
  <r>
    <x v="0"/>
    <x v="54"/>
  </r>
  <r>
    <x v="0"/>
    <x v="164"/>
  </r>
  <r>
    <x v="0"/>
    <x v="197"/>
  </r>
  <r>
    <x v="0"/>
    <x v="468"/>
  </r>
  <r>
    <x v="0"/>
    <x v="402"/>
  </r>
  <r>
    <x v="0"/>
    <x v="102"/>
  </r>
  <r>
    <x v="0"/>
    <x v="66"/>
  </r>
  <r>
    <x v="0"/>
    <x v="212"/>
  </r>
  <r>
    <x v="0"/>
    <x v="33"/>
  </r>
  <r>
    <x v="0"/>
    <x v="469"/>
  </r>
  <r>
    <x v="0"/>
    <x v="74"/>
  </r>
  <r>
    <x v="0"/>
    <x v="271"/>
  </r>
  <r>
    <x v="0"/>
    <x v="31"/>
  </r>
  <r>
    <x v="0"/>
    <x v="19"/>
  </r>
  <r>
    <x v="0"/>
    <x v="197"/>
  </r>
  <r>
    <x v="0"/>
    <x v="417"/>
  </r>
  <r>
    <x v="0"/>
    <x v="392"/>
  </r>
  <r>
    <x v="0"/>
    <x v="226"/>
  </r>
  <r>
    <x v="0"/>
    <x v="470"/>
  </r>
  <r>
    <x v="0"/>
    <x v="9"/>
  </r>
  <r>
    <x v="0"/>
    <x v="22"/>
  </r>
  <r>
    <x v="0"/>
    <x v="471"/>
  </r>
  <r>
    <x v="0"/>
    <x v="193"/>
  </r>
  <r>
    <x v="0"/>
    <x v="57"/>
  </r>
  <r>
    <x v="0"/>
    <x v="472"/>
  </r>
  <r>
    <x v="0"/>
    <x v="105"/>
  </r>
  <r>
    <x v="0"/>
    <x v="164"/>
  </r>
  <r>
    <x v="0"/>
    <x v="9"/>
  </r>
  <r>
    <x v="0"/>
    <x v="55"/>
  </r>
  <r>
    <x v="0"/>
    <x v="120"/>
  </r>
  <r>
    <x v="0"/>
    <x v="41"/>
  </r>
  <r>
    <x v="0"/>
    <x v="20"/>
  </r>
  <r>
    <x v="0"/>
    <x v="155"/>
  </r>
  <r>
    <x v="0"/>
    <x v="307"/>
  </r>
  <r>
    <x v="0"/>
    <x v="473"/>
  </r>
  <r>
    <x v="0"/>
    <x v="222"/>
  </r>
  <r>
    <x v="0"/>
    <x v="17"/>
  </r>
  <r>
    <x v="0"/>
    <x v="170"/>
  </r>
  <r>
    <x v="0"/>
    <x v="14"/>
  </r>
  <r>
    <x v="0"/>
    <x v="312"/>
  </r>
  <r>
    <x v="0"/>
    <x v="195"/>
  </r>
  <r>
    <x v="0"/>
    <x v="243"/>
  </r>
  <r>
    <x v="0"/>
    <x v="85"/>
  </r>
  <r>
    <x v="0"/>
    <x v="244"/>
  </r>
  <r>
    <x v="0"/>
    <x v="0"/>
  </r>
  <r>
    <x v="0"/>
    <x v="98"/>
  </r>
  <r>
    <x v="0"/>
    <x v="20"/>
  </r>
  <r>
    <x v="0"/>
    <x v="474"/>
  </r>
  <r>
    <x v="0"/>
    <x v="207"/>
  </r>
  <r>
    <x v="0"/>
    <x v="475"/>
  </r>
  <r>
    <x v="0"/>
    <x v="14"/>
  </r>
  <r>
    <x v="0"/>
    <x v="60"/>
  </r>
  <r>
    <x v="0"/>
    <x v="20"/>
  </r>
  <r>
    <x v="0"/>
    <x v="23"/>
  </r>
  <r>
    <x v="0"/>
    <x v="476"/>
  </r>
  <r>
    <x v="0"/>
    <x v="477"/>
  </r>
  <r>
    <x v="0"/>
    <x v="288"/>
  </r>
  <r>
    <x v="0"/>
    <x v="58"/>
  </r>
  <r>
    <x v="0"/>
    <x v="74"/>
  </r>
  <r>
    <x v="0"/>
    <x v="153"/>
  </r>
  <r>
    <x v="0"/>
    <x v="259"/>
  </r>
  <r>
    <x v="0"/>
    <x v="187"/>
  </r>
  <r>
    <x v="0"/>
    <x v="77"/>
  </r>
  <r>
    <x v="0"/>
    <x v="120"/>
  </r>
  <r>
    <x v="0"/>
    <x v="216"/>
  </r>
  <r>
    <x v="0"/>
    <x v="31"/>
  </r>
  <r>
    <x v="0"/>
    <x v="6"/>
  </r>
  <r>
    <x v="0"/>
    <x v="9"/>
  </r>
  <r>
    <x v="0"/>
    <x v="5"/>
  </r>
  <r>
    <x v="0"/>
    <x v="218"/>
  </r>
  <r>
    <x v="0"/>
    <x v="172"/>
  </r>
  <r>
    <x v="0"/>
    <x v="478"/>
  </r>
  <r>
    <x v="0"/>
    <x v="7"/>
  </r>
  <r>
    <x v="0"/>
    <x v="20"/>
  </r>
  <r>
    <x v="0"/>
    <x v="193"/>
  </r>
  <r>
    <x v="0"/>
    <x v="69"/>
  </r>
  <r>
    <x v="0"/>
    <x v="186"/>
  </r>
  <r>
    <x v="0"/>
    <x v="190"/>
  </r>
  <r>
    <x v="0"/>
    <x v="237"/>
  </r>
  <r>
    <x v="0"/>
    <x v="167"/>
  </r>
  <r>
    <x v="0"/>
    <x v="30"/>
  </r>
  <r>
    <x v="0"/>
    <x v="14"/>
  </r>
  <r>
    <x v="0"/>
    <x v="50"/>
  </r>
  <r>
    <x v="0"/>
    <x v="47"/>
  </r>
  <r>
    <x v="0"/>
    <x v="7"/>
  </r>
  <r>
    <x v="0"/>
    <x v="132"/>
  </r>
  <r>
    <x v="0"/>
    <x v="258"/>
  </r>
  <r>
    <x v="0"/>
    <x v="387"/>
  </r>
  <r>
    <x v="0"/>
    <x v="26"/>
  </r>
  <r>
    <x v="0"/>
    <x v="64"/>
  </r>
  <r>
    <x v="0"/>
    <x v="479"/>
  </r>
  <r>
    <x v="0"/>
    <x v="155"/>
  </r>
  <r>
    <x v="0"/>
    <x v="42"/>
  </r>
  <r>
    <x v="0"/>
    <x v="131"/>
  </r>
  <r>
    <x v="0"/>
    <x v="26"/>
  </r>
  <r>
    <x v="0"/>
    <x v="27"/>
  </r>
  <r>
    <x v="0"/>
    <x v="60"/>
  </r>
  <r>
    <x v="0"/>
    <x v="132"/>
  </r>
  <r>
    <x v="0"/>
    <x v="23"/>
  </r>
  <r>
    <x v="0"/>
    <x v="65"/>
  </r>
  <r>
    <x v="0"/>
    <x v="155"/>
  </r>
  <r>
    <x v="0"/>
    <x v="13"/>
  </r>
  <r>
    <x v="0"/>
    <x v="76"/>
  </r>
  <r>
    <x v="0"/>
    <x v="85"/>
  </r>
  <r>
    <x v="0"/>
    <x v="43"/>
  </r>
  <r>
    <x v="0"/>
    <x v="41"/>
  </r>
  <r>
    <x v="0"/>
    <x v="269"/>
  </r>
  <r>
    <x v="0"/>
    <x v="32"/>
  </r>
  <r>
    <x v="0"/>
    <x v="67"/>
  </r>
  <r>
    <x v="0"/>
    <x v="54"/>
  </r>
  <r>
    <x v="0"/>
    <x v="16"/>
  </r>
  <r>
    <x v="0"/>
    <x v="128"/>
  </r>
  <r>
    <x v="0"/>
    <x v="131"/>
  </r>
  <r>
    <x v="0"/>
    <x v="312"/>
  </r>
  <r>
    <x v="0"/>
    <x v="65"/>
  </r>
  <r>
    <x v="0"/>
    <x v="480"/>
  </r>
  <r>
    <x v="0"/>
    <x v="214"/>
  </r>
  <r>
    <x v="0"/>
    <x v="5"/>
  </r>
  <r>
    <x v="0"/>
    <x v="226"/>
  </r>
  <r>
    <x v="0"/>
    <x v="169"/>
  </r>
  <r>
    <x v="0"/>
    <x v="2"/>
  </r>
  <r>
    <x v="0"/>
    <x v="193"/>
  </r>
  <r>
    <x v="0"/>
    <x v="183"/>
  </r>
  <r>
    <x v="0"/>
    <x v="46"/>
  </r>
  <r>
    <x v="0"/>
    <x v="197"/>
  </r>
  <r>
    <x v="0"/>
    <x v="106"/>
  </r>
  <r>
    <x v="0"/>
    <x v="82"/>
  </r>
  <r>
    <x v="0"/>
    <x v="132"/>
  </r>
  <r>
    <x v="0"/>
    <x v="481"/>
  </r>
  <r>
    <x v="0"/>
    <x v="70"/>
  </r>
  <r>
    <x v="0"/>
    <x v="64"/>
  </r>
  <r>
    <x v="0"/>
    <x v="195"/>
  </r>
  <r>
    <x v="0"/>
    <x v="77"/>
  </r>
  <r>
    <x v="0"/>
    <x v="80"/>
  </r>
  <r>
    <x v="0"/>
    <x v="77"/>
  </r>
  <r>
    <x v="0"/>
    <x v="33"/>
  </r>
  <r>
    <x v="0"/>
    <x v="55"/>
  </r>
  <r>
    <x v="0"/>
    <x v="42"/>
  </r>
  <r>
    <x v="0"/>
    <x v="226"/>
  </r>
  <r>
    <x v="0"/>
    <x v="308"/>
  </r>
  <r>
    <x v="0"/>
    <x v="215"/>
  </r>
  <r>
    <x v="0"/>
    <x v="289"/>
  </r>
  <r>
    <x v="0"/>
    <x v="1"/>
  </r>
  <r>
    <x v="0"/>
    <x v="193"/>
  </r>
  <r>
    <x v="0"/>
    <x v="69"/>
  </r>
  <r>
    <x v="0"/>
    <x v="147"/>
  </r>
  <r>
    <x v="0"/>
    <x v="246"/>
  </r>
  <r>
    <x v="0"/>
    <x v="26"/>
  </r>
  <r>
    <x v="0"/>
    <x v="50"/>
  </r>
  <r>
    <x v="0"/>
    <x v="482"/>
  </r>
  <r>
    <x v="0"/>
    <x v="180"/>
  </r>
  <r>
    <x v="0"/>
    <x v="7"/>
  </r>
  <r>
    <x v="0"/>
    <x v="432"/>
  </r>
  <r>
    <x v="0"/>
    <x v="96"/>
  </r>
  <r>
    <x v="0"/>
    <x v="478"/>
  </r>
  <r>
    <x v="0"/>
    <x v="9"/>
  </r>
  <r>
    <x v="0"/>
    <x v="123"/>
  </r>
  <r>
    <x v="0"/>
    <x v="226"/>
  </r>
  <r>
    <x v="0"/>
    <x v="143"/>
  </r>
  <r>
    <x v="0"/>
    <x v="59"/>
  </r>
  <r>
    <x v="0"/>
    <x v="253"/>
  </r>
  <r>
    <x v="0"/>
    <x v="14"/>
  </r>
  <r>
    <x v="0"/>
    <x v="11"/>
  </r>
  <r>
    <x v="0"/>
    <x v="164"/>
  </r>
  <r>
    <x v="0"/>
    <x v="188"/>
  </r>
  <r>
    <x v="0"/>
    <x v="72"/>
  </r>
  <r>
    <x v="0"/>
    <x v="169"/>
  </r>
  <r>
    <x v="0"/>
    <x v="32"/>
  </r>
  <r>
    <x v="0"/>
    <x v="72"/>
  </r>
  <r>
    <x v="0"/>
    <x v="258"/>
  </r>
  <r>
    <x v="0"/>
    <x v="410"/>
  </r>
  <r>
    <x v="0"/>
    <x v="429"/>
  </r>
  <r>
    <x v="0"/>
    <x v="259"/>
  </r>
  <r>
    <x v="0"/>
    <x v="16"/>
  </r>
  <r>
    <x v="0"/>
    <x v="195"/>
  </r>
  <r>
    <x v="0"/>
    <x v="13"/>
  </r>
  <r>
    <x v="0"/>
    <x v="98"/>
  </r>
  <r>
    <x v="0"/>
    <x v="64"/>
  </r>
  <r>
    <x v="0"/>
    <x v="162"/>
  </r>
  <r>
    <x v="0"/>
    <x v="8"/>
  </r>
  <r>
    <x v="0"/>
    <x v="61"/>
  </r>
  <r>
    <x v="0"/>
    <x v="61"/>
  </r>
  <r>
    <x v="0"/>
    <x v="69"/>
  </r>
  <r>
    <x v="0"/>
    <x v="258"/>
  </r>
  <r>
    <x v="0"/>
    <x v="195"/>
  </r>
  <r>
    <x v="0"/>
    <x v="5"/>
  </r>
  <r>
    <x v="0"/>
    <x v="177"/>
  </r>
  <r>
    <x v="0"/>
    <x v="5"/>
  </r>
  <r>
    <x v="0"/>
    <x v="41"/>
  </r>
  <r>
    <x v="0"/>
    <x v="75"/>
  </r>
  <r>
    <x v="0"/>
    <x v="231"/>
  </r>
  <r>
    <x v="0"/>
    <x v="69"/>
  </r>
  <r>
    <x v="0"/>
    <x v="427"/>
  </r>
  <r>
    <x v="0"/>
    <x v="20"/>
  </r>
  <r>
    <x v="0"/>
    <x v="387"/>
  </r>
  <r>
    <x v="0"/>
    <x v="25"/>
  </r>
  <r>
    <x v="0"/>
    <x v="41"/>
  </r>
  <r>
    <x v="0"/>
    <x v="100"/>
  </r>
  <r>
    <x v="0"/>
    <x v="54"/>
  </r>
  <r>
    <x v="0"/>
    <x v="74"/>
  </r>
  <r>
    <x v="0"/>
    <x v="5"/>
  </r>
  <r>
    <x v="0"/>
    <x v="34"/>
  </r>
  <r>
    <x v="0"/>
    <x v="387"/>
  </r>
  <r>
    <x v="0"/>
    <x v="258"/>
  </r>
  <r>
    <x v="0"/>
    <x v="96"/>
  </r>
  <r>
    <x v="0"/>
    <x v="16"/>
  </r>
  <r>
    <x v="0"/>
    <x v="123"/>
  </r>
  <r>
    <x v="0"/>
    <x v="2"/>
  </r>
  <r>
    <x v="0"/>
    <x v="471"/>
  </r>
  <r>
    <x v="0"/>
    <x v="9"/>
  </r>
  <r>
    <x v="0"/>
    <x v="218"/>
  </r>
  <r>
    <x v="0"/>
    <x v="9"/>
  </r>
  <r>
    <x v="0"/>
    <x v="7"/>
  </r>
  <r>
    <x v="0"/>
    <x v="152"/>
  </r>
  <r>
    <x v="0"/>
    <x v="152"/>
  </r>
  <r>
    <x v="0"/>
    <x v="43"/>
  </r>
  <r>
    <x v="0"/>
    <x v="14"/>
  </r>
  <r>
    <x v="0"/>
    <x v="60"/>
  </r>
  <r>
    <x v="0"/>
    <x v="6"/>
  </r>
  <r>
    <x v="0"/>
    <x v="30"/>
  </r>
  <r>
    <x v="0"/>
    <x v="309"/>
  </r>
  <r>
    <x v="0"/>
    <x v="59"/>
  </r>
  <r>
    <x v="0"/>
    <x v="58"/>
  </r>
  <r>
    <x v="0"/>
    <x v="38"/>
  </r>
  <r>
    <x v="0"/>
    <x v="44"/>
  </r>
  <r>
    <x v="0"/>
    <x v="41"/>
  </r>
  <r>
    <x v="0"/>
    <x v="23"/>
  </r>
  <r>
    <x v="0"/>
    <x v="72"/>
  </r>
  <r>
    <x v="0"/>
    <x v="73"/>
  </r>
  <r>
    <x v="0"/>
    <x v="41"/>
  </r>
  <r>
    <x v="0"/>
    <x v="7"/>
  </r>
  <r>
    <x v="0"/>
    <x v="51"/>
  </r>
  <r>
    <x v="0"/>
    <x v="172"/>
  </r>
  <r>
    <x v="0"/>
    <x v="55"/>
  </r>
  <r>
    <x v="0"/>
    <x v="50"/>
  </r>
  <r>
    <x v="0"/>
    <x v="71"/>
  </r>
  <r>
    <x v="0"/>
    <x v="174"/>
  </r>
  <r>
    <x v="0"/>
    <x v="102"/>
  </r>
  <r>
    <x v="0"/>
    <x v="67"/>
  </r>
  <r>
    <x v="0"/>
    <x v="258"/>
  </r>
  <r>
    <x v="0"/>
    <x v="172"/>
  </r>
  <r>
    <x v="0"/>
    <x v="69"/>
  </r>
  <r>
    <x v="0"/>
    <x v="272"/>
  </r>
  <r>
    <x v="0"/>
    <x v="5"/>
  </r>
  <r>
    <x v="0"/>
    <x v="44"/>
  </r>
  <r>
    <x v="0"/>
    <x v="33"/>
  </r>
  <r>
    <x v="0"/>
    <x v="76"/>
  </r>
  <r>
    <x v="0"/>
    <x v="23"/>
  </r>
  <r>
    <x v="0"/>
    <x v="222"/>
  </r>
  <r>
    <x v="0"/>
    <x v="62"/>
  </r>
  <r>
    <x v="0"/>
    <x v="59"/>
  </r>
  <r>
    <x v="0"/>
    <x v="19"/>
  </r>
  <r>
    <x v="0"/>
    <x v="1"/>
  </r>
  <r>
    <x v="0"/>
    <x v="25"/>
  </r>
  <r>
    <x v="0"/>
    <x v="13"/>
  </r>
  <r>
    <x v="0"/>
    <x v="218"/>
  </r>
  <r>
    <x v="0"/>
    <x v="16"/>
  </r>
  <r>
    <x v="0"/>
    <x v="34"/>
  </r>
  <r>
    <x v="0"/>
    <x v="155"/>
  </r>
  <r>
    <x v="0"/>
    <x v="41"/>
  </r>
  <r>
    <x v="0"/>
    <x v="74"/>
  </r>
  <r>
    <x v="0"/>
    <x v="64"/>
  </r>
  <r>
    <x v="0"/>
    <x v="351"/>
  </r>
  <r>
    <x v="0"/>
    <x v="23"/>
  </r>
  <r>
    <x v="0"/>
    <x v="387"/>
  </r>
  <r>
    <x v="0"/>
    <x v="32"/>
  </r>
  <r>
    <x v="0"/>
    <x v="9"/>
  </r>
  <r>
    <x v="0"/>
    <x v="55"/>
  </r>
  <r>
    <x v="0"/>
    <x v="387"/>
  </r>
  <r>
    <x v="0"/>
    <x v="311"/>
  </r>
  <r>
    <x v="0"/>
    <x v="59"/>
  </r>
  <r>
    <x v="0"/>
    <x v="195"/>
  </r>
  <r>
    <x v="0"/>
    <x v="23"/>
  </r>
  <r>
    <x v="0"/>
    <x v="218"/>
  </r>
  <r>
    <x v="0"/>
    <x v="55"/>
  </r>
  <r>
    <x v="0"/>
    <x v="172"/>
  </r>
  <r>
    <x v="0"/>
    <x v="74"/>
  </r>
  <r>
    <x v="0"/>
    <x v="195"/>
  </r>
  <r>
    <x v="0"/>
    <x v="47"/>
  </r>
  <r>
    <x v="0"/>
    <x v="57"/>
  </r>
  <r>
    <x v="0"/>
    <x v="10"/>
  </r>
  <r>
    <x v="0"/>
    <x v="89"/>
  </r>
  <r>
    <x v="0"/>
    <x v="64"/>
  </r>
  <r>
    <x v="0"/>
    <x v="44"/>
  </r>
  <r>
    <x v="0"/>
    <x v="33"/>
  </r>
  <r>
    <x v="0"/>
    <x v="53"/>
  </r>
  <r>
    <x v="0"/>
    <x v="67"/>
  </r>
  <r>
    <x v="0"/>
    <x v="195"/>
  </r>
  <r>
    <x v="0"/>
    <x v="31"/>
  </r>
  <r>
    <x v="0"/>
    <x v="41"/>
  </r>
  <r>
    <x v="0"/>
    <x v="14"/>
  </r>
  <r>
    <x v="0"/>
    <x v="2"/>
  </r>
  <r>
    <x v="0"/>
    <x v="43"/>
  </r>
  <r>
    <x v="0"/>
    <x v="85"/>
  </r>
  <r>
    <x v="0"/>
    <x v="19"/>
  </r>
  <r>
    <x v="0"/>
    <x v="59"/>
  </r>
  <r>
    <x v="0"/>
    <x v="8"/>
  </r>
  <r>
    <x v="0"/>
    <x v="34"/>
  </r>
  <r>
    <x v="0"/>
    <x v="74"/>
  </r>
  <r>
    <x v="0"/>
    <x v="44"/>
  </r>
  <r>
    <x v="0"/>
    <x v="33"/>
  </r>
  <r>
    <x v="0"/>
    <x v="54"/>
  </r>
  <r>
    <x v="0"/>
    <x v="71"/>
  </r>
  <r>
    <x v="0"/>
    <x v="67"/>
  </r>
  <r>
    <x v="0"/>
    <x v="238"/>
  </r>
  <r>
    <x v="0"/>
    <x v="36"/>
  </r>
  <r>
    <x v="0"/>
    <x v="101"/>
  </r>
  <r>
    <x v="0"/>
    <x v="57"/>
  </r>
  <r>
    <x v="0"/>
    <x v="311"/>
  </r>
  <r>
    <x v="0"/>
    <x v="57"/>
  </r>
  <r>
    <x v="0"/>
    <x v="100"/>
  </r>
  <r>
    <x v="0"/>
    <x v="186"/>
  </r>
  <r>
    <x v="0"/>
    <x v="59"/>
  </r>
  <r>
    <x v="0"/>
    <x v="64"/>
  </r>
  <r>
    <x v="0"/>
    <x v="222"/>
  </r>
  <r>
    <x v="0"/>
    <x v="76"/>
  </r>
  <r>
    <x v="0"/>
    <x v="55"/>
  </r>
  <r>
    <x v="0"/>
    <x v="25"/>
  </r>
  <r>
    <x v="0"/>
    <x v="34"/>
  </r>
  <r>
    <x v="0"/>
    <x v="172"/>
  </r>
  <r>
    <x v="0"/>
    <x v="195"/>
  </r>
  <r>
    <x v="0"/>
    <x v="43"/>
  </r>
  <r>
    <x v="0"/>
    <x v="66"/>
  </r>
  <r>
    <x v="0"/>
    <x v="67"/>
  </r>
  <r>
    <x v="0"/>
    <x v="69"/>
  </r>
  <r>
    <x v="0"/>
    <x v="15"/>
  </r>
  <r>
    <x v="0"/>
    <x v="67"/>
  </r>
  <r>
    <x v="0"/>
    <x v="73"/>
  </r>
  <r>
    <x v="0"/>
    <x v="228"/>
  </r>
  <r>
    <x v="0"/>
    <x v="193"/>
  </r>
  <r>
    <x v="0"/>
    <x v="45"/>
  </r>
  <r>
    <x v="0"/>
    <x v="60"/>
  </r>
  <r>
    <x v="0"/>
    <x v="13"/>
  </r>
  <r>
    <x v="0"/>
    <x v="8"/>
  </r>
  <r>
    <x v="0"/>
    <x v="387"/>
  </r>
  <r>
    <x v="0"/>
    <x v="64"/>
  </r>
  <r>
    <x v="0"/>
    <x v="259"/>
  </r>
  <r>
    <x v="0"/>
    <x v="26"/>
  </r>
  <r>
    <x v="0"/>
    <x v="119"/>
  </r>
  <r>
    <x v="0"/>
    <x v="10"/>
  </r>
  <r>
    <x v="0"/>
    <x v="77"/>
  </r>
  <r>
    <x v="0"/>
    <x v="17"/>
  </r>
  <r>
    <x v="0"/>
    <x v="25"/>
  </r>
  <r>
    <x v="0"/>
    <x v="59"/>
  </r>
  <r>
    <x v="0"/>
    <x v="131"/>
  </r>
  <r>
    <x v="0"/>
    <x v="68"/>
  </r>
  <r>
    <x v="0"/>
    <x v="22"/>
  </r>
  <r>
    <x v="0"/>
    <x v="43"/>
  </r>
  <r>
    <x v="0"/>
    <x v="9"/>
  </r>
  <r>
    <x v="0"/>
    <x v="152"/>
  </r>
  <r>
    <x v="0"/>
    <x v="20"/>
  </r>
  <r>
    <x v="0"/>
    <x v="25"/>
  </r>
  <r>
    <x v="0"/>
    <x v="43"/>
  </r>
  <r>
    <x v="0"/>
    <x v="9"/>
  </r>
  <r>
    <x v="0"/>
    <x v="70"/>
  </r>
  <r>
    <x v="0"/>
    <x v="38"/>
  </r>
  <r>
    <x v="0"/>
    <x v="77"/>
  </r>
  <r>
    <x v="0"/>
    <x v="25"/>
  </r>
  <r>
    <x v="0"/>
    <x v="64"/>
  </r>
  <r>
    <x v="0"/>
    <x v="50"/>
  </r>
  <r>
    <x v="0"/>
    <x v="38"/>
  </r>
  <r>
    <x v="0"/>
    <x v="155"/>
  </r>
  <r>
    <x v="0"/>
    <x v="74"/>
  </r>
  <r>
    <x v="0"/>
    <x v="17"/>
  </r>
  <r>
    <x v="0"/>
    <x v="10"/>
  </r>
  <r>
    <x v="0"/>
    <x v="8"/>
  </r>
  <r>
    <x v="0"/>
    <x v="57"/>
  </r>
  <r>
    <x v="0"/>
    <x v="315"/>
  </r>
  <r>
    <x v="0"/>
    <x v="271"/>
  </r>
  <r>
    <x v="0"/>
    <x v="17"/>
  </r>
  <r>
    <x v="0"/>
    <x v="42"/>
  </r>
  <r>
    <x v="0"/>
    <x v="5"/>
  </r>
  <r>
    <x v="0"/>
    <x v="57"/>
  </r>
  <r>
    <x v="0"/>
    <x v="258"/>
  </r>
  <r>
    <x v="0"/>
    <x v="172"/>
  </r>
  <r>
    <x v="0"/>
    <x v="195"/>
  </r>
  <r>
    <x v="0"/>
    <x v="23"/>
  </r>
  <r>
    <x v="0"/>
    <x v="51"/>
  </r>
  <r>
    <x v="0"/>
    <x v="70"/>
  </r>
  <r>
    <x v="0"/>
    <x v="57"/>
  </r>
  <r>
    <x v="0"/>
    <x v="244"/>
  </r>
  <r>
    <x v="0"/>
    <x v="70"/>
  </r>
  <r>
    <x v="0"/>
    <x v="7"/>
  </r>
  <r>
    <x v="0"/>
    <x v="66"/>
  </r>
  <r>
    <x v="0"/>
    <x v="62"/>
  </r>
  <r>
    <x v="0"/>
    <x v="187"/>
  </r>
  <r>
    <x v="0"/>
    <x v="134"/>
  </r>
  <r>
    <x v="0"/>
    <x v="173"/>
  </r>
  <r>
    <x v="0"/>
    <x v="34"/>
  </r>
  <r>
    <x v="0"/>
    <x v="195"/>
  </r>
  <r>
    <x v="0"/>
    <x v="66"/>
  </r>
  <r>
    <x v="0"/>
    <x v="36"/>
  </r>
  <r>
    <x v="0"/>
    <x v="60"/>
  </r>
  <r>
    <x v="0"/>
    <x v="387"/>
  </r>
  <r>
    <x v="0"/>
    <x v="74"/>
  </r>
  <r>
    <x v="0"/>
    <x v="73"/>
  </r>
  <r>
    <x v="0"/>
    <x v="2"/>
  </r>
  <r>
    <x v="0"/>
    <x v="60"/>
  </r>
  <r>
    <x v="0"/>
    <x v="62"/>
  </r>
  <r>
    <x v="0"/>
    <x v="387"/>
  </r>
  <r>
    <x v="0"/>
    <x v="76"/>
  </r>
  <r>
    <x v="0"/>
    <x v="72"/>
  </r>
  <r>
    <x v="0"/>
    <x v="259"/>
  </r>
  <r>
    <x v="0"/>
    <x v="2"/>
  </r>
  <r>
    <x v="0"/>
    <x v="259"/>
  </r>
  <r>
    <x v="0"/>
    <x v="259"/>
  </r>
  <r>
    <x v="0"/>
    <x v="152"/>
  </r>
  <r>
    <x v="0"/>
    <x v="44"/>
  </r>
  <r>
    <x v="0"/>
    <x v="22"/>
  </r>
  <r>
    <x v="0"/>
    <x v="70"/>
  </r>
  <r>
    <x v="0"/>
    <x v="60"/>
  </r>
  <r>
    <x v="0"/>
    <x v="387"/>
  </r>
  <r>
    <x v="0"/>
    <x v="41"/>
  </r>
  <r>
    <x v="0"/>
    <x v="51"/>
  </r>
  <r>
    <x v="0"/>
    <x v="41"/>
  </r>
  <r>
    <x v="0"/>
    <x v="10"/>
  </r>
  <r>
    <x v="0"/>
    <x v="57"/>
  </r>
  <r>
    <x v="0"/>
    <x v="34"/>
  </r>
  <r>
    <x v="0"/>
    <x v="73"/>
  </r>
  <r>
    <x v="0"/>
    <x v="67"/>
  </r>
  <r>
    <x v="0"/>
    <x v="220"/>
  </r>
  <r>
    <x v="0"/>
    <x v="62"/>
  </r>
  <r>
    <x v="0"/>
    <x v="51"/>
  </r>
  <r>
    <x v="0"/>
    <x v="33"/>
  </r>
  <r>
    <x v="0"/>
    <x v="64"/>
  </r>
  <r>
    <x v="0"/>
    <x v="62"/>
  </r>
  <r>
    <x v="0"/>
    <x v="69"/>
  </r>
  <r>
    <x v="0"/>
    <x v="134"/>
  </r>
  <r>
    <x v="0"/>
    <x v="132"/>
  </r>
  <r>
    <x v="0"/>
    <x v="63"/>
  </r>
  <r>
    <x v="0"/>
    <x v="69"/>
  </r>
  <r>
    <x v="0"/>
    <x v="48"/>
  </r>
  <r>
    <x v="0"/>
    <x v="77"/>
  </r>
  <r>
    <x v="0"/>
    <x v="59"/>
  </r>
  <r>
    <x v="0"/>
    <x v="19"/>
  </r>
  <r>
    <x v="0"/>
    <x v="55"/>
  </r>
  <r>
    <x v="0"/>
    <x v="74"/>
  </r>
  <r>
    <x v="0"/>
    <x v="22"/>
  </r>
  <r>
    <x v="0"/>
    <x v="365"/>
  </r>
  <r>
    <x v="0"/>
    <x v="67"/>
  </r>
  <r>
    <x v="0"/>
    <x v="57"/>
  </r>
  <r>
    <x v="0"/>
    <x v="33"/>
  </r>
  <r>
    <x v="0"/>
    <x v="174"/>
  </r>
  <r>
    <x v="0"/>
    <x v="62"/>
  </r>
  <r>
    <x v="0"/>
    <x v="22"/>
  </r>
  <r>
    <x v="0"/>
    <x v="58"/>
  </r>
  <r>
    <x v="0"/>
    <x v="238"/>
  </r>
  <r>
    <x v="0"/>
    <x v="60"/>
  </r>
  <r>
    <x v="0"/>
    <x v="54"/>
  </r>
  <r>
    <x v="0"/>
    <x v="22"/>
  </r>
  <r>
    <x v="0"/>
    <x v="10"/>
  </r>
  <r>
    <x v="0"/>
    <x v="281"/>
  </r>
  <r>
    <x v="0"/>
    <x v="62"/>
  </r>
  <r>
    <x v="0"/>
    <x v="259"/>
  </r>
  <r>
    <x v="0"/>
    <x v="31"/>
  </r>
  <r>
    <x v="0"/>
    <x v="20"/>
  </r>
  <r>
    <x v="0"/>
    <x v="9"/>
  </r>
  <r>
    <x v="0"/>
    <x v="193"/>
  </r>
  <r>
    <x v="0"/>
    <x v="28"/>
  </r>
  <r>
    <x v="0"/>
    <x v="25"/>
  </r>
  <r>
    <x v="0"/>
    <x v="9"/>
  </r>
  <r>
    <x v="0"/>
    <x v="483"/>
  </r>
  <r>
    <x v="0"/>
    <x v="19"/>
  </r>
  <r>
    <x v="0"/>
    <x v="54"/>
  </r>
  <r>
    <x v="0"/>
    <x v="132"/>
  </r>
  <r>
    <x v="0"/>
    <x v="218"/>
  </r>
  <r>
    <x v="0"/>
    <x v="152"/>
  </r>
  <r>
    <x v="0"/>
    <x v="20"/>
  </r>
  <r>
    <x v="0"/>
    <x v="57"/>
  </r>
  <r>
    <x v="0"/>
    <x v="8"/>
  </r>
  <r>
    <x v="0"/>
    <x v="44"/>
  </r>
  <r>
    <x v="0"/>
    <x v="14"/>
  </r>
  <r>
    <x v="0"/>
    <x v="10"/>
  </r>
  <r>
    <x v="0"/>
    <x v="14"/>
  </r>
  <r>
    <x v="0"/>
    <x v="55"/>
  </r>
  <r>
    <x v="0"/>
    <x v="20"/>
  </r>
  <r>
    <x v="0"/>
    <x v="172"/>
  </r>
  <r>
    <x v="0"/>
    <x v="76"/>
  </r>
  <r>
    <x v="0"/>
    <x v="43"/>
  </r>
  <r>
    <x v="0"/>
    <x v="310"/>
  </r>
  <r>
    <x v="0"/>
    <x v="264"/>
  </r>
  <r>
    <x v="0"/>
    <x v="74"/>
  </r>
  <r>
    <x v="0"/>
    <x v="77"/>
  </r>
  <r>
    <x v="0"/>
    <x v="25"/>
  </r>
  <r>
    <x v="0"/>
    <x v="74"/>
  </r>
  <r>
    <x v="0"/>
    <x v="43"/>
  </r>
  <r>
    <x v="0"/>
    <x v="72"/>
  </r>
  <r>
    <x v="0"/>
    <x v="54"/>
  </r>
  <r>
    <x v="0"/>
    <x v="272"/>
  </r>
  <r>
    <x v="0"/>
    <x v="23"/>
  </r>
  <r>
    <x v="0"/>
    <x v="218"/>
  </r>
  <r>
    <x v="0"/>
    <x v="33"/>
  </r>
  <r>
    <x v="0"/>
    <x v="220"/>
  </r>
  <r>
    <x v="0"/>
    <x v="85"/>
  </r>
  <r>
    <x v="0"/>
    <x v="188"/>
  </r>
  <r>
    <x v="0"/>
    <x v="59"/>
  </r>
  <r>
    <x v="0"/>
    <x v="2"/>
  </r>
  <r>
    <x v="0"/>
    <x v="68"/>
  </r>
  <r>
    <x v="0"/>
    <x v="17"/>
  </r>
  <r>
    <x v="0"/>
    <x v="85"/>
  </r>
  <r>
    <x v="0"/>
    <x v="41"/>
  </r>
  <r>
    <x v="0"/>
    <x v="51"/>
  </r>
  <r>
    <x v="0"/>
    <x v="74"/>
  </r>
  <r>
    <x v="0"/>
    <x v="57"/>
  </r>
  <r>
    <x v="0"/>
    <x v="304"/>
  </r>
  <r>
    <x v="0"/>
    <x v="28"/>
  </r>
  <r>
    <x v="0"/>
    <x v="72"/>
  </r>
  <r>
    <x v="0"/>
    <x v="7"/>
  </r>
  <r>
    <x v="0"/>
    <x v="50"/>
  </r>
  <r>
    <x v="0"/>
    <x v="41"/>
  </r>
  <r>
    <x v="0"/>
    <x v="31"/>
  </r>
  <r>
    <x v="0"/>
    <x v="9"/>
  </r>
  <r>
    <x v="0"/>
    <x v="74"/>
  </r>
  <r>
    <x v="0"/>
    <x v="64"/>
  </r>
  <r>
    <x v="0"/>
    <x v="152"/>
  </r>
  <r>
    <x v="0"/>
    <x v="13"/>
  </r>
  <r>
    <x v="0"/>
    <x v="7"/>
  </r>
  <r>
    <x v="0"/>
    <x v="9"/>
  </r>
  <r>
    <x v="0"/>
    <x v="26"/>
  </r>
  <r>
    <x v="0"/>
    <x v="387"/>
  </r>
  <r>
    <x v="0"/>
    <x v="43"/>
  </r>
  <r>
    <x v="0"/>
    <x v="13"/>
  </r>
  <r>
    <x v="0"/>
    <x v="66"/>
  </r>
  <r>
    <x v="0"/>
    <x v="57"/>
  </r>
  <r>
    <x v="0"/>
    <x v="418"/>
  </r>
  <r>
    <x v="0"/>
    <x v="16"/>
  </r>
  <r>
    <x v="0"/>
    <x v="64"/>
  </r>
  <r>
    <x v="0"/>
    <x v="69"/>
  </r>
  <r>
    <x v="0"/>
    <x v="70"/>
  </r>
  <r>
    <x v="0"/>
    <x v="76"/>
  </r>
  <r>
    <x v="0"/>
    <x v="53"/>
  </r>
  <r>
    <x v="0"/>
    <x v="60"/>
  </r>
  <r>
    <x v="0"/>
    <x v="188"/>
  </r>
  <r>
    <x v="0"/>
    <x v="22"/>
  </r>
  <r>
    <x v="0"/>
    <x v="57"/>
  </r>
  <r>
    <x v="0"/>
    <x v="172"/>
  </r>
  <r>
    <x v="0"/>
    <x v="57"/>
  </r>
  <r>
    <x v="0"/>
    <x v="51"/>
  </r>
  <r>
    <x v="0"/>
    <x v="44"/>
  </r>
  <r>
    <x v="0"/>
    <x v="1"/>
  </r>
  <r>
    <x v="0"/>
    <x v="67"/>
  </r>
  <r>
    <x v="0"/>
    <x v="9"/>
  </r>
  <r>
    <x v="0"/>
    <x v="9"/>
  </r>
  <r>
    <x v="0"/>
    <x v="62"/>
  </r>
  <r>
    <x v="0"/>
    <x v="19"/>
  </r>
  <r>
    <x v="0"/>
    <x v="17"/>
  </r>
  <r>
    <x v="0"/>
    <x v="222"/>
  </r>
  <r>
    <x v="0"/>
    <x v="172"/>
  </r>
  <r>
    <x v="0"/>
    <x v="10"/>
  </r>
  <r>
    <x v="0"/>
    <x v="25"/>
  </r>
  <r>
    <x v="0"/>
    <x v="44"/>
  </r>
  <r>
    <x v="0"/>
    <x v="6"/>
  </r>
  <r>
    <x v="0"/>
    <x v="33"/>
  </r>
  <r>
    <x v="0"/>
    <x v="57"/>
  </r>
  <r>
    <x v="0"/>
    <x v="8"/>
  </r>
  <r>
    <x v="0"/>
    <x v="222"/>
  </r>
  <r>
    <x v="0"/>
    <x v="7"/>
  </r>
  <r>
    <x v="0"/>
    <x v="315"/>
  </r>
  <r>
    <x v="0"/>
    <x v="152"/>
  </r>
  <r>
    <x v="0"/>
    <x v="311"/>
  </r>
  <r>
    <x v="0"/>
    <x v="38"/>
  </r>
  <r>
    <x v="0"/>
    <x v="456"/>
  </r>
  <r>
    <x v="0"/>
    <x v="152"/>
  </r>
  <r>
    <x v="0"/>
    <x v="195"/>
  </r>
  <r>
    <x v="0"/>
    <x v="69"/>
  </r>
  <r>
    <x v="0"/>
    <x v="59"/>
  </r>
  <r>
    <x v="0"/>
    <x v="186"/>
  </r>
  <r>
    <x v="0"/>
    <x v="36"/>
  </r>
  <r>
    <x v="0"/>
    <x v="23"/>
  </r>
  <r>
    <x v="0"/>
    <x v="139"/>
  </r>
  <r>
    <x v="0"/>
    <x v="244"/>
  </r>
  <r>
    <x v="0"/>
    <x v="20"/>
  </r>
  <r>
    <x v="0"/>
    <x v="70"/>
  </r>
  <r>
    <x v="0"/>
    <x v="85"/>
  </r>
  <r>
    <x v="0"/>
    <x v="152"/>
  </r>
  <r>
    <x v="0"/>
    <x v="206"/>
  </r>
  <r>
    <x v="0"/>
    <x v="57"/>
  </r>
  <r>
    <x v="0"/>
    <x v="25"/>
  </r>
  <r>
    <x v="0"/>
    <x v="65"/>
  </r>
  <r>
    <x v="0"/>
    <x v="51"/>
  </r>
  <r>
    <x v="0"/>
    <x v="76"/>
  </r>
  <r>
    <x v="0"/>
    <x v="195"/>
  </r>
  <r>
    <x v="0"/>
    <x v="305"/>
  </r>
  <r>
    <x v="0"/>
    <x v="222"/>
  </r>
  <r>
    <x v="0"/>
    <x v="59"/>
  </r>
  <r>
    <x v="0"/>
    <x v="70"/>
  </r>
  <r>
    <x v="0"/>
    <x v="64"/>
  </r>
  <r>
    <x v="0"/>
    <x v="195"/>
  </r>
  <r>
    <x v="0"/>
    <x v="74"/>
  </r>
  <r>
    <x v="0"/>
    <x v="2"/>
  </r>
  <r>
    <x v="0"/>
    <x v="62"/>
  </r>
  <r>
    <x v="0"/>
    <x v="23"/>
  </r>
  <r>
    <x v="0"/>
    <x v="70"/>
  </r>
  <r>
    <x v="0"/>
    <x v="2"/>
  </r>
  <r>
    <x v="0"/>
    <x v="74"/>
  </r>
  <r>
    <x v="0"/>
    <x v="64"/>
  </r>
  <r>
    <x v="0"/>
    <x v="193"/>
  </r>
  <r>
    <x v="0"/>
    <x v="10"/>
  </r>
  <r>
    <x v="0"/>
    <x v="164"/>
  </r>
  <r>
    <x v="0"/>
    <x v="74"/>
  </r>
  <r>
    <x v="0"/>
    <x v="54"/>
  </r>
  <r>
    <x v="0"/>
    <x v="62"/>
  </r>
  <r>
    <x v="0"/>
    <x v="67"/>
  </r>
  <r>
    <x v="0"/>
    <x v="304"/>
  </r>
  <r>
    <x v="0"/>
    <x v="222"/>
  </r>
  <r>
    <x v="0"/>
    <x v="34"/>
  </r>
  <r>
    <x v="0"/>
    <x v="2"/>
  </r>
  <r>
    <x v="0"/>
    <x v="258"/>
  </r>
  <r>
    <x v="0"/>
    <x v="30"/>
  </r>
  <r>
    <x v="0"/>
    <x v="41"/>
  </r>
  <r>
    <x v="0"/>
    <x v="67"/>
  </r>
  <r>
    <x v="0"/>
    <x v="51"/>
  </r>
  <r>
    <x v="0"/>
    <x v="47"/>
  </r>
  <r>
    <x v="0"/>
    <x v="63"/>
  </r>
  <r>
    <x v="0"/>
    <x v="33"/>
  </r>
  <r>
    <x v="0"/>
    <x v="220"/>
  </r>
  <r>
    <x v="0"/>
    <x v="41"/>
  </r>
  <r>
    <x v="0"/>
    <x v="195"/>
  </r>
  <r>
    <x v="0"/>
    <x v="74"/>
  </r>
  <r>
    <x v="0"/>
    <x v="33"/>
  </r>
  <r>
    <x v="0"/>
    <x v="57"/>
  </r>
  <r>
    <x v="0"/>
    <x v="123"/>
  </r>
  <r>
    <x v="0"/>
    <x v="55"/>
  </r>
  <r>
    <x v="0"/>
    <x v="96"/>
  </r>
  <r>
    <x v="0"/>
    <x v="100"/>
  </r>
  <r>
    <x v="0"/>
    <x v="311"/>
  </r>
  <r>
    <x v="0"/>
    <x v="33"/>
  </r>
  <r>
    <x v="0"/>
    <x v="89"/>
  </r>
  <r>
    <x v="0"/>
    <x v="74"/>
  </r>
  <r>
    <x v="0"/>
    <x v="307"/>
  </r>
  <r>
    <x v="0"/>
    <x v="83"/>
  </r>
  <r>
    <x v="0"/>
    <x v="66"/>
  </r>
  <r>
    <x v="0"/>
    <x v="6"/>
  </r>
  <r>
    <x v="0"/>
    <x v="41"/>
  </r>
  <r>
    <x v="0"/>
    <x v="9"/>
  </r>
  <r>
    <x v="0"/>
    <x v="44"/>
  </r>
  <r>
    <x v="0"/>
    <x v="51"/>
  </r>
  <r>
    <x v="0"/>
    <x v="7"/>
  </r>
  <r>
    <x v="0"/>
    <x v="20"/>
  </r>
  <r>
    <x v="0"/>
    <x v="25"/>
  </r>
  <r>
    <x v="0"/>
    <x v="214"/>
  </r>
  <r>
    <x v="0"/>
    <x v="197"/>
  </r>
  <r>
    <x v="0"/>
    <x v="17"/>
  </r>
  <r>
    <x v="0"/>
    <x v="226"/>
  </r>
  <r>
    <x v="0"/>
    <x v="195"/>
  </r>
  <r>
    <x v="0"/>
    <x v="47"/>
  </r>
  <r>
    <x v="0"/>
    <x v="74"/>
  </r>
  <r>
    <x v="0"/>
    <x v="54"/>
  </r>
  <r>
    <x v="0"/>
    <x v="73"/>
  </r>
  <r>
    <x v="0"/>
    <x v="195"/>
  </r>
  <r>
    <x v="0"/>
    <x v="26"/>
  </r>
  <r>
    <x v="0"/>
    <x v="73"/>
  </r>
  <r>
    <x v="0"/>
    <x v="54"/>
  </r>
  <r>
    <x v="0"/>
    <x v="44"/>
  </r>
  <r>
    <x v="0"/>
    <x v="55"/>
  </r>
  <r>
    <x v="0"/>
    <x v="10"/>
  </r>
  <r>
    <x v="0"/>
    <x v="220"/>
  </r>
  <r>
    <x v="0"/>
    <x v="74"/>
  </r>
  <r>
    <x v="0"/>
    <x v="69"/>
  </r>
  <r>
    <x v="0"/>
    <x v="9"/>
  </r>
  <r>
    <x v="0"/>
    <x v="77"/>
  </r>
  <r>
    <x v="0"/>
    <x v="9"/>
  </r>
  <r>
    <x v="0"/>
    <x v="73"/>
  </r>
  <r>
    <x v="0"/>
    <x v="55"/>
  </r>
  <r>
    <x v="0"/>
    <x v="9"/>
  </r>
  <r>
    <x v="0"/>
    <x v="67"/>
  </r>
  <r>
    <x v="0"/>
    <x v="228"/>
  </r>
  <r>
    <x v="0"/>
    <x v="14"/>
  </r>
  <r>
    <x v="0"/>
    <x v="63"/>
  </r>
  <r>
    <x v="0"/>
    <x v="72"/>
  </r>
  <r>
    <x v="0"/>
    <x v="55"/>
  </r>
  <r>
    <x v="0"/>
    <x v="71"/>
  </r>
  <r>
    <x v="0"/>
    <x v="33"/>
  </r>
  <r>
    <x v="0"/>
    <x v="22"/>
  </r>
  <r>
    <x v="0"/>
    <x v="311"/>
  </r>
  <r>
    <x v="0"/>
    <x v="172"/>
  </r>
  <r>
    <x v="0"/>
    <x v="172"/>
  </r>
  <r>
    <x v="0"/>
    <x v="9"/>
  </r>
  <r>
    <x v="0"/>
    <x v="7"/>
  </r>
  <r>
    <x v="0"/>
    <x v="22"/>
  </r>
  <r>
    <x v="0"/>
    <x v="25"/>
  </r>
  <r>
    <x v="0"/>
    <x v="57"/>
  </r>
  <r>
    <x v="0"/>
    <x v="61"/>
  </r>
  <r>
    <x v="0"/>
    <x v="58"/>
  </r>
  <r>
    <x v="0"/>
    <x v="311"/>
  </r>
  <r>
    <x v="1"/>
    <x v="48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6">
  <r>
    <x v="0"/>
    <n v="0"/>
  </r>
  <r>
    <x v="0"/>
    <n v="1"/>
  </r>
  <r>
    <x v="0"/>
    <n v="10"/>
  </r>
  <r>
    <x v="0"/>
    <n v="0"/>
  </r>
  <r>
    <x v="0"/>
    <n v="7"/>
  </r>
  <r>
    <x v="0"/>
    <n v="0"/>
  </r>
  <r>
    <x v="0"/>
    <n v="1"/>
  </r>
  <r>
    <x v="0"/>
    <n v="2"/>
  </r>
  <r>
    <x v="0"/>
    <n v="3"/>
  </r>
  <r>
    <x v="0"/>
    <n v="10"/>
  </r>
  <r>
    <x v="0"/>
    <n v="10"/>
  </r>
  <r>
    <x v="0"/>
    <n v="1"/>
  </r>
  <r>
    <x v="0"/>
    <n v="0"/>
  </r>
  <r>
    <x v="0"/>
    <n v="0"/>
  </r>
  <r>
    <x v="0"/>
    <n v="0"/>
  </r>
  <r>
    <x v="0"/>
    <n v="26"/>
  </r>
  <r>
    <x v="0"/>
    <n v="0"/>
  </r>
  <r>
    <x v="0"/>
    <n v="7"/>
  </r>
  <r>
    <x v="0"/>
    <n v="0"/>
  </r>
  <r>
    <x v="0"/>
    <n v="2"/>
  </r>
  <r>
    <x v="0"/>
    <n v="13"/>
  </r>
  <r>
    <x v="0"/>
    <n v="4"/>
  </r>
  <r>
    <x v="0"/>
    <n v="0"/>
  </r>
  <r>
    <x v="0"/>
    <n v="12"/>
  </r>
  <r>
    <x v="0"/>
    <n v="2"/>
  </r>
  <r>
    <x v="0"/>
    <n v="10"/>
  </r>
  <r>
    <x v="0"/>
    <n v="0"/>
  </r>
  <r>
    <x v="0"/>
    <n v="5"/>
  </r>
  <r>
    <x v="0"/>
    <n v="0"/>
  </r>
  <r>
    <x v="0"/>
    <n v="5"/>
  </r>
  <r>
    <x v="0"/>
    <n v="1"/>
  </r>
  <r>
    <x v="0"/>
    <n v="3"/>
  </r>
  <r>
    <x v="0"/>
    <n v="3"/>
  </r>
  <r>
    <x v="0"/>
    <n v="0"/>
  </r>
  <r>
    <x v="0"/>
    <n v="3"/>
  </r>
  <r>
    <x v="0"/>
    <n v="0"/>
  </r>
  <r>
    <x v="0"/>
    <n v="19"/>
  </r>
  <r>
    <x v="0"/>
    <n v="8"/>
  </r>
  <r>
    <x v="0"/>
    <n v="6"/>
  </r>
  <r>
    <x v="0"/>
    <n v="0"/>
  </r>
  <r>
    <x v="0"/>
    <n v="18"/>
  </r>
  <r>
    <x v="0"/>
    <n v="7"/>
  </r>
  <r>
    <x v="0"/>
    <n v="0"/>
  </r>
  <r>
    <x v="0"/>
    <n v="8"/>
  </r>
  <r>
    <x v="0"/>
    <n v="1293"/>
  </r>
  <r>
    <x v="0"/>
    <n v="17"/>
  </r>
  <r>
    <x v="0"/>
    <n v="0"/>
  </r>
  <r>
    <x v="0"/>
    <n v="13"/>
  </r>
  <r>
    <x v="0"/>
    <n v="0"/>
  </r>
  <r>
    <x v="0"/>
    <n v="0"/>
  </r>
  <r>
    <x v="0"/>
    <n v="33"/>
  </r>
  <r>
    <x v="0"/>
    <n v="12"/>
  </r>
  <r>
    <x v="0"/>
    <n v="1"/>
  </r>
  <r>
    <x v="0"/>
    <n v="1"/>
  </r>
  <r>
    <x v="0"/>
    <n v="1"/>
  </r>
  <r>
    <x v="0"/>
    <n v="1"/>
  </r>
  <r>
    <x v="0"/>
    <n v="84"/>
  </r>
  <r>
    <x v="0"/>
    <n v="38"/>
  </r>
  <r>
    <x v="0"/>
    <n v="1"/>
  </r>
  <r>
    <x v="0"/>
    <n v="76"/>
  </r>
  <r>
    <x v="0"/>
    <n v="3"/>
  </r>
  <r>
    <x v="0"/>
    <n v="0"/>
  </r>
  <r>
    <x v="0"/>
    <n v="2"/>
  </r>
  <r>
    <x v="0"/>
    <n v="0"/>
  </r>
  <r>
    <x v="0"/>
    <n v="0"/>
  </r>
  <r>
    <x v="0"/>
    <n v="0"/>
  </r>
  <r>
    <x v="0"/>
    <n v="2"/>
  </r>
  <r>
    <x v="0"/>
    <n v="0"/>
  </r>
  <r>
    <x v="0"/>
    <n v="0"/>
  </r>
  <r>
    <x v="0"/>
    <n v="0"/>
  </r>
  <r>
    <x v="0"/>
    <n v="2"/>
  </r>
  <r>
    <x v="0"/>
    <n v="0"/>
  </r>
  <r>
    <x v="0"/>
    <n v="7"/>
  </r>
  <r>
    <x v="0"/>
    <n v="0"/>
  </r>
  <r>
    <x v="0"/>
    <n v="5"/>
  </r>
  <r>
    <x v="0"/>
    <n v="0"/>
  </r>
  <r>
    <x v="0"/>
    <n v="0"/>
  </r>
  <r>
    <x v="0"/>
    <n v="1"/>
  </r>
  <r>
    <x v="0"/>
    <n v="0"/>
  </r>
  <r>
    <x v="0"/>
    <n v="5"/>
  </r>
  <r>
    <x v="0"/>
    <n v="3"/>
  </r>
  <r>
    <x v="0"/>
    <n v="6"/>
  </r>
  <r>
    <x v="0"/>
    <n v="12"/>
  </r>
  <r>
    <x v="0"/>
    <n v="13"/>
  </r>
  <r>
    <x v="0"/>
    <n v="5"/>
  </r>
  <r>
    <x v="0"/>
    <n v="2"/>
  </r>
  <r>
    <x v="0"/>
    <n v="8"/>
  </r>
  <r>
    <x v="0"/>
    <n v="0"/>
  </r>
  <r>
    <x v="0"/>
    <n v="13"/>
  </r>
  <r>
    <x v="0"/>
    <n v="0"/>
  </r>
  <r>
    <x v="0"/>
    <n v="5"/>
  </r>
  <r>
    <x v="0"/>
    <n v="8"/>
  </r>
  <r>
    <x v="0"/>
    <n v="8"/>
  </r>
  <r>
    <x v="0"/>
    <n v="0"/>
  </r>
  <r>
    <x v="0"/>
    <n v="2"/>
  </r>
  <r>
    <x v="0"/>
    <n v="3"/>
  </r>
  <r>
    <x v="0"/>
    <n v="0"/>
  </r>
  <r>
    <x v="0"/>
    <n v="0"/>
  </r>
  <r>
    <x v="0"/>
    <n v="11"/>
  </r>
  <r>
    <x v="0"/>
    <n v="0"/>
  </r>
  <r>
    <x v="0"/>
    <n v="1"/>
  </r>
  <r>
    <x v="0"/>
    <n v="0"/>
  </r>
  <r>
    <x v="0"/>
    <n v="17"/>
  </r>
  <r>
    <x v="0"/>
    <n v="2"/>
  </r>
  <r>
    <x v="0"/>
    <n v="1"/>
  </r>
  <r>
    <x v="0"/>
    <n v="2"/>
  </r>
  <r>
    <x v="0"/>
    <n v="16"/>
  </r>
  <r>
    <x v="0"/>
    <n v="1"/>
  </r>
  <r>
    <x v="0"/>
    <n v="4"/>
  </r>
  <r>
    <x v="0"/>
    <n v="5"/>
  </r>
  <r>
    <x v="0"/>
    <n v="7"/>
  </r>
  <r>
    <x v="0"/>
    <n v="0"/>
  </r>
  <r>
    <x v="0"/>
    <n v="12"/>
  </r>
  <r>
    <x v="0"/>
    <n v="2"/>
  </r>
  <r>
    <x v="0"/>
    <n v="5"/>
  </r>
  <r>
    <x v="0"/>
    <n v="2"/>
  </r>
  <r>
    <x v="0"/>
    <n v="3"/>
  </r>
  <r>
    <x v="0"/>
    <n v="0"/>
  </r>
  <r>
    <x v="0"/>
    <n v="49"/>
  </r>
  <r>
    <x v="0"/>
    <n v="1"/>
  </r>
  <r>
    <x v="0"/>
    <n v="2"/>
  </r>
  <r>
    <x v="0"/>
    <n v="0"/>
  </r>
  <r>
    <x v="0"/>
    <n v="0"/>
  </r>
  <r>
    <x v="0"/>
    <n v="11"/>
  </r>
  <r>
    <x v="0"/>
    <n v="1"/>
  </r>
  <r>
    <x v="0"/>
    <n v="8"/>
  </r>
  <r>
    <x v="0"/>
    <n v="5"/>
  </r>
  <r>
    <x v="0"/>
    <n v="39"/>
  </r>
  <r>
    <x v="0"/>
    <n v="0"/>
  </r>
  <r>
    <x v="0"/>
    <n v="0"/>
  </r>
  <r>
    <x v="0"/>
    <n v="2"/>
  </r>
  <r>
    <x v="0"/>
    <n v="170"/>
  </r>
  <r>
    <x v="0"/>
    <n v="5"/>
  </r>
  <r>
    <x v="0"/>
    <n v="14"/>
  </r>
  <r>
    <x v="0"/>
    <n v="1"/>
  </r>
  <r>
    <x v="0"/>
    <n v="0"/>
  </r>
  <r>
    <x v="0"/>
    <n v="124"/>
  </r>
  <r>
    <x v="0"/>
    <n v="0"/>
  </r>
  <r>
    <x v="0"/>
    <n v="0"/>
  </r>
  <r>
    <x v="0"/>
    <n v="55"/>
  </r>
  <r>
    <x v="0"/>
    <n v="140"/>
  </r>
  <r>
    <x v="0"/>
    <n v="21"/>
  </r>
  <r>
    <x v="0"/>
    <n v="1"/>
  </r>
  <r>
    <x v="0"/>
    <n v="147"/>
  </r>
  <r>
    <x v="0"/>
    <n v="11"/>
  </r>
  <r>
    <x v="0"/>
    <n v="125"/>
  </r>
  <r>
    <x v="0"/>
    <n v="1"/>
  </r>
  <r>
    <x v="0"/>
    <n v="0"/>
  </r>
  <r>
    <x v="0"/>
    <n v="0"/>
  </r>
  <r>
    <x v="0"/>
    <n v="3"/>
  </r>
  <r>
    <x v="0"/>
    <n v="0"/>
  </r>
  <r>
    <x v="0"/>
    <n v="0"/>
  </r>
  <r>
    <x v="0"/>
    <n v="0"/>
  </r>
  <r>
    <x v="0"/>
    <n v="0"/>
  </r>
  <r>
    <x v="0"/>
    <n v="3"/>
  </r>
  <r>
    <x v="0"/>
    <n v="0"/>
  </r>
  <r>
    <x v="0"/>
    <n v="1"/>
  </r>
  <r>
    <x v="0"/>
    <n v="3"/>
  </r>
  <r>
    <x v="0"/>
    <n v="22"/>
  </r>
  <r>
    <x v="0"/>
    <n v="26"/>
  </r>
  <r>
    <x v="0"/>
    <n v="4"/>
  </r>
  <r>
    <x v="0"/>
    <n v="0"/>
  </r>
  <r>
    <x v="0"/>
    <n v="4"/>
  </r>
  <r>
    <x v="0"/>
    <n v="9"/>
  </r>
  <r>
    <x v="0"/>
    <n v="5"/>
  </r>
  <r>
    <x v="0"/>
    <n v="14"/>
  </r>
  <r>
    <x v="0"/>
    <n v="1"/>
  </r>
  <r>
    <x v="0"/>
    <n v="10"/>
  </r>
  <r>
    <x v="0"/>
    <n v="3"/>
  </r>
  <r>
    <x v="0"/>
    <n v="1"/>
  </r>
  <r>
    <x v="0"/>
    <n v="0"/>
  </r>
  <r>
    <x v="0"/>
    <n v="5"/>
  </r>
  <r>
    <x v="0"/>
    <n v="2"/>
  </r>
  <r>
    <x v="0"/>
    <n v="68"/>
  </r>
  <r>
    <x v="0"/>
    <n v="3"/>
  </r>
  <r>
    <x v="0"/>
    <n v="34"/>
  </r>
  <r>
    <x v="0"/>
    <n v="0"/>
  </r>
  <r>
    <x v="0"/>
    <n v="3"/>
  </r>
  <r>
    <x v="0"/>
    <n v="0"/>
  </r>
  <r>
    <x v="0"/>
    <n v="70"/>
  </r>
  <r>
    <x v="0"/>
    <n v="1"/>
  </r>
  <r>
    <x v="0"/>
    <n v="1"/>
  </r>
  <r>
    <x v="0"/>
    <n v="1"/>
  </r>
  <r>
    <x v="0"/>
    <n v="2"/>
  </r>
  <r>
    <x v="0"/>
    <n v="2"/>
  </r>
  <r>
    <x v="0"/>
    <n v="34"/>
  </r>
  <r>
    <x v="0"/>
    <n v="2"/>
  </r>
  <r>
    <x v="0"/>
    <n v="0"/>
  </r>
  <r>
    <x v="0"/>
    <n v="1"/>
  </r>
  <r>
    <x v="0"/>
    <n v="8"/>
  </r>
  <r>
    <x v="0"/>
    <n v="4"/>
  </r>
  <r>
    <x v="0"/>
    <n v="28"/>
  </r>
  <r>
    <x v="0"/>
    <n v="0"/>
  </r>
  <r>
    <x v="0"/>
    <n v="6"/>
  </r>
  <r>
    <x v="0"/>
    <n v="22"/>
  </r>
  <r>
    <x v="0"/>
    <n v="0"/>
  </r>
  <r>
    <x v="0"/>
    <n v="1"/>
  </r>
  <r>
    <x v="0"/>
    <n v="20"/>
  </r>
  <r>
    <x v="0"/>
    <n v="0"/>
  </r>
  <r>
    <x v="0"/>
    <n v="1"/>
  </r>
  <r>
    <x v="0"/>
    <n v="3"/>
  </r>
  <r>
    <x v="0"/>
    <n v="2"/>
  </r>
  <r>
    <x v="0"/>
    <n v="0"/>
  </r>
  <r>
    <x v="0"/>
    <n v="2"/>
  </r>
  <r>
    <x v="0"/>
    <n v="1"/>
  </r>
  <r>
    <x v="0"/>
    <n v="0"/>
  </r>
  <r>
    <x v="0"/>
    <n v="1"/>
  </r>
  <r>
    <x v="0"/>
    <n v="0"/>
  </r>
  <r>
    <x v="0"/>
    <n v="5"/>
  </r>
  <r>
    <x v="0"/>
    <n v="1"/>
  </r>
  <r>
    <x v="0"/>
    <n v="1"/>
  </r>
  <r>
    <x v="0"/>
    <n v="2"/>
  </r>
  <r>
    <x v="0"/>
    <n v="0"/>
  </r>
  <r>
    <x v="0"/>
    <n v="9"/>
  </r>
  <r>
    <x v="0"/>
    <n v="4"/>
  </r>
  <r>
    <x v="0"/>
    <n v="4"/>
  </r>
  <r>
    <x v="0"/>
    <n v="1"/>
  </r>
  <r>
    <x v="0"/>
    <n v="1"/>
  </r>
  <r>
    <x v="0"/>
    <n v="7"/>
  </r>
  <r>
    <x v="0"/>
    <n v="5"/>
  </r>
  <r>
    <x v="0"/>
    <n v="1"/>
  </r>
  <r>
    <x v="0"/>
    <n v="0"/>
  </r>
  <r>
    <x v="0"/>
    <n v="0"/>
  </r>
  <r>
    <x v="0"/>
    <n v="1"/>
  </r>
  <r>
    <x v="0"/>
    <n v="2"/>
  </r>
  <r>
    <x v="0"/>
    <n v="0"/>
  </r>
  <r>
    <x v="0"/>
    <n v="4"/>
  </r>
  <r>
    <x v="0"/>
    <n v="7"/>
  </r>
  <r>
    <x v="0"/>
    <n v="2"/>
  </r>
  <r>
    <x v="0"/>
    <n v="1"/>
  </r>
  <r>
    <x v="0"/>
    <n v="9"/>
  </r>
  <r>
    <x v="0"/>
    <n v="2"/>
  </r>
  <r>
    <x v="0"/>
    <n v="1"/>
  </r>
  <r>
    <x v="0"/>
    <n v="7"/>
  </r>
  <r>
    <x v="0"/>
    <n v="2"/>
  </r>
  <r>
    <x v="0"/>
    <n v="8"/>
  </r>
  <r>
    <x v="0"/>
    <n v="2"/>
  </r>
  <r>
    <x v="0"/>
    <n v="2"/>
  </r>
  <r>
    <x v="0"/>
    <n v="7"/>
  </r>
  <r>
    <x v="0"/>
    <n v="2"/>
  </r>
  <r>
    <x v="0"/>
    <n v="18"/>
  </r>
  <r>
    <x v="0"/>
    <n v="9"/>
  </r>
  <r>
    <x v="0"/>
    <n v="4"/>
  </r>
  <r>
    <x v="0"/>
    <n v="7"/>
  </r>
  <r>
    <x v="0"/>
    <n v="29"/>
  </r>
  <r>
    <x v="0"/>
    <n v="12"/>
  </r>
  <r>
    <x v="0"/>
    <n v="4"/>
  </r>
  <r>
    <x v="0"/>
    <n v="28"/>
  </r>
  <r>
    <x v="0"/>
    <n v="25"/>
  </r>
  <r>
    <x v="0"/>
    <n v="28"/>
  </r>
  <r>
    <x v="0"/>
    <n v="310"/>
  </r>
  <r>
    <x v="0"/>
    <n v="15"/>
  </r>
  <r>
    <x v="0"/>
    <n v="215"/>
  </r>
  <r>
    <x v="0"/>
    <n v="3"/>
  </r>
  <r>
    <x v="0"/>
    <n v="2"/>
  </r>
  <r>
    <x v="0"/>
    <n v="26"/>
  </r>
  <r>
    <x v="0"/>
    <n v="24"/>
  </r>
  <r>
    <x v="0"/>
    <n v="96"/>
  </r>
  <r>
    <x v="0"/>
    <n v="17"/>
  </r>
  <r>
    <x v="0"/>
    <n v="94"/>
  </r>
  <r>
    <x v="0"/>
    <n v="129"/>
  </r>
  <r>
    <x v="0"/>
    <n v="1"/>
  </r>
  <r>
    <x v="0"/>
    <n v="4"/>
  </r>
  <r>
    <x v="0"/>
    <n v="3"/>
  </r>
  <r>
    <x v="0"/>
    <n v="135"/>
  </r>
  <r>
    <x v="0"/>
    <n v="10"/>
  </r>
  <r>
    <x v="0"/>
    <n v="0"/>
  </r>
  <r>
    <x v="0"/>
    <n v="6"/>
  </r>
  <r>
    <x v="0"/>
    <n v="36"/>
  </r>
  <r>
    <x v="0"/>
    <n v="336"/>
  </r>
  <r>
    <x v="0"/>
    <n v="34"/>
  </r>
  <r>
    <x v="0"/>
    <n v="10"/>
  </r>
  <r>
    <x v="0"/>
    <n v="201"/>
  </r>
  <r>
    <x v="0"/>
    <n v="296"/>
  </r>
  <r>
    <x v="0"/>
    <n v="7"/>
  </r>
  <r>
    <x v="0"/>
    <n v="7"/>
  </r>
  <r>
    <x v="0"/>
    <n v="1"/>
  </r>
  <r>
    <x v="0"/>
    <n v="114"/>
  </r>
  <r>
    <x v="0"/>
    <n v="29"/>
  </r>
  <r>
    <x v="0"/>
    <n v="890"/>
  </r>
  <r>
    <x v="0"/>
    <n v="31"/>
  </r>
  <r>
    <x v="0"/>
    <n v="21"/>
  </r>
  <r>
    <x v="0"/>
    <n v="37"/>
  </r>
  <r>
    <x v="0"/>
    <n v="7"/>
  </r>
  <r>
    <x v="0"/>
    <n v="4"/>
  </r>
  <r>
    <x v="0"/>
    <n v="5"/>
  </r>
  <r>
    <x v="0"/>
    <n v="0"/>
  </r>
  <r>
    <x v="0"/>
    <n v="456"/>
  </r>
  <r>
    <x v="0"/>
    <n v="369"/>
  </r>
  <r>
    <x v="0"/>
    <n v="2"/>
  </r>
  <r>
    <x v="0"/>
    <n v="0"/>
  </r>
  <r>
    <x v="0"/>
    <n v="338"/>
  </r>
  <r>
    <x v="0"/>
    <n v="4"/>
  </r>
  <r>
    <x v="0"/>
    <n v="1"/>
  </r>
  <r>
    <x v="0"/>
    <n v="28"/>
  </r>
  <r>
    <x v="0"/>
    <n v="12"/>
  </r>
  <r>
    <x v="0"/>
    <n v="16"/>
  </r>
  <r>
    <x v="0"/>
    <n v="4"/>
  </r>
  <r>
    <x v="0"/>
    <n v="4"/>
  </r>
  <r>
    <x v="0"/>
    <n v="10"/>
  </r>
  <r>
    <x v="0"/>
    <n v="0"/>
  </r>
  <r>
    <x v="0"/>
    <n v="6"/>
  </r>
  <r>
    <x v="0"/>
    <n v="0"/>
  </r>
  <r>
    <x v="0"/>
    <n v="1"/>
  </r>
  <r>
    <x v="0"/>
    <n v="0"/>
  </r>
  <r>
    <x v="0"/>
    <n v="44"/>
  </r>
  <r>
    <x v="0"/>
    <n v="0"/>
  </r>
  <r>
    <x v="0"/>
    <n v="3"/>
  </r>
  <r>
    <x v="0"/>
    <n v="0"/>
  </r>
  <r>
    <x v="0"/>
    <n v="52"/>
  </r>
  <r>
    <x v="0"/>
    <n v="0"/>
  </r>
  <r>
    <x v="0"/>
    <n v="1"/>
  </r>
  <r>
    <x v="0"/>
    <n v="1"/>
  </r>
  <r>
    <x v="0"/>
    <n v="2"/>
  </r>
  <r>
    <x v="0"/>
    <n v="9"/>
  </r>
  <r>
    <x v="0"/>
    <n v="5"/>
  </r>
  <r>
    <x v="0"/>
    <n v="57"/>
  </r>
  <r>
    <x v="0"/>
    <n v="3"/>
  </r>
  <r>
    <x v="0"/>
    <n v="1"/>
  </r>
  <r>
    <x v="0"/>
    <n v="6"/>
  </r>
  <r>
    <x v="0"/>
    <n v="48"/>
  </r>
  <r>
    <x v="0"/>
    <n v="2"/>
  </r>
  <r>
    <x v="0"/>
    <n v="4"/>
  </r>
  <r>
    <x v="0"/>
    <n v="5"/>
  </r>
  <r>
    <x v="0"/>
    <n v="79"/>
  </r>
  <r>
    <x v="0"/>
    <n v="2"/>
  </r>
  <r>
    <x v="0"/>
    <n v="11"/>
  </r>
  <r>
    <x v="0"/>
    <n v="11"/>
  </r>
  <r>
    <x v="0"/>
    <n v="1"/>
  </r>
  <r>
    <x v="0"/>
    <n v="3"/>
  </r>
  <r>
    <x v="0"/>
    <n v="5"/>
  </r>
  <r>
    <x v="0"/>
    <n v="12"/>
  </r>
  <r>
    <x v="0"/>
    <n v="2"/>
  </r>
  <r>
    <x v="0"/>
    <n v="5"/>
  </r>
  <r>
    <x v="0"/>
    <n v="21"/>
  </r>
  <r>
    <x v="0"/>
    <n v="0"/>
  </r>
  <r>
    <x v="0"/>
    <n v="45"/>
  </r>
  <r>
    <x v="0"/>
    <n v="29"/>
  </r>
  <r>
    <x v="0"/>
    <n v="2"/>
  </r>
  <r>
    <x v="0"/>
    <n v="30"/>
  </r>
  <r>
    <x v="0"/>
    <n v="8"/>
  </r>
  <r>
    <x v="0"/>
    <n v="1"/>
  </r>
  <r>
    <x v="0"/>
    <n v="14"/>
  </r>
  <r>
    <x v="0"/>
    <n v="24"/>
  </r>
  <r>
    <x v="0"/>
    <n v="2"/>
  </r>
  <r>
    <x v="0"/>
    <n v="21"/>
  </r>
  <r>
    <x v="0"/>
    <n v="7"/>
  </r>
  <r>
    <x v="0"/>
    <n v="0"/>
  </r>
  <r>
    <x v="0"/>
    <n v="4"/>
  </r>
  <r>
    <x v="0"/>
    <n v="32"/>
  </r>
  <r>
    <x v="0"/>
    <n v="4"/>
  </r>
  <r>
    <x v="0"/>
    <n v="9"/>
  </r>
  <r>
    <x v="0"/>
    <n v="17"/>
  </r>
  <r>
    <x v="0"/>
    <n v="5"/>
  </r>
  <r>
    <x v="0"/>
    <n v="53"/>
  </r>
  <r>
    <x v="0"/>
    <n v="7"/>
  </r>
  <r>
    <x v="0"/>
    <n v="72"/>
  </r>
  <r>
    <x v="0"/>
    <n v="0"/>
  </r>
  <r>
    <x v="0"/>
    <n v="2"/>
  </r>
  <r>
    <x v="0"/>
    <n v="8"/>
  </r>
  <r>
    <x v="0"/>
    <n v="2"/>
  </r>
  <r>
    <x v="0"/>
    <n v="0"/>
  </r>
  <r>
    <x v="0"/>
    <n v="3"/>
  </r>
  <r>
    <x v="0"/>
    <n v="4"/>
  </r>
  <r>
    <x v="0"/>
    <n v="3"/>
  </r>
  <r>
    <x v="0"/>
    <n v="6"/>
  </r>
  <r>
    <x v="0"/>
    <n v="0"/>
  </r>
  <r>
    <x v="0"/>
    <n v="0"/>
  </r>
  <r>
    <x v="0"/>
    <n v="0"/>
  </r>
  <r>
    <x v="0"/>
    <n v="8"/>
  </r>
  <r>
    <x v="0"/>
    <n v="5"/>
  </r>
  <r>
    <x v="0"/>
    <n v="0"/>
  </r>
  <r>
    <x v="0"/>
    <n v="2"/>
  </r>
  <r>
    <x v="0"/>
    <n v="24"/>
  </r>
  <r>
    <x v="0"/>
    <n v="0"/>
  </r>
  <r>
    <x v="0"/>
    <n v="9"/>
  </r>
  <r>
    <x v="0"/>
    <n v="0"/>
  </r>
  <r>
    <x v="0"/>
    <n v="1"/>
  </r>
  <r>
    <x v="0"/>
    <n v="10"/>
  </r>
  <r>
    <x v="0"/>
    <n v="1"/>
  </r>
  <r>
    <x v="0"/>
    <n v="0"/>
  </r>
  <r>
    <x v="0"/>
    <n v="20"/>
  </r>
  <r>
    <x v="0"/>
    <n v="30"/>
  </r>
  <r>
    <x v="0"/>
    <n v="6"/>
  </r>
  <r>
    <x v="0"/>
    <n v="15"/>
  </r>
  <r>
    <x v="0"/>
    <n v="5"/>
  </r>
  <r>
    <x v="0"/>
    <n v="0"/>
  </r>
  <r>
    <x v="0"/>
    <n v="0"/>
  </r>
  <r>
    <x v="0"/>
    <n v="28"/>
  </r>
  <r>
    <x v="0"/>
    <n v="0"/>
  </r>
  <r>
    <x v="0"/>
    <n v="5"/>
  </r>
  <r>
    <x v="0"/>
    <n v="7"/>
  </r>
  <r>
    <x v="0"/>
    <n v="30"/>
  </r>
  <r>
    <x v="0"/>
    <n v="2"/>
  </r>
  <r>
    <x v="0"/>
    <n v="30"/>
  </r>
  <r>
    <x v="0"/>
    <n v="2"/>
  </r>
  <r>
    <x v="0"/>
    <n v="0"/>
  </r>
  <r>
    <x v="0"/>
    <n v="2"/>
  </r>
  <r>
    <x v="0"/>
    <n v="1"/>
  </r>
  <r>
    <x v="0"/>
    <n v="2"/>
  </r>
  <r>
    <x v="0"/>
    <n v="14"/>
  </r>
  <r>
    <x v="0"/>
    <n v="31"/>
  </r>
  <r>
    <x v="0"/>
    <n v="16"/>
  </r>
  <r>
    <x v="0"/>
    <n v="12"/>
  </r>
  <r>
    <x v="0"/>
    <n v="96"/>
  </r>
  <r>
    <x v="0"/>
    <n v="16"/>
  </r>
  <r>
    <x v="0"/>
    <n v="5"/>
  </r>
  <r>
    <x v="0"/>
    <n v="0"/>
  </r>
  <r>
    <x v="0"/>
    <n v="8"/>
  </r>
  <r>
    <x v="0"/>
    <n v="7"/>
  </r>
  <r>
    <x v="0"/>
    <n v="24"/>
  </r>
  <r>
    <x v="0"/>
    <n v="121"/>
  </r>
  <r>
    <x v="0"/>
    <n v="196"/>
  </r>
  <r>
    <x v="0"/>
    <n v="5"/>
  </r>
  <r>
    <x v="0"/>
    <n v="73"/>
  </r>
  <r>
    <x v="0"/>
    <n v="93"/>
  </r>
  <r>
    <x v="0"/>
    <n v="17"/>
  </r>
  <r>
    <x v="0"/>
    <n v="7"/>
  </r>
  <r>
    <x v="0"/>
    <n v="17"/>
  </r>
  <r>
    <x v="0"/>
    <n v="171"/>
  </r>
  <r>
    <x v="0"/>
    <n v="188"/>
  </r>
  <r>
    <x v="0"/>
    <n v="110"/>
  </r>
  <r>
    <x v="0"/>
    <n v="37"/>
  </r>
  <r>
    <x v="0"/>
    <n v="9"/>
  </r>
  <r>
    <x v="0"/>
    <n v="29"/>
  </r>
  <r>
    <x v="0"/>
    <n v="6"/>
  </r>
  <r>
    <x v="0"/>
    <n v="30"/>
  </r>
  <r>
    <x v="0"/>
    <n v="81"/>
  </r>
  <r>
    <x v="0"/>
    <n v="4"/>
  </r>
  <r>
    <x v="0"/>
    <n v="11"/>
  </r>
  <r>
    <x v="0"/>
    <n v="14"/>
  </r>
  <r>
    <x v="0"/>
    <n v="5"/>
  </r>
  <r>
    <x v="0"/>
    <n v="45"/>
  </r>
  <r>
    <x v="0"/>
    <n v="8"/>
  </r>
  <r>
    <x v="0"/>
    <n v="3"/>
  </r>
  <r>
    <x v="0"/>
    <n v="24"/>
  </r>
  <r>
    <x v="0"/>
    <n v="18"/>
  </r>
  <r>
    <x v="0"/>
    <n v="12"/>
  </r>
  <r>
    <x v="0"/>
    <n v="123"/>
  </r>
  <r>
    <x v="0"/>
    <n v="96"/>
  </r>
  <r>
    <x v="0"/>
    <n v="31"/>
  </r>
  <r>
    <x v="0"/>
    <n v="4"/>
  </r>
  <r>
    <x v="0"/>
    <n v="3"/>
  </r>
  <r>
    <x v="0"/>
    <n v="179"/>
  </r>
  <r>
    <x v="0"/>
    <n v="3"/>
  </r>
  <r>
    <x v="0"/>
    <n v="23"/>
  </r>
  <r>
    <x v="0"/>
    <n v="23"/>
  </r>
  <r>
    <x v="0"/>
    <n v="41"/>
  </r>
  <r>
    <x v="0"/>
    <n v="0"/>
  </r>
  <r>
    <x v="0"/>
    <n v="32"/>
  </r>
  <r>
    <x v="0"/>
    <n v="2"/>
  </r>
  <r>
    <x v="0"/>
    <n v="7"/>
  </r>
  <r>
    <x v="0"/>
    <n v="4"/>
  </r>
  <r>
    <x v="0"/>
    <n v="196"/>
  </r>
  <r>
    <x v="0"/>
    <n v="11"/>
  </r>
  <r>
    <x v="0"/>
    <n v="9"/>
  </r>
  <r>
    <x v="0"/>
    <n v="5"/>
  </r>
  <r>
    <x v="0"/>
    <n v="8"/>
  </r>
  <r>
    <x v="0"/>
    <n v="229"/>
  </r>
  <r>
    <x v="0"/>
    <n v="40"/>
  </r>
  <r>
    <x v="0"/>
    <n v="123"/>
  </r>
  <r>
    <x v="0"/>
    <n v="5"/>
  </r>
  <r>
    <x v="0"/>
    <n v="148"/>
  </r>
  <r>
    <x v="0"/>
    <n v="10"/>
  </r>
  <r>
    <x v="0"/>
    <n v="4"/>
  </r>
  <r>
    <x v="0"/>
    <n v="21"/>
  </r>
  <r>
    <x v="0"/>
    <n v="2"/>
  </r>
  <r>
    <x v="0"/>
    <n v="0"/>
  </r>
  <r>
    <x v="0"/>
    <n v="4"/>
  </r>
  <r>
    <x v="0"/>
    <n v="1"/>
  </r>
  <r>
    <x v="0"/>
    <n v="30"/>
  </r>
  <r>
    <x v="0"/>
    <n v="3"/>
  </r>
  <r>
    <x v="0"/>
    <n v="975"/>
  </r>
  <r>
    <x v="0"/>
    <n v="167"/>
  </r>
  <r>
    <x v="0"/>
    <n v="5"/>
  </r>
  <r>
    <x v="0"/>
    <n v="18"/>
  </r>
  <r>
    <x v="0"/>
    <n v="98"/>
  </r>
  <r>
    <x v="0"/>
    <n v="4"/>
  </r>
  <r>
    <x v="0"/>
    <n v="3"/>
  </r>
  <r>
    <x v="0"/>
    <n v="1"/>
  </r>
  <r>
    <x v="0"/>
    <n v="0"/>
  </r>
  <r>
    <x v="0"/>
    <n v="9"/>
  </r>
  <r>
    <x v="0"/>
    <n v="2"/>
  </r>
  <r>
    <x v="0"/>
    <n v="0"/>
  </r>
  <r>
    <x v="0"/>
    <n v="147"/>
  </r>
  <r>
    <x v="0"/>
    <n v="49"/>
  </r>
  <r>
    <x v="0"/>
    <n v="1"/>
  </r>
  <r>
    <x v="0"/>
    <n v="2"/>
  </r>
  <r>
    <x v="0"/>
    <n v="7"/>
  </r>
  <r>
    <x v="0"/>
    <n v="4"/>
  </r>
  <r>
    <x v="0"/>
    <n v="27"/>
  </r>
  <r>
    <x v="0"/>
    <n v="94"/>
  </r>
  <r>
    <x v="0"/>
    <n v="29"/>
  </r>
  <r>
    <x v="0"/>
    <n v="7"/>
  </r>
  <r>
    <x v="0"/>
    <n v="22"/>
  </r>
  <r>
    <x v="0"/>
    <n v="1"/>
  </r>
  <r>
    <x v="0"/>
    <n v="10"/>
  </r>
  <r>
    <x v="0"/>
    <n v="6"/>
  </r>
  <r>
    <x v="0"/>
    <n v="24"/>
  </r>
  <r>
    <x v="0"/>
    <n v="15"/>
  </r>
  <r>
    <x v="0"/>
    <n v="37"/>
  </r>
  <r>
    <x v="0"/>
    <n v="20"/>
  </r>
  <r>
    <x v="0"/>
    <n v="7"/>
  </r>
  <r>
    <x v="0"/>
    <n v="0"/>
  </r>
  <r>
    <x v="0"/>
    <n v="21"/>
  </r>
  <r>
    <x v="0"/>
    <n v="3"/>
  </r>
  <r>
    <x v="0"/>
    <n v="11"/>
  </r>
  <r>
    <x v="0"/>
    <n v="1"/>
  </r>
  <r>
    <x v="0"/>
    <n v="312"/>
  </r>
  <r>
    <x v="0"/>
    <n v="1"/>
  </r>
  <r>
    <x v="0"/>
    <n v="3"/>
  </r>
  <r>
    <x v="0"/>
    <n v="4"/>
  </r>
  <r>
    <x v="0"/>
    <n v="10"/>
  </r>
  <r>
    <x v="0"/>
    <n v="8"/>
  </r>
  <r>
    <x v="0"/>
    <n v="3"/>
  </r>
  <r>
    <x v="0"/>
    <n v="1"/>
  </r>
  <r>
    <x v="0"/>
    <n v="0"/>
  </r>
  <r>
    <x v="0"/>
    <n v="5"/>
  </r>
  <r>
    <x v="0"/>
    <n v="0"/>
  </r>
  <r>
    <x v="0"/>
    <n v="3"/>
  </r>
  <r>
    <x v="0"/>
    <n v="7"/>
  </r>
  <r>
    <x v="0"/>
    <n v="0"/>
  </r>
  <r>
    <x v="0"/>
    <n v="2"/>
  </r>
  <r>
    <x v="0"/>
    <n v="23"/>
  </r>
  <r>
    <x v="0"/>
    <n v="1"/>
  </r>
  <r>
    <x v="0"/>
    <n v="2"/>
  </r>
  <r>
    <x v="0"/>
    <n v="3"/>
  </r>
  <r>
    <x v="0"/>
    <n v="0"/>
  </r>
  <r>
    <x v="0"/>
    <n v="13"/>
  </r>
  <r>
    <x v="0"/>
    <n v="1"/>
  </r>
  <r>
    <x v="0"/>
    <n v="1"/>
  </r>
  <r>
    <x v="0"/>
    <n v="1"/>
  </r>
  <r>
    <x v="0"/>
    <n v="6"/>
  </r>
  <r>
    <x v="0"/>
    <n v="39"/>
  </r>
  <r>
    <x v="0"/>
    <n v="4"/>
  </r>
  <r>
    <x v="0"/>
    <n v="1"/>
  </r>
  <r>
    <x v="0"/>
    <n v="0"/>
  </r>
  <r>
    <x v="0"/>
    <n v="0"/>
  </r>
  <r>
    <x v="0"/>
    <n v="0"/>
  </r>
  <r>
    <x v="0"/>
    <n v="8"/>
  </r>
  <r>
    <x v="0"/>
    <n v="0"/>
  </r>
  <r>
    <x v="0"/>
    <n v="1"/>
  </r>
  <r>
    <x v="0"/>
    <n v="12"/>
  </r>
  <r>
    <x v="0"/>
    <n v="0"/>
  </r>
  <r>
    <x v="0"/>
    <n v="3"/>
  </r>
  <r>
    <x v="0"/>
    <n v="2"/>
  </r>
  <r>
    <x v="0"/>
    <n v="6"/>
  </r>
  <r>
    <x v="0"/>
    <n v="0"/>
  </r>
  <r>
    <x v="0"/>
    <n v="15"/>
  </r>
  <r>
    <x v="0"/>
    <n v="1"/>
  </r>
  <r>
    <x v="0"/>
    <n v="3"/>
  </r>
  <r>
    <x v="0"/>
    <n v="8"/>
  </r>
  <r>
    <x v="0"/>
    <n v="0"/>
  </r>
  <r>
    <x v="0"/>
    <n v="3"/>
  </r>
  <r>
    <x v="0"/>
    <n v="3"/>
  </r>
  <r>
    <x v="0"/>
    <n v="0"/>
  </r>
  <r>
    <x v="0"/>
    <n v="19"/>
  </r>
  <r>
    <x v="0"/>
    <n v="0"/>
  </r>
  <r>
    <x v="0"/>
    <n v="2"/>
  </r>
  <r>
    <x v="0"/>
    <n v="0"/>
  </r>
  <r>
    <x v="0"/>
    <n v="0"/>
  </r>
  <r>
    <x v="0"/>
    <n v="25"/>
  </r>
  <r>
    <x v="0"/>
    <n v="8"/>
  </r>
  <r>
    <x v="0"/>
    <n v="16"/>
  </r>
  <r>
    <x v="0"/>
    <n v="3"/>
  </r>
  <r>
    <x v="0"/>
    <n v="3"/>
  </r>
  <r>
    <x v="0"/>
    <n v="2"/>
  </r>
  <r>
    <x v="0"/>
    <n v="1"/>
  </r>
  <r>
    <x v="0"/>
    <n v="0"/>
  </r>
  <r>
    <x v="0"/>
    <n v="1"/>
  </r>
  <r>
    <x v="0"/>
    <n v="19"/>
  </r>
  <r>
    <x v="0"/>
    <n v="9"/>
  </r>
  <r>
    <x v="0"/>
    <n v="1"/>
  </r>
  <r>
    <x v="0"/>
    <n v="0"/>
  </r>
  <r>
    <x v="0"/>
    <n v="1"/>
  </r>
  <r>
    <x v="0"/>
    <n v="5"/>
  </r>
  <r>
    <x v="0"/>
    <n v="85"/>
  </r>
  <r>
    <x v="0"/>
    <n v="3"/>
  </r>
  <r>
    <x v="0"/>
    <n v="4"/>
  </r>
  <r>
    <x v="0"/>
    <n v="3"/>
  </r>
  <r>
    <x v="0"/>
    <n v="5"/>
  </r>
  <r>
    <x v="0"/>
    <n v="17"/>
  </r>
  <r>
    <x v="0"/>
    <n v="3"/>
  </r>
  <r>
    <x v="0"/>
    <n v="2"/>
  </r>
  <r>
    <x v="0"/>
    <n v="6"/>
  </r>
  <r>
    <x v="0"/>
    <n v="0"/>
  </r>
  <r>
    <x v="0"/>
    <n v="1"/>
  </r>
  <r>
    <x v="0"/>
    <n v="3"/>
  </r>
  <r>
    <x v="0"/>
    <n v="13"/>
  </r>
  <r>
    <x v="0"/>
    <n v="1"/>
  </r>
  <r>
    <x v="0"/>
    <n v="1"/>
  </r>
  <r>
    <x v="0"/>
    <n v="9"/>
  </r>
  <r>
    <x v="0"/>
    <n v="0"/>
  </r>
  <r>
    <x v="0"/>
    <n v="2"/>
  </r>
  <r>
    <x v="0"/>
    <n v="1"/>
  </r>
  <r>
    <x v="0"/>
    <n v="10"/>
  </r>
  <r>
    <x v="0"/>
    <n v="3"/>
  </r>
  <r>
    <x v="0"/>
    <n v="2"/>
  </r>
  <r>
    <x v="0"/>
    <n v="2"/>
  </r>
  <r>
    <x v="0"/>
    <n v="1"/>
  </r>
  <r>
    <x v="0"/>
    <n v="14"/>
  </r>
  <r>
    <x v="0"/>
    <n v="0"/>
  </r>
  <r>
    <x v="0"/>
    <n v="0"/>
  </r>
  <r>
    <x v="0"/>
    <n v="4"/>
  </r>
  <r>
    <x v="0"/>
    <n v="3"/>
  </r>
  <r>
    <x v="0"/>
    <n v="0"/>
  </r>
  <r>
    <x v="0"/>
    <n v="5"/>
  </r>
  <r>
    <x v="0"/>
    <n v="47"/>
  </r>
  <r>
    <x v="0"/>
    <n v="0"/>
  </r>
  <r>
    <x v="0"/>
    <n v="10"/>
  </r>
  <r>
    <x v="0"/>
    <n v="11"/>
  </r>
  <r>
    <x v="0"/>
    <n v="2"/>
  </r>
  <r>
    <x v="0"/>
    <n v="2"/>
  </r>
  <r>
    <x v="0"/>
    <n v="22"/>
  </r>
  <r>
    <x v="0"/>
    <n v="8"/>
  </r>
  <r>
    <x v="0"/>
    <n v="6"/>
  </r>
  <r>
    <x v="0"/>
    <n v="1"/>
  </r>
  <r>
    <x v="0"/>
    <n v="3"/>
  </r>
  <r>
    <x v="0"/>
    <n v="0"/>
  </r>
  <r>
    <x v="0"/>
    <n v="0"/>
  </r>
  <r>
    <x v="0"/>
    <n v="0"/>
  </r>
  <r>
    <x v="0"/>
    <n v="0"/>
  </r>
  <r>
    <x v="0"/>
    <n v="0"/>
  </r>
  <r>
    <x v="0"/>
    <n v="3"/>
  </r>
  <r>
    <x v="0"/>
    <n v="0"/>
  </r>
  <r>
    <x v="0"/>
    <n v="0"/>
  </r>
  <r>
    <x v="0"/>
    <n v="1"/>
  </r>
  <r>
    <x v="0"/>
    <n v="6"/>
  </r>
  <r>
    <x v="0"/>
    <n v="1"/>
  </r>
  <r>
    <x v="0"/>
    <n v="2"/>
  </r>
  <r>
    <x v="0"/>
    <n v="0"/>
  </r>
  <r>
    <x v="0"/>
    <n v="3"/>
  </r>
  <r>
    <x v="0"/>
    <n v="3"/>
  </r>
  <r>
    <x v="0"/>
    <n v="0"/>
  </r>
  <r>
    <x v="0"/>
    <n v="6"/>
  </r>
  <r>
    <x v="0"/>
    <n v="0"/>
  </r>
  <r>
    <x v="0"/>
    <n v="19"/>
  </r>
  <r>
    <x v="0"/>
    <n v="1"/>
  </r>
  <r>
    <x v="0"/>
    <n v="2"/>
  </r>
  <r>
    <x v="0"/>
    <n v="0"/>
  </r>
  <r>
    <x v="0"/>
    <n v="11"/>
  </r>
  <r>
    <x v="0"/>
    <n v="0"/>
  </r>
  <r>
    <x v="0"/>
    <n v="0"/>
  </r>
  <r>
    <x v="0"/>
    <n v="1"/>
  </r>
  <r>
    <x v="0"/>
    <n v="3"/>
  </r>
  <r>
    <x v="0"/>
    <n v="1"/>
  </r>
  <r>
    <x v="0"/>
    <n v="15"/>
  </r>
  <r>
    <x v="0"/>
    <n v="2"/>
  </r>
  <r>
    <x v="0"/>
    <n v="1"/>
  </r>
  <r>
    <x v="0"/>
    <n v="1"/>
  </r>
  <r>
    <x v="0"/>
    <n v="0"/>
  </r>
  <r>
    <x v="0"/>
    <n v="1"/>
  </r>
  <r>
    <x v="0"/>
    <n v="11"/>
  </r>
  <r>
    <x v="0"/>
    <n v="0"/>
  </r>
  <r>
    <x v="0"/>
    <n v="1"/>
  </r>
  <r>
    <x v="0"/>
    <n v="6"/>
  </r>
  <r>
    <x v="0"/>
    <n v="7"/>
  </r>
  <r>
    <x v="0"/>
    <n v="0"/>
  </r>
  <r>
    <x v="0"/>
    <n v="16"/>
  </r>
  <r>
    <x v="0"/>
    <n v="0"/>
  </r>
  <r>
    <x v="0"/>
    <n v="0"/>
  </r>
  <r>
    <x v="0"/>
    <n v="0"/>
  </r>
  <r>
    <x v="0"/>
    <n v="12"/>
  </r>
  <r>
    <x v="0"/>
    <n v="1"/>
  </r>
  <r>
    <x v="0"/>
    <n v="3"/>
  </r>
  <r>
    <x v="0"/>
    <n v="1"/>
  </r>
  <r>
    <x v="0"/>
    <n v="4"/>
  </r>
  <r>
    <x v="0"/>
    <n v="1"/>
  </r>
  <r>
    <x v="0"/>
    <n v="3"/>
  </r>
  <r>
    <x v="0"/>
    <n v="1"/>
  </r>
  <r>
    <x v="0"/>
    <n v="0"/>
  </r>
  <r>
    <x v="0"/>
    <n v="12"/>
  </r>
  <r>
    <x v="0"/>
    <n v="0"/>
  </r>
  <r>
    <x v="0"/>
    <n v="1"/>
  </r>
  <r>
    <x v="0"/>
    <n v="0"/>
  </r>
  <r>
    <x v="0"/>
    <n v="0"/>
  </r>
  <r>
    <x v="0"/>
    <n v="2"/>
  </r>
  <r>
    <x v="0"/>
    <n v="92"/>
  </r>
  <r>
    <x v="0"/>
    <n v="0"/>
  </r>
  <r>
    <x v="0"/>
    <n v="3"/>
  </r>
  <r>
    <x v="0"/>
    <n v="10"/>
  </r>
  <r>
    <x v="0"/>
    <n v="7"/>
  </r>
  <r>
    <x v="0"/>
    <n v="3"/>
  </r>
  <r>
    <x v="0"/>
    <n v="0"/>
  </r>
  <r>
    <x v="0"/>
    <n v="1"/>
  </r>
  <r>
    <x v="0"/>
    <n v="0"/>
  </r>
  <r>
    <x v="0"/>
    <n v="9"/>
  </r>
  <r>
    <x v="0"/>
    <n v="2"/>
  </r>
  <r>
    <x v="0"/>
    <n v="1"/>
  </r>
  <r>
    <x v="0"/>
    <n v="2"/>
  </r>
  <r>
    <x v="0"/>
    <n v="11"/>
  </r>
  <r>
    <x v="0"/>
    <n v="0"/>
  </r>
  <r>
    <x v="0"/>
    <n v="0"/>
  </r>
  <r>
    <x v="0"/>
    <n v="9"/>
  </r>
  <r>
    <x v="0"/>
    <n v="0"/>
  </r>
  <r>
    <x v="0"/>
    <n v="4"/>
  </r>
  <r>
    <x v="0"/>
    <n v="1"/>
  </r>
  <r>
    <x v="0"/>
    <n v="2"/>
  </r>
  <r>
    <x v="0"/>
    <n v="0"/>
  </r>
  <r>
    <x v="0"/>
    <n v="1"/>
  </r>
  <r>
    <x v="0"/>
    <n v="17"/>
  </r>
  <r>
    <x v="0"/>
    <n v="2"/>
  </r>
  <r>
    <x v="0"/>
    <n v="3"/>
  </r>
  <r>
    <x v="0"/>
    <n v="41"/>
  </r>
  <r>
    <x v="0"/>
    <n v="2"/>
  </r>
  <r>
    <x v="0"/>
    <n v="3"/>
  </r>
  <r>
    <x v="0"/>
    <n v="8"/>
  </r>
  <r>
    <x v="0"/>
    <n v="0"/>
  </r>
  <r>
    <x v="0"/>
    <n v="1"/>
  </r>
  <r>
    <x v="0"/>
    <n v="3"/>
  </r>
  <r>
    <x v="0"/>
    <n v="4"/>
  </r>
  <r>
    <x v="0"/>
    <n v="9"/>
  </r>
  <r>
    <x v="0"/>
    <n v="16"/>
  </r>
  <r>
    <x v="0"/>
    <n v="1"/>
  </r>
  <r>
    <x v="0"/>
    <n v="7"/>
  </r>
  <r>
    <x v="0"/>
    <n v="0"/>
  </r>
  <r>
    <x v="0"/>
    <n v="0"/>
  </r>
  <r>
    <x v="0"/>
    <n v="0"/>
  </r>
  <r>
    <x v="0"/>
    <n v="0"/>
  </r>
  <r>
    <x v="0"/>
    <n v="0"/>
  </r>
  <r>
    <x v="0"/>
    <n v="1"/>
  </r>
  <r>
    <x v="0"/>
    <n v="2"/>
  </r>
  <r>
    <x v="0"/>
    <n v="1"/>
  </r>
  <r>
    <x v="0"/>
    <n v="15"/>
  </r>
  <r>
    <x v="0"/>
    <n v="1"/>
  </r>
  <r>
    <x v="0"/>
    <n v="1"/>
  </r>
  <r>
    <x v="0"/>
    <n v="0"/>
  </r>
  <r>
    <x v="0"/>
    <n v="39"/>
  </r>
  <r>
    <x v="0"/>
    <n v="103"/>
  </r>
  <r>
    <x v="0"/>
    <n v="0"/>
  </r>
  <r>
    <x v="0"/>
    <n v="39"/>
  </r>
  <r>
    <x v="0"/>
    <n v="15"/>
  </r>
  <r>
    <x v="0"/>
    <n v="22"/>
  </r>
  <r>
    <x v="0"/>
    <n v="92"/>
  </r>
  <r>
    <x v="0"/>
    <n v="25"/>
  </r>
  <r>
    <x v="0"/>
    <n v="19"/>
  </r>
  <r>
    <x v="0"/>
    <n v="19"/>
  </r>
  <r>
    <x v="0"/>
    <n v="13"/>
  </r>
  <r>
    <x v="0"/>
    <n v="124"/>
  </r>
  <r>
    <x v="0"/>
    <n v="4"/>
  </r>
  <r>
    <x v="0"/>
    <n v="10"/>
  </r>
  <r>
    <x v="0"/>
    <n v="15"/>
  </r>
  <r>
    <x v="0"/>
    <n v="38"/>
  </r>
  <r>
    <x v="0"/>
    <n v="152"/>
  </r>
  <r>
    <x v="0"/>
    <n v="24"/>
  </r>
  <r>
    <x v="0"/>
    <n v="76"/>
  </r>
  <r>
    <x v="0"/>
    <n v="185"/>
  </r>
  <r>
    <x v="0"/>
    <n v="33"/>
  </r>
  <r>
    <x v="0"/>
    <n v="108"/>
  </r>
  <r>
    <x v="0"/>
    <n v="29"/>
  </r>
  <r>
    <x v="0"/>
    <n v="24"/>
  </r>
  <r>
    <x v="0"/>
    <n v="4"/>
  </r>
  <r>
    <x v="0"/>
    <n v="4"/>
  </r>
  <r>
    <x v="0"/>
    <n v="15"/>
  </r>
  <r>
    <x v="0"/>
    <n v="4"/>
  </r>
  <r>
    <x v="0"/>
    <n v="139"/>
  </r>
  <r>
    <x v="0"/>
    <n v="2"/>
  </r>
  <r>
    <x v="0"/>
    <n v="18"/>
  </r>
  <r>
    <x v="0"/>
    <n v="81"/>
  </r>
  <r>
    <x v="0"/>
    <n v="86"/>
  </r>
  <r>
    <x v="0"/>
    <n v="140"/>
  </r>
  <r>
    <x v="0"/>
    <n v="37"/>
  </r>
  <r>
    <x v="0"/>
    <n v="6"/>
  </r>
  <r>
    <x v="0"/>
    <n v="113"/>
  </r>
  <r>
    <x v="0"/>
    <n v="37"/>
  </r>
  <r>
    <x v="0"/>
    <n v="18"/>
  </r>
  <r>
    <x v="0"/>
    <n v="75"/>
  </r>
  <r>
    <x v="0"/>
    <n v="52"/>
  </r>
  <r>
    <x v="0"/>
    <n v="122"/>
  </r>
  <r>
    <x v="0"/>
    <n v="8"/>
  </r>
  <r>
    <x v="0"/>
    <n v="8"/>
  </r>
  <r>
    <x v="0"/>
    <n v="96"/>
  </r>
  <r>
    <x v="0"/>
    <n v="9"/>
  </r>
  <r>
    <x v="0"/>
    <n v="2"/>
  </r>
  <r>
    <x v="0"/>
    <n v="26"/>
  </r>
  <r>
    <x v="0"/>
    <n v="23"/>
  </r>
  <r>
    <x v="0"/>
    <n v="0"/>
  </r>
  <r>
    <x v="0"/>
    <n v="140"/>
  </r>
  <r>
    <x v="0"/>
    <n v="0"/>
  </r>
  <r>
    <x v="0"/>
    <n v="6"/>
  </r>
  <r>
    <x v="0"/>
    <n v="100"/>
  </r>
  <r>
    <x v="0"/>
    <n v="0"/>
  </r>
  <r>
    <x v="0"/>
    <n v="4"/>
  </r>
  <r>
    <x v="0"/>
    <n v="8"/>
  </r>
  <r>
    <x v="0"/>
    <n v="0"/>
  </r>
  <r>
    <x v="0"/>
    <n v="16"/>
  </r>
  <r>
    <x v="0"/>
    <n v="2"/>
  </r>
  <r>
    <x v="0"/>
    <n v="48"/>
  </r>
  <r>
    <x v="0"/>
    <n v="2"/>
  </r>
  <r>
    <x v="0"/>
    <n v="2"/>
  </r>
  <r>
    <x v="0"/>
    <n v="1"/>
  </r>
  <r>
    <x v="0"/>
    <n v="17"/>
  </r>
  <r>
    <x v="0"/>
    <n v="0"/>
  </r>
  <r>
    <x v="0"/>
    <n v="11"/>
  </r>
  <r>
    <x v="0"/>
    <n v="95"/>
  </r>
  <r>
    <x v="0"/>
    <n v="13"/>
  </r>
  <r>
    <x v="0"/>
    <n v="2"/>
  </r>
  <r>
    <x v="0"/>
    <n v="2"/>
  </r>
  <r>
    <x v="0"/>
    <n v="3"/>
  </r>
  <r>
    <x v="0"/>
    <n v="0"/>
  </r>
  <r>
    <x v="0"/>
    <n v="0"/>
  </r>
  <r>
    <x v="0"/>
    <n v="0"/>
  </r>
  <r>
    <x v="0"/>
    <n v="2"/>
  </r>
  <r>
    <x v="0"/>
    <n v="24"/>
  </r>
  <r>
    <x v="0"/>
    <n v="25"/>
  </r>
  <r>
    <x v="0"/>
    <n v="3"/>
  </r>
  <r>
    <x v="0"/>
    <n v="41"/>
  </r>
  <r>
    <x v="0"/>
    <n v="2"/>
  </r>
  <r>
    <x v="0"/>
    <n v="4"/>
  </r>
  <r>
    <x v="0"/>
    <n v="99"/>
  </r>
  <r>
    <x v="0"/>
    <n v="4"/>
  </r>
  <r>
    <x v="0"/>
    <n v="4"/>
  </r>
  <r>
    <x v="0"/>
    <n v="38"/>
  </r>
  <r>
    <x v="0"/>
    <n v="285"/>
  </r>
  <r>
    <x v="0"/>
    <n v="1"/>
  </r>
  <r>
    <x v="0"/>
    <n v="42"/>
  </r>
  <r>
    <x v="0"/>
    <n v="26"/>
  </r>
  <r>
    <x v="0"/>
    <n v="2"/>
  </r>
  <r>
    <x v="0"/>
    <n v="4"/>
  </r>
  <r>
    <x v="0"/>
    <n v="6"/>
  </r>
  <r>
    <x v="0"/>
    <n v="70"/>
  </r>
  <r>
    <x v="0"/>
    <n v="9"/>
  </r>
  <r>
    <x v="0"/>
    <n v="8"/>
  </r>
  <r>
    <x v="0"/>
    <n v="105"/>
  </r>
  <r>
    <x v="0"/>
    <n v="12"/>
  </r>
  <r>
    <x v="0"/>
    <n v="0"/>
  </r>
  <r>
    <x v="0"/>
    <n v="16"/>
  </r>
  <r>
    <x v="0"/>
    <n v="7"/>
  </r>
  <r>
    <x v="0"/>
    <n v="4"/>
  </r>
  <r>
    <x v="0"/>
    <n v="1"/>
  </r>
  <r>
    <x v="0"/>
    <n v="28"/>
  </r>
  <r>
    <x v="0"/>
    <n v="1"/>
  </r>
  <r>
    <x v="0"/>
    <n v="1"/>
  </r>
  <r>
    <x v="0"/>
    <n v="5"/>
  </r>
  <r>
    <x v="0"/>
    <n v="3"/>
  </r>
  <r>
    <x v="0"/>
    <n v="2"/>
  </r>
  <r>
    <x v="0"/>
    <n v="0"/>
  </r>
  <r>
    <x v="0"/>
    <n v="0"/>
  </r>
  <r>
    <x v="0"/>
    <n v="3"/>
  </r>
  <r>
    <x v="0"/>
    <n v="0"/>
  </r>
  <r>
    <x v="0"/>
    <n v="0"/>
  </r>
  <r>
    <x v="0"/>
    <n v="3"/>
  </r>
  <r>
    <x v="0"/>
    <n v="7"/>
  </r>
  <r>
    <x v="0"/>
    <n v="25"/>
  </r>
  <r>
    <x v="0"/>
    <n v="10"/>
  </r>
  <r>
    <x v="0"/>
    <n v="3"/>
  </r>
  <r>
    <x v="0"/>
    <n v="5"/>
  </r>
  <r>
    <x v="0"/>
    <n v="5"/>
  </r>
  <r>
    <x v="0"/>
    <n v="27"/>
  </r>
  <r>
    <x v="0"/>
    <n v="2"/>
  </r>
  <r>
    <x v="0"/>
    <n v="236"/>
  </r>
  <r>
    <x v="0"/>
    <n v="1"/>
  </r>
  <r>
    <x v="0"/>
    <n v="12"/>
  </r>
  <r>
    <x v="0"/>
    <n v="4"/>
  </r>
  <r>
    <x v="0"/>
    <n v="3"/>
  </r>
  <r>
    <x v="0"/>
    <n v="99"/>
  </r>
  <r>
    <x v="0"/>
    <n v="3"/>
  </r>
  <r>
    <x v="0"/>
    <n v="3"/>
  </r>
  <r>
    <x v="0"/>
    <n v="22"/>
  </r>
  <r>
    <x v="0"/>
    <n v="4"/>
  </r>
  <r>
    <x v="0"/>
    <n v="534"/>
  </r>
  <r>
    <x v="0"/>
    <n v="12"/>
  </r>
  <r>
    <x v="0"/>
    <n v="56"/>
  </r>
  <r>
    <x v="0"/>
    <n v="11"/>
  </r>
  <r>
    <x v="0"/>
    <n v="0"/>
  </r>
  <r>
    <x v="0"/>
    <n v="12"/>
  </r>
  <r>
    <x v="0"/>
    <n v="5"/>
  </r>
  <r>
    <x v="0"/>
    <n v="24"/>
  </r>
  <r>
    <x v="0"/>
    <n v="89"/>
  </r>
  <r>
    <x v="0"/>
    <n v="1"/>
  </r>
  <r>
    <x v="0"/>
    <n v="55"/>
  </r>
  <r>
    <x v="0"/>
    <n v="2"/>
  </r>
  <r>
    <x v="0"/>
    <n v="0"/>
  </r>
  <r>
    <x v="0"/>
    <n v="4"/>
  </r>
  <r>
    <x v="0"/>
    <n v="6"/>
  </r>
  <r>
    <x v="0"/>
    <n v="4"/>
  </r>
  <r>
    <x v="0"/>
    <n v="4"/>
  </r>
  <r>
    <x v="0"/>
    <n v="2"/>
  </r>
  <r>
    <x v="0"/>
    <n v="5"/>
  </r>
  <r>
    <x v="0"/>
    <n v="83"/>
  </r>
  <r>
    <x v="0"/>
    <n v="57"/>
  </r>
  <r>
    <x v="0"/>
    <n v="311"/>
  </r>
  <r>
    <x v="0"/>
    <n v="2"/>
  </r>
  <r>
    <x v="0"/>
    <n v="16"/>
  </r>
  <r>
    <x v="0"/>
    <n v="9"/>
  </r>
  <r>
    <x v="0"/>
    <n v="1"/>
  </r>
  <r>
    <x v="0"/>
    <n v="12"/>
  </r>
  <r>
    <x v="0"/>
    <n v="0"/>
  </r>
  <r>
    <x v="0"/>
    <n v="20"/>
  </r>
  <r>
    <x v="0"/>
    <n v="16"/>
  </r>
  <r>
    <x v="0"/>
    <n v="33"/>
  </r>
  <r>
    <x v="0"/>
    <n v="2"/>
  </r>
  <r>
    <x v="0"/>
    <n v="6"/>
  </r>
  <r>
    <x v="0"/>
    <n v="0"/>
  </r>
  <r>
    <x v="0"/>
    <n v="3"/>
  </r>
  <r>
    <x v="0"/>
    <n v="0"/>
  </r>
  <r>
    <x v="0"/>
    <n v="3"/>
  </r>
  <r>
    <x v="0"/>
    <n v="13"/>
  </r>
  <r>
    <x v="0"/>
    <n v="6"/>
  </r>
  <r>
    <x v="0"/>
    <n v="1"/>
  </r>
  <r>
    <x v="0"/>
    <n v="0"/>
  </r>
  <r>
    <x v="0"/>
    <n v="5"/>
  </r>
  <r>
    <x v="0"/>
    <n v="0"/>
  </r>
  <r>
    <x v="0"/>
    <n v="36"/>
  </r>
  <r>
    <x v="0"/>
    <n v="1"/>
  </r>
  <r>
    <x v="0"/>
    <n v="1"/>
  </r>
  <r>
    <x v="0"/>
    <n v="1"/>
  </r>
  <r>
    <x v="0"/>
    <n v="9"/>
  </r>
  <r>
    <x v="0"/>
    <n v="1"/>
  </r>
  <r>
    <x v="0"/>
    <n v="0"/>
  </r>
  <r>
    <x v="0"/>
    <n v="1"/>
  </r>
  <r>
    <x v="0"/>
    <n v="1"/>
  </r>
  <r>
    <x v="0"/>
    <n v="4"/>
  </r>
  <r>
    <x v="0"/>
    <n v="2"/>
  </r>
  <r>
    <x v="0"/>
    <n v="2"/>
  </r>
  <r>
    <x v="0"/>
    <n v="2"/>
  </r>
  <r>
    <x v="0"/>
    <n v="0"/>
  </r>
  <r>
    <x v="0"/>
    <n v="2"/>
  </r>
  <r>
    <x v="0"/>
    <n v="4"/>
  </r>
  <r>
    <x v="0"/>
    <n v="2"/>
  </r>
  <r>
    <x v="0"/>
    <n v="0"/>
  </r>
  <r>
    <x v="0"/>
    <n v="1"/>
  </r>
  <r>
    <x v="0"/>
    <n v="0"/>
  </r>
  <r>
    <x v="0"/>
    <n v="2"/>
  </r>
  <r>
    <x v="0"/>
    <n v="7"/>
  </r>
  <r>
    <x v="0"/>
    <n v="5"/>
  </r>
  <r>
    <x v="0"/>
    <n v="0"/>
  </r>
  <r>
    <x v="0"/>
    <n v="0"/>
  </r>
  <r>
    <x v="0"/>
    <n v="0"/>
  </r>
  <r>
    <x v="0"/>
    <n v="2"/>
  </r>
  <r>
    <x v="0"/>
    <n v="0"/>
  </r>
  <r>
    <x v="0"/>
    <n v="0"/>
  </r>
  <r>
    <x v="0"/>
    <n v="28"/>
  </r>
  <r>
    <x v="0"/>
    <n v="2"/>
  </r>
  <r>
    <x v="0"/>
    <n v="0"/>
  </r>
  <r>
    <x v="0"/>
    <n v="0"/>
  </r>
  <r>
    <x v="0"/>
    <n v="0"/>
  </r>
  <r>
    <x v="0"/>
    <n v="4"/>
  </r>
  <r>
    <x v="0"/>
    <n v="12"/>
  </r>
  <r>
    <x v="0"/>
    <n v="0"/>
  </r>
  <r>
    <x v="0"/>
    <n v="33"/>
  </r>
  <r>
    <x v="0"/>
    <n v="0"/>
  </r>
  <r>
    <x v="0"/>
    <n v="4"/>
  </r>
  <r>
    <x v="0"/>
    <n v="0"/>
  </r>
  <r>
    <x v="0"/>
    <n v="11"/>
  </r>
  <r>
    <x v="0"/>
    <n v="1"/>
  </r>
  <r>
    <x v="0"/>
    <n v="5"/>
  </r>
  <r>
    <x v="0"/>
    <n v="0"/>
  </r>
  <r>
    <x v="0"/>
    <n v="1"/>
  </r>
  <r>
    <x v="0"/>
    <n v="1"/>
  </r>
  <r>
    <x v="0"/>
    <n v="6"/>
  </r>
  <r>
    <x v="0"/>
    <n v="8"/>
  </r>
  <r>
    <x v="0"/>
    <n v="1"/>
  </r>
  <r>
    <x v="0"/>
    <n v="0"/>
  </r>
  <r>
    <x v="0"/>
    <n v="2"/>
  </r>
  <r>
    <x v="0"/>
    <n v="1"/>
  </r>
  <r>
    <x v="0"/>
    <n v="0"/>
  </r>
  <r>
    <x v="0"/>
    <n v="1"/>
  </r>
  <r>
    <x v="0"/>
    <n v="19"/>
  </r>
  <r>
    <x v="0"/>
    <n v="27"/>
  </r>
  <r>
    <x v="0"/>
    <n v="7"/>
  </r>
  <r>
    <x v="0"/>
    <n v="14"/>
  </r>
  <r>
    <x v="0"/>
    <n v="5"/>
  </r>
  <r>
    <x v="0"/>
    <n v="30"/>
  </r>
  <r>
    <x v="0"/>
    <n v="1"/>
  </r>
  <r>
    <x v="0"/>
    <n v="0"/>
  </r>
  <r>
    <x v="0"/>
    <n v="60"/>
  </r>
  <r>
    <x v="0"/>
    <n v="84"/>
  </r>
  <r>
    <x v="0"/>
    <n v="47"/>
  </r>
  <r>
    <x v="0"/>
    <n v="66"/>
  </r>
  <r>
    <x v="0"/>
    <n v="171"/>
  </r>
  <r>
    <x v="0"/>
    <n v="29"/>
  </r>
  <r>
    <x v="0"/>
    <n v="9"/>
  </r>
  <r>
    <x v="0"/>
    <n v="27"/>
  </r>
  <r>
    <x v="0"/>
    <n v="2"/>
  </r>
  <r>
    <x v="0"/>
    <n v="3"/>
  </r>
  <r>
    <x v="0"/>
    <n v="4"/>
  </r>
  <r>
    <x v="0"/>
    <n v="2"/>
  </r>
  <r>
    <x v="0"/>
    <n v="20"/>
  </r>
  <r>
    <x v="0"/>
    <n v="3"/>
  </r>
  <r>
    <x v="0"/>
    <n v="4"/>
  </r>
  <r>
    <x v="0"/>
    <n v="1"/>
  </r>
  <r>
    <x v="0"/>
    <n v="0"/>
  </r>
  <r>
    <x v="0"/>
    <n v="0"/>
  </r>
  <r>
    <x v="0"/>
    <n v="14"/>
  </r>
  <r>
    <x v="0"/>
    <n v="1"/>
  </r>
  <r>
    <x v="0"/>
    <n v="118"/>
  </r>
  <r>
    <x v="0"/>
    <n v="2"/>
  </r>
  <r>
    <x v="0"/>
    <n v="1"/>
  </r>
  <r>
    <x v="0"/>
    <n v="3"/>
  </r>
  <r>
    <x v="0"/>
    <n v="1"/>
  </r>
  <r>
    <x v="0"/>
    <n v="3"/>
  </r>
  <r>
    <x v="0"/>
    <n v="38"/>
  </r>
  <r>
    <x v="0"/>
    <n v="52"/>
  </r>
  <r>
    <x v="0"/>
    <n v="2"/>
  </r>
  <r>
    <x v="0"/>
    <n v="0"/>
  </r>
  <r>
    <x v="0"/>
    <n v="4"/>
  </r>
  <r>
    <x v="0"/>
    <n v="4"/>
  </r>
  <r>
    <x v="0"/>
    <n v="18"/>
  </r>
  <r>
    <x v="0"/>
    <n v="0"/>
  </r>
  <r>
    <x v="0"/>
    <n v="22"/>
  </r>
  <r>
    <x v="0"/>
    <n v="49"/>
  </r>
  <r>
    <x v="0"/>
    <n v="19"/>
  </r>
  <r>
    <x v="0"/>
    <n v="4"/>
  </r>
  <r>
    <x v="0"/>
    <n v="4"/>
  </r>
  <r>
    <x v="0"/>
    <n v="2"/>
  </r>
  <r>
    <x v="0"/>
    <n v="0"/>
  </r>
  <r>
    <x v="0"/>
    <n v="0"/>
  </r>
  <r>
    <x v="0"/>
    <n v="14"/>
  </r>
  <r>
    <x v="0"/>
    <n v="8"/>
  </r>
  <r>
    <x v="0"/>
    <n v="0"/>
  </r>
  <r>
    <x v="0"/>
    <n v="15"/>
  </r>
  <r>
    <x v="0"/>
    <n v="33"/>
  </r>
  <r>
    <x v="0"/>
    <n v="2"/>
  </r>
  <r>
    <x v="0"/>
    <n v="6"/>
  </r>
  <r>
    <x v="0"/>
    <n v="2"/>
  </r>
  <r>
    <x v="0"/>
    <n v="0"/>
  </r>
  <r>
    <x v="0"/>
    <n v="4"/>
  </r>
  <r>
    <x v="0"/>
    <n v="1"/>
  </r>
  <r>
    <x v="0"/>
    <n v="3"/>
  </r>
  <r>
    <x v="0"/>
    <n v="4"/>
  </r>
  <r>
    <x v="0"/>
    <n v="0"/>
  </r>
  <r>
    <x v="0"/>
    <n v="4"/>
  </r>
  <r>
    <x v="0"/>
    <n v="3"/>
  </r>
  <r>
    <x v="0"/>
    <n v="34"/>
  </r>
  <r>
    <x v="0"/>
    <n v="2"/>
  </r>
  <r>
    <x v="0"/>
    <n v="33"/>
  </r>
  <r>
    <x v="0"/>
    <n v="0"/>
  </r>
  <r>
    <x v="0"/>
    <n v="0"/>
  </r>
  <r>
    <x v="0"/>
    <n v="1"/>
  </r>
  <r>
    <x v="0"/>
    <n v="13"/>
  </r>
  <r>
    <x v="0"/>
    <n v="2"/>
  </r>
  <r>
    <x v="0"/>
    <n v="36"/>
  </r>
  <r>
    <x v="0"/>
    <n v="1"/>
  </r>
  <r>
    <x v="0"/>
    <n v="15"/>
  </r>
  <r>
    <x v="0"/>
    <n v="1"/>
  </r>
  <r>
    <x v="0"/>
    <n v="0"/>
  </r>
  <r>
    <x v="0"/>
    <n v="1"/>
  </r>
  <r>
    <x v="0"/>
    <n v="0"/>
  </r>
  <r>
    <x v="0"/>
    <n v="0"/>
  </r>
  <r>
    <x v="0"/>
    <n v="1"/>
  </r>
  <r>
    <x v="0"/>
    <n v="39"/>
  </r>
  <r>
    <x v="0"/>
    <n v="0"/>
  </r>
  <r>
    <x v="0"/>
    <n v="0"/>
  </r>
  <r>
    <x v="0"/>
    <n v="3"/>
  </r>
  <r>
    <x v="0"/>
    <n v="1"/>
  </r>
  <r>
    <x v="0"/>
    <n v="13"/>
  </r>
  <r>
    <x v="0"/>
    <n v="0"/>
  </r>
  <r>
    <x v="0"/>
    <n v="6"/>
  </r>
  <r>
    <x v="0"/>
    <n v="0"/>
  </r>
  <r>
    <x v="0"/>
    <n v="14"/>
  </r>
  <r>
    <x v="0"/>
    <n v="5"/>
  </r>
  <r>
    <x v="0"/>
    <n v="6"/>
  </r>
  <r>
    <x v="0"/>
    <n v="15"/>
  </r>
  <r>
    <x v="0"/>
    <n v="0"/>
  </r>
  <r>
    <x v="0"/>
    <n v="1"/>
  </r>
  <r>
    <x v="0"/>
    <n v="9"/>
  </r>
  <r>
    <x v="0"/>
    <n v="3"/>
  </r>
  <r>
    <x v="0"/>
    <n v="3"/>
  </r>
  <r>
    <x v="0"/>
    <n v="1"/>
  </r>
  <r>
    <x v="0"/>
    <n v="3"/>
  </r>
  <r>
    <x v="0"/>
    <n v="0"/>
  </r>
  <r>
    <x v="0"/>
    <n v="2"/>
  </r>
  <r>
    <x v="0"/>
    <n v="10"/>
  </r>
  <r>
    <x v="0"/>
    <n v="60"/>
  </r>
  <r>
    <x v="0"/>
    <n v="5"/>
  </r>
  <r>
    <x v="0"/>
    <n v="9"/>
  </r>
  <r>
    <x v="0"/>
    <n v="13"/>
  </r>
  <r>
    <x v="0"/>
    <n v="0"/>
  </r>
  <r>
    <x v="0"/>
    <n v="8"/>
  </r>
  <r>
    <x v="0"/>
    <n v="3"/>
  </r>
  <r>
    <x v="0"/>
    <n v="3"/>
  </r>
  <r>
    <x v="0"/>
    <n v="0"/>
  </r>
  <r>
    <x v="0"/>
    <n v="6"/>
  </r>
  <r>
    <x v="0"/>
    <n v="4"/>
  </r>
  <r>
    <x v="0"/>
    <n v="1"/>
  </r>
  <r>
    <x v="0"/>
    <n v="29"/>
  </r>
  <r>
    <x v="0"/>
    <n v="0"/>
  </r>
  <r>
    <x v="0"/>
    <n v="4"/>
  </r>
  <r>
    <x v="0"/>
    <n v="5"/>
  </r>
  <r>
    <x v="0"/>
    <n v="4"/>
  </r>
  <r>
    <x v="0"/>
    <n v="5"/>
  </r>
  <r>
    <x v="0"/>
    <n v="1"/>
  </r>
  <r>
    <x v="0"/>
    <n v="1"/>
  </r>
  <r>
    <x v="0"/>
    <n v="0"/>
  </r>
  <r>
    <x v="0"/>
    <n v="14"/>
  </r>
  <r>
    <x v="0"/>
    <n v="3"/>
  </r>
  <r>
    <x v="0"/>
    <n v="10"/>
  </r>
  <r>
    <x v="0"/>
    <n v="17"/>
  </r>
  <r>
    <x v="0"/>
    <n v="2"/>
  </r>
  <r>
    <x v="0"/>
    <n v="0"/>
  </r>
  <r>
    <x v="0"/>
    <n v="4"/>
  </r>
  <r>
    <x v="0"/>
    <n v="12"/>
  </r>
  <r>
    <x v="0"/>
    <n v="3"/>
  </r>
  <r>
    <x v="0"/>
    <n v="12"/>
  </r>
  <r>
    <x v="0"/>
    <n v="0"/>
  </r>
  <r>
    <x v="0"/>
    <n v="7"/>
  </r>
  <r>
    <x v="0"/>
    <n v="2"/>
  </r>
  <r>
    <x v="0"/>
    <n v="1"/>
  </r>
  <r>
    <x v="0"/>
    <n v="4"/>
  </r>
  <r>
    <x v="0"/>
    <n v="4"/>
  </r>
  <r>
    <x v="0"/>
    <n v="17"/>
  </r>
  <r>
    <x v="0"/>
    <n v="7"/>
  </r>
  <r>
    <x v="0"/>
    <n v="2"/>
  </r>
  <r>
    <x v="0"/>
    <n v="5"/>
  </r>
  <r>
    <x v="0"/>
    <n v="1"/>
  </r>
  <r>
    <x v="0"/>
    <n v="1"/>
  </r>
  <r>
    <x v="0"/>
    <n v="14"/>
  </r>
  <r>
    <x v="0"/>
    <n v="26"/>
  </r>
  <r>
    <x v="0"/>
    <n v="2"/>
  </r>
  <r>
    <x v="0"/>
    <n v="1"/>
  </r>
  <r>
    <x v="0"/>
    <n v="3"/>
  </r>
  <r>
    <x v="0"/>
    <n v="7"/>
  </r>
  <r>
    <x v="0"/>
    <n v="9"/>
  </r>
  <r>
    <x v="0"/>
    <n v="20"/>
  </r>
  <r>
    <x v="0"/>
    <n v="6"/>
  </r>
  <r>
    <x v="0"/>
    <n v="13"/>
  </r>
  <r>
    <x v="0"/>
    <n v="1"/>
  </r>
  <r>
    <x v="0"/>
    <n v="202"/>
  </r>
  <r>
    <x v="0"/>
    <n v="0"/>
  </r>
  <r>
    <x v="0"/>
    <n v="1"/>
  </r>
  <r>
    <x v="0"/>
    <n v="0"/>
  </r>
  <r>
    <x v="0"/>
    <n v="2"/>
  </r>
  <r>
    <x v="0"/>
    <n v="13"/>
  </r>
  <r>
    <x v="0"/>
    <n v="9"/>
  </r>
  <r>
    <x v="0"/>
    <n v="2"/>
  </r>
  <r>
    <x v="0"/>
    <n v="0"/>
  </r>
  <r>
    <x v="0"/>
    <n v="35"/>
  </r>
  <r>
    <x v="0"/>
    <n v="2"/>
  </r>
  <r>
    <x v="0"/>
    <n v="3"/>
  </r>
  <r>
    <x v="0"/>
    <n v="0"/>
  </r>
  <r>
    <x v="0"/>
    <n v="1"/>
  </r>
  <r>
    <x v="0"/>
    <n v="0"/>
  </r>
  <r>
    <x v="0"/>
    <n v="0"/>
  </r>
  <r>
    <x v="0"/>
    <n v="3"/>
  </r>
  <r>
    <x v="0"/>
    <n v="11"/>
  </r>
  <r>
    <x v="0"/>
    <n v="6"/>
  </r>
  <r>
    <x v="0"/>
    <n v="0"/>
  </r>
  <r>
    <x v="0"/>
    <n v="67"/>
  </r>
  <r>
    <x v="0"/>
    <n v="23"/>
  </r>
  <r>
    <x v="0"/>
    <n v="72"/>
  </r>
  <r>
    <x v="0"/>
    <n v="2"/>
  </r>
  <r>
    <x v="0"/>
    <n v="15"/>
  </r>
  <r>
    <x v="0"/>
    <n v="1"/>
  </r>
  <r>
    <x v="0"/>
    <n v="2"/>
  </r>
  <r>
    <x v="0"/>
    <n v="7"/>
  </r>
  <r>
    <x v="0"/>
    <n v="16"/>
  </r>
  <r>
    <x v="0"/>
    <n v="117"/>
  </r>
  <r>
    <x v="0"/>
    <n v="2"/>
  </r>
  <r>
    <x v="0"/>
    <n v="7"/>
  </r>
  <r>
    <x v="0"/>
    <n v="3"/>
  </r>
  <r>
    <x v="0"/>
    <n v="20"/>
  </r>
  <r>
    <x v="0"/>
    <n v="50"/>
  </r>
  <r>
    <x v="0"/>
    <n v="2"/>
  </r>
  <r>
    <x v="0"/>
    <n v="3"/>
  </r>
  <r>
    <x v="0"/>
    <n v="27"/>
  </r>
  <r>
    <x v="0"/>
    <n v="7"/>
  </r>
  <r>
    <x v="0"/>
    <n v="5"/>
  </r>
  <r>
    <x v="0"/>
    <n v="0"/>
  </r>
  <r>
    <x v="0"/>
    <n v="3"/>
  </r>
  <r>
    <x v="0"/>
    <n v="6"/>
  </r>
  <r>
    <x v="0"/>
    <n v="9"/>
  </r>
  <r>
    <x v="0"/>
    <n v="3"/>
  </r>
  <r>
    <x v="0"/>
    <n v="2"/>
  </r>
  <r>
    <x v="0"/>
    <n v="3"/>
  </r>
  <r>
    <x v="0"/>
    <n v="45"/>
  </r>
  <r>
    <x v="0"/>
    <n v="9"/>
  </r>
  <r>
    <x v="0"/>
    <n v="9"/>
  </r>
  <r>
    <x v="0"/>
    <n v="21"/>
  </r>
  <r>
    <x v="0"/>
    <n v="17"/>
  </r>
  <r>
    <x v="0"/>
    <n v="1"/>
  </r>
  <r>
    <x v="0"/>
    <n v="1"/>
  </r>
  <r>
    <x v="0"/>
    <n v="14"/>
  </r>
  <r>
    <x v="0"/>
    <n v="42"/>
  </r>
  <r>
    <x v="0"/>
    <n v="27"/>
  </r>
  <r>
    <x v="0"/>
    <n v="5"/>
  </r>
  <r>
    <x v="0"/>
    <n v="13"/>
  </r>
  <r>
    <x v="0"/>
    <n v="12"/>
  </r>
  <r>
    <x v="0"/>
    <n v="90"/>
  </r>
  <r>
    <x v="0"/>
    <n v="2"/>
  </r>
  <r>
    <x v="0"/>
    <n v="5"/>
  </r>
  <r>
    <x v="0"/>
    <n v="31"/>
  </r>
  <r>
    <x v="0"/>
    <n v="4"/>
  </r>
  <r>
    <x v="0"/>
    <n v="29"/>
  </r>
  <r>
    <x v="0"/>
    <n v="2"/>
  </r>
  <r>
    <x v="0"/>
    <n v="114"/>
  </r>
  <r>
    <x v="0"/>
    <n v="1"/>
  </r>
  <r>
    <x v="0"/>
    <n v="76"/>
  </r>
  <r>
    <x v="0"/>
    <n v="9"/>
  </r>
  <r>
    <x v="0"/>
    <n v="37"/>
  </r>
  <r>
    <x v="0"/>
    <n v="0"/>
  </r>
  <r>
    <x v="0"/>
    <n v="1"/>
  </r>
  <r>
    <x v="0"/>
    <n v="10"/>
  </r>
  <r>
    <x v="0"/>
    <n v="1"/>
  </r>
  <r>
    <x v="0"/>
    <n v="2"/>
  </r>
  <r>
    <x v="0"/>
    <n v="1"/>
  </r>
  <r>
    <x v="0"/>
    <n v="10"/>
  </r>
  <r>
    <x v="0"/>
    <n v="9"/>
  </r>
  <r>
    <x v="0"/>
    <n v="19"/>
  </r>
  <r>
    <x v="0"/>
    <n v="0"/>
  </r>
  <r>
    <x v="0"/>
    <n v="4"/>
  </r>
  <r>
    <x v="0"/>
    <n v="8"/>
  </r>
  <r>
    <x v="0"/>
    <n v="24"/>
  </r>
  <r>
    <x v="0"/>
    <n v="0"/>
  </r>
  <r>
    <x v="0"/>
    <n v="39"/>
  </r>
  <r>
    <x v="0"/>
    <n v="6"/>
  </r>
  <r>
    <x v="0"/>
    <n v="4"/>
  </r>
  <r>
    <x v="0"/>
    <n v="3"/>
  </r>
  <r>
    <x v="0"/>
    <n v="53"/>
  </r>
  <r>
    <x v="0"/>
    <n v="1"/>
  </r>
  <r>
    <x v="0"/>
    <n v="2"/>
  </r>
  <r>
    <x v="0"/>
    <n v="25"/>
  </r>
  <r>
    <x v="0"/>
    <n v="6"/>
  </r>
  <r>
    <x v="0"/>
    <n v="0"/>
  </r>
  <r>
    <x v="0"/>
    <n v="12"/>
  </r>
  <r>
    <x v="0"/>
    <n v="0"/>
  </r>
  <r>
    <x v="0"/>
    <n v="36"/>
  </r>
  <r>
    <x v="0"/>
    <n v="0"/>
  </r>
  <r>
    <x v="0"/>
    <n v="2"/>
  </r>
  <r>
    <x v="0"/>
    <n v="1"/>
  </r>
  <r>
    <x v="0"/>
    <n v="59"/>
  </r>
  <r>
    <x v="0"/>
    <n v="1"/>
  </r>
  <r>
    <x v="0"/>
    <n v="31"/>
  </r>
  <r>
    <x v="0"/>
    <n v="18"/>
  </r>
  <r>
    <x v="0"/>
    <n v="10"/>
  </r>
  <r>
    <x v="0"/>
    <n v="0"/>
  </r>
  <r>
    <x v="0"/>
    <n v="14"/>
  </r>
  <r>
    <x v="0"/>
    <n v="2"/>
  </r>
  <r>
    <x v="0"/>
    <n v="1"/>
  </r>
  <r>
    <x v="0"/>
    <n v="3"/>
  </r>
  <r>
    <x v="0"/>
    <n v="0"/>
  </r>
  <r>
    <x v="0"/>
    <n v="2"/>
  </r>
  <r>
    <x v="0"/>
    <n v="0"/>
  </r>
  <r>
    <x v="0"/>
    <n v="12"/>
  </r>
  <r>
    <x v="0"/>
    <n v="1"/>
  </r>
  <r>
    <x v="0"/>
    <n v="8"/>
  </r>
  <r>
    <x v="0"/>
    <n v="2"/>
  </r>
  <r>
    <x v="0"/>
    <n v="31"/>
  </r>
  <r>
    <x v="0"/>
    <n v="5"/>
  </r>
  <r>
    <x v="0"/>
    <n v="1"/>
  </r>
  <r>
    <x v="0"/>
    <n v="12"/>
  </r>
  <r>
    <x v="0"/>
    <n v="4"/>
  </r>
  <r>
    <x v="0"/>
    <n v="0"/>
  </r>
  <r>
    <x v="0"/>
    <n v="7"/>
  </r>
  <r>
    <x v="0"/>
    <n v="2"/>
  </r>
  <r>
    <x v="0"/>
    <n v="1"/>
  </r>
  <r>
    <x v="0"/>
    <n v="4"/>
  </r>
  <r>
    <x v="0"/>
    <n v="6"/>
  </r>
  <r>
    <x v="0"/>
    <n v="8"/>
  </r>
  <r>
    <x v="0"/>
    <n v="14"/>
  </r>
  <r>
    <x v="0"/>
    <n v="0"/>
  </r>
  <r>
    <x v="0"/>
    <n v="4"/>
  </r>
  <r>
    <x v="0"/>
    <n v="0"/>
  </r>
  <r>
    <x v="0"/>
    <n v="0"/>
  </r>
  <r>
    <x v="0"/>
    <n v="1"/>
  </r>
  <r>
    <x v="0"/>
    <n v="1"/>
  </r>
  <r>
    <x v="0"/>
    <n v="1"/>
  </r>
  <r>
    <x v="0"/>
    <n v="1"/>
  </r>
  <r>
    <x v="0"/>
    <n v="4"/>
  </r>
  <r>
    <x v="0"/>
    <n v="0"/>
  </r>
  <r>
    <x v="0"/>
    <n v="0"/>
  </r>
  <r>
    <x v="0"/>
    <n v="2"/>
  </r>
  <r>
    <x v="0"/>
    <n v="24"/>
  </r>
  <r>
    <x v="0"/>
    <n v="1"/>
  </r>
  <r>
    <x v="0"/>
    <n v="2"/>
  </r>
  <r>
    <x v="0"/>
    <n v="1"/>
  </r>
  <r>
    <x v="0"/>
    <n v="37"/>
  </r>
  <r>
    <x v="0"/>
    <n v="5"/>
  </r>
  <r>
    <x v="0"/>
    <n v="4"/>
  </r>
  <r>
    <x v="0"/>
    <n v="16"/>
  </r>
  <r>
    <x v="0"/>
    <n v="9"/>
  </r>
  <r>
    <x v="0"/>
    <n v="0"/>
  </r>
  <r>
    <x v="0"/>
    <n v="40"/>
  </r>
  <r>
    <x v="0"/>
    <n v="0"/>
  </r>
  <r>
    <x v="0"/>
    <n v="2"/>
  </r>
  <r>
    <x v="0"/>
    <n v="1"/>
  </r>
  <r>
    <x v="0"/>
    <n v="9"/>
  </r>
  <r>
    <x v="0"/>
    <n v="34"/>
  </r>
  <r>
    <x v="0"/>
    <n v="23"/>
  </r>
  <r>
    <x v="0"/>
    <n v="19"/>
  </r>
  <r>
    <x v="0"/>
    <n v="50"/>
  </r>
  <r>
    <x v="0"/>
    <n v="12"/>
  </r>
  <r>
    <x v="0"/>
    <n v="8"/>
  </r>
  <r>
    <x v="0"/>
    <n v="9"/>
  </r>
  <r>
    <x v="0"/>
    <n v="43"/>
  </r>
  <r>
    <x v="0"/>
    <n v="28"/>
  </r>
  <r>
    <x v="0"/>
    <n v="4"/>
  </r>
  <r>
    <x v="0"/>
    <n v="24"/>
  </r>
  <r>
    <x v="0"/>
    <n v="2"/>
  </r>
  <r>
    <x v="0"/>
    <n v="2"/>
  </r>
  <r>
    <x v="0"/>
    <n v="20"/>
  </r>
  <r>
    <x v="0"/>
    <n v="1"/>
  </r>
  <r>
    <x v="0"/>
    <n v="1"/>
  </r>
  <r>
    <x v="0"/>
    <n v="4"/>
  </r>
  <r>
    <x v="0"/>
    <n v="1"/>
  </r>
  <r>
    <x v="0"/>
    <n v="1"/>
  </r>
  <r>
    <x v="0"/>
    <n v="13"/>
  </r>
  <r>
    <x v="0"/>
    <n v="1"/>
  </r>
  <r>
    <x v="0"/>
    <n v="1"/>
  </r>
  <r>
    <x v="0"/>
    <n v="0"/>
  </r>
  <r>
    <x v="0"/>
    <n v="3"/>
  </r>
  <r>
    <x v="0"/>
    <n v="14"/>
  </r>
  <r>
    <x v="0"/>
    <n v="2"/>
  </r>
  <r>
    <x v="0"/>
    <n v="5"/>
  </r>
  <r>
    <x v="0"/>
    <n v="14"/>
  </r>
  <r>
    <x v="0"/>
    <n v="9"/>
  </r>
  <r>
    <x v="0"/>
    <n v="8"/>
  </r>
  <r>
    <x v="0"/>
    <n v="7"/>
  </r>
  <r>
    <x v="0"/>
    <n v="0"/>
  </r>
  <r>
    <x v="0"/>
    <n v="84"/>
  </r>
  <r>
    <x v="0"/>
    <n v="11"/>
  </r>
  <r>
    <x v="0"/>
    <n v="1"/>
  </r>
  <r>
    <x v="0"/>
    <n v="4"/>
  </r>
  <r>
    <x v="0"/>
    <n v="10"/>
  </r>
  <r>
    <x v="0"/>
    <n v="16"/>
  </r>
  <r>
    <x v="0"/>
    <n v="2"/>
  </r>
  <r>
    <x v="0"/>
    <n v="5"/>
  </r>
  <r>
    <x v="0"/>
    <n v="1"/>
  </r>
  <r>
    <x v="0"/>
    <n v="31"/>
  </r>
  <r>
    <x v="0"/>
    <n v="0"/>
  </r>
  <r>
    <x v="0"/>
    <n v="2"/>
  </r>
  <r>
    <x v="0"/>
    <n v="7"/>
  </r>
  <r>
    <x v="0"/>
    <n v="16"/>
  </r>
  <r>
    <x v="0"/>
    <n v="4"/>
  </r>
  <r>
    <x v="0"/>
    <n v="4"/>
  </r>
  <r>
    <x v="0"/>
    <n v="4"/>
  </r>
  <r>
    <x v="0"/>
    <n v="3"/>
  </r>
  <r>
    <x v="0"/>
    <n v="36"/>
  </r>
  <r>
    <x v="0"/>
    <n v="1"/>
  </r>
  <r>
    <x v="0"/>
    <n v="7"/>
  </r>
  <r>
    <x v="0"/>
    <n v="27"/>
  </r>
  <r>
    <x v="0"/>
    <n v="1"/>
  </r>
  <r>
    <x v="0"/>
    <n v="0"/>
  </r>
  <r>
    <x v="0"/>
    <n v="1"/>
  </r>
  <r>
    <x v="0"/>
    <n v="3"/>
  </r>
  <r>
    <x v="0"/>
    <n v="3"/>
  </r>
  <r>
    <x v="0"/>
    <n v="3"/>
  </r>
  <r>
    <x v="0"/>
    <n v="0"/>
  </r>
  <r>
    <x v="0"/>
    <n v="6"/>
  </r>
  <r>
    <x v="0"/>
    <n v="17"/>
  </r>
  <r>
    <x v="0"/>
    <n v="40"/>
  </r>
  <r>
    <x v="0"/>
    <n v="3"/>
  </r>
  <r>
    <x v="0"/>
    <n v="1"/>
  </r>
  <r>
    <x v="0"/>
    <n v="2"/>
  </r>
  <r>
    <x v="0"/>
    <n v="7"/>
  </r>
  <r>
    <x v="0"/>
    <n v="14"/>
  </r>
  <r>
    <x v="0"/>
    <n v="0"/>
  </r>
  <r>
    <x v="0"/>
    <n v="0"/>
  </r>
  <r>
    <x v="0"/>
    <n v="1"/>
  </r>
  <r>
    <x v="0"/>
    <n v="12"/>
  </r>
  <r>
    <x v="0"/>
    <n v="12"/>
  </r>
  <r>
    <x v="0"/>
    <n v="23"/>
  </r>
  <r>
    <x v="0"/>
    <n v="0"/>
  </r>
  <r>
    <x v="0"/>
    <n v="10"/>
  </r>
  <r>
    <x v="0"/>
    <n v="5"/>
  </r>
  <r>
    <x v="0"/>
    <n v="1"/>
  </r>
  <r>
    <x v="0"/>
    <n v="2"/>
  </r>
  <r>
    <x v="0"/>
    <n v="2"/>
  </r>
  <r>
    <x v="0"/>
    <n v="0"/>
  </r>
  <r>
    <x v="0"/>
    <n v="13"/>
  </r>
  <r>
    <x v="0"/>
    <n v="0"/>
  </r>
  <r>
    <x v="0"/>
    <n v="1"/>
  </r>
  <r>
    <x v="0"/>
    <n v="5"/>
  </r>
  <r>
    <x v="0"/>
    <n v="2"/>
  </r>
  <r>
    <x v="0"/>
    <n v="0"/>
  </r>
  <r>
    <x v="0"/>
    <n v="32"/>
  </r>
  <r>
    <x v="0"/>
    <n v="1"/>
  </r>
  <r>
    <x v="0"/>
    <n v="1"/>
  </r>
  <r>
    <x v="0"/>
    <n v="1"/>
  </r>
  <r>
    <x v="0"/>
    <n v="0"/>
  </r>
  <r>
    <x v="0"/>
    <n v="0"/>
  </r>
  <r>
    <x v="0"/>
    <n v="8"/>
  </r>
  <r>
    <x v="0"/>
    <n v="0"/>
  </r>
  <r>
    <x v="0"/>
    <n v="1"/>
  </r>
  <r>
    <x v="0"/>
    <n v="16"/>
  </r>
  <r>
    <x v="0"/>
    <n v="12"/>
  </r>
  <r>
    <x v="0"/>
    <n v="4"/>
  </r>
  <r>
    <x v="0"/>
    <n v="2"/>
  </r>
  <r>
    <x v="0"/>
    <n v="3"/>
  </r>
  <r>
    <x v="0"/>
    <n v="0"/>
  </r>
  <r>
    <x v="0"/>
    <n v="3"/>
  </r>
  <r>
    <x v="0"/>
    <n v="4"/>
  </r>
  <r>
    <x v="0"/>
    <n v="2"/>
  </r>
  <r>
    <x v="0"/>
    <n v="10"/>
  </r>
  <r>
    <x v="0"/>
    <n v="11"/>
  </r>
  <r>
    <x v="0"/>
    <n v="6"/>
  </r>
  <r>
    <x v="0"/>
    <n v="2"/>
  </r>
  <r>
    <x v="0"/>
    <n v="6"/>
  </r>
  <r>
    <x v="0"/>
    <n v="8"/>
  </r>
  <r>
    <x v="0"/>
    <n v="37"/>
  </r>
  <r>
    <x v="0"/>
    <n v="11"/>
  </r>
  <r>
    <x v="0"/>
    <n v="0"/>
  </r>
  <r>
    <x v="0"/>
    <n v="10"/>
  </r>
  <r>
    <x v="0"/>
    <n v="6"/>
  </r>
  <r>
    <x v="0"/>
    <n v="8"/>
  </r>
  <r>
    <x v="0"/>
    <n v="6"/>
  </r>
  <r>
    <x v="0"/>
    <n v="7"/>
  </r>
  <r>
    <x v="0"/>
    <n v="7"/>
  </r>
  <r>
    <x v="0"/>
    <n v="5"/>
  </r>
  <r>
    <x v="0"/>
    <n v="46"/>
  </r>
  <r>
    <x v="0"/>
    <n v="10"/>
  </r>
  <r>
    <x v="0"/>
    <n v="19"/>
  </r>
  <r>
    <x v="0"/>
    <n v="13"/>
  </r>
  <r>
    <x v="0"/>
    <n v="13"/>
  </r>
  <r>
    <x v="0"/>
    <n v="4"/>
  </r>
  <r>
    <x v="0"/>
    <n v="0"/>
  </r>
  <r>
    <x v="0"/>
    <n v="3"/>
  </r>
  <r>
    <x v="0"/>
    <n v="1"/>
  </r>
  <r>
    <x v="0"/>
    <n v="9"/>
  </r>
  <r>
    <x v="0"/>
    <n v="1"/>
  </r>
  <r>
    <x v="0"/>
    <n v="1"/>
  </r>
  <r>
    <x v="0"/>
    <n v="4"/>
  </r>
  <r>
    <x v="0"/>
    <n v="17"/>
  </r>
  <r>
    <x v="0"/>
    <n v="0"/>
  </r>
  <r>
    <x v="0"/>
    <n v="12"/>
  </r>
  <r>
    <x v="0"/>
    <n v="14"/>
  </r>
  <r>
    <x v="0"/>
    <n v="1"/>
  </r>
  <r>
    <x v="0"/>
    <n v="14"/>
  </r>
  <r>
    <x v="0"/>
    <n v="4"/>
  </r>
  <r>
    <x v="0"/>
    <n v="2"/>
  </r>
  <r>
    <x v="0"/>
    <n v="1"/>
  </r>
  <r>
    <x v="0"/>
    <n v="2"/>
  </r>
  <r>
    <x v="0"/>
    <n v="1"/>
  </r>
  <r>
    <x v="0"/>
    <n v="1"/>
  </r>
  <r>
    <x v="0"/>
    <n v="4"/>
  </r>
  <r>
    <x v="0"/>
    <n v="3"/>
  </r>
  <r>
    <x v="0"/>
    <n v="38"/>
  </r>
  <r>
    <x v="0"/>
    <n v="4"/>
  </r>
  <r>
    <x v="0"/>
    <n v="0"/>
  </r>
  <r>
    <x v="0"/>
    <n v="2"/>
  </r>
  <r>
    <x v="0"/>
    <n v="0"/>
  </r>
  <r>
    <x v="0"/>
    <n v="1"/>
  </r>
  <r>
    <x v="0"/>
    <n v="7"/>
  </r>
  <r>
    <x v="0"/>
    <n v="2"/>
  </r>
  <r>
    <x v="0"/>
    <n v="4"/>
  </r>
  <r>
    <x v="0"/>
    <n v="4"/>
  </r>
  <r>
    <x v="0"/>
    <n v="3"/>
  </r>
  <r>
    <x v="0"/>
    <n v="2"/>
  </r>
  <r>
    <x v="0"/>
    <n v="197"/>
  </r>
  <r>
    <x v="0"/>
    <n v="0"/>
  </r>
  <r>
    <x v="0"/>
    <n v="1"/>
  </r>
  <r>
    <x v="0"/>
    <n v="4"/>
  </r>
  <r>
    <x v="0"/>
    <n v="0"/>
  </r>
  <r>
    <x v="0"/>
    <n v="7"/>
  </r>
  <r>
    <x v="0"/>
    <n v="11"/>
  </r>
  <r>
    <x v="0"/>
    <n v="0"/>
  </r>
  <r>
    <x v="0"/>
    <n v="6"/>
  </r>
  <r>
    <x v="0"/>
    <n v="0"/>
  </r>
  <r>
    <x v="0"/>
    <n v="7"/>
  </r>
  <r>
    <x v="0"/>
    <n v="94"/>
  </r>
  <r>
    <x v="0"/>
    <n v="2"/>
  </r>
  <r>
    <x v="0"/>
    <n v="25"/>
  </r>
  <r>
    <x v="0"/>
    <n v="17"/>
  </r>
  <r>
    <x v="0"/>
    <n v="2"/>
  </r>
  <r>
    <x v="0"/>
    <n v="4"/>
  </r>
  <r>
    <x v="0"/>
    <n v="5"/>
  </r>
  <r>
    <x v="0"/>
    <n v="2"/>
  </r>
  <r>
    <x v="0"/>
    <n v="2"/>
  </r>
  <r>
    <x v="0"/>
    <n v="3"/>
  </r>
  <r>
    <x v="0"/>
    <n v="0"/>
  </r>
  <r>
    <x v="0"/>
    <n v="4"/>
  </r>
  <r>
    <x v="0"/>
    <n v="1"/>
  </r>
  <r>
    <x v="0"/>
    <n v="12"/>
  </r>
  <r>
    <x v="0"/>
    <n v="4"/>
  </r>
  <r>
    <x v="0"/>
    <n v="91"/>
  </r>
  <r>
    <x v="0"/>
    <n v="1"/>
  </r>
  <r>
    <x v="0"/>
    <n v="1"/>
  </r>
  <r>
    <x v="0"/>
    <n v="0"/>
  </r>
  <r>
    <x v="0"/>
    <n v="13"/>
  </r>
  <r>
    <x v="0"/>
    <n v="2"/>
  </r>
  <r>
    <x v="0"/>
    <n v="0"/>
  </r>
  <r>
    <x v="0"/>
    <n v="21"/>
  </r>
  <r>
    <x v="0"/>
    <n v="9"/>
  </r>
  <r>
    <x v="0"/>
    <n v="6"/>
  </r>
  <r>
    <x v="0"/>
    <n v="4"/>
  </r>
  <r>
    <x v="0"/>
    <n v="7"/>
  </r>
  <r>
    <x v="0"/>
    <n v="5"/>
  </r>
  <r>
    <x v="0"/>
    <n v="0"/>
  </r>
  <r>
    <x v="0"/>
    <n v="3"/>
  </r>
  <r>
    <x v="0"/>
    <n v="9"/>
  </r>
  <r>
    <x v="0"/>
    <n v="6"/>
  </r>
  <r>
    <x v="0"/>
    <n v="4"/>
  </r>
  <r>
    <x v="0"/>
    <n v="1"/>
  </r>
  <r>
    <x v="0"/>
    <n v="17"/>
  </r>
  <r>
    <x v="0"/>
    <n v="1"/>
  </r>
  <r>
    <x v="0"/>
    <n v="13"/>
  </r>
  <r>
    <x v="0"/>
    <n v="6"/>
  </r>
  <r>
    <x v="0"/>
    <n v="0"/>
  </r>
  <r>
    <x v="0"/>
    <n v="2"/>
  </r>
  <r>
    <x v="0"/>
    <n v="2"/>
  </r>
  <r>
    <x v="0"/>
    <n v="21"/>
  </r>
  <r>
    <x v="0"/>
    <n v="13"/>
  </r>
  <r>
    <x v="0"/>
    <n v="0"/>
  </r>
  <r>
    <x v="0"/>
    <n v="6"/>
  </r>
  <r>
    <x v="0"/>
    <n v="0"/>
  </r>
  <r>
    <x v="0"/>
    <n v="1"/>
  </r>
  <r>
    <x v="0"/>
    <n v="0"/>
  </r>
  <r>
    <x v="0"/>
    <n v="12"/>
  </r>
  <r>
    <x v="0"/>
    <n v="2"/>
  </r>
  <r>
    <x v="0"/>
    <n v="6"/>
  </r>
  <r>
    <x v="0"/>
    <n v="1"/>
  </r>
  <r>
    <x v="0"/>
    <n v="1"/>
  </r>
  <r>
    <x v="0"/>
    <n v="5"/>
  </r>
  <r>
    <x v="0"/>
    <n v="0"/>
  </r>
  <r>
    <x v="0"/>
    <n v="3"/>
  </r>
  <r>
    <x v="0"/>
    <n v="8"/>
  </r>
  <r>
    <x v="0"/>
    <n v="3"/>
  </r>
  <r>
    <x v="0"/>
    <n v="8"/>
  </r>
  <r>
    <x v="0"/>
    <n v="1"/>
  </r>
  <r>
    <x v="0"/>
    <n v="4"/>
  </r>
  <r>
    <x v="0"/>
    <n v="8"/>
  </r>
  <r>
    <x v="0"/>
    <n v="1"/>
  </r>
  <r>
    <x v="0"/>
    <n v="5"/>
  </r>
  <r>
    <x v="0"/>
    <n v="0"/>
  </r>
  <r>
    <x v="0"/>
    <n v="0"/>
  </r>
  <r>
    <x v="0"/>
    <n v="1"/>
  </r>
  <r>
    <x v="0"/>
    <n v="0"/>
  </r>
  <r>
    <x v="0"/>
    <n v="0"/>
  </r>
  <r>
    <x v="0"/>
    <n v="6"/>
  </r>
  <r>
    <x v="0"/>
    <n v="6"/>
  </r>
  <r>
    <x v="0"/>
    <n v="14"/>
  </r>
  <r>
    <x v="0"/>
    <n v="6"/>
  </r>
  <r>
    <x v="0"/>
    <n v="33"/>
  </r>
  <r>
    <x v="0"/>
    <n v="4"/>
  </r>
  <r>
    <x v="0"/>
    <n v="1"/>
  </r>
  <r>
    <x v="0"/>
    <n v="0"/>
  </r>
  <r>
    <x v="0"/>
    <n v="6"/>
  </r>
  <r>
    <x v="0"/>
    <n v="6"/>
  </r>
  <r>
    <x v="0"/>
    <n v="1"/>
  </r>
  <r>
    <x v="0"/>
    <n v="3"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  <r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742F1B-A6BD-4B7D-A384-EE43D94D888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3088C-E24E-4A10-A097-15C15FF7456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2D46B-C605-4F22-8587-4F4A8ED539A1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232C3-232D-4494-A32B-380806BE2CD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A12" firstHeaderRow="1" firstDataRow="1" firstDataCol="1"/>
  <pivotFields count="2">
    <pivotField axis="axisRow" showAll="0">
      <items count="3">
        <item x="0"/>
        <item h="1" x="1"/>
        <item t="default"/>
      </items>
    </pivotField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A8C14-A9B8-44A3-A46A-CDC3B6D2E6FB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5" firstHeaderRow="0" firstDataRow="1" firstDataCol="1"/>
  <pivotFields count="2">
    <pivotField axis="axisRow" showAll="0">
      <items count="3">
        <item x="0"/>
        <item h="1" x="1"/>
        <item t="default"/>
      </items>
    </pivotField>
    <pivotField dataField="1" showAll="0">
      <items count="486">
        <item x="29"/>
        <item x="198"/>
        <item x="311"/>
        <item x="304"/>
        <item x="264"/>
        <item x="244"/>
        <item x="63"/>
        <item x="22"/>
        <item x="172"/>
        <item x="73"/>
        <item x="220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195"/>
        <item x="152"/>
        <item x="58"/>
        <item x="51"/>
        <item x="69"/>
        <item x="2"/>
        <item x="17"/>
        <item x="77"/>
        <item x="44"/>
        <item x="70"/>
        <item x="222"/>
        <item x="14"/>
        <item x="259"/>
        <item x="68"/>
        <item x="34"/>
        <item x="43"/>
        <item x="67"/>
        <item x="5"/>
        <item x="53"/>
        <item x="72"/>
        <item x="123"/>
        <item x="13"/>
        <item x="47"/>
        <item x="28"/>
        <item x="218"/>
        <item x="155"/>
        <item x="66"/>
        <item x="7"/>
        <item x="6"/>
        <item x="197"/>
        <item x="65"/>
        <item x="42"/>
        <item x="85"/>
        <item x="258"/>
        <item x="31"/>
        <item x="71"/>
        <item x="36"/>
        <item x="186"/>
        <item x="32"/>
        <item x="50"/>
        <item x="16"/>
        <item x="26"/>
        <item x="387"/>
        <item x="188"/>
        <item x="132"/>
        <item x="11"/>
        <item x="228"/>
        <item x="89"/>
        <item x="76"/>
        <item x="1"/>
        <item x="134"/>
        <item x="75"/>
        <item x="131"/>
        <item x="174"/>
        <item x="82"/>
        <item x="238"/>
        <item x="48"/>
        <item x="45"/>
        <item x="96"/>
        <item x="30"/>
        <item x="217"/>
        <item x="100"/>
        <item x="266"/>
        <item x="271"/>
        <item x="214"/>
        <item x="187"/>
        <item x="83"/>
        <item x="164"/>
        <item x="15"/>
        <item x="207"/>
        <item x="61"/>
        <item x="21"/>
        <item x="310"/>
        <item x="243"/>
        <item x="193"/>
        <item x="203"/>
        <item x="428"/>
        <item x="307"/>
        <item x="52"/>
        <item x="251"/>
        <item x="215"/>
        <item x="102"/>
        <item x="272"/>
        <item x="106"/>
        <item x="315"/>
        <item x="226"/>
        <item x="294"/>
        <item x="27"/>
        <item x="105"/>
        <item x="46"/>
        <item x="138"/>
        <item x="262"/>
        <item x="231"/>
        <item x="237"/>
        <item x="441"/>
        <item x="309"/>
        <item x="139"/>
        <item x="224"/>
        <item x="120"/>
        <item x="125"/>
        <item x="194"/>
        <item x="122"/>
        <item x="444"/>
        <item x="173"/>
        <item x="169"/>
        <item x="115"/>
        <item x="305"/>
        <item x="78"/>
        <item x="247"/>
        <item x="213"/>
        <item x="211"/>
        <item x="233"/>
        <item x="126"/>
        <item x="210"/>
        <item x="265"/>
        <item x="98"/>
        <item x="86"/>
        <item x="267"/>
        <item x="270"/>
        <item x="175"/>
        <item x="3"/>
        <item x="269"/>
        <item x="201"/>
        <item x="209"/>
        <item x="221"/>
        <item x="216"/>
        <item x="306"/>
        <item x="140"/>
        <item x="170"/>
        <item x="298"/>
        <item x="351"/>
        <item x="410"/>
        <item x="101"/>
        <item x="234"/>
        <item x="147"/>
        <item x="119"/>
        <item x="39"/>
        <item x="241"/>
        <item x="191"/>
        <item x="260"/>
        <item x="196"/>
        <item x="49"/>
        <item x="471"/>
        <item x="253"/>
        <item x="225"/>
        <item x="56"/>
        <item x="112"/>
        <item x="366"/>
        <item x="308"/>
        <item x="0"/>
        <item x="246"/>
        <item x="183"/>
        <item x="445"/>
        <item x="143"/>
        <item x="463"/>
        <item x="91"/>
        <item x="133"/>
        <item x="223"/>
        <item x="248"/>
        <item x="180"/>
        <item x="421"/>
        <item x="184"/>
        <item x="418"/>
        <item x="456"/>
        <item x="432"/>
        <item x="80"/>
        <item x="377"/>
        <item x="365"/>
        <item x="219"/>
        <item x="181"/>
        <item x="427"/>
        <item x="192"/>
        <item x="313"/>
        <item x="419"/>
        <item x="235"/>
        <item x="478"/>
        <item x="293"/>
        <item x="481"/>
        <item x="37"/>
        <item x="402"/>
        <item x="97"/>
        <item x="160"/>
        <item x="137"/>
        <item x="84"/>
        <item x="303"/>
        <item x="312"/>
        <item x="261"/>
        <item x="185"/>
        <item x="118"/>
        <item x="274"/>
        <item x="87"/>
        <item x="153"/>
        <item x="177"/>
        <item x="136"/>
        <item x="273"/>
        <item x="190"/>
        <item x="370"/>
        <item x="128"/>
        <item x="314"/>
        <item x="276"/>
        <item x="417"/>
        <item x="130"/>
        <item x="35"/>
        <item x="232"/>
        <item x="443"/>
        <item x="40"/>
        <item x="263"/>
        <item x="212"/>
        <item x="151"/>
        <item x="166"/>
        <item x="289"/>
        <item x="482"/>
        <item x="189"/>
        <item x="239"/>
        <item x="206"/>
        <item x="92"/>
        <item x="208"/>
        <item x="472"/>
        <item x="381"/>
        <item x="390"/>
        <item x="297"/>
        <item x="442"/>
        <item x="434"/>
        <item x="4"/>
        <item x="158"/>
        <item x="162"/>
        <item x="104"/>
        <item x="429"/>
        <item x="116"/>
        <item x="278"/>
        <item x="300"/>
        <item x="403"/>
        <item x="129"/>
        <item x="154"/>
        <item x="405"/>
        <item x="167"/>
        <item x="165"/>
        <item x="449"/>
        <item x="110"/>
        <item x="330"/>
        <item x="477"/>
        <item x="459"/>
        <item x="440"/>
        <item x="90"/>
        <item x="199"/>
        <item x="141"/>
        <item x="474"/>
        <item x="279"/>
        <item x="480"/>
        <item x="156"/>
        <item x="81"/>
        <item x="288"/>
        <item x="107"/>
        <item x="292"/>
        <item x="281"/>
        <item x="142"/>
        <item x="466"/>
        <item x="148"/>
        <item x="18"/>
        <item x="280"/>
        <item x="290"/>
        <item x="475"/>
        <item x="382"/>
        <item x="182"/>
        <item x="435"/>
        <item x="356"/>
        <item x="168"/>
        <item x="389"/>
        <item x="252"/>
        <item x="469"/>
        <item x="325"/>
        <item x="284"/>
        <item x="439"/>
        <item x="236"/>
        <item x="79"/>
        <item x="159"/>
        <item x="414"/>
        <item x="176"/>
        <item x="448"/>
        <item x="341"/>
        <item x="256"/>
        <item x="408"/>
        <item x="392"/>
        <item x="457"/>
        <item x="346"/>
        <item x="338"/>
        <item x="438"/>
        <item x="422"/>
        <item x="291"/>
        <item x="268"/>
        <item x="375"/>
        <item x="257"/>
        <item x="109"/>
        <item x="328"/>
        <item x="353"/>
        <item x="364"/>
        <item x="470"/>
        <item x="88"/>
        <item x="149"/>
        <item x="282"/>
        <item x="367"/>
        <item x="420"/>
        <item x="117"/>
        <item x="354"/>
        <item x="296"/>
        <item x="358"/>
        <item x="302"/>
        <item x="467"/>
        <item x="454"/>
        <item x="255"/>
        <item x="383"/>
        <item x="339"/>
        <item x="229"/>
        <item x="352"/>
        <item x="416"/>
        <item x="446"/>
        <item x="121"/>
        <item x="146"/>
        <item x="227"/>
        <item x="249"/>
        <item x="333"/>
        <item x="242"/>
        <item x="394"/>
        <item x="157"/>
        <item x="361"/>
        <item x="395"/>
        <item x="359"/>
        <item x="371"/>
        <item x="245"/>
        <item x="462"/>
        <item x="373"/>
        <item x="150"/>
        <item x="473"/>
        <item x="483"/>
        <item x="93"/>
        <item x="178"/>
        <item x="114"/>
        <item x="415"/>
        <item x="24"/>
        <item x="135"/>
        <item x="451"/>
        <item x="277"/>
        <item x="386"/>
        <item x="163"/>
        <item x="430"/>
        <item x="295"/>
        <item x="372"/>
        <item x="391"/>
        <item x="360"/>
        <item x="286"/>
        <item x="362"/>
        <item x="400"/>
        <item x="326"/>
        <item x="124"/>
        <item x="374"/>
        <item x="254"/>
        <item x="450"/>
        <item x="319"/>
        <item x="324"/>
        <item x="94"/>
        <item x="335"/>
        <item x="465"/>
        <item x="250"/>
        <item x="240"/>
        <item x="401"/>
        <item x="357"/>
        <item x="144"/>
        <item x="301"/>
        <item x="369"/>
        <item x="113"/>
        <item x="342"/>
        <item x="340"/>
        <item x="12"/>
        <item x="323"/>
        <item x="363"/>
        <item x="388"/>
        <item x="299"/>
        <item x="398"/>
        <item x="287"/>
        <item x="397"/>
        <item x="423"/>
        <item x="283"/>
        <item x="479"/>
        <item x="95"/>
        <item x="321"/>
        <item x="426"/>
        <item x="108"/>
        <item x="99"/>
        <item x="161"/>
        <item x="348"/>
        <item x="409"/>
        <item x="407"/>
        <item x="205"/>
        <item x="464"/>
        <item x="202"/>
        <item x="458"/>
        <item x="171"/>
        <item x="230"/>
        <item x="460"/>
        <item x="468"/>
        <item x="437"/>
        <item x="204"/>
        <item x="406"/>
        <item x="145"/>
        <item x="404"/>
        <item x="431"/>
        <item x="453"/>
        <item x="476"/>
        <item x="331"/>
        <item x="425"/>
        <item x="327"/>
        <item x="376"/>
        <item x="368"/>
        <item x="345"/>
        <item x="461"/>
        <item x="179"/>
        <item x="332"/>
        <item x="380"/>
        <item x="379"/>
        <item x="103"/>
        <item x="329"/>
        <item x="344"/>
        <item x="424"/>
        <item x="347"/>
        <item x="447"/>
        <item x="355"/>
        <item x="318"/>
        <item x="322"/>
        <item x="334"/>
        <item x="343"/>
        <item x="413"/>
        <item x="412"/>
        <item x="337"/>
        <item x="111"/>
        <item x="436"/>
        <item x="200"/>
        <item x="127"/>
        <item x="317"/>
        <item x="411"/>
        <item x="275"/>
        <item x="396"/>
        <item x="433"/>
        <item x="455"/>
        <item x="393"/>
        <item x="452"/>
        <item x="336"/>
        <item x="320"/>
        <item x="399"/>
        <item x="349"/>
        <item x="316"/>
        <item x="378"/>
        <item x="384"/>
        <item x="385"/>
        <item x="285"/>
        <item x="350"/>
        <item x="484"/>
        <item t="default"/>
      </items>
    </pivotField>
  </pivotFields>
  <rowFields count="1">
    <field x="0"/>
  </rowFields>
  <rowItems count="2">
    <i>
      <x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backers_s" fld="1" subtotal="average" baseField="0" baseItem="0"/>
    <dataField name="Min of backers_s2" fld="1" subtotal="min" baseField="0" baseItem="0"/>
    <dataField name="Max of backers_s" fld="1" subtotal="max" baseField="0" baseItem="0"/>
    <dataField name="Varp of backers_s" fld="1" subtotal="varp" baseField="0" baseItem="0"/>
    <dataField name="StdDevp of backers_s" fld="1" subtotal="stdDevp" baseField="0" baseItem="0"/>
    <dataField name="Count of backers_s" fld="1" subtotal="countNums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5703125" customWidth="1"/>
    <col min="16" max="16" width="16.7109375" customWidth="1"/>
    <col min="17" max="17" width="26" customWidth="1"/>
    <col min="18" max="18" width="22.7109375" customWidth="1"/>
    <col min="19" max="19" width="23.28515625" customWidth="1"/>
    <col min="20" max="20" width="22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ROUND(($E2/$D2)*100,2)</f>
        <v>136.86000000000001</v>
      </c>
      <c r="P2">
        <f>ROUND(($E2/$L2), 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ROUND(($E3/$D3)*100,2)</f>
        <v>142.61000000000001</v>
      </c>
      <c r="P3">
        <f t="shared" ref="P3:P66" si="1">ROUND(($E3/$L3), 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ROUND(($E67/$D67)*100,2)</f>
        <v>107.53</v>
      </c>
      <c r="P67">
        <f t="shared" ref="P67:P130" si="5">ROUND(($E67/$L67), 2)</f>
        <v>132.05000000000001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62.33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69.72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85.96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30.67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40.01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50.59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ROUND(($E131/$D131)*100,2)</f>
        <v>0</v>
      </c>
      <c r="P131" t="e">
        <f t="shared" ref="P131:P194" si="9">ROUND(($E131/$L131), 2)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ROUND(($E195/$D195)*100,2)</f>
        <v>0</v>
      </c>
      <c r="P195" t="e">
        <f t="shared" ref="P195:P258" si="13">ROUND(($E195/$L195), 2)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ROUND(($E259/$D259)*100,2)</f>
        <v>106.73</v>
      </c>
      <c r="P259">
        <f t="shared" ref="P259:P322" si="17">ROUND(($E259/$L259), 2)</f>
        <v>66.7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ROUND(($E323/$D323)*100,2)</f>
        <v>102.66</v>
      </c>
      <c r="P323">
        <f t="shared" ref="P323:P386" si="21">ROUND(($E323/$L323), 2)</f>
        <v>106.62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58.54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ROUND(($E387/$D387)*100,2)</f>
        <v>105.98</v>
      </c>
      <c r="P387">
        <f t="shared" ref="P387:P450" si="25">ROUND(($E387/$L387), 2)</f>
        <v>111.8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ROUND(($E451/$D451)*100,2)</f>
        <v>2.25</v>
      </c>
      <c r="P451">
        <f t="shared" ref="P451:P514" si="29">ROUND(($E451/$L451), 2)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ROUND(($E515/$D515)*100,2)</f>
        <v>13.92</v>
      </c>
      <c r="P515">
        <f t="shared" ref="P515:P578" si="33">ROUND(($E515/$L515), 2)</f>
        <v>102.38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ROUND(($E579/$D579)*100,2)</f>
        <v>0.2</v>
      </c>
      <c r="P579">
        <f t="shared" ref="P579:P642" si="37">ROUND(($E579/$L579), 2)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ROUND(($E643/$D643)*100,2)</f>
        <v>119.16</v>
      </c>
      <c r="P643">
        <f t="shared" ref="P643:P706" si="41">ROUND(($E643/$L643), 2)</f>
        <v>151.32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ROUND(($E707/$D707)*100,2)</f>
        <v>0.98</v>
      </c>
      <c r="P707">
        <f t="shared" ref="P707:P770" si="45">ROUND(($E707/$L707), 2)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ROUND(($E771/$D771)*100,2)</f>
        <v>41.4</v>
      </c>
      <c r="P771">
        <f t="shared" ref="P771:P834" si="49">ROUND(($E771/$L771), 2)</f>
        <v>31.85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97.99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ROUND(($E835/$D835)*100,2)</f>
        <v>101.67</v>
      </c>
      <c r="P835">
        <f t="shared" ref="P835:P898" si="53">ROUND(($E835/$L835), 2)</f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ROUND(($E899/$D899)*100,2)</f>
        <v>0</v>
      </c>
      <c r="P899" t="e">
        <f t="shared" ref="P899:P962" si="57">ROUND(($E899/$L899), 2)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0.86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6.61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5.77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5.03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21.04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14.54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1.43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1.1399999999999999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0.36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17.16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2.3199999999999998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8.91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9.6300000000000008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13.33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1.91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1.37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43.41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11.33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</v>
      </c>
      <c r="P962">
        <f t="shared" si="57"/>
        <v>136.46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ROUND(($E963/$D963)*100,2)</f>
        <v>42.19</v>
      </c>
      <c r="P963">
        <f t="shared" ref="P963:P1026" si="61">ROUND(($E963/$L963), 2)</f>
        <v>364.35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1.93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82.82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0.01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0.02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29.51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25.09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1.63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58.56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7.79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2.2200000000000002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16.059999999999999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82.21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0.27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0.38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34.53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22.88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3.11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205.55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118.64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ROUND(($E1027/$D1027)*100,2)</f>
        <v>109.93</v>
      </c>
      <c r="P1027">
        <f t="shared" ref="P1027:P1090" si="65">ROUND(($E1027/$L1027), 2)</f>
        <v>71.849999999999994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0.28999999999999998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1.54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8.5399999999999991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0.09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95.48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8.9700000000000006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3.37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38.64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7.0000000000000007E-2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6.31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62.77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29.38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2.61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9.11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0.02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0.56000000000000005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0.08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</v>
      </c>
      <c r="P1090">
        <f t="shared" si="65"/>
        <v>43.42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ROUND(($E1091/$D1091)*100,2)</f>
        <v>7.83</v>
      </c>
      <c r="P1091">
        <f t="shared" ref="P1091:P1154" si="69">ROUND(($E1091/$L1091), 2)</f>
        <v>23.96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0.16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35.54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0.17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0.04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0.24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0.01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0.11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0.67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0.36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0.06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0.49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</v>
      </c>
      <c r="P1154">
        <f t="shared" si="69"/>
        <v>60.73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ROUND(($E1155/$D1155)*100,2)</f>
        <v>0.63</v>
      </c>
      <c r="P1155">
        <f t="shared" ref="P1155:P1218" si="73">ROUND(($E1155/$L1155), 2)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5.67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0.02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5.91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0.01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0.01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0.01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104.94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104.13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107.78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103.96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269.91000000000003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101.32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102.44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102.95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104.17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254.32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3"/>
        <v>91.88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ROUND(($E1219/$D1219)*100,2)</f>
        <v>102.6</v>
      </c>
      <c r="P1219">
        <f t="shared" ref="P1219:P1282" si="77">ROUND(($E1219/$L1219), 2)</f>
        <v>148.57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0.55000000000000004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137.66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202.37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294.73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213.15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113.67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125.42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119.15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108.65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154.97999999999999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162.13999999999999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154.94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ROUND(($E1283/$D1283)*100,2)</f>
        <v>110.71</v>
      </c>
      <c r="P1283">
        <f t="shared" ref="P1283:P1346" si="81">ROUND(($E1283/$L1283), 2)</f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141.18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109.53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39.630000000000003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25.98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65.25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32.03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31.12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1.1299999999999999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15.33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0.82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1.37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19.760000000000002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102.3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</v>
      </c>
      <c r="P1346">
        <f t="shared" si="81"/>
        <v>40.76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ROUND(($E1347/$D1347)*100,2)</f>
        <v>125</v>
      </c>
      <c r="P1347">
        <f t="shared" ref="P1347:P1410" si="85">ROUND(($E1347/$L1347), 2)</f>
        <v>53.57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100.27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126.49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105.35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103.67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107.09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189.47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171.33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252.49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212.41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124.09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110.41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136.63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134.81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109.11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111.89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167.43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102.58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ROUND(($E1411/$D1411)*100,2)</f>
        <v>0</v>
      </c>
      <c r="P1411" t="e">
        <f t="shared" ref="P1411:P1474" si="89">ROUND(($E1411/$L1411), 2)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31.95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6.71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9.99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6.61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0.01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1.1200000000000001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0.02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0.01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0.86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108.52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147.66999999999999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107.88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102.37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138.69999999999999</v>
      </c>
      <c r="P1474">
        <f t="shared" si="89"/>
        <v>103.2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ROUND(($E1475/$D1475)*100,2)</f>
        <v>120.52</v>
      </c>
      <c r="P1475">
        <f t="shared" ref="P1475:P1538" si="93">ROUND(($E1475/$L1475), 2)</f>
        <v>38.46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0.01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25.04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101.45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277.94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101.04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150.02000000000001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106.48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157.19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108.66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205.37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138.97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174.01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120.33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281.57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100.68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134.83000000000001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175.96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145.13999999999999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132.43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250.31</v>
      </c>
      <c r="P1538">
        <f t="shared" si="93"/>
        <v>66.02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ROUND(($E1539/$D1539)*100,2)</f>
        <v>179.9</v>
      </c>
      <c r="P1539">
        <f t="shared" ref="P1539:P1602" si="97">ROUND(($E1539/$L1539), 2)</f>
        <v>96.38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49.19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4.67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4.12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2.48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0.08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0.01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29.23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0.01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0.28000000000000003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2.31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ROUND(($E1603/$D1603)*100,2)</f>
        <v>108.25</v>
      </c>
      <c r="P1603">
        <f t="shared" ref="P1603:P1666" si="101">ROUND(($E1603/$L1603), 2)</f>
        <v>48.33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145.86000000000001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105.07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133.33000000000001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101.07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155.33000000000001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101.19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100.93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103.67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101.63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103.56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100.59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100.67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119.91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142.87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132.22999999999999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102.51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102.64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122.41</v>
      </c>
      <c r="P1666">
        <f t="shared" si="101"/>
        <v>34.380000000000003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ROUND(($E1667/$D1667)*100,2)</f>
        <v>119.46</v>
      </c>
      <c r="P1667">
        <f t="shared" ref="P1667:P1730" si="105">ROUND(($E1667/$L1667), 2)</f>
        <v>44.96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109.13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102.86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11.71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20.21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4.2300000000000004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0.2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0.01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4.8600000000000003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7.87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42.73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0.88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5.63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0.03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0.57999999999999996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0.03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ROUND(($E1731/$D1731)*100,2)</f>
        <v>0</v>
      </c>
      <c r="P1731" t="e">
        <f t="shared" ref="P1731:P1794" si="109">ROUND(($E1731/$L1731), 2)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104.96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129.94999999999999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123.49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260.17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110.53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101.91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59.47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6.26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65.099999999999994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36.24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4.96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3.57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</v>
      </c>
      <c r="P1794">
        <f t="shared" si="109"/>
        <v>109.94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ROUND(($E1795/$D1795)*100,2)</f>
        <v>1.33</v>
      </c>
      <c r="P1795">
        <f t="shared" ref="P1795:P1858" si="113">ROUND(($E1795/$L1795), 2)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41.41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10.86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7.0000000000000007E-2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13.31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2.04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100.07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142.86000000000001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100.15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108.89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124.01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137.93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107.37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100.08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116.97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101.88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154.06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ROUND(($E1859/$D1859)*100,2)</f>
        <v>100</v>
      </c>
      <c r="P1859">
        <f t="shared" ref="P1859:P1922" si="117">ROUND(($E1859/$L1859), 2)</f>
        <v>136.36000000000001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0.02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20.079999999999998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100.9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116.33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111.17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144.58000000000001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123.95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102.46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133.33000000000001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2.7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0.17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0.28000000000000003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39.4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0.02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1.33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9.01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ROUND(($E1923/$D1923)*100,2)</f>
        <v>136.80000000000001</v>
      </c>
      <c r="P1923">
        <f t="shared" ref="P1923:P1986" si="121">ROUND(($E1923/$L1923), 2)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187.25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126.12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788.06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348.02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149.75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200.52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225.95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698.95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398.6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294.02999999999997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156.72999999999999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1105.3800000000001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259.58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284.97000000000003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263.02999999999997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375.5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208.71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1026.8499999999999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21.15</v>
      </c>
      <c r="P1986">
        <f t="shared" si="121"/>
        <v>453.14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ROUND(($E1987/$D1987)*100,2)</f>
        <v>3.19</v>
      </c>
      <c r="P1987">
        <f t="shared" ref="P1987:P2050" si="125">ROUND(($E1987/$L1987), 2)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382.13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115.71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305.16000000000003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484.91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125.14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161.46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133.47999999999999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120.25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126.17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226.24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304.19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178.68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386.82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211.04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131.66999999999999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300.48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136.22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506.21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148.33000000000001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ROUND(($E2051/$D2051)*100,2)</f>
        <v>120.19</v>
      </c>
      <c r="P2051">
        <f t="shared" ref="P2051:P2114" si="129">ROUND(($E2051/$L2051), 2)</f>
        <v>80.989999999999995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191.17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199.22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128.41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317.33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543.35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115.51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131.21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120.47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102.47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101.67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132.37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136.66999999999999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107.05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106.53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ROUND(($E2115/$D2115)*100,2)</f>
        <v>104.86</v>
      </c>
      <c r="P2115">
        <f t="shared" ref="P2115:P2178" si="133">ROUND(($E2115/$L2115), 2)</f>
        <v>68.599999999999994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0.17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0.06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28.41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1.71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0.7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0.17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0.01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2.67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112.27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102.64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138.63999999999999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180.86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106.08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126.93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102.98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ROUND(($E2179/$D2179)*100,2)</f>
        <v>100.12</v>
      </c>
      <c r="P2179">
        <f t="shared" ref="P2179:P2242" si="137">ROUND(($E2179/$L2179), 2)</f>
        <v>65.87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120.33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132.88999999999999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146.97999999999999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382.72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132.87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111.43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156.36000000000001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105.67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157.38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171.05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1212.1300000000001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153.32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537.11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352.93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128.03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ROUND(($E2243/$D2243)*100,2)</f>
        <v>806.4</v>
      </c>
      <c r="P2243">
        <f t="shared" ref="P2243:P2306" si="141">ROUND(($E2243/$L2243), 2)</f>
        <v>49.47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222.71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115.55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320.27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380.53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720.25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283.08999999999997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407.77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105.82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141.08000000000001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403.58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100.86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121.37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100.07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119.98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104.07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108.24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146.08000000000001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350.17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109.36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ROUND(($E2307/$D2307)*100,2)</f>
        <v>101.23</v>
      </c>
      <c r="P2307">
        <f t="shared" ref="P2307:P2370" si="145">ROUND(($E2307/$L2307), 2)</f>
        <v>109.11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39.119999999999997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3.15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106.31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212.17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110.66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294.20999999999998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105.78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7.0000000000000007E-2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0.39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0.56999999999999995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7.0000000000000007E-2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0.69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ROUND(($E2371/$D2371)*100,2)</f>
        <v>0</v>
      </c>
      <c r="P2371" t="e">
        <f t="shared" ref="P2371:P2434" si="149">ROUND(($E2371/$L2371), 2)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0.19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0.72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16.829999999999998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25.26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3.07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0.56000000000000005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0.03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14.83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0.02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0.01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0.03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0.01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ROUND(($E2435/$D2435)*100,2)</f>
        <v>0</v>
      </c>
      <c r="P2435" t="e">
        <f t="shared" ref="P2435:P2498" si="153">ROUND(($E2435/$L2435), 2)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100.85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180.87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100.79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110.71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107.22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113.67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113.73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119.32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265.67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133.66999999999999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101.01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127.54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ROUND(($E2499/$D2499)*100,2)</f>
        <v>112.77</v>
      </c>
      <c r="P2499">
        <f t="shared" ref="P2499:P2562" si="157">ROUND(($E2499/$L2499), 2)</f>
        <v>80.55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9.82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0.04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109.49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100.33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112.95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102.13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107.25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126.13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110.67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103.78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113.02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107.03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ROUND(($E2563/$D2563)*100,2)</f>
        <v>0</v>
      </c>
      <c r="P2563" t="e">
        <f t="shared" ref="P2563:P2626" si="161">ROUND(($E2563/$L2563), 2)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0.14000000000000001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0.17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0.17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2.4300000000000002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0.17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12.17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23.59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5.67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326.08999999999997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104.22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223.93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141.33000000000001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2790.64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169.77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105.39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</v>
      </c>
      <c r="P2626">
        <f t="shared" si="161"/>
        <v>31.82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ROUND(($E2627/$D2627)*100,2)</f>
        <v>956</v>
      </c>
      <c r="P2627">
        <f t="shared" ref="P2627:P2690" si="165">ROUND(($E2627/$L2627), 2)</f>
        <v>27.58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105.67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33.56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2.0499999999999998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8.42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0.1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0.6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1.87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0.89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0.05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11.44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18.739999999999998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0.09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0.1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104.6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159.30000000000001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110.67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125.13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6.42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7.59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17.510000000000002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0.01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0.69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1.1399999999999999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0.15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ROUND(($E2691/$D2691)*100,2)</f>
        <v>0</v>
      </c>
      <c r="P2691">
        <f t="shared" ref="P2691:P2754" si="169">ROUND(($E2691/$L2691), 2)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6.03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10.54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112.3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233.22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101.61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100.72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116.36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296.88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105.75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201.83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107.54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0.44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5.22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21.89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11.46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ROUND(($E2755/$D2755)*100,2)</f>
        <v>19</v>
      </c>
      <c r="P2755">
        <f t="shared" ref="P2755:P2818" si="173">ROUND(($E2755/$L2755), 2)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0.19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25.55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101.17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110.57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102.65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141.57</v>
      </c>
      <c r="P2818">
        <f t="shared" si="173"/>
        <v>25.13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ROUND(($E2819/$D2819)*100,2)</f>
        <v>130</v>
      </c>
      <c r="P2819">
        <f t="shared" ref="P2819:P2882" si="177">ROUND(($E2819/$L2819), 2)</f>
        <v>23.64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114.72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108.26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187.1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107.78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111.43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31.55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3.89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4.87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19.739999999999998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0.89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0.04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0.26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</v>
      </c>
      <c r="P2882">
        <f t="shared" si="177"/>
        <v>96.55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ROUND(($E2883/$D2883)*100,2)</f>
        <v>0</v>
      </c>
      <c r="P2883" t="e">
        <f t="shared" ref="P2883:P2946" si="181">ROUND(($E2883/$L2883), 2)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61.91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0.02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9.42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0.01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14.06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7.84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102.45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130.83000000000001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102.07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105.1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100.89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133.33000000000001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101.38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102.88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20.43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ROUND(($E2947/$D2947)*100,2)</f>
        <v>0</v>
      </c>
      <c r="P2947" t="e">
        <f t="shared" ref="P2947:P3010" si="185">ROUND(($E2947/$L2947), 2)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100.16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100.13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171.43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113.57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129.47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109.17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128.93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146.54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176.54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457.75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103.03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318.7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108.51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101.17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112.82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120.5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101.17</v>
      </c>
      <c r="P3010">
        <f t="shared" si="185"/>
        <v>116.73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ROUND(($E3011/$D3011)*100,2)</f>
        <v>119.76</v>
      </c>
      <c r="P3011">
        <f t="shared" ref="P3011:P3074" si="189">ROUND(($E3011/$L3011), 2)</f>
        <v>233.9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143.33000000000001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109.68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106.69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112.54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110.01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132.71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190.85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23.63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0.01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0.02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3.01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19.57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11.99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59.78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0.02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ROUND(($E3075/$D3075)*100,2)</f>
        <v>0.02</v>
      </c>
      <c r="P3075">
        <f t="shared" ref="P3075:P3138" si="193">ROUND(($E3075/$L3075), 2)</f>
        <v>92.14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23.42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0.03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0.34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3.98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3.61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15.23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0.27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29.63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19.760000000000002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0.05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4.74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0.01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0.67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68.150000000000006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108.61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0.03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20.85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ROUND(($E3139/$D3139)*100,2)</f>
        <v>3.33</v>
      </c>
      <c r="P3139">
        <f t="shared" ref="P3139:P3202" si="197">ROUND(($E3139/$L3139), 2)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112.93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101.82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133.47999999999999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162.66999999999999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160.22999999999999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116.17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100.89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107.21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102.19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12.33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4.03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0.37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ROUND(($E3203/$D3203)*100,2)</f>
        <v>1.25</v>
      </c>
      <c r="P3203">
        <f t="shared" ref="P3203:P3266" si="201">ROUND(($E3203/$L3203), 2)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103.43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109.52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104.17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107.87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103.21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100.79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105.92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100.57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115.31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102.84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102.94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104.93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101.83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101.26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106.3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106.17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112.17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ROUND(($E3267/$D3267)*100,2)</f>
        <v>164</v>
      </c>
      <c r="P3267">
        <f t="shared" ref="P3267:P3330" si="205">ROUND(($E3267/$L3267), 2)</f>
        <v>70.290000000000006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102.65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101.77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286.14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102.86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144.07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136.16999999999999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104.52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102.03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122.29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100.08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100.09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101.52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101.67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101.38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146.38999999999999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ROUND(($E3331/$D3331)*100,2)</f>
        <v>116.8</v>
      </c>
      <c r="P3331">
        <f t="shared" ref="P3331:P3394" si="209">ROUND(($E3331/$L3331), 2)</f>
        <v>44.92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104.43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126.29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101.38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101.42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118.67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107.64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ROUND(($E3395/$D3395)*100,2)</f>
        <v>105.8</v>
      </c>
      <c r="P3395">
        <f t="shared" ref="P3395:P3458" si="213">ROUND(($E3395/$L3395), 2)</f>
        <v>36.07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103.57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100.88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106.55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108.55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134.68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105.22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170.63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128.33000000000001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ROUND(($E3459/$D3459)*100,2)</f>
        <v>140.19999999999999</v>
      </c>
      <c r="P3459">
        <f t="shared" ref="P3459:P3522" si="217">ROUND(($E3459/$L3459), 2)</f>
        <v>50.98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127.87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142.66999999999999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138.33000000000001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105.27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100.67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100.56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102.67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110.05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ROUND(($E3523/$D3523)*100,2)</f>
        <v>169.43</v>
      </c>
      <c r="P3523">
        <f t="shared" ref="P3523:P3586" si="221">ROUND(($E3523/$L3523), 2)</f>
        <v>45.62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153.33000000000001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119.67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102.24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104.67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114.41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100.04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108.44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148.88999999999999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130.56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122.07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113.89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ROUND(($E3587/$D3587)*100,2)</f>
        <v>119.12</v>
      </c>
      <c r="P3587">
        <f t="shared" ref="P3587:P3650" si="225">ROUND(($E3587/$L3587), 2)</f>
        <v>176.09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170.67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130.27000000000001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153.32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118.92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100.1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102.67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101.83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0.03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4.25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30.87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6.55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</v>
      </c>
      <c r="P3650">
        <f t="shared" si="225"/>
        <v>550.04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ROUND(($E3651/$D3651)*100,2)</f>
        <v>104</v>
      </c>
      <c r="P3651">
        <f t="shared" ref="P3651:P3714" si="229">ROUND(($E3651/$L3651), 2)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109.38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109.55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113.63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110.86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139.07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101.43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109.17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129.13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107.43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100.13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109.17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136.34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103.47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153.72999999999999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ROUND(($E3715/$D3715)*100,2)</f>
        <v>101.5</v>
      </c>
      <c r="P3715">
        <f t="shared" ref="P3715:P3778" si="233">ROUND(($E3715/$L3715), 2)</f>
        <v>106.84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28.47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0.67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21.43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20.13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2.38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129.63999999999999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101.02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113.46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</v>
      </c>
      <c r="P3778">
        <f t="shared" si="233"/>
        <v>90.82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ROUND(($E3779/$D3779)*100,2)</f>
        <v>143.19999999999999</v>
      </c>
      <c r="P3779">
        <f t="shared" ref="P3779:P3842" si="237">ROUND(($E3779/$L3779), 2)</f>
        <v>48.54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59.66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89.67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7.0000000000000007E-2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119.24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143.33000000000001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152.66999999999999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104.67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ROUND(($E3843/$D3843)*100,2)</f>
        <v>8.7200000000000006</v>
      </c>
      <c r="P3843">
        <f t="shared" ref="P3843:P3906" si="241">ROUND(($E3843/$L3843), 2)</f>
        <v>25.65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17.670000000000002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0.01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26.94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3.45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2.67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0.06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13.07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1.48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16.829999999999998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3.47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10.63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ROUND(($E3907/$D3907)*100,2)</f>
        <v>11.53</v>
      </c>
      <c r="P3907">
        <f t="shared" ref="P3907:P3970" si="245">ROUND(($E3907/$L3907), 2)</f>
        <v>24.71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8.1300000000000008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2.27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0.01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86.14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3.37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0.1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24.29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0.03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24.12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ROUND(($E3971/$D3971)*100,2)</f>
        <v>7.47</v>
      </c>
      <c r="P3971">
        <f t="shared" ref="P3971:P4034" si="249">ROUND(($E3971/$L3971), 2)</f>
        <v>35.17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0.01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16.57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16.510000000000002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0.01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3.89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0.01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8.67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16.670000000000002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7.17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ROUND(($E4035/$D4035)*100,2)</f>
        <v>25.7</v>
      </c>
      <c r="P4035">
        <f t="shared" ref="P4035:P4098" si="253">ROUND(($E4035/$L4035), 2)</f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17.649999999999999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7.0000000000000007E-2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2.5299999999999998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0.68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0.17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1.06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26.73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0.17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15.74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21.69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0.28999999999999998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0.02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11.43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ROUND(($E4099/$D4099)*100,2)</f>
        <v>0</v>
      </c>
      <c r="P4099" t="e">
        <f t="shared" ref="P4099:P4115" si="257">ROUND(($E4099/$L4099), 2)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ADB5A932-7AB1-47F1-9809-8CC71B51352C}"/>
  <conditionalFormatting sqref="F1:F1048576">
    <cfRule type="cellIs" dxfId="16" priority="7" operator="equal">
      <formula>"live"</formula>
    </cfRule>
    <cfRule type="cellIs" dxfId="15" priority="8" operator="equal">
      <formula>"canceled"</formula>
    </cfRule>
    <cfRule type="cellIs" dxfId="14" priority="9" operator="equal">
      <formula>"failed"</formula>
    </cfRule>
    <cfRule type="cellIs" dxfId="13" priority="11" operator="equal">
      <formula>"successful"</formula>
    </cfRule>
  </conditionalFormatting>
  <conditionalFormatting sqref="O1:O1048576">
    <cfRule type="cellIs" dxfId="12" priority="1" operator="greaterThan">
      <formula>200</formula>
    </cfRule>
    <cfRule type="cellIs" dxfId="11" priority="2" operator="equal">
      <formula>200</formula>
    </cfRule>
    <cfRule type="cellIs" dxfId="10" priority="3" operator="between">
      <formula>100</formula>
      <formula>200</formula>
    </cfRule>
    <cfRule type="cellIs" dxfId="9" priority="4" operator="equal">
      <formula>100</formula>
    </cfRule>
    <cfRule type="cellIs" dxfId="8" priority="5" operator="lessThan">
      <formula>100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C62C0-51DD-49C5-A429-2059FDA4F39C}">
  <dimension ref="A2:F14"/>
  <sheetViews>
    <sheetView workbookViewId="0"/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7" max="47" width="9.1406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11.28515625" bestFit="1" customWidth="1"/>
  </cols>
  <sheetData>
    <row r="2" spans="1:6" x14ac:dyDescent="0.25">
      <c r="A2" s="6" t="s">
        <v>8223</v>
      </c>
      <c r="B2" t="s">
        <v>8384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8310</v>
      </c>
      <c r="B6" s="5">
        <v>2</v>
      </c>
      <c r="C6" s="5">
        <v>6</v>
      </c>
      <c r="D6" s="5"/>
      <c r="E6" s="5">
        <v>4</v>
      </c>
      <c r="F6" s="5">
        <v>12</v>
      </c>
    </row>
    <row r="7" spans="1:6" x14ac:dyDescent="0.25">
      <c r="A7" s="7" t="s">
        <v>8336</v>
      </c>
      <c r="B7" s="5">
        <v>1</v>
      </c>
      <c r="C7" s="5">
        <v>3</v>
      </c>
      <c r="D7" s="5">
        <v>1</v>
      </c>
      <c r="E7" s="5"/>
      <c r="F7" s="5">
        <v>5</v>
      </c>
    </row>
    <row r="8" spans="1:6" x14ac:dyDescent="0.25">
      <c r="A8" s="7" t="s">
        <v>8333</v>
      </c>
      <c r="B8" s="5"/>
      <c r="C8" s="5">
        <v>7</v>
      </c>
      <c r="D8" s="5"/>
      <c r="E8" s="5">
        <v>2</v>
      </c>
      <c r="F8" s="5">
        <v>9</v>
      </c>
    </row>
    <row r="9" spans="1:6" x14ac:dyDescent="0.25">
      <c r="A9" s="7" t="s">
        <v>8325</v>
      </c>
      <c r="B9" s="5"/>
      <c r="C9" s="5"/>
      <c r="D9" s="5"/>
      <c r="E9" s="5">
        <v>2</v>
      </c>
      <c r="F9" s="5">
        <v>2</v>
      </c>
    </row>
    <row r="10" spans="1:6" x14ac:dyDescent="0.25">
      <c r="A10" s="7" t="s">
        <v>8338</v>
      </c>
      <c r="B10" s="5"/>
      <c r="C10" s="5">
        <v>3</v>
      </c>
      <c r="D10" s="5"/>
      <c r="E10" s="5">
        <v>3</v>
      </c>
      <c r="F10" s="5">
        <v>6</v>
      </c>
    </row>
    <row r="11" spans="1:6" x14ac:dyDescent="0.25">
      <c r="A11" s="7" t="s">
        <v>8322</v>
      </c>
      <c r="B11" s="5"/>
      <c r="C11" s="5">
        <v>5</v>
      </c>
      <c r="D11" s="5"/>
      <c r="E11" s="5">
        <v>1</v>
      </c>
      <c r="F11" s="5">
        <v>6</v>
      </c>
    </row>
    <row r="12" spans="1:6" x14ac:dyDescent="0.25">
      <c r="A12" s="7" t="s">
        <v>8319</v>
      </c>
      <c r="B12" s="5">
        <v>9</v>
      </c>
      <c r="C12" s="5">
        <v>5</v>
      </c>
      <c r="D12" s="5"/>
      <c r="E12" s="5">
        <v>4</v>
      </c>
      <c r="F12" s="5">
        <v>18</v>
      </c>
    </row>
    <row r="13" spans="1:6" x14ac:dyDescent="0.25">
      <c r="A13" s="7" t="s">
        <v>8317</v>
      </c>
      <c r="B13" s="5">
        <v>2</v>
      </c>
      <c r="C13" s="5">
        <v>14</v>
      </c>
      <c r="D13" s="5"/>
      <c r="E13" s="5">
        <v>6</v>
      </c>
      <c r="F13" s="5">
        <v>22</v>
      </c>
    </row>
    <row r="14" spans="1:6" x14ac:dyDescent="0.25">
      <c r="A14" s="7" t="s">
        <v>8361</v>
      </c>
      <c r="B14" s="5">
        <v>14</v>
      </c>
      <c r="C14" s="5">
        <v>43</v>
      </c>
      <c r="D14" s="5">
        <v>1</v>
      </c>
      <c r="E14" s="5">
        <v>22</v>
      </c>
      <c r="F14" s="5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549E9-431D-469E-B001-848C98AD6A01}">
  <dimension ref="A1:CG47"/>
  <sheetViews>
    <sheetView workbookViewId="0">
      <selection activeCell="B1" sqref="B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7" max="47" width="9.1406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11.28515625" bestFit="1" customWidth="1"/>
  </cols>
  <sheetData>
    <row r="1" spans="1:85" x14ac:dyDescent="0.25">
      <c r="A1" s="6" t="s">
        <v>8223</v>
      </c>
      <c r="B1" t="s">
        <v>8364</v>
      </c>
    </row>
    <row r="2" spans="1:85" x14ac:dyDescent="0.25">
      <c r="A2" s="6" t="s">
        <v>8308</v>
      </c>
      <c r="B2" t="s">
        <v>8364</v>
      </c>
    </row>
    <row r="4" spans="1:85" x14ac:dyDescent="0.25">
      <c r="A4" s="6" t="s">
        <v>8362</v>
      </c>
      <c r="B4" s="6" t="s">
        <v>8363</v>
      </c>
    </row>
    <row r="5" spans="1:85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</row>
    <row r="6" spans="1:85" x14ac:dyDescent="0.25">
      <c r="A6" s="7" t="s">
        <v>8316</v>
      </c>
      <c r="B6" s="5"/>
      <c r="C6" s="5">
        <v>100</v>
      </c>
      <c r="D6" s="5"/>
      <c r="E6" s="5"/>
      <c r="F6" s="5">
        <v>100</v>
      </c>
    </row>
    <row r="7" spans="1:85" x14ac:dyDescent="0.25">
      <c r="A7" s="7" t="s">
        <v>8344</v>
      </c>
      <c r="B7" s="5">
        <v>20</v>
      </c>
      <c r="C7" s="5"/>
      <c r="D7" s="5"/>
      <c r="E7" s="5"/>
      <c r="F7" s="5">
        <v>20</v>
      </c>
    </row>
    <row r="8" spans="1:85" x14ac:dyDescent="0.25">
      <c r="A8" s="7" t="s">
        <v>8332</v>
      </c>
      <c r="B8" s="5">
        <v>24</v>
      </c>
      <c r="C8" s="5"/>
      <c r="D8" s="5"/>
      <c r="E8" s="5"/>
      <c r="F8" s="5">
        <v>24</v>
      </c>
    </row>
    <row r="9" spans="1:85" x14ac:dyDescent="0.25">
      <c r="A9" s="7" t="s">
        <v>8358</v>
      </c>
      <c r="B9" s="5"/>
      <c r="C9" s="5">
        <v>40</v>
      </c>
      <c r="D9" s="5"/>
      <c r="E9" s="5"/>
      <c r="F9" s="5">
        <v>40</v>
      </c>
    </row>
    <row r="10" spans="1:85" x14ac:dyDescent="0.25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85" x14ac:dyDescent="0.25">
      <c r="A11" s="7" t="s">
        <v>8315</v>
      </c>
      <c r="B11" s="5"/>
      <c r="C11" s="5"/>
      <c r="D11" s="5"/>
      <c r="E11" s="5">
        <v>180</v>
      </c>
      <c r="F11" s="5">
        <v>180</v>
      </c>
    </row>
    <row r="12" spans="1:85" x14ac:dyDescent="0.25">
      <c r="A12" s="7" t="s">
        <v>8314</v>
      </c>
      <c r="B12" s="5"/>
      <c r="C12" s="5">
        <v>80</v>
      </c>
      <c r="D12" s="5"/>
      <c r="E12" s="5"/>
      <c r="F12" s="5">
        <v>80</v>
      </c>
    </row>
    <row r="13" spans="1:85" x14ac:dyDescent="0.25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85" x14ac:dyDescent="0.25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85" x14ac:dyDescent="0.25">
      <c r="A15" s="7" t="s">
        <v>8324</v>
      </c>
      <c r="B15" s="5"/>
      <c r="C15" s="5">
        <v>40</v>
      </c>
      <c r="D15" s="5"/>
      <c r="E15" s="5"/>
      <c r="F15" s="5">
        <v>40</v>
      </c>
    </row>
    <row r="16" spans="1:85" x14ac:dyDescent="0.25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7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7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7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7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7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7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7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7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7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7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7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836D3-67E2-48AC-B4CA-3017DF5F3BFA}">
  <dimension ref="A1:F22"/>
  <sheetViews>
    <sheetView workbookViewId="0">
      <selection activeCell="H5" sqref="H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8364</v>
      </c>
    </row>
    <row r="2" spans="1:6" x14ac:dyDescent="0.25">
      <c r="A2" s="6" t="s">
        <v>8383</v>
      </c>
      <c r="B2" t="s">
        <v>8364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8376</v>
      </c>
      <c r="B6" s="5">
        <v>89</v>
      </c>
      <c r="C6" s="5">
        <v>363</v>
      </c>
      <c r="D6" s="5">
        <v>50</v>
      </c>
      <c r="E6" s="5">
        <v>564</v>
      </c>
      <c r="F6" s="5">
        <v>1066</v>
      </c>
    </row>
    <row r="7" spans="1:6" x14ac:dyDescent="0.25">
      <c r="A7" s="8" t="s">
        <v>8377</v>
      </c>
      <c r="B7" s="5">
        <v>34</v>
      </c>
      <c r="C7" s="5">
        <v>149</v>
      </c>
      <c r="D7" s="5">
        <v>2</v>
      </c>
      <c r="E7" s="5">
        <v>182</v>
      </c>
      <c r="F7" s="5">
        <v>367</v>
      </c>
    </row>
    <row r="8" spans="1:6" x14ac:dyDescent="0.25">
      <c r="A8" s="8" t="s">
        <v>8378</v>
      </c>
      <c r="B8" s="5">
        <v>27</v>
      </c>
      <c r="C8" s="5">
        <v>106</v>
      </c>
      <c r="D8" s="5">
        <v>18</v>
      </c>
      <c r="E8" s="5">
        <v>202</v>
      </c>
      <c r="F8" s="5">
        <v>353</v>
      </c>
    </row>
    <row r="9" spans="1:6" x14ac:dyDescent="0.25">
      <c r="A9" s="8" t="s">
        <v>8379</v>
      </c>
      <c r="B9" s="5">
        <v>28</v>
      </c>
      <c r="C9" s="5">
        <v>108</v>
      </c>
      <c r="D9" s="5">
        <v>30</v>
      </c>
      <c r="E9" s="5">
        <v>180</v>
      </c>
      <c r="F9" s="5">
        <v>346</v>
      </c>
    </row>
    <row r="10" spans="1:6" x14ac:dyDescent="0.25">
      <c r="A10" s="7" t="s">
        <v>8367</v>
      </c>
      <c r="B10" s="5">
        <v>80</v>
      </c>
      <c r="C10" s="5">
        <v>375</v>
      </c>
      <c r="D10" s="5"/>
      <c r="E10" s="5">
        <v>637</v>
      </c>
      <c r="F10" s="5">
        <v>1092</v>
      </c>
    </row>
    <row r="11" spans="1:6" x14ac:dyDescent="0.25">
      <c r="A11" s="8" t="s">
        <v>8380</v>
      </c>
      <c r="B11" s="5">
        <v>27</v>
      </c>
      <c r="C11" s="5">
        <v>102</v>
      </c>
      <c r="D11" s="5"/>
      <c r="E11" s="5">
        <v>192</v>
      </c>
      <c r="F11" s="5">
        <v>321</v>
      </c>
    </row>
    <row r="12" spans="1:6" x14ac:dyDescent="0.25">
      <c r="A12" s="8" t="s">
        <v>8368</v>
      </c>
      <c r="B12" s="5">
        <v>26</v>
      </c>
      <c r="C12" s="5">
        <v>126</v>
      </c>
      <c r="D12" s="5"/>
      <c r="E12" s="5">
        <v>234</v>
      </c>
      <c r="F12" s="5">
        <v>386</v>
      </c>
    </row>
    <row r="13" spans="1:6" x14ac:dyDescent="0.25">
      <c r="A13" s="8" t="s">
        <v>8381</v>
      </c>
      <c r="B13" s="5">
        <v>27</v>
      </c>
      <c r="C13" s="5">
        <v>147</v>
      </c>
      <c r="D13" s="5"/>
      <c r="E13" s="5">
        <v>211</v>
      </c>
      <c r="F13" s="5">
        <v>385</v>
      </c>
    </row>
    <row r="14" spans="1:6" x14ac:dyDescent="0.25">
      <c r="A14" s="7" t="s">
        <v>8369</v>
      </c>
      <c r="B14" s="5">
        <v>100</v>
      </c>
      <c r="C14" s="5">
        <v>411</v>
      </c>
      <c r="D14" s="5"/>
      <c r="E14" s="5">
        <v>507</v>
      </c>
      <c r="F14" s="5">
        <v>1018</v>
      </c>
    </row>
    <row r="15" spans="1:6" x14ac:dyDescent="0.25">
      <c r="A15" s="8" t="s">
        <v>8370</v>
      </c>
      <c r="B15" s="5">
        <v>43</v>
      </c>
      <c r="C15" s="5">
        <v>150</v>
      </c>
      <c r="D15" s="5"/>
      <c r="E15" s="5">
        <v>194</v>
      </c>
      <c r="F15" s="5">
        <v>387</v>
      </c>
    </row>
    <row r="16" spans="1:6" x14ac:dyDescent="0.25">
      <c r="A16" s="8" t="s">
        <v>8371</v>
      </c>
      <c r="B16" s="5">
        <v>33</v>
      </c>
      <c r="C16" s="5">
        <v>134</v>
      </c>
      <c r="D16" s="5"/>
      <c r="E16" s="5">
        <v>166</v>
      </c>
      <c r="F16" s="5">
        <v>333</v>
      </c>
    </row>
    <row r="17" spans="1:6" x14ac:dyDescent="0.25">
      <c r="A17" s="8" t="s">
        <v>8372</v>
      </c>
      <c r="B17" s="5">
        <v>24</v>
      </c>
      <c r="C17" s="5">
        <v>127</v>
      </c>
      <c r="D17" s="5"/>
      <c r="E17" s="5">
        <v>147</v>
      </c>
      <c r="F17" s="5">
        <v>298</v>
      </c>
    </row>
    <row r="18" spans="1:6" x14ac:dyDescent="0.25">
      <c r="A18" s="7" t="s">
        <v>8373</v>
      </c>
      <c r="B18" s="5">
        <v>80</v>
      </c>
      <c r="C18" s="5">
        <v>381</v>
      </c>
      <c r="D18" s="5"/>
      <c r="E18" s="5">
        <v>477</v>
      </c>
      <c r="F18" s="5">
        <v>938</v>
      </c>
    </row>
    <row r="19" spans="1:6" x14ac:dyDescent="0.25">
      <c r="A19" s="8" t="s">
        <v>8374</v>
      </c>
      <c r="B19" s="5">
        <v>20</v>
      </c>
      <c r="C19" s="5">
        <v>149</v>
      </c>
      <c r="D19" s="5"/>
      <c r="E19" s="5">
        <v>183</v>
      </c>
      <c r="F19" s="5">
        <v>352</v>
      </c>
    </row>
    <row r="20" spans="1:6" x14ac:dyDescent="0.25">
      <c r="A20" s="8" t="s">
        <v>8375</v>
      </c>
      <c r="B20" s="5">
        <v>37</v>
      </c>
      <c r="C20" s="5">
        <v>114</v>
      </c>
      <c r="D20" s="5"/>
      <c r="E20" s="5">
        <v>183</v>
      </c>
      <c r="F20" s="5">
        <v>334</v>
      </c>
    </row>
    <row r="21" spans="1:6" x14ac:dyDescent="0.25">
      <c r="A21" s="8" t="s">
        <v>8382</v>
      </c>
      <c r="B21" s="5">
        <v>23</v>
      </c>
      <c r="C21" s="5">
        <v>118</v>
      </c>
      <c r="D21" s="5"/>
      <c r="E21" s="5">
        <v>111</v>
      </c>
      <c r="F21" s="5">
        <v>252</v>
      </c>
    </row>
    <row r="22" spans="1:6" x14ac:dyDescent="0.25">
      <c r="A22" s="7" t="s">
        <v>8361</v>
      </c>
      <c r="B22" s="5">
        <v>349</v>
      </c>
      <c r="C22" s="5">
        <v>1530</v>
      </c>
      <c r="D22" s="5">
        <v>50</v>
      </c>
      <c r="E22" s="5">
        <v>2185</v>
      </c>
      <c r="F22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DD93F-9CE3-4869-BD96-56E34C916334}">
  <dimension ref="A1:H13"/>
  <sheetViews>
    <sheetView workbookViewId="0">
      <selection activeCell="F17" sqref="F17"/>
    </sheetView>
  </sheetViews>
  <sheetFormatPr defaultRowHeight="15" x14ac:dyDescent="0.25"/>
  <cols>
    <col min="1" max="1" width="15" customWidth="1"/>
    <col min="2" max="2" width="17.42578125" customWidth="1"/>
    <col min="3" max="3" width="14.42578125" customWidth="1"/>
    <col min="4" max="4" width="17" customWidth="1"/>
    <col min="5" max="5" width="14.140625" customWidth="1"/>
    <col min="6" max="6" width="19.7109375" customWidth="1"/>
    <col min="7" max="7" width="17.85546875" customWidth="1"/>
    <col min="8" max="8" width="19.5703125" customWidth="1"/>
  </cols>
  <sheetData>
    <row r="1" spans="1:8" x14ac:dyDescent="0.25">
      <c r="A1" s="10" t="s">
        <v>8385</v>
      </c>
      <c r="B1" s="10" t="s">
        <v>8386</v>
      </c>
      <c r="C1" s="10" t="s">
        <v>8387</v>
      </c>
      <c r="D1" s="10" t="s">
        <v>8392</v>
      </c>
      <c r="E1" s="10" t="s">
        <v>8388</v>
      </c>
      <c r="F1" s="10" t="s">
        <v>8390</v>
      </c>
      <c r="G1" s="10" t="s">
        <v>8391</v>
      </c>
      <c r="H1" s="10" t="s">
        <v>8389</v>
      </c>
    </row>
    <row r="2" spans="1:8" x14ac:dyDescent="0.25">
      <c r="A2" s="10" t="s">
        <v>8393</v>
      </c>
      <c r="B2" s="11">
        <f>COUNTIFS(Sheet1!D:D,"&lt;1000",Sheet1!F:F, "successful")</f>
        <v>322</v>
      </c>
      <c r="C2" s="10">
        <f>COUNTIFS(Sheet1!D:D,"&lt;1000",Sheet1!F:F, "failed")</f>
        <v>113</v>
      </c>
      <c r="D2" s="10">
        <f>COUNTIFS(Sheet1!D:D,"&lt;1000",Sheet1!F:F, "canceled")</f>
        <v>18</v>
      </c>
      <c r="E2" s="10">
        <f>COUNTIFS(Sheet1!D:D,"&lt;1000")</f>
        <v>461</v>
      </c>
      <c r="F2" s="10">
        <f>ROUND((B2/E2)*100,2)</f>
        <v>69.849999999999994</v>
      </c>
      <c r="G2" s="10">
        <f>ROUND((C2/E2)*100,2)</f>
        <v>24.51</v>
      </c>
      <c r="H2" s="10">
        <f>ROUND((D2/E2)*100,2)</f>
        <v>3.9</v>
      </c>
    </row>
    <row r="3" spans="1:8" x14ac:dyDescent="0.25">
      <c r="A3" s="10" t="s">
        <v>8394</v>
      </c>
      <c r="B3" s="10">
        <f>COUNTIFS(Sheet1!D:D, "&gt;=1000", Sheet1!D:D, "&lt;5000", Sheet1!F:F, "successful")</f>
        <v>932</v>
      </c>
      <c r="C3" s="10">
        <f>COUNTIFS(Sheet1!D:D, "&gt;=1000", Sheet1!D:D, "&lt;5000", Sheet1!F:F, "failed")</f>
        <v>420</v>
      </c>
      <c r="D3" s="10">
        <f>COUNTIFS(Sheet1!D:D, "&gt;=1000", Sheet1!D:D, "&lt;5000", Sheet1!F:F, "canceled")</f>
        <v>60</v>
      </c>
      <c r="E3" s="10">
        <f>COUNTIFS(Sheet1!D:D, "&gt;=1000", Sheet1!D:D, "&lt;5000")</f>
        <v>1425</v>
      </c>
      <c r="F3" s="10">
        <f t="shared" ref="F3:F13" si="0">ROUND((B3/E3)*100,2)</f>
        <v>65.400000000000006</v>
      </c>
      <c r="G3" s="10">
        <f t="shared" ref="G3:G13" si="1">ROUND((C3/E3)*100,2)</f>
        <v>29.47</v>
      </c>
      <c r="H3" s="10">
        <f t="shared" ref="H3:H13" si="2">ROUND((D3/E3)*100,2)</f>
        <v>4.21</v>
      </c>
    </row>
    <row r="4" spans="1:8" x14ac:dyDescent="0.25">
      <c r="A4" s="10" t="s">
        <v>8395</v>
      </c>
      <c r="B4" s="10">
        <f>COUNTIFS(Sheet1!D:D, "&gt;=5000", Sheet1!D:D, "&lt;10000", Sheet1!F:F, "successful")</f>
        <v>381</v>
      </c>
      <c r="C4" s="10">
        <f>COUNTIFS(Sheet1!D:D, "&gt;=5000", Sheet1!D:D, "&lt;10000", Sheet1!F:F, "failed")</f>
        <v>283</v>
      </c>
      <c r="D4" s="10">
        <f>COUNTIFS(Sheet1!D:D, "&gt;=5000", Sheet1!D:D, "&lt;10000", Sheet1!F:F, "canceled")</f>
        <v>52</v>
      </c>
      <c r="E4" s="10">
        <f>COUNTIFS(Sheet1!D:D, "&gt;=5000", Sheet1!D:D, "&lt;10000")</f>
        <v>722</v>
      </c>
      <c r="F4" s="10">
        <f t="shared" si="0"/>
        <v>52.77</v>
      </c>
      <c r="G4" s="10">
        <f t="shared" si="1"/>
        <v>39.200000000000003</v>
      </c>
      <c r="H4" s="10">
        <f t="shared" si="2"/>
        <v>7.2</v>
      </c>
    </row>
    <row r="5" spans="1:8" x14ac:dyDescent="0.25">
      <c r="A5" s="10" t="s">
        <v>8396</v>
      </c>
      <c r="B5" s="10">
        <f>COUNTIFS(Sheet1!D:D, "&gt;=10000", Sheet1!D:D, "&lt;15000", Sheet1!F:F, "successful")</f>
        <v>168</v>
      </c>
      <c r="C5" s="10">
        <f>COUNTIFS(Sheet1!D:D, "&gt;=10000", Sheet1!D:D, "&lt;15000", Sheet1!F:F, "failed")</f>
        <v>144</v>
      </c>
      <c r="D5" s="10">
        <f>COUNTIFS(Sheet1!D:D, "&gt;=10000", Sheet1!D:D, "&lt;15000", Sheet1!F:F, "canceled")</f>
        <v>40</v>
      </c>
      <c r="E5" s="10">
        <f>COUNTIFS(Sheet1!D:D, "&gt;=10000", Sheet1!D:D, "&lt;15000")</f>
        <v>361</v>
      </c>
      <c r="F5" s="10">
        <f t="shared" si="0"/>
        <v>46.54</v>
      </c>
      <c r="G5" s="10">
        <f t="shared" si="1"/>
        <v>39.89</v>
      </c>
      <c r="H5" s="10">
        <f t="shared" si="2"/>
        <v>11.08</v>
      </c>
    </row>
    <row r="6" spans="1:8" x14ac:dyDescent="0.25">
      <c r="A6" s="10" t="s">
        <v>8397</v>
      </c>
      <c r="B6" s="10">
        <f>COUNTIFS(Sheet1!D:D, "&gt;=15000", Sheet1!D:D, "&lt;20000", Sheet1!F:F, "successful")</f>
        <v>94</v>
      </c>
      <c r="C6" s="10">
        <f>COUNTIFS(Sheet1!D:D, "&gt;=15000", Sheet1!D:D, "&lt;20000", Sheet1!F:F, "failed")</f>
        <v>90</v>
      </c>
      <c r="D6" s="10">
        <f>COUNTIFS(Sheet1!D:D, "&gt;=15000", Sheet1!D:D, "&lt;20000", Sheet1!F:F, "canceled")</f>
        <v>17</v>
      </c>
      <c r="E6" s="10">
        <f>COUNTIFS(Sheet1!D:D, "&gt;=15000", Sheet1!D:D, "&lt;20000")</f>
        <v>205</v>
      </c>
      <c r="F6" s="10">
        <f t="shared" si="0"/>
        <v>45.85</v>
      </c>
      <c r="G6" s="10">
        <f t="shared" si="1"/>
        <v>43.9</v>
      </c>
      <c r="H6" s="10">
        <f t="shared" si="2"/>
        <v>8.2899999999999991</v>
      </c>
    </row>
    <row r="7" spans="1:8" x14ac:dyDescent="0.25">
      <c r="A7" s="10" t="s">
        <v>8398</v>
      </c>
      <c r="B7" s="10">
        <f>COUNTIFS(Sheet1!D:D, "&gt;=20000", Sheet1!D:D, "&lt;25000", Sheet1!F:F, "successful")</f>
        <v>62</v>
      </c>
      <c r="C7" s="10">
        <f>COUNTIFS(Sheet1!D:D, "&gt;=20000", Sheet1!D:D, "&lt;25000", Sheet1!F:F, "failed")</f>
        <v>72</v>
      </c>
      <c r="D7" s="10">
        <f>COUNTIFS(Sheet1!D:D, "&gt;=20000", Sheet1!D:D, "&lt;25000", Sheet1!F:F, "canceled")</f>
        <v>14</v>
      </c>
      <c r="E7" s="10">
        <f>COUNTIFS(Sheet1!D:D, "&gt;=20000", Sheet1!D:D, "&lt;25000")</f>
        <v>149</v>
      </c>
      <c r="F7" s="10">
        <f t="shared" si="0"/>
        <v>41.61</v>
      </c>
      <c r="G7" s="10">
        <f t="shared" si="1"/>
        <v>48.32</v>
      </c>
      <c r="H7" s="10">
        <f t="shared" si="2"/>
        <v>9.4</v>
      </c>
    </row>
    <row r="8" spans="1:8" x14ac:dyDescent="0.25">
      <c r="A8" s="10" t="s">
        <v>8399</v>
      </c>
      <c r="B8" s="10">
        <f>COUNTIFS(Sheet1!D:D, "&gt;=25000", Sheet1!D:D, "&lt;30000", Sheet1!F:F, "successful")</f>
        <v>55</v>
      </c>
      <c r="C8" s="10">
        <f>COUNTIFS(Sheet1!D:D, "&gt;=25000", Sheet1!D:D, "&lt;30000", Sheet1!F:F, "failed")</f>
        <v>64</v>
      </c>
      <c r="D8" s="10">
        <f>COUNTIFS(Sheet1!D:D, "&gt;=25000", Sheet1!D:D, "&lt;30000", Sheet1!F:F, "canceled")</f>
        <v>18</v>
      </c>
      <c r="E8" s="10">
        <f>COUNTIFS(Sheet1!D:D, "&gt;=25000", Sheet1!D:D, "&lt;30000")</f>
        <v>138</v>
      </c>
      <c r="F8" s="10">
        <f t="shared" si="0"/>
        <v>39.86</v>
      </c>
      <c r="G8" s="10">
        <f t="shared" si="1"/>
        <v>46.38</v>
      </c>
      <c r="H8" s="10">
        <f t="shared" si="2"/>
        <v>13.04</v>
      </c>
    </row>
    <row r="9" spans="1:8" x14ac:dyDescent="0.25">
      <c r="A9" s="10" t="s">
        <v>8400</v>
      </c>
      <c r="B9" s="10">
        <f>COUNTIFS(Sheet1!D:D, "&gt;=30000", Sheet1!D:D, "&lt;35000", Sheet1!F:F, "successful")</f>
        <v>32</v>
      </c>
      <c r="C9" s="10">
        <f>COUNTIFS(Sheet1!D:D, "&gt;=30000", Sheet1!D:D, "&lt;35000", Sheet1!F:F, "failed")</f>
        <v>37</v>
      </c>
      <c r="D9" s="10">
        <f>COUNTIFS(Sheet1!D:D, "&gt;=30000", Sheet1!D:D, "&lt;35000", Sheet1!F:F, "canceled")</f>
        <v>13</v>
      </c>
      <c r="E9" s="10">
        <f>COUNTIFS(Sheet1!D:D, "&gt;=30000", Sheet1!D:D, "&lt;35000")</f>
        <v>84</v>
      </c>
      <c r="F9" s="10">
        <f t="shared" si="0"/>
        <v>38.1</v>
      </c>
      <c r="G9" s="10">
        <f t="shared" si="1"/>
        <v>44.05</v>
      </c>
      <c r="H9" s="10">
        <f t="shared" si="2"/>
        <v>15.48</v>
      </c>
    </row>
    <row r="10" spans="1:8" x14ac:dyDescent="0.25">
      <c r="A10" s="10" t="s">
        <v>8401</v>
      </c>
      <c r="B10" s="10">
        <f>COUNTIFS(Sheet1!D:D, "&gt;=35000", Sheet1!D:D, "&lt;40000", Sheet1!F:F, "successful")</f>
        <v>26</v>
      </c>
      <c r="C10" s="10">
        <f>COUNTIFS(Sheet1!D:D, "&gt;=35000", Sheet1!D:D, "&lt;40000", Sheet1!F:F, "failed")</f>
        <v>22</v>
      </c>
      <c r="D10" s="10">
        <f>COUNTIFS(Sheet1!D:D, "&gt;=35000", Sheet1!D:D, "&lt;40000", Sheet1!F:F, "canceled")</f>
        <v>7</v>
      </c>
      <c r="E10" s="10">
        <f>COUNTIFS(Sheet1!D:D, "&gt;=35000", Sheet1!D:D, "&lt;40000")</f>
        <v>55</v>
      </c>
      <c r="F10" s="10">
        <f t="shared" si="0"/>
        <v>47.27</v>
      </c>
      <c r="G10" s="10">
        <f t="shared" si="1"/>
        <v>40</v>
      </c>
      <c r="H10" s="10">
        <f t="shared" si="2"/>
        <v>12.73</v>
      </c>
    </row>
    <row r="11" spans="1:8" x14ac:dyDescent="0.25">
      <c r="A11" s="10" t="s">
        <v>8402</v>
      </c>
      <c r="B11" s="10">
        <f>COUNTIFS(Sheet1!D:D, "&gt;=40000", Sheet1!D:D, "&lt;45000", Sheet1!F:F, "successful")</f>
        <v>21</v>
      </c>
      <c r="C11" s="10">
        <f>COUNTIFS(Sheet1!D:D, "&gt;=40000", Sheet1!D:D, "&lt;45000", Sheet1!F:F, "failed")</f>
        <v>16</v>
      </c>
      <c r="D11" s="10">
        <f>COUNTIFS(Sheet1!D:D, "&gt;=40000", Sheet1!D:D, "&lt;45000", Sheet1!F:F, "canceled")</f>
        <v>6</v>
      </c>
      <c r="E11" s="10">
        <f>COUNTIFS(Sheet1!D:D, "&gt;=40000", Sheet1!D:D, "&lt;45000")</f>
        <v>44</v>
      </c>
      <c r="F11" s="10">
        <f t="shared" si="0"/>
        <v>47.73</v>
      </c>
      <c r="G11" s="10">
        <f t="shared" si="1"/>
        <v>36.36</v>
      </c>
      <c r="H11" s="10">
        <f t="shared" si="2"/>
        <v>13.64</v>
      </c>
    </row>
    <row r="12" spans="1:8" x14ac:dyDescent="0.25">
      <c r="A12" s="10" t="s">
        <v>8403</v>
      </c>
      <c r="B12" s="10">
        <f>COUNTIFS(Sheet1!D:D, "&gt;=45000", Sheet1!D:D, "&lt;50000", Sheet1!F:F, "successful")</f>
        <v>6</v>
      </c>
      <c r="C12" s="10">
        <f>COUNTIFS(Sheet1!D:D, "&gt;=45000", Sheet1!D:D, "&lt;50000", Sheet1!F:F, "failed")</f>
        <v>11</v>
      </c>
      <c r="D12" s="10">
        <f>COUNTIFS(Sheet1!D:D, "&gt;=45000", Sheet1!D:D, "&lt;50000", Sheet1!F:F, "canceled")</f>
        <v>4</v>
      </c>
      <c r="E12" s="10">
        <f>COUNTIFS(Sheet1!D:D, "&gt;=45000", Sheet1!D:D, "&lt;50000")</f>
        <v>21</v>
      </c>
      <c r="F12" s="10">
        <f t="shared" si="0"/>
        <v>28.57</v>
      </c>
      <c r="G12" s="10">
        <f t="shared" si="1"/>
        <v>52.38</v>
      </c>
      <c r="H12" s="10">
        <f t="shared" si="2"/>
        <v>19.05</v>
      </c>
    </row>
    <row r="13" spans="1:8" x14ac:dyDescent="0.25">
      <c r="A13" s="10" t="s">
        <v>8404</v>
      </c>
      <c r="B13" s="10">
        <f>COUNTIFS(Sheet1!D:D, "&gt;=50000", Sheet1!F:F, "successful")</f>
        <v>86</v>
      </c>
      <c r="C13" s="10">
        <f>COUNTIFS(Sheet1!D:D, "&gt;=50000", Sheet1!F:F, "failed")</f>
        <v>258</v>
      </c>
      <c r="D13" s="10">
        <f>COUNTIFS(Sheet1!D:D, "&gt;=500000", Sheet1!F:F, "canceled")</f>
        <v>15</v>
      </c>
      <c r="E13" s="10">
        <f>COUNTIFS(Sheet1!D:D, "&gt;=50000")</f>
        <v>449</v>
      </c>
      <c r="F13" s="10">
        <f t="shared" si="0"/>
        <v>19.149999999999999</v>
      </c>
      <c r="G13" s="10">
        <f t="shared" si="1"/>
        <v>57.46</v>
      </c>
      <c r="H13" s="10">
        <f t="shared" si="2"/>
        <v>3.34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1841E-A9E5-4DAA-BDE7-5BDC8E713B3B}">
  <dimension ref="A1:E2186"/>
  <sheetViews>
    <sheetView workbookViewId="0">
      <selection activeCell="G12" sqref="G12"/>
    </sheetView>
  </sheetViews>
  <sheetFormatPr defaultRowHeight="15" x14ac:dyDescent="0.25"/>
  <cols>
    <col min="1" max="1" width="14.5703125" customWidth="1"/>
    <col min="2" max="3" width="15" customWidth="1"/>
    <col min="4" max="4" width="16" customWidth="1"/>
    <col min="5" max="5" width="14.28515625" customWidth="1"/>
  </cols>
  <sheetData>
    <row r="1" spans="1:5" x14ac:dyDescent="0.25">
      <c r="A1" s="1" t="s">
        <v>8408</v>
      </c>
      <c r="B1" s="1" t="s">
        <v>8405</v>
      </c>
      <c r="C1" s="1"/>
      <c r="D1" s="1" t="s">
        <v>8407</v>
      </c>
      <c r="E1" s="1" t="s">
        <v>8406</v>
      </c>
    </row>
    <row r="2" spans="1:5" x14ac:dyDescent="0.25">
      <c r="A2" t="s">
        <v>8219</v>
      </c>
      <c r="B2">
        <v>182</v>
      </c>
      <c r="D2" t="s">
        <v>8221</v>
      </c>
      <c r="E2">
        <v>0</v>
      </c>
    </row>
    <row r="3" spans="1:5" x14ac:dyDescent="0.25">
      <c r="A3" t="s">
        <v>8219</v>
      </c>
      <c r="B3">
        <v>79</v>
      </c>
      <c r="D3" t="s">
        <v>8221</v>
      </c>
      <c r="E3">
        <v>1</v>
      </c>
    </row>
    <row r="4" spans="1:5" x14ac:dyDescent="0.25">
      <c r="A4" t="s">
        <v>8219</v>
      </c>
      <c r="B4">
        <v>35</v>
      </c>
      <c r="D4" t="s">
        <v>8221</v>
      </c>
      <c r="E4">
        <v>10</v>
      </c>
    </row>
    <row r="5" spans="1:5" x14ac:dyDescent="0.25">
      <c r="A5" t="s">
        <v>8219</v>
      </c>
      <c r="B5">
        <v>150</v>
      </c>
      <c r="D5" t="s">
        <v>8221</v>
      </c>
      <c r="E5">
        <v>0</v>
      </c>
    </row>
    <row r="6" spans="1:5" x14ac:dyDescent="0.25">
      <c r="A6" t="s">
        <v>8219</v>
      </c>
      <c r="B6">
        <v>284</v>
      </c>
      <c r="D6" t="s">
        <v>8221</v>
      </c>
      <c r="E6">
        <v>7</v>
      </c>
    </row>
    <row r="7" spans="1:5" x14ac:dyDescent="0.25">
      <c r="A7" t="s">
        <v>8219</v>
      </c>
      <c r="B7">
        <v>47</v>
      </c>
      <c r="D7" t="s">
        <v>8221</v>
      </c>
      <c r="E7">
        <v>0</v>
      </c>
    </row>
    <row r="8" spans="1:5" x14ac:dyDescent="0.25">
      <c r="A8" t="s">
        <v>8219</v>
      </c>
      <c r="B8">
        <v>58</v>
      </c>
      <c r="D8" t="s">
        <v>8221</v>
      </c>
      <c r="E8">
        <v>1</v>
      </c>
    </row>
    <row r="9" spans="1:5" x14ac:dyDescent="0.25">
      <c r="A9" t="s">
        <v>8219</v>
      </c>
      <c r="B9">
        <v>57</v>
      </c>
      <c r="D9" t="s">
        <v>8221</v>
      </c>
      <c r="E9">
        <v>2</v>
      </c>
    </row>
    <row r="10" spans="1:5" x14ac:dyDescent="0.25">
      <c r="A10" t="s">
        <v>8219</v>
      </c>
      <c r="B10">
        <v>12</v>
      </c>
      <c r="D10" t="s">
        <v>8221</v>
      </c>
      <c r="E10">
        <v>3</v>
      </c>
    </row>
    <row r="11" spans="1:5" x14ac:dyDescent="0.25">
      <c r="A11" t="s">
        <v>8219</v>
      </c>
      <c r="B11">
        <v>20</v>
      </c>
      <c r="D11" t="s">
        <v>8221</v>
      </c>
      <c r="E11">
        <v>10</v>
      </c>
    </row>
    <row r="12" spans="1:5" x14ac:dyDescent="0.25">
      <c r="A12" t="s">
        <v>8219</v>
      </c>
      <c r="B12">
        <v>19</v>
      </c>
      <c r="D12" t="s">
        <v>8221</v>
      </c>
      <c r="E12">
        <v>10</v>
      </c>
    </row>
    <row r="13" spans="1:5" x14ac:dyDescent="0.25">
      <c r="A13" t="s">
        <v>8219</v>
      </c>
      <c r="B13">
        <v>75</v>
      </c>
      <c r="D13" t="s">
        <v>8221</v>
      </c>
      <c r="E13">
        <v>1</v>
      </c>
    </row>
    <row r="14" spans="1:5" x14ac:dyDescent="0.25">
      <c r="A14" t="s">
        <v>8219</v>
      </c>
      <c r="B14">
        <v>827</v>
      </c>
      <c r="D14" t="s">
        <v>8221</v>
      </c>
      <c r="E14">
        <v>0</v>
      </c>
    </row>
    <row r="15" spans="1:5" x14ac:dyDescent="0.25">
      <c r="A15" t="s">
        <v>8219</v>
      </c>
      <c r="B15">
        <v>51</v>
      </c>
      <c r="D15" t="s">
        <v>8221</v>
      </c>
      <c r="E15">
        <v>0</v>
      </c>
    </row>
    <row r="16" spans="1:5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BBD3B-E61F-48C6-8EAF-F66E35765EA3}">
  <dimension ref="A3:G17"/>
  <sheetViews>
    <sheetView tabSelected="1" workbookViewId="0">
      <selection activeCell="C14" sqref="C14"/>
    </sheetView>
  </sheetViews>
  <sheetFormatPr defaultRowHeight="15" x14ac:dyDescent="0.25"/>
  <cols>
    <col min="1" max="1" width="13.140625" bestFit="1" customWidth="1"/>
    <col min="2" max="2" width="15" customWidth="1"/>
    <col min="3" max="3" width="17" bestFit="1" customWidth="1"/>
    <col min="4" max="4" width="16.28515625" bestFit="1" customWidth="1"/>
    <col min="5" max="5" width="16.5703125" bestFit="1" customWidth="1"/>
    <col min="6" max="6" width="20" bestFit="1" customWidth="1"/>
    <col min="7" max="7" width="17.85546875" bestFit="1" customWidth="1"/>
    <col min="8" max="8" width="13.140625" bestFit="1" customWidth="1"/>
    <col min="9" max="9" width="19.7109375" bestFit="1" customWidth="1"/>
  </cols>
  <sheetData>
    <row r="3" spans="1:7" x14ac:dyDescent="0.25">
      <c r="A3" s="6" t="s">
        <v>8360</v>
      </c>
      <c r="B3" t="s">
        <v>8409</v>
      </c>
      <c r="C3" t="s">
        <v>8410</v>
      </c>
      <c r="D3" t="s">
        <v>8411</v>
      </c>
      <c r="E3" t="s">
        <v>8412</v>
      </c>
      <c r="F3" t="s">
        <v>8413</v>
      </c>
      <c r="G3" t="s">
        <v>8414</v>
      </c>
    </row>
    <row r="4" spans="1:7" x14ac:dyDescent="0.25">
      <c r="A4" s="7" t="s">
        <v>8219</v>
      </c>
      <c r="B4" s="5">
        <v>194.42517162471395</v>
      </c>
      <c r="C4" s="5">
        <v>1</v>
      </c>
      <c r="D4" s="5">
        <v>26457</v>
      </c>
      <c r="E4" s="5">
        <v>712840.9867348104</v>
      </c>
      <c r="F4" s="5">
        <v>844.29910975602149</v>
      </c>
      <c r="G4" s="5">
        <v>2185</v>
      </c>
    </row>
    <row r="5" spans="1:7" x14ac:dyDescent="0.25">
      <c r="A5" s="7" t="s">
        <v>8361</v>
      </c>
      <c r="B5" s="5">
        <v>194.42517162471395</v>
      </c>
      <c r="C5" s="5">
        <v>1</v>
      </c>
      <c r="D5" s="5">
        <v>26457</v>
      </c>
      <c r="E5" s="5">
        <v>712840.9867348104</v>
      </c>
      <c r="F5" s="5">
        <v>844.29910975602149</v>
      </c>
      <c r="G5" s="5">
        <v>2185</v>
      </c>
    </row>
    <row r="10" spans="1:7" x14ac:dyDescent="0.25">
      <c r="A10" s="6" t="s">
        <v>8360</v>
      </c>
    </row>
    <row r="11" spans="1:7" x14ac:dyDescent="0.25">
      <c r="A11" s="7" t="s">
        <v>8221</v>
      </c>
    </row>
    <row r="12" spans="1:7" x14ac:dyDescent="0.25">
      <c r="A12" s="7" t="s">
        <v>8361</v>
      </c>
    </row>
    <row r="15" spans="1:7" x14ac:dyDescent="0.25">
      <c r="B15" t="s">
        <v>8417</v>
      </c>
      <c r="C15" t="s">
        <v>8418</v>
      </c>
      <c r="D15" t="s">
        <v>8419</v>
      </c>
      <c r="E15" t="s">
        <v>8420</v>
      </c>
      <c r="F15" t="s">
        <v>8421</v>
      </c>
      <c r="G15" t="s">
        <v>8422</v>
      </c>
    </row>
    <row r="16" spans="1:7" x14ac:dyDescent="0.25">
      <c r="A16" t="s">
        <v>8415</v>
      </c>
      <c r="B16">
        <f>ROUND(AVERAGE(Sheet6!B:B), 2)</f>
        <v>194.43</v>
      </c>
      <c r="C16">
        <f>MEDIAN(Sheet6!B:B)</f>
        <v>62</v>
      </c>
      <c r="D16">
        <f>MIN(Sheet6!B:B)</f>
        <v>1</v>
      </c>
      <c r="E16">
        <f>MAX(Sheet6!B:B)</f>
        <v>26457</v>
      </c>
      <c r="F16">
        <f>ROUND(_xlfn.VAR.P(Sheet6!B:B),2 )</f>
        <v>712840.99</v>
      </c>
      <c r="G16">
        <f>ROUND(_xlfn.STDEV.P(Sheet6!B:B), 2)</f>
        <v>844.3</v>
      </c>
    </row>
    <row r="17" spans="1:7" x14ac:dyDescent="0.25">
      <c r="A17" t="s">
        <v>8416</v>
      </c>
      <c r="B17">
        <f>ROUND(AVERAGE(Sheet6!E:E), 2)</f>
        <v>17.71</v>
      </c>
      <c r="C17">
        <f>MEDIAN(Sheet6!E:E)</f>
        <v>4</v>
      </c>
      <c r="D17">
        <f>MIN(Sheet6!E:E)</f>
        <v>0</v>
      </c>
      <c r="E17">
        <f>MAX(Sheet6!E:E)</f>
        <v>1293</v>
      </c>
      <c r="F17">
        <f>ROUND(_xlfn.VAR.P(Sheet6!E:E), 2)</f>
        <v>3773.22</v>
      </c>
      <c r="G17">
        <f>ROUND(_xlfn.STDEV.P(Sheet6!E:E), 2)</f>
        <v>61.43</v>
      </c>
    </row>
  </sheetData>
  <pageMargins left="0.7" right="0.7" top="0.75" bottom="0.75" header="0.3" footer="0.3"/>
  <pageSetup orientation="portrait" horizontalDpi="360" verticalDpi="36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Orgain</cp:lastModifiedBy>
  <dcterms:created xsi:type="dcterms:W3CDTF">2017-04-20T15:17:24Z</dcterms:created>
  <dcterms:modified xsi:type="dcterms:W3CDTF">2020-10-14T04:21:45Z</dcterms:modified>
</cp:coreProperties>
</file>