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s314\Desktop\"/>
    </mc:Choice>
  </mc:AlternateContent>
  <bookViews>
    <workbookView xWindow="0" yWindow="0" windowWidth="28800" windowHeight="12330" activeTab="4"/>
  </bookViews>
  <sheets>
    <sheet name="1-64 grating init" sheetId="1" r:id="rId1"/>
    <sheet name="1-64 grating shift 1" sheetId="4" r:id="rId2"/>
    <sheet name="1-64 grating shift 2" sheetId="5" r:id="rId3"/>
    <sheet name="1-32 grating init" sheetId="2" r:id="rId4"/>
    <sheet name="1-32 grating shift 1" sheetId="3" r:id="rId5"/>
    <sheet name="1-32 grating shift 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  <c r="C10" i="2"/>
  <c r="C11" i="2"/>
  <c r="C12" i="2"/>
  <c r="C8" i="2"/>
  <c r="D19" i="1"/>
  <c r="E10" i="5"/>
  <c r="F10" i="5" s="1"/>
  <c r="E11" i="5"/>
  <c r="F11" i="5" s="1"/>
  <c r="E12" i="5"/>
  <c r="F12" i="5"/>
  <c r="F9" i="5"/>
  <c r="E9" i="5"/>
  <c r="F9" i="4"/>
  <c r="F10" i="4"/>
  <c r="F11" i="4"/>
  <c r="F12" i="4"/>
  <c r="F8" i="4"/>
  <c r="F9" i="1"/>
  <c r="F10" i="1"/>
  <c r="F11" i="1"/>
  <c r="F12" i="1"/>
  <c r="F13" i="1"/>
  <c r="F8" i="1"/>
  <c r="E9" i="4"/>
  <c r="E10" i="4"/>
  <c r="E11" i="4"/>
  <c r="E12" i="4"/>
  <c r="E8" i="4"/>
  <c r="E9" i="1"/>
  <c r="E10" i="1"/>
  <c r="E11" i="1"/>
  <c r="E12" i="1"/>
  <c r="E13" i="1"/>
  <c r="E8" i="1"/>
  <c r="B14" i="6" l="1"/>
  <c r="B13" i="6"/>
  <c r="B15" i="3"/>
  <c r="B14" i="3"/>
  <c r="B15" i="2"/>
  <c r="B14" i="2"/>
  <c r="B15" i="5"/>
  <c r="B15" i="4"/>
  <c r="C10" i="6"/>
  <c r="C11" i="6"/>
  <c r="C9" i="6"/>
  <c r="C10" i="5"/>
  <c r="C11" i="5"/>
  <c r="C12" i="5"/>
  <c r="C12" i="4"/>
  <c r="C11" i="4"/>
  <c r="C10" i="4"/>
  <c r="C9" i="4"/>
  <c r="C10" i="1"/>
  <c r="C11" i="1"/>
  <c r="C12" i="1"/>
  <c r="C13" i="1"/>
  <c r="C8" i="3"/>
  <c r="C9" i="3"/>
  <c r="C10" i="3"/>
  <c r="C11" i="3"/>
  <c r="C12" i="3"/>
  <c r="C9" i="1"/>
  <c r="B14" i="5" l="1"/>
  <c r="B14" i="4"/>
  <c r="B15" i="1"/>
  <c r="B16" i="1"/>
</calcChain>
</file>

<file path=xl/sharedStrings.xml><?xml version="1.0" encoding="utf-8"?>
<sst xmlns="http://schemas.openxmlformats.org/spreadsheetml/2006/main" count="48" uniqueCount="16">
  <si>
    <t>1/64" Ruler</t>
  </si>
  <si>
    <t>n</t>
  </si>
  <si>
    <t>nth order</t>
  </si>
  <si>
    <t>distance h_n (m)</t>
  </si>
  <si>
    <t>Wavelength</t>
  </si>
  <si>
    <t>d</t>
  </si>
  <si>
    <t>d (m)</t>
  </si>
  <si>
    <t>L (m)</t>
  </si>
  <si>
    <t>Average</t>
  </si>
  <si>
    <t>Standard Error</t>
  </si>
  <si>
    <t>1/32" Grating</t>
  </si>
  <si>
    <t>L</t>
  </si>
  <si>
    <t>h_n</t>
  </si>
  <si>
    <t>Average Value</t>
  </si>
  <si>
    <t>angle PSI_I</t>
  </si>
  <si>
    <t>angle THETA_i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</si>
</sst>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E+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C11" sqref="C11"/>
    </sheetView>
  </sheetViews>
  <sheetFormatPr defaultRowHeight="15" x14ac:dyDescent="0.25"/>
  <cols>
    <col min="1" max="1" width="13.7109375" bestFit="1" customWidth="1"/>
    <col min="2" max="2" width="15.85546875" bestFit="1" customWidth="1"/>
    <col min="3" max="3" width="11.7109375" bestFit="1" customWidth="1"/>
    <col min="5" max="5" width="12" bestFit="1" customWidth="1"/>
  </cols>
  <sheetData>
    <row r="1" spans="1:6" x14ac:dyDescent="0.25">
      <c r="A1" t="s">
        <v>0</v>
      </c>
    </row>
    <row r="3" spans="1:6" x14ac:dyDescent="0.25">
      <c r="A3" t="s">
        <v>6</v>
      </c>
      <c r="B3" s="2">
        <v>3.9687499999999998E-4</v>
      </c>
    </row>
    <row r="4" spans="1:6" x14ac:dyDescent="0.25">
      <c r="A4" t="s">
        <v>7</v>
      </c>
      <c r="B4" s="3">
        <v>1.53</v>
      </c>
    </row>
    <row r="7" spans="1:6" x14ac:dyDescent="0.25">
      <c r="A7" t="s">
        <v>2</v>
      </c>
      <c r="B7" t="s">
        <v>3</v>
      </c>
      <c r="C7" t="s">
        <v>4</v>
      </c>
      <c r="E7" t="s">
        <v>14</v>
      </c>
      <c r="F7" t="s">
        <v>15</v>
      </c>
    </row>
    <row r="8" spans="1:6" x14ac:dyDescent="0.25">
      <c r="A8">
        <v>0</v>
      </c>
      <c r="B8" s="1">
        <v>2.3E-2</v>
      </c>
      <c r="E8">
        <f>ATAN2(B8, $B$3)</f>
        <v>1.7253722486427966E-2</v>
      </c>
      <c r="F8">
        <f>PI()/2-E8+$E$8/2</f>
        <v>1.5621694655516825</v>
      </c>
    </row>
    <row r="9" spans="1:6" x14ac:dyDescent="0.25">
      <c r="A9">
        <v>1</v>
      </c>
      <c r="B9" s="1">
        <v>4.2999999999999997E-2</v>
      </c>
      <c r="C9" s="1">
        <f t="shared" ref="C9:C12" si="0">($B$3/(2*A9*$B$4^2))*(B9^2-$B$8*B9)</f>
        <v>7.2901982143619969E-8</v>
      </c>
      <c r="E9">
        <f t="shared" ref="E9:E13" si="1">ATAN2(B9, $B$3)</f>
        <v>9.2293890957469687E-3</v>
      </c>
      <c r="F9">
        <f t="shared" ref="F9:F13" si="2">PI()/2-E9+$E$8/2</f>
        <v>1.5701937989423635</v>
      </c>
    </row>
    <row r="10" spans="1:6" x14ac:dyDescent="0.25">
      <c r="A10">
        <v>2</v>
      </c>
      <c r="B10" s="1">
        <v>6.2E-2</v>
      </c>
      <c r="C10" s="1">
        <f t="shared" si="0"/>
        <v>1.0248662373446111E-7</v>
      </c>
      <c r="E10">
        <f t="shared" si="1"/>
        <v>6.4011222486777195E-3</v>
      </c>
      <c r="F10">
        <f t="shared" si="2"/>
        <v>1.5730220657894327</v>
      </c>
    </row>
    <row r="11" spans="1:6" x14ac:dyDescent="0.25">
      <c r="A11">
        <v>3</v>
      </c>
      <c r="B11" s="1">
        <v>0.08</v>
      </c>
      <c r="C11" s="1">
        <f t="shared" si="0"/>
        <v>1.2885001495151435E-7</v>
      </c>
      <c r="E11">
        <f t="shared" si="1"/>
        <v>4.9608968028872612E-3</v>
      </c>
      <c r="F11">
        <f t="shared" si="2"/>
        <v>1.5744622912352231</v>
      </c>
    </row>
    <row r="12" spans="1:6" x14ac:dyDescent="0.25">
      <c r="A12">
        <v>4</v>
      </c>
      <c r="B12" s="1">
        <v>9.5000000000000001E-2</v>
      </c>
      <c r="C12" s="1">
        <f t="shared" si="0"/>
        <v>1.4495626682045369E-7</v>
      </c>
      <c r="E12">
        <f t="shared" si="1"/>
        <v>4.1776072756830847E-3</v>
      </c>
      <c r="F12">
        <f t="shared" si="2"/>
        <v>1.5752455807624273</v>
      </c>
    </row>
    <row r="13" spans="1:6" x14ac:dyDescent="0.25">
      <c r="A13">
        <v>5</v>
      </c>
      <c r="B13" s="2">
        <v>0.111</v>
      </c>
      <c r="C13" s="1">
        <f>($B$3/(2*A13*$B$4^2))*(B13^2-$B$8*B13)</f>
        <v>1.6560617711136743E-7</v>
      </c>
      <c r="E13">
        <f t="shared" si="1"/>
        <v>3.5754352145647588E-3</v>
      </c>
      <c r="F13">
        <f t="shared" si="2"/>
        <v>1.5758477528235457</v>
      </c>
    </row>
    <row r="15" spans="1:6" x14ac:dyDescent="0.25">
      <c r="A15" t="s">
        <v>8</v>
      </c>
      <c r="B15" s="1">
        <f>AVERAGE(C9:C13)</f>
        <v>1.2296021295228331E-7</v>
      </c>
    </row>
    <row r="16" spans="1:6" x14ac:dyDescent="0.25">
      <c r="A16" t="s">
        <v>9</v>
      </c>
      <c r="B16" s="1">
        <f>_xlfn.STDEV.S(C9:C13)/SQRT(5)</f>
        <v>1.6220648475897971E-8</v>
      </c>
    </row>
    <row r="19" spans="4:4" x14ac:dyDescent="0.25">
      <c r="D19">
        <f>PI()/2</f>
        <v>1.5707963267948966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opLeftCell="B1" workbookViewId="0">
      <selection activeCell="C11" sqref="C11"/>
    </sheetView>
  </sheetViews>
  <sheetFormatPr defaultRowHeight="15" x14ac:dyDescent="0.25"/>
  <cols>
    <col min="2" max="2" width="15.85546875" bestFit="1" customWidth="1"/>
  </cols>
  <sheetData>
    <row r="1" spans="1:6" x14ac:dyDescent="0.25">
      <c r="A1" t="s">
        <v>0</v>
      </c>
    </row>
    <row r="3" spans="1:6" x14ac:dyDescent="0.25">
      <c r="A3" t="s">
        <v>6</v>
      </c>
      <c r="B3" s="2">
        <v>3.9687499999999998E-4</v>
      </c>
    </row>
    <row r="4" spans="1:6" x14ac:dyDescent="0.25">
      <c r="A4" t="s">
        <v>7</v>
      </c>
      <c r="B4" s="3">
        <v>1.53</v>
      </c>
    </row>
    <row r="7" spans="1:6" x14ac:dyDescent="0.25">
      <c r="A7" t="s">
        <v>2</v>
      </c>
      <c r="B7" t="s">
        <v>3</v>
      </c>
      <c r="C7" t="s">
        <v>4</v>
      </c>
    </row>
    <row r="8" spans="1:6" x14ac:dyDescent="0.25">
      <c r="A8">
        <v>0</v>
      </c>
      <c r="B8" s="1">
        <v>0.02</v>
      </c>
      <c r="C8" s="1"/>
      <c r="E8">
        <f>ATAN2(B8, $B$4)</f>
        <v>1.5577251758447148</v>
      </c>
      <c r="F8">
        <f>PI()/2-E8+$E$8/2</f>
        <v>0.79193373887253915</v>
      </c>
    </row>
    <row r="9" spans="1:6" x14ac:dyDescent="0.25">
      <c r="A9">
        <v>1</v>
      </c>
      <c r="B9" s="1">
        <v>3.9E-2</v>
      </c>
      <c r="C9" s="1">
        <f>($B$3/(2*A9*$B$4^2))*(B9^2-$B$8*B9)</f>
        <v>6.2814382288863254E-8</v>
      </c>
      <c r="E9">
        <f t="shared" ref="E9:E12" si="0">ATAN2(B9, $B$4)</f>
        <v>1.5453116493176486</v>
      </c>
      <c r="F9">
        <f t="shared" ref="F9:F12" si="1">PI()/2-E9+$E$8/2</f>
        <v>0.80434726539960533</v>
      </c>
    </row>
    <row r="10" spans="1:6" x14ac:dyDescent="0.25">
      <c r="A10">
        <v>2</v>
      </c>
      <c r="B10" s="1">
        <v>5.7000000000000002E-2</v>
      </c>
      <c r="C10" s="1">
        <f t="shared" ref="C10:C12" si="2">($B$3/(2*A10*$B$4^2))*(B10^2-$B$8*B10)</f>
        <v>8.9389697872613085E-8</v>
      </c>
      <c r="E10">
        <f t="shared" si="0"/>
        <v>1.5335586461988935</v>
      </c>
      <c r="F10">
        <f t="shared" si="1"/>
        <v>0.81610026851836048</v>
      </c>
    </row>
    <row r="11" spans="1:6" x14ac:dyDescent="0.25">
      <c r="A11">
        <v>3</v>
      </c>
      <c r="B11" s="1">
        <v>7.1999999999999995E-2</v>
      </c>
      <c r="C11" s="1">
        <f t="shared" si="2"/>
        <v>1.0579264385492757E-7</v>
      </c>
      <c r="E11">
        <f t="shared" si="0"/>
        <v>1.5237721949521503</v>
      </c>
      <c r="F11">
        <f t="shared" si="1"/>
        <v>0.82588671976510364</v>
      </c>
    </row>
    <row r="12" spans="1:6" x14ac:dyDescent="0.25">
      <c r="A12">
        <v>4</v>
      </c>
      <c r="B12" s="2">
        <v>8.7999999999999995E-2</v>
      </c>
      <c r="C12" s="1">
        <f t="shared" si="2"/>
        <v>1.2681554103122729E-7</v>
      </c>
      <c r="E12">
        <f t="shared" si="0"/>
        <v>1.5133432851644919</v>
      </c>
      <c r="F12">
        <f t="shared" si="1"/>
        <v>0.83631562955276206</v>
      </c>
    </row>
    <row r="14" spans="1:6" x14ac:dyDescent="0.25">
      <c r="A14" t="s">
        <v>8</v>
      </c>
      <c r="B14" s="1">
        <f>AVERAGE(C8:C12)</f>
        <v>9.6203066261907794E-8</v>
      </c>
    </row>
    <row r="15" spans="1:6" x14ac:dyDescent="0.25">
      <c r="A15" t="s">
        <v>9</v>
      </c>
      <c r="B15" s="1">
        <f>_xlfn.STDEV.S(C8:C12)/SQRT(4)</f>
        <v>1.3510211619903328E-8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C10" sqref="C10"/>
    </sheetView>
  </sheetViews>
  <sheetFormatPr defaultRowHeight="15" x14ac:dyDescent="0.25"/>
  <sheetData>
    <row r="1" spans="1:6" x14ac:dyDescent="0.25">
      <c r="A1" t="s">
        <v>0</v>
      </c>
    </row>
    <row r="3" spans="1:6" x14ac:dyDescent="0.25">
      <c r="A3" t="s">
        <v>6</v>
      </c>
      <c r="B3" s="2">
        <v>3.9687499999999998E-4</v>
      </c>
    </row>
    <row r="4" spans="1:6" x14ac:dyDescent="0.25">
      <c r="A4" t="s">
        <v>7</v>
      </c>
      <c r="B4" s="3">
        <v>1.53</v>
      </c>
    </row>
    <row r="7" spans="1:6" x14ac:dyDescent="0.25">
      <c r="A7" t="s">
        <v>2</v>
      </c>
      <c r="B7" t="s">
        <v>3</v>
      </c>
      <c r="C7" t="s">
        <v>4</v>
      </c>
    </row>
    <row r="8" spans="1:6" x14ac:dyDescent="0.25">
      <c r="B8" s="1"/>
      <c r="C8" s="1"/>
    </row>
    <row r="9" spans="1:6" x14ac:dyDescent="0.25">
      <c r="A9">
        <v>0</v>
      </c>
      <c r="B9" s="1">
        <v>1.9E-2</v>
      </c>
      <c r="C9" s="4"/>
      <c r="E9">
        <f>ATAN2(B9, $B$4)</f>
        <v>1.5583786644416386</v>
      </c>
      <c r="F9">
        <f>PI()/2-E9+$E$8/2</f>
        <v>1.2417662353257919E-2</v>
      </c>
    </row>
    <row r="10" spans="1:6" x14ac:dyDescent="0.25">
      <c r="A10">
        <v>1</v>
      </c>
      <c r="B10" s="1">
        <v>3.6999999999999998E-2</v>
      </c>
      <c r="C10" s="4">
        <f t="shared" ref="C10:C12" si="0">($B$3/(2*A10*$B$4^2))*(B10^2-$B$9*B10)</f>
        <v>5.6456651287966154E-8</v>
      </c>
      <c r="E10">
        <f t="shared" ref="E10:E12" si="1">ATAN2(B10, $B$4)</f>
        <v>1.5466180328230656</v>
      </c>
      <c r="F10">
        <f t="shared" ref="F10:F12" si="2">PI()/2-E10+$E$8/2</f>
        <v>2.4178293971830911E-2</v>
      </c>
    </row>
    <row r="11" spans="1:6" x14ac:dyDescent="0.25">
      <c r="A11">
        <v>2</v>
      </c>
      <c r="B11" s="1">
        <v>5.1999999999999998E-2</v>
      </c>
      <c r="C11" s="4">
        <f t="shared" si="0"/>
        <v>7.2732442650262715E-8</v>
      </c>
      <c r="E11">
        <f t="shared" si="1"/>
        <v>1.5368224758561992</v>
      </c>
      <c r="F11">
        <f t="shared" si="2"/>
        <v>3.3973850938697314E-2</v>
      </c>
    </row>
    <row r="12" spans="1:6" x14ac:dyDescent="0.25">
      <c r="A12">
        <v>3</v>
      </c>
      <c r="B12" s="2">
        <v>6.8000000000000005E-2</v>
      </c>
      <c r="C12" s="4">
        <f t="shared" si="0"/>
        <v>9.4150931977729372E-8</v>
      </c>
      <c r="E12">
        <f t="shared" si="1"/>
        <v>1.5263811115479857</v>
      </c>
      <c r="F12">
        <f t="shared" si="2"/>
        <v>4.4415215246910833E-2</v>
      </c>
    </row>
    <row r="14" spans="1:6" x14ac:dyDescent="0.25">
      <c r="A14" t="s">
        <v>8</v>
      </c>
      <c r="B14" s="1">
        <f>AVERAGE(C8:C12)</f>
        <v>7.4446675305319409E-8</v>
      </c>
    </row>
    <row r="15" spans="1:6" x14ac:dyDescent="0.25">
      <c r="A15" t="s">
        <v>9</v>
      </c>
      <c r="B15" s="1">
        <f>_xlfn.STDEV.S(C8:C12)/SQRT(3)</f>
        <v>1.0915106418421691E-8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8" sqref="C8:C12"/>
    </sheetView>
  </sheetViews>
  <sheetFormatPr defaultRowHeight="15" x14ac:dyDescent="0.25"/>
  <cols>
    <col min="1" max="1" width="14" bestFit="1" customWidth="1"/>
    <col min="2" max="3" width="12" bestFit="1" customWidth="1"/>
  </cols>
  <sheetData>
    <row r="1" spans="1:3" x14ac:dyDescent="0.25">
      <c r="A1" t="s">
        <v>10</v>
      </c>
    </row>
    <row r="3" spans="1:3" x14ac:dyDescent="0.25">
      <c r="A3" t="s">
        <v>11</v>
      </c>
      <c r="B3">
        <v>1.542</v>
      </c>
    </row>
    <row r="4" spans="1:3" x14ac:dyDescent="0.25">
      <c r="A4" t="s">
        <v>5</v>
      </c>
      <c r="B4">
        <v>7.9374999999999997E-4</v>
      </c>
    </row>
    <row r="6" spans="1:3" x14ac:dyDescent="0.25">
      <c r="A6" t="s">
        <v>1</v>
      </c>
      <c r="B6" t="s">
        <v>12</v>
      </c>
      <c r="C6" t="s">
        <v>4</v>
      </c>
    </row>
    <row r="7" spans="1:3" x14ac:dyDescent="0.25">
      <c r="A7">
        <v>0</v>
      </c>
      <c r="B7">
        <v>1.4999999999999999E-2</v>
      </c>
    </row>
    <row r="8" spans="1:3" x14ac:dyDescent="0.25">
      <c r="A8">
        <v>1</v>
      </c>
      <c r="B8">
        <v>2.9000000000000001E-2</v>
      </c>
      <c r="C8">
        <f>$B$4/(2*A8*$B$3^2)*(B8^2-B8*$B$7)</f>
        <v>6.7765871634022552E-8</v>
      </c>
    </row>
    <row r="9" spans="1:3" x14ac:dyDescent="0.25">
      <c r="A9">
        <v>2</v>
      </c>
      <c r="B9">
        <v>4.2000000000000003E-2</v>
      </c>
      <c r="C9">
        <f t="shared" ref="C9:C12" si="0">$B$4/(2*A9*$B$3^2)*(B9^2-B9*$B$7)</f>
        <v>9.4638544868203905E-8</v>
      </c>
    </row>
    <row r="10" spans="1:3" x14ac:dyDescent="0.25">
      <c r="A10">
        <v>3</v>
      </c>
      <c r="B10">
        <v>5.2999999999999999E-2</v>
      </c>
      <c r="C10">
        <f t="shared" si="0"/>
        <v>1.1205292731602744E-7</v>
      </c>
    </row>
    <row r="11" spans="1:3" x14ac:dyDescent="0.25">
      <c r="A11">
        <v>4</v>
      </c>
      <c r="B11">
        <v>6.7000000000000004E-2</v>
      </c>
      <c r="C11">
        <f t="shared" si="0"/>
        <v>1.453794930867824E-7</v>
      </c>
    </row>
    <row r="12" spans="1:3" x14ac:dyDescent="0.25">
      <c r="A12">
        <v>5</v>
      </c>
      <c r="B12">
        <v>7.3999999999999996E-2</v>
      </c>
      <c r="C12">
        <f t="shared" si="0"/>
        <v>1.4574669731731151E-7</v>
      </c>
    </row>
    <row r="14" spans="1:3" x14ac:dyDescent="0.25">
      <c r="A14" t="s">
        <v>13</v>
      </c>
      <c r="B14">
        <f>AVERAGE((C8:C12))</f>
        <v>1.1311670684446955E-7</v>
      </c>
    </row>
    <row r="15" spans="1:3" x14ac:dyDescent="0.25">
      <c r="A15" t="s">
        <v>9</v>
      </c>
      <c r="B15">
        <f>_xlfn.STDEV.S(C8:C12)/SQRT(5)</f>
        <v>1.5008124475706965E-8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C11" sqref="C11"/>
    </sheetView>
  </sheetViews>
  <sheetFormatPr defaultRowHeight="15" x14ac:dyDescent="0.25"/>
  <cols>
    <col min="2" max="2" width="12" bestFit="1" customWidth="1"/>
  </cols>
  <sheetData>
    <row r="1" spans="1:3" x14ac:dyDescent="0.25">
      <c r="A1" t="s">
        <v>10</v>
      </c>
    </row>
    <row r="3" spans="1:3" x14ac:dyDescent="0.25">
      <c r="A3" t="s">
        <v>11</v>
      </c>
      <c r="B3">
        <v>1.542</v>
      </c>
    </row>
    <row r="4" spans="1:3" x14ac:dyDescent="0.25">
      <c r="A4" t="s">
        <v>5</v>
      </c>
      <c r="B4">
        <v>7.9374999999999997E-4</v>
      </c>
    </row>
    <row r="6" spans="1:3" x14ac:dyDescent="0.25">
      <c r="A6" t="s">
        <v>1</v>
      </c>
      <c r="B6" t="s">
        <v>12</v>
      </c>
      <c r="C6" t="s">
        <v>4</v>
      </c>
    </row>
    <row r="8" spans="1:3" x14ac:dyDescent="0.25">
      <c r="A8">
        <v>0</v>
      </c>
      <c r="B8">
        <v>1.4E-2</v>
      </c>
      <c r="C8" t="e">
        <f t="shared" ref="C8:C12" si="0">$B$4/(2*A8*$B$3^2)*(B8^2-B8*$B$8)</f>
        <v>#DIV/0!</v>
      </c>
    </row>
    <row r="9" spans="1:3" x14ac:dyDescent="0.25">
      <c r="A9">
        <v>1</v>
      </c>
      <c r="B9">
        <v>2.7E-2</v>
      </c>
      <c r="C9">
        <f t="shared" si="0"/>
        <v>5.8585765870792877E-8</v>
      </c>
    </row>
    <row r="10" spans="1:3" x14ac:dyDescent="0.25">
      <c r="A10">
        <v>2</v>
      </c>
      <c r="B10">
        <v>3.7999999999999999E-2</v>
      </c>
      <c r="C10">
        <f t="shared" si="0"/>
        <v>7.6111422327867681E-8</v>
      </c>
    </row>
    <row r="11" spans="1:3" x14ac:dyDescent="0.25">
      <c r="A11">
        <v>3</v>
      </c>
      <c r="B11">
        <v>5.1999999999999998E-2</v>
      </c>
      <c r="C11">
        <f t="shared" si="0"/>
        <v>1.0993872114025333E-7</v>
      </c>
    </row>
    <row r="12" spans="1:3" x14ac:dyDescent="0.25">
      <c r="A12">
        <v>4</v>
      </c>
      <c r="B12">
        <v>5.8999999999999997E-2</v>
      </c>
      <c r="C12">
        <f t="shared" si="0"/>
        <v>1.1078718546079424E-7</v>
      </c>
    </row>
    <row r="14" spans="1:3" x14ac:dyDescent="0.25">
      <c r="B14">
        <f>AVERAGE((C9:C12))</f>
        <v>8.8855773699927037E-8</v>
      </c>
    </row>
    <row r="15" spans="1:3" x14ac:dyDescent="0.25">
      <c r="B15">
        <f>_xlfn.STDEV.S(C9:C12)/SQRT(4)</f>
        <v>1.2923394034549064E-8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3" width="12" bestFit="1" customWidth="1"/>
  </cols>
  <sheetData>
    <row r="1" spans="1:3" x14ac:dyDescent="0.25">
      <c r="A1" t="s">
        <v>10</v>
      </c>
    </row>
    <row r="3" spans="1:3" x14ac:dyDescent="0.25">
      <c r="A3" t="s">
        <v>11</v>
      </c>
      <c r="B3">
        <v>1.542</v>
      </c>
    </row>
    <row r="4" spans="1:3" x14ac:dyDescent="0.25">
      <c r="A4" t="s">
        <v>5</v>
      </c>
      <c r="B4">
        <v>7.9374999999999997E-4</v>
      </c>
    </row>
    <row r="6" spans="1:3" x14ac:dyDescent="0.25">
      <c r="A6" t="s">
        <v>1</v>
      </c>
      <c r="B6" t="s">
        <v>12</v>
      </c>
      <c r="C6" t="s">
        <v>4</v>
      </c>
    </row>
    <row r="8" spans="1:3" x14ac:dyDescent="0.25">
      <c r="A8">
        <v>0</v>
      </c>
      <c r="B8">
        <v>1.2999999999999999E-2</v>
      </c>
    </row>
    <row r="9" spans="1:3" x14ac:dyDescent="0.25">
      <c r="A9">
        <v>1</v>
      </c>
      <c r="B9">
        <v>2.4E-2</v>
      </c>
      <c r="C9">
        <f>$B$4/(2*A9*$B$3^2)*(B9^2-B9*$B$8)</f>
        <v>4.4064507663502351E-8</v>
      </c>
    </row>
    <row r="10" spans="1:3" x14ac:dyDescent="0.25">
      <c r="A10">
        <v>2</v>
      </c>
      <c r="B10">
        <v>3.7999999999999999E-2</v>
      </c>
      <c r="C10">
        <f>$B$4/(2*A10*$B$3^2)*(B10^2-B10*$B$8)</f>
        <v>7.9282731591528846E-8</v>
      </c>
    </row>
    <row r="11" spans="1:3" x14ac:dyDescent="0.25">
      <c r="A11">
        <v>3</v>
      </c>
      <c r="B11">
        <v>4.4999999999999998E-2</v>
      </c>
      <c r="C11">
        <f>$B$4/(2*A11*$B$3^2)*(B11^2-B11*$B$8)</f>
        <v>8.0117286660913346E-8</v>
      </c>
    </row>
    <row r="13" spans="1:3" x14ac:dyDescent="0.25">
      <c r="A13" t="s">
        <v>8</v>
      </c>
      <c r="B13">
        <f>AVERAGE(C9:C11)</f>
        <v>6.7821508638648177E-8</v>
      </c>
    </row>
    <row r="14" spans="1:3" x14ac:dyDescent="0.25">
      <c r="A14" t="s">
        <v>9</v>
      </c>
      <c r="B14">
        <f>_xlfn.STDEV.S(C9:C11)/SQRT(3)</f>
        <v>1.1880943313289127E-8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1-64 grating init</vt:lpstr>
      <vt:lpstr>1-64 grating shift 1</vt:lpstr>
      <vt:lpstr>1-64 grating shift 2</vt:lpstr>
      <vt:lpstr>1-32 grating init</vt:lpstr>
      <vt:lpstr>1-32 grating shift 1</vt:lpstr>
      <vt:lpstr>1-32 grating shift 2</vt:lpstr>
    </vt:vector>
  </TitlesOfParts>
  <Company>OIT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Sicotte</dc:creator>
  <cp:lastModifiedBy>Matthew Sicotte</cp:lastModifiedBy>
  <dcterms:created xsi:type="dcterms:W3CDTF">2018-09-18T19:50:51Z</dcterms:created>
  <dcterms:modified xsi:type="dcterms:W3CDTF">2018-09-18T20:57:21Z</dcterms:modified>
</cp:coreProperties>
</file>