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-64 grating init" sheetId="1" r:id="rId3"/>
    <sheet state="visible" name="1-64 grating shift 1" sheetId="2" r:id="rId4"/>
    <sheet state="visible" name="1-64 grating shift 2" sheetId="3" r:id="rId5"/>
    <sheet state="visible" name="1-32 grating init" sheetId="4" r:id="rId6"/>
    <sheet state="visible" name="1-32 grating shift 1" sheetId="5" r:id="rId7"/>
    <sheet state="visible" name="1-32 grating shift 2" sheetId="6" r:id="rId8"/>
  </sheets>
  <definedNames/>
  <calcPr/>
</workbook>
</file>

<file path=xl/sharedStrings.xml><?xml version="1.0" encoding="utf-8"?>
<sst xmlns="http://schemas.openxmlformats.org/spreadsheetml/2006/main" count="48" uniqueCount="16">
  <si>
    <t>1/64" Ruler</t>
  </si>
  <si>
    <t>d (m)</t>
  </si>
  <si>
    <t>L (m)</t>
  </si>
  <si>
    <t>nth order</t>
  </si>
  <si>
    <t>distance h_n (m)</t>
  </si>
  <si>
    <t>Wavelength</t>
  </si>
  <si>
    <t>angle PSI_I</t>
  </si>
  <si>
    <t>angle THETA_i</t>
  </si>
  <si>
    <t>Average</t>
  </si>
  <si>
    <t>Standard Error</t>
  </si>
  <si>
    <t>1/32" Grating</t>
  </si>
  <si>
    <t>L</t>
  </si>
  <si>
    <t>d</t>
  </si>
  <si>
    <t>n</t>
  </si>
  <si>
    <t>h_n</t>
  </si>
  <si>
    <t>Average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</si>
</sst>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E+00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11" xfId="0" applyFont="1" applyNumberFormat="1"/>
    <xf borderId="0" fillId="0" fontId="0" numFmtId="164" xfId="0" applyFont="1" applyNumberFormat="1"/>
    <xf borderId="0" fillId="0" fontId="0" numFmtId="165" xfId="0" applyFont="1" applyNumberFormat="1"/>
    <xf borderId="0" fillId="0" fontId="0" numFmtId="0" xfId="0" applyFont="1"/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5.86"/>
    <col customWidth="1" min="3" max="3" width="11.71"/>
    <col customWidth="1" min="4" max="4" width="8.71"/>
    <col customWidth="1" min="5" max="5" width="12.0"/>
    <col customWidth="1" min="6" max="26" width="8.71"/>
  </cols>
  <sheetData>
    <row r="1">
      <c r="A1" t="s">
        <v>0</v>
      </c>
    </row>
    <row r="3">
      <c r="A3" t="s">
        <v>1</v>
      </c>
      <c r="B3" s="1">
        <v>3.96875E-4</v>
      </c>
    </row>
    <row r="4">
      <c r="A4" t="s">
        <v>2</v>
      </c>
      <c r="B4" s="2">
        <v>1.53</v>
      </c>
    </row>
    <row r="7">
      <c r="A7" t="s">
        <v>3</v>
      </c>
      <c r="B7" t="s">
        <v>4</v>
      </c>
      <c r="C7" t="s">
        <v>5</v>
      </c>
      <c r="E7" t="s">
        <v>6</v>
      </c>
      <c r="F7" t="s">
        <v>7</v>
      </c>
    </row>
    <row r="8">
      <c r="A8">
        <v>0.0</v>
      </c>
      <c r="B8" s="3">
        <v>0.023</v>
      </c>
      <c r="E8">
        <f t="shared" ref="E8:E13" si="1">ATAN2(B8, $B$3)</f>
        <v>0.01725372249</v>
      </c>
      <c r="F8">
        <f t="shared" ref="F8:F13" si="2">PI()/2-E8+$E$8/2</f>
        <v>1.562169466</v>
      </c>
    </row>
    <row r="9">
      <c r="A9">
        <v>1.0</v>
      </c>
      <c r="B9" s="3">
        <v>0.043</v>
      </c>
      <c r="C9" s="3">
        <f t="shared" ref="C9:C13" si="3">($B$3/(2*A9*$B$4^2))*(B9^2-$B$8*B9)</f>
        <v>0.00000007290198214</v>
      </c>
      <c r="E9">
        <f t="shared" si="1"/>
        <v>0.009229389096</v>
      </c>
      <c r="F9">
        <f t="shared" si="2"/>
        <v>1.570193799</v>
      </c>
    </row>
    <row r="10">
      <c r="A10">
        <v>2.0</v>
      </c>
      <c r="B10" s="3">
        <v>0.062</v>
      </c>
      <c r="C10" s="3">
        <f t="shared" si="3"/>
        <v>0.0000001024866237</v>
      </c>
      <c r="E10">
        <f t="shared" si="1"/>
        <v>0.006401122249</v>
      </c>
      <c r="F10">
        <f t="shared" si="2"/>
        <v>1.573022066</v>
      </c>
    </row>
    <row r="11">
      <c r="A11">
        <v>3.0</v>
      </c>
      <c r="B11" s="3">
        <v>0.08</v>
      </c>
      <c r="C11" s="3">
        <f t="shared" si="3"/>
        <v>0.000000128850015</v>
      </c>
      <c r="E11">
        <f t="shared" si="1"/>
        <v>0.004960896803</v>
      </c>
      <c r="F11">
        <f t="shared" si="2"/>
        <v>1.574462291</v>
      </c>
    </row>
    <row r="12">
      <c r="A12">
        <v>4.0</v>
      </c>
      <c r="B12" s="3">
        <v>0.095</v>
      </c>
      <c r="C12" s="3">
        <f t="shared" si="3"/>
        <v>0.0000001449562668</v>
      </c>
      <c r="E12">
        <f t="shared" si="1"/>
        <v>0.004177607276</v>
      </c>
      <c r="F12">
        <f t="shared" si="2"/>
        <v>1.575245581</v>
      </c>
    </row>
    <row r="13">
      <c r="A13">
        <v>5.0</v>
      </c>
      <c r="B13" s="1">
        <v>0.111</v>
      </c>
      <c r="C13" s="1">
        <f t="shared" si="3"/>
        <v>0.0000001656061771</v>
      </c>
      <c r="E13">
        <f t="shared" si="1"/>
        <v>0.003575435215</v>
      </c>
      <c r="F13">
        <f t="shared" si="2"/>
        <v>1.575847753</v>
      </c>
    </row>
    <row r="15">
      <c r="A15" t="s">
        <v>8</v>
      </c>
      <c r="B15" s="1">
        <f>AVERAGE(C9:C13)</f>
        <v>0.000000122960213</v>
      </c>
    </row>
    <row r="16">
      <c r="A16" t="s">
        <v>9</v>
      </c>
      <c r="B16" s="3" t="str">
        <f>STDEV.S(C9:C13)/SQRT(5)</f>
        <v>#NAME?</v>
      </c>
    </row>
    <row r="19">
      <c r="D19">
        <f>PI()/2</f>
        <v>1.570796327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86"/>
    <col customWidth="1" min="3" max="26" width="8.71"/>
  </cols>
  <sheetData>
    <row r="1">
      <c r="A1" t="s">
        <v>0</v>
      </c>
    </row>
    <row r="3">
      <c r="A3" t="s">
        <v>1</v>
      </c>
      <c r="B3" s="1">
        <v>3.96875E-4</v>
      </c>
    </row>
    <row r="4">
      <c r="A4" t="s">
        <v>2</v>
      </c>
      <c r="B4" s="2">
        <v>1.53</v>
      </c>
    </row>
    <row r="7">
      <c r="A7" t="s">
        <v>3</v>
      </c>
      <c r="B7" t="s">
        <v>4</v>
      </c>
      <c r="C7" t="s">
        <v>5</v>
      </c>
    </row>
    <row r="8">
      <c r="A8">
        <v>0.0</v>
      </c>
      <c r="B8" s="3">
        <v>0.02</v>
      </c>
      <c r="C8" s="3"/>
      <c r="E8">
        <f t="shared" ref="E8:E12" si="1">ATAN2(B8, $B$4)</f>
        <v>1.557725176</v>
      </c>
      <c r="F8">
        <f t="shared" ref="F8:F12" si="2">PI()/2-E8+$E$8/2</f>
        <v>0.7919337389</v>
      </c>
    </row>
    <row r="9">
      <c r="A9">
        <v>1.0</v>
      </c>
      <c r="B9" s="3">
        <v>0.039</v>
      </c>
      <c r="C9" s="3">
        <f t="shared" ref="C9:C12" si="3">($B$3/(2*A9*$B$4^2))*(B9^2-$B$8*B9)</f>
        <v>0.00000006281438229</v>
      </c>
      <c r="E9">
        <f t="shared" si="1"/>
        <v>1.545311649</v>
      </c>
      <c r="F9">
        <f t="shared" si="2"/>
        <v>0.8043472654</v>
      </c>
    </row>
    <row r="10">
      <c r="A10">
        <v>2.0</v>
      </c>
      <c r="B10" s="3">
        <v>0.057</v>
      </c>
      <c r="C10" s="3">
        <f t="shared" si="3"/>
        <v>0.00000008938969787</v>
      </c>
      <c r="E10">
        <f t="shared" si="1"/>
        <v>1.533558646</v>
      </c>
      <c r="F10">
        <f t="shared" si="2"/>
        <v>0.8161002685</v>
      </c>
    </row>
    <row r="11">
      <c r="A11">
        <v>3.0</v>
      </c>
      <c r="B11" s="3">
        <v>0.072</v>
      </c>
      <c r="C11" s="3">
        <f t="shared" si="3"/>
        <v>0.0000001057926439</v>
      </c>
      <c r="E11">
        <f t="shared" si="1"/>
        <v>1.523772195</v>
      </c>
      <c r="F11">
        <f t="shared" si="2"/>
        <v>0.8258867198</v>
      </c>
    </row>
    <row r="12">
      <c r="A12">
        <v>4.0</v>
      </c>
      <c r="B12" s="1">
        <v>0.088</v>
      </c>
      <c r="C12" s="3">
        <f t="shared" si="3"/>
        <v>0.000000126815541</v>
      </c>
      <c r="E12">
        <f t="shared" si="1"/>
        <v>1.513343285</v>
      </c>
      <c r="F12">
        <f t="shared" si="2"/>
        <v>0.8363156296</v>
      </c>
    </row>
    <row r="14">
      <c r="A14" t="s">
        <v>8</v>
      </c>
      <c r="B14" s="3">
        <f>AVERAGE(C8:C12)</f>
        <v>0.00000009620306626</v>
      </c>
    </row>
    <row r="15">
      <c r="A15" t="s">
        <v>9</v>
      </c>
      <c r="B15" s="3" t="str">
        <f>STDEV.S(C8:C12)/SQRT(4)</f>
        <v>#NAME?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0</v>
      </c>
    </row>
    <row r="3">
      <c r="A3" t="s">
        <v>1</v>
      </c>
      <c r="B3" s="1">
        <v>3.96875E-4</v>
      </c>
    </row>
    <row r="4">
      <c r="A4" t="s">
        <v>2</v>
      </c>
      <c r="B4" s="2">
        <v>1.53</v>
      </c>
    </row>
    <row r="7">
      <c r="A7" t="s">
        <v>3</v>
      </c>
      <c r="B7" t="s">
        <v>4</v>
      </c>
      <c r="C7" t="s">
        <v>5</v>
      </c>
    </row>
    <row r="8">
      <c r="B8" s="3"/>
      <c r="C8" s="3"/>
    </row>
    <row r="9">
      <c r="A9">
        <v>0.0</v>
      </c>
      <c r="B9" s="3">
        <v>0.019</v>
      </c>
      <c r="C9" s="4"/>
      <c r="E9">
        <f t="shared" ref="E9:E12" si="1">ATAN2(B9, $B$4)</f>
        <v>1.558378664</v>
      </c>
      <c r="F9">
        <f t="shared" ref="F9:F12" si="2">PI()/2-E9+$E$8/2</f>
        <v>0.01241766235</v>
      </c>
    </row>
    <row r="10">
      <c r="A10">
        <v>1.0</v>
      </c>
      <c r="B10" s="3">
        <v>0.037</v>
      </c>
      <c r="C10" s="1">
        <f t="shared" ref="C10:C12" si="3">($B$3/(2*A10*$B$4^2))*(B10^2-$B$9*B10)</f>
        <v>0.00000005645665129</v>
      </c>
      <c r="E10">
        <f t="shared" si="1"/>
        <v>1.546618033</v>
      </c>
      <c r="F10">
        <f t="shared" si="2"/>
        <v>0.02417829397</v>
      </c>
    </row>
    <row r="11">
      <c r="A11">
        <v>2.0</v>
      </c>
      <c r="B11" s="3">
        <v>0.052</v>
      </c>
      <c r="C11" s="1">
        <f t="shared" si="3"/>
        <v>0.00000007273244265</v>
      </c>
      <c r="E11">
        <f t="shared" si="1"/>
        <v>1.536822476</v>
      </c>
      <c r="F11">
        <f t="shared" si="2"/>
        <v>0.03397385094</v>
      </c>
    </row>
    <row r="12">
      <c r="A12">
        <v>3.0</v>
      </c>
      <c r="B12" s="1">
        <v>0.068</v>
      </c>
      <c r="C12" s="1">
        <f t="shared" si="3"/>
        <v>0.00000009415093198</v>
      </c>
      <c r="E12">
        <f t="shared" si="1"/>
        <v>1.526381112</v>
      </c>
      <c r="F12">
        <f t="shared" si="2"/>
        <v>0.04441521525</v>
      </c>
    </row>
    <row r="14">
      <c r="A14" t="s">
        <v>8</v>
      </c>
      <c r="B14" s="3">
        <f>AVERAGE(C8:C12)</f>
        <v>0.00000007444667531</v>
      </c>
    </row>
    <row r="15">
      <c r="A15" t="s">
        <v>9</v>
      </c>
      <c r="B15" s="3" t="str">
        <f>STDEV.S(C8:C12)/SQRT(3)</f>
        <v>#NAME?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3" width="12.0"/>
    <col customWidth="1" min="4" max="26" width="8.71"/>
  </cols>
  <sheetData>
    <row r="1">
      <c r="A1" t="s">
        <v>10</v>
      </c>
    </row>
    <row r="3">
      <c r="A3" t="s">
        <v>11</v>
      </c>
      <c r="B3">
        <v>1.542</v>
      </c>
    </row>
    <row r="4">
      <c r="A4" t="s">
        <v>12</v>
      </c>
      <c r="B4">
        <v>7.9375E-4</v>
      </c>
    </row>
    <row r="6">
      <c r="A6" t="s">
        <v>13</v>
      </c>
      <c r="B6" t="s">
        <v>14</v>
      </c>
      <c r="C6" t="s">
        <v>5</v>
      </c>
    </row>
    <row r="7">
      <c r="A7">
        <v>0.0</v>
      </c>
      <c r="B7">
        <v>0.015</v>
      </c>
    </row>
    <row r="8">
      <c r="A8">
        <v>1.0</v>
      </c>
      <c r="B8">
        <v>0.029</v>
      </c>
      <c r="C8" s="5">
        <f t="shared" ref="C8:C12" si="1">$B$4/(2*A8*$B$3^2)*(B8^2-B8*$B$7)</f>
        <v>0.00000006776587163</v>
      </c>
    </row>
    <row r="9">
      <c r="A9">
        <v>2.0</v>
      </c>
      <c r="B9">
        <v>0.042</v>
      </c>
      <c r="C9" s="5">
        <f t="shared" si="1"/>
        <v>0.00000009463854487</v>
      </c>
    </row>
    <row r="10">
      <c r="A10">
        <v>3.0</v>
      </c>
      <c r="B10">
        <v>0.053</v>
      </c>
      <c r="C10" s="5">
        <f t="shared" si="1"/>
        <v>0.0000001120529273</v>
      </c>
    </row>
    <row r="11">
      <c r="A11">
        <v>4.0</v>
      </c>
      <c r="B11">
        <v>0.067</v>
      </c>
      <c r="C11" s="5">
        <f t="shared" si="1"/>
        <v>0.0000001453794931</v>
      </c>
    </row>
    <row r="12">
      <c r="A12">
        <v>5.0</v>
      </c>
      <c r="B12">
        <v>0.074</v>
      </c>
      <c r="C12" s="5">
        <f t="shared" si="1"/>
        <v>0.0000001457466973</v>
      </c>
    </row>
    <row r="14">
      <c r="A14" t="s">
        <v>15</v>
      </c>
      <c r="B14" s="5">
        <f>AVERAGE((C8:C12))</f>
        <v>0.0000001131167068</v>
      </c>
    </row>
    <row r="15">
      <c r="A15" t="s">
        <v>9</v>
      </c>
      <c r="B15" t="str">
        <f>STDEV.S(C8:C12)/SQRT(5)</f>
        <v>#NAME?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26" width="8.71"/>
  </cols>
  <sheetData>
    <row r="1">
      <c r="A1" t="s">
        <v>10</v>
      </c>
    </row>
    <row r="3">
      <c r="A3" t="s">
        <v>11</v>
      </c>
      <c r="B3">
        <v>1.542</v>
      </c>
    </row>
    <row r="4">
      <c r="A4" t="s">
        <v>12</v>
      </c>
      <c r="B4">
        <v>7.9375E-4</v>
      </c>
    </row>
    <row r="6">
      <c r="A6" t="s">
        <v>13</v>
      </c>
      <c r="B6" t="s">
        <v>14</v>
      </c>
      <c r="C6" t="s">
        <v>5</v>
      </c>
    </row>
    <row r="8">
      <c r="A8">
        <v>0.0</v>
      </c>
      <c r="B8">
        <v>0.014</v>
      </c>
      <c r="C8" t="str">
        <f t="shared" ref="C8:C12" si="1">$B$4/(2*A8*$B$3^2)*(B8^2-B8*$B$8)</f>
        <v>#DIV/0!</v>
      </c>
    </row>
    <row r="9">
      <c r="A9">
        <v>1.0</v>
      </c>
      <c r="B9">
        <v>0.027</v>
      </c>
      <c r="C9" s="5">
        <f t="shared" si="1"/>
        <v>0.00000005858576587</v>
      </c>
    </row>
    <row r="10">
      <c r="A10">
        <v>2.0</v>
      </c>
      <c r="B10">
        <v>0.038</v>
      </c>
      <c r="C10" s="5">
        <f t="shared" si="1"/>
        <v>0.00000007611142233</v>
      </c>
    </row>
    <row r="11">
      <c r="A11">
        <v>3.0</v>
      </c>
      <c r="B11">
        <v>0.052</v>
      </c>
      <c r="C11" s="5">
        <f t="shared" si="1"/>
        <v>0.0000001099387211</v>
      </c>
    </row>
    <row r="12">
      <c r="A12">
        <v>4.0</v>
      </c>
      <c r="B12">
        <v>0.059</v>
      </c>
      <c r="C12" s="5">
        <f t="shared" si="1"/>
        <v>0.0000001107871855</v>
      </c>
    </row>
    <row r="14">
      <c r="B14" s="5">
        <f>AVERAGE((C9:C12))</f>
        <v>0.0000000888557737</v>
      </c>
    </row>
    <row r="15">
      <c r="B15" t="str">
        <f>STDEV.S(C9:C12)/SQRT(4)</f>
        <v>#NAME?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3" width="12.0"/>
    <col customWidth="1" min="4" max="26" width="8.71"/>
  </cols>
  <sheetData>
    <row r="1">
      <c r="A1" t="s">
        <v>10</v>
      </c>
    </row>
    <row r="3">
      <c r="A3" t="s">
        <v>11</v>
      </c>
      <c r="B3">
        <v>1.542</v>
      </c>
    </row>
    <row r="4">
      <c r="A4" t="s">
        <v>12</v>
      </c>
      <c r="B4">
        <v>7.9375E-4</v>
      </c>
    </row>
    <row r="6">
      <c r="A6" t="s">
        <v>13</v>
      </c>
      <c r="B6" t="s">
        <v>14</v>
      </c>
      <c r="C6" t="s">
        <v>5</v>
      </c>
    </row>
    <row r="8">
      <c r="A8">
        <v>0.0</v>
      </c>
      <c r="B8">
        <v>0.013</v>
      </c>
    </row>
    <row r="9">
      <c r="A9">
        <v>1.0</v>
      </c>
      <c r="B9">
        <v>0.024</v>
      </c>
      <c r="C9">
        <f t="shared" ref="C9:C11" si="1">$B$4/(2*A9*$B$3^2)*(B9^2-B9*$B$8)</f>
        <v>0.00000004406450766</v>
      </c>
    </row>
    <row r="10">
      <c r="A10">
        <v>2.0</v>
      </c>
      <c r="B10">
        <v>0.038</v>
      </c>
      <c r="C10">
        <f t="shared" si="1"/>
        <v>0.00000007928273159</v>
      </c>
    </row>
    <row r="11">
      <c r="A11">
        <v>3.0</v>
      </c>
      <c r="B11">
        <v>0.045</v>
      </c>
      <c r="C11">
        <f t="shared" si="1"/>
        <v>0.00000008011728666</v>
      </c>
    </row>
    <row r="13">
      <c r="A13" t="s">
        <v>8</v>
      </c>
      <c r="B13">
        <f>AVERAGE(C9:C11)</f>
        <v>0.00000006782150864</v>
      </c>
    </row>
    <row r="14">
      <c r="A14" t="s">
        <v>9</v>
      </c>
      <c r="B14" t="str">
        <f>STDEV.S(C9:C11)/SQRT(3)</f>
        <v>#NAME?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