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os\Desktop\latex1\lab1\"/>
    </mc:Choice>
  </mc:AlternateContent>
  <bookViews>
    <workbookView xWindow="0" yWindow="0" windowWidth="28800" windowHeight="12330" activeTab="2"/>
  </bookViews>
  <sheets>
    <sheet name="Torsion Pendulum Data" sheetId="4" r:id="rId1"/>
    <sheet name="Torsion Pendulum Errors" sheetId="2" r:id="rId2"/>
    <sheet name="Initial Values and Error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11" i="2" l="1"/>
  <c r="A11" i="2"/>
  <c r="C7" i="3"/>
  <c r="B7" i="3" l="1"/>
  <c r="G4" i="3"/>
  <c r="F4" i="3"/>
  <c r="E4" i="3"/>
  <c r="D4" i="3"/>
  <c r="B4" i="3"/>
  <c r="C4" i="3"/>
  <c r="F8" i="2" l="1"/>
  <c r="E8" i="2"/>
  <c r="D8" i="2"/>
  <c r="C8" i="2"/>
  <c r="B8" i="2"/>
  <c r="A8" i="2"/>
  <c r="D3" i="2"/>
  <c r="E3" i="2"/>
  <c r="E5" i="2"/>
  <c r="D5" i="2"/>
  <c r="A5" i="2"/>
  <c r="A3" i="2"/>
</calcChain>
</file>

<file path=xl/sharedStrings.xml><?xml version="1.0" encoding="utf-8"?>
<sst xmlns="http://schemas.openxmlformats.org/spreadsheetml/2006/main" count="39" uniqueCount="23">
  <si>
    <t>Period T (s)</t>
  </si>
  <si>
    <t>Mass m (kg)</t>
  </si>
  <si>
    <t>Block Length a (m)</t>
  </si>
  <si>
    <t>Block Width b (m)</t>
  </si>
  <si>
    <t>Wire Diameter d (m)</t>
  </si>
  <si>
    <t>Wire Length L (m)</t>
  </si>
  <si>
    <t>Average</t>
  </si>
  <si>
    <t>-</t>
  </si>
  <si>
    <t>Error</t>
  </si>
  <si>
    <t>Total Error Contributed</t>
  </si>
  <si>
    <t>Total Error</t>
  </si>
  <si>
    <t>L</t>
  </si>
  <si>
    <t>m</t>
  </si>
  <si>
    <t>a</t>
  </si>
  <si>
    <t>b</t>
  </si>
  <si>
    <t>d</t>
  </si>
  <si>
    <t>T</t>
  </si>
  <si>
    <t>Variable</t>
  </si>
  <si>
    <t>Value</t>
  </si>
  <si>
    <t>Error From</t>
  </si>
  <si>
    <t>M</t>
  </si>
  <si>
    <t>Total Estimated Error</t>
  </si>
  <si>
    <t>Final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</si>
</sst>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E+00"/>
    <numFmt numFmtId="166" formatCode="0.000E+00"/>
    <numFmt numFmtId="167" formatCode="0.E+00"/>
    <numFmt numFmtId="168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rsion Pendulum Data"/>
    </sheetNames>
    <sheetDataSet>
      <sheetData sheetId="0" refreshError="1">
        <row r="2">
          <cell r="A2">
            <v>3.7</v>
          </cell>
          <cell r="D2">
            <v>1.9005999999999999E-2</v>
          </cell>
          <cell r="E2">
            <v>5.0699999999999996E-4</v>
          </cell>
        </row>
        <row r="3">
          <cell r="A3">
            <v>3.8</v>
          </cell>
          <cell r="D3">
            <v>1.9023000000000002E-2</v>
          </cell>
          <cell r="E3">
            <v>5.0699999999999996E-4</v>
          </cell>
        </row>
        <row r="4">
          <cell r="A4">
            <v>3.8</v>
          </cell>
          <cell r="D4">
            <v>1.9066E-2</v>
          </cell>
          <cell r="E4">
            <v>5.0699999999999996E-4</v>
          </cell>
        </row>
        <row r="5">
          <cell r="A5">
            <v>3.7</v>
          </cell>
          <cell r="E5">
            <v>5.0900000000000001E-4</v>
          </cell>
        </row>
        <row r="6">
          <cell r="A6">
            <v>4.0999999999999996</v>
          </cell>
          <cell r="E6">
            <v>5.0500000000000002E-4</v>
          </cell>
        </row>
        <row r="7">
          <cell r="A7">
            <v>3.8</v>
          </cell>
          <cell r="E7">
            <v>5.0799999999999999E-4</v>
          </cell>
        </row>
        <row r="8">
          <cell r="A8">
            <v>4</v>
          </cell>
        </row>
        <row r="9">
          <cell r="A9">
            <v>3.6</v>
          </cell>
        </row>
        <row r="10">
          <cell r="A10">
            <v>4</v>
          </cell>
        </row>
        <row r="11">
          <cell r="A11">
            <v>3.6</v>
          </cell>
        </row>
        <row r="12">
          <cell r="A12">
            <v>3.7</v>
          </cell>
        </row>
        <row r="13">
          <cell r="A13">
            <v>3.9</v>
          </cell>
        </row>
        <row r="14">
          <cell r="A14">
            <v>4</v>
          </cell>
        </row>
        <row r="15">
          <cell r="A15">
            <v>3.7</v>
          </cell>
        </row>
        <row r="16">
          <cell r="A16">
            <v>3.7</v>
          </cell>
        </row>
        <row r="17">
          <cell r="A17">
            <v>3.9</v>
          </cell>
        </row>
        <row r="18">
          <cell r="A18">
            <v>3.7</v>
          </cell>
        </row>
        <row r="19">
          <cell r="A19">
            <v>3.6</v>
          </cell>
        </row>
        <row r="20">
          <cell r="A20">
            <v>3.8</v>
          </cell>
        </row>
        <row r="21">
          <cell r="A21">
            <v>3.7</v>
          </cell>
        </row>
        <row r="22">
          <cell r="A22">
            <v>3.7</v>
          </cell>
        </row>
        <row r="23">
          <cell r="A23">
            <v>3.7</v>
          </cell>
        </row>
        <row r="24">
          <cell r="A24">
            <v>3.6</v>
          </cell>
        </row>
        <row r="25">
          <cell r="A25">
            <v>3.4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5" sqref="A25"/>
    </sheetView>
  </sheetViews>
  <sheetFormatPr defaultRowHeight="14.5" x14ac:dyDescent="0.35"/>
  <cols>
    <col min="1" max="1" width="11" bestFit="1" customWidth="1"/>
    <col min="2" max="2" width="11.453125" bestFit="1" customWidth="1"/>
    <col min="3" max="3" width="17.453125" bestFit="1" customWidth="1"/>
    <col min="4" max="4" width="16.81640625" bestFit="1" customWidth="1"/>
    <col min="5" max="5" width="19.453125" bestFit="1" customWidth="1"/>
    <col min="6" max="6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3.7</v>
      </c>
      <c r="B2" s="3">
        <v>0.23599999999999999</v>
      </c>
      <c r="C2" s="3">
        <v>0.1144</v>
      </c>
      <c r="D2" s="2">
        <v>1.9005999999999999E-2</v>
      </c>
      <c r="E2" s="4">
        <v>5.0699999999999996E-4</v>
      </c>
      <c r="F2" s="4">
        <v>0.82899999999999996</v>
      </c>
    </row>
    <row r="3" spans="1:6" x14ac:dyDescent="0.35">
      <c r="A3" s="1">
        <v>3.8</v>
      </c>
      <c r="D3" s="2">
        <v>1.9023000000000002E-2</v>
      </c>
      <c r="E3" s="4">
        <v>5.0699999999999996E-4</v>
      </c>
    </row>
    <row r="4" spans="1:6" x14ac:dyDescent="0.35">
      <c r="A4" s="1">
        <v>3.8</v>
      </c>
      <c r="D4" s="2">
        <v>1.9066E-2</v>
      </c>
      <c r="E4" s="4">
        <v>5.0699999999999996E-4</v>
      </c>
    </row>
    <row r="5" spans="1:6" x14ac:dyDescent="0.35">
      <c r="A5" s="1">
        <v>3.7</v>
      </c>
      <c r="E5" s="4">
        <v>5.0900000000000001E-4</v>
      </c>
    </row>
    <row r="6" spans="1:6" x14ac:dyDescent="0.35">
      <c r="A6" s="1">
        <v>4.0999999999999996</v>
      </c>
      <c r="E6" s="4">
        <v>5.0500000000000002E-4</v>
      </c>
    </row>
    <row r="7" spans="1:6" x14ac:dyDescent="0.35">
      <c r="A7" s="1">
        <v>3.8</v>
      </c>
      <c r="E7" s="4">
        <v>5.0799999999999999E-4</v>
      </c>
    </row>
    <row r="8" spans="1:6" x14ac:dyDescent="0.35">
      <c r="A8" s="1">
        <v>4</v>
      </c>
    </row>
    <row r="9" spans="1:6" x14ac:dyDescent="0.35">
      <c r="A9" s="1">
        <v>3.6</v>
      </c>
    </row>
    <row r="10" spans="1:6" x14ac:dyDescent="0.35">
      <c r="A10" s="1">
        <v>4</v>
      </c>
    </row>
    <row r="11" spans="1:6" x14ac:dyDescent="0.35">
      <c r="A11" s="1">
        <v>3.6</v>
      </c>
    </row>
    <row r="12" spans="1:6" x14ac:dyDescent="0.35">
      <c r="A12" s="1">
        <v>3.7</v>
      </c>
    </row>
    <row r="13" spans="1:6" x14ac:dyDescent="0.35">
      <c r="A13" s="1">
        <v>3.9</v>
      </c>
    </row>
    <row r="14" spans="1:6" x14ac:dyDescent="0.35">
      <c r="A14" s="1">
        <v>4</v>
      </c>
    </row>
    <row r="15" spans="1:6" x14ac:dyDescent="0.35">
      <c r="A15" s="1">
        <v>3.7</v>
      </c>
    </row>
    <row r="16" spans="1:6" x14ac:dyDescent="0.35">
      <c r="A16" s="1">
        <v>3.7</v>
      </c>
    </row>
    <row r="17" spans="1:1" x14ac:dyDescent="0.35">
      <c r="A17" s="1">
        <v>3.9</v>
      </c>
    </row>
    <row r="18" spans="1:1" x14ac:dyDescent="0.35">
      <c r="A18" s="1">
        <v>3.7</v>
      </c>
    </row>
    <row r="19" spans="1:1" x14ac:dyDescent="0.35">
      <c r="A19" s="1">
        <v>3.6</v>
      </c>
    </row>
    <row r="20" spans="1:1" x14ac:dyDescent="0.35">
      <c r="A20" s="1">
        <v>3.8</v>
      </c>
    </row>
    <row r="21" spans="1:1" x14ac:dyDescent="0.35">
      <c r="A21" s="1">
        <v>3.7</v>
      </c>
    </row>
    <row r="22" spans="1:1" x14ac:dyDescent="0.35">
      <c r="A22" s="1">
        <v>3.7</v>
      </c>
    </row>
    <row r="23" spans="1:1" x14ac:dyDescent="0.35">
      <c r="A23" s="1">
        <v>3.7</v>
      </c>
    </row>
    <row r="24" spans="1:1" x14ac:dyDescent="0.35">
      <c r="A24" s="1">
        <v>3.6</v>
      </c>
    </row>
    <row r="25" spans="1:1" x14ac:dyDescent="0.35">
      <c r="A25" s="1">
        <v>3.4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Formulas="1" topLeftCell="E1" workbookViewId="0">
      <selection activeCell="E1" sqref="E1"/>
    </sheetView>
  </sheetViews>
  <sheetFormatPr defaultRowHeight="14.5" x14ac:dyDescent="0.35"/>
  <cols>
    <col min="1" max="1" width="42.90625" bestFit="1" customWidth="1"/>
    <col min="2" max="2" width="20.1796875" bestFit="1" customWidth="1"/>
    <col min="3" max="3" width="17.81640625" bestFit="1" customWidth="1"/>
    <col min="4" max="4" width="42.08984375" bestFit="1" customWidth="1"/>
    <col min="5" max="5" width="41.54296875" bestFit="1" customWidth="1"/>
    <col min="6" max="6" width="1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5">
      <c r="A3" s="7">
        <f>AVERAGE('Torsion Pendulum Data'!A2:A25)</f>
        <v>3.7583333333333333</v>
      </c>
      <c r="B3" s="3">
        <v>0.23599999999999999</v>
      </c>
      <c r="C3" s="3">
        <v>0.1144</v>
      </c>
      <c r="D3" s="2">
        <f>AVERAGE('Torsion Pendulum Data'!D2:D4)</f>
        <v>1.9031666666666665E-2</v>
      </c>
      <c r="E3" s="3">
        <f>AVERAGE('Torsion Pendulum Data'!E2:E7)</f>
        <v>5.0716666666666662E-4</v>
      </c>
      <c r="F3" s="4">
        <v>0.82899999999999996</v>
      </c>
    </row>
    <row r="4" spans="1:6" x14ac:dyDescent="0.35">
      <c r="A4" t="s">
        <v>8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35">
      <c r="A5" s="5">
        <f>_xlfn.STDEV.S('Torsion Pendulum Data'!A2:A25)/SQRT(COUNT('[1]Torsion Pendulum Data'!A2:A25))</f>
        <v>3.2923201516068153E-2</v>
      </c>
      <c r="B5" s="5">
        <v>1E-4</v>
      </c>
      <c r="C5" s="5">
        <v>1E-4</v>
      </c>
      <c r="D5" s="6">
        <f>_xlfn.STDEV.S('Torsion Pendulum Data'!D2:D4)/SQRT(COUNT('[1]Torsion Pendulum Data'!D2:D4))</f>
        <v>1.7854348987789519E-5</v>
      </c>
      <c r="E5" s="5">
        <f>_xlfn.STDEV.S('Torsion Pendulum Data'!E2:E7)/SQRT(COUNT('[1]Torsion Pendulum Data'!E2:E7))</f>
        <v>5.4262735320332244E-7</v>
      </c>
      <c r="F5" s="5">
        <v>1E-3</v>
      </c>
    </row>
    <row r="7" spans="1:6" x14ac:dyDescent="0.35">
      <c r="A7" t="s">
        <v>9</v>
      </c>
    </row>
    <row r="8" spans="1:6" x14ac:dyDescent="0.35">
      <c r="A8" s="6">
        <f>32*PI()/3*2*F3*B3*(C3^2+D3^2)/(E3^4*A3^3)*A5</f>
        <v>1653090792.9286444</v>
      </c>
      <c r="B8" s="5">
        <f>32*PI()/3*(F3*(C3^2+D3^2)/(E3^4*A3^2)*B5)</f>
        <v>39980474.486875989</v>
      </c>
      <c r="C8" s="5">
        <f>32*PI()/3*2*F3*B3*C3/(E3^4*A3^2)*C5</f>
        <v>160512090.26724201</v>
      </c>
      <c r="D8" s="5">
        <f>32*PI()/3*2*B3*D3*F3/(E3^4*A3^2)*D5</f>
        <v>4767630.2636229349</v>
      </c>
      <c r="E8" s="5">
        <f>32*PI()/3*4*F3*B3*(C3^2+D3^2)/(E3^5*A3^2)*E5</f>
        <v>403804280.71885765</v>
      </c>
      <c r="F8" s="5">
        <f>32*PI()/3*B3*(C3^2+D3^2)/(E3^4*A3^2)*F5</f>
        <v>113816549.8058231</v>
      </c>
    </row>
    <row r="10" spans="1:6" x14ac:dyDescent="0.35">
      <c r="A10" t="s">
        <v>22</v>
      </c>
      <c r="B10" t="s">
        <v>10</v>
      </c>
    </row>
    <row r="11" spans="1:6" x14ac:dyDescent="0.35">
      <c r="A11" s="6">
        <f>32*PI()/3*F3*B3*(C3^2+D3^2)/(E3^4*A3^2)</f>
        <v>94353919789.027328</v>
      </c>
      <c r="B11" s="5">
        <f>SQRT(A8^2+B8^2+C8^2+D8^2+E8^2+F8^2)</f>
        <v>1713507097.610779</v>
      </c>
    </row>
    <row r="12" spans="1:6" x14ac:dyDescent="0.35">
      <c r="A12" s="6"/>
    </row>
  </sheetData>
  <printOptions heading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5" x14ac:dyDescent="0.35"/>
  <cols>
    <col min="1" max="1" width="9.90625" bestFit="1" customWidth="1"/>
    <col min="2" max="3" width="19.6328125" bestFit="1" customWidth="1"/>
    <col min="4" max="4" width="18.08984375" customWidth="1"/>
  </cols>
  <sheetData>
    <row r="1" spans="1:7" x14ac:dyDescent="0.35">
      <c r="A1" t="s">
        <v>17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18</v>
      </c>
      <c r="B2" s="4">
        <v>0.82899999999999996</v>
      </c>
      <c r="C2" s="4">
        <v>0.23599999999999999</v>
      </c>
      <c r="D2" s="4">
        <v>0.1144</v>
      </c>
      <c r="E2" s="4">
        <v>1.9029999999999998E-2</v>
      </c>
      <c r="F2" s="4">
        <v>4.7699999999999999E-4</v>
      </c>
      <c r="G2" s="4">
        <v>4</v>
      </c>
    </row>
    <row r="3" spans="1:7" x14ac:dyDescent="0.35">
      <c r="A3" t="s">
        <v>8</v>
      </c>
      <c r="B3" s="4">
        <v>1E-3</v>
      </c>
      <c r="C3" s="4">
        <v>1E-4</v>
      </c>
      <c r="D3" s="4">
        <v>1E-4</v>
      </c>
      <c r="E3" s="4">
        <v>2.0000000000000002E-5</v>
      </c>
      <c r="F3" s="4">
        <v>9.9999999999999995E-7</v>
      </c>
      <c r="G3">
        <v>0.1</v>
      </c>
    </row>
    <row r="4" spans="1:7" x14ac:dyDescent="0.35">
      <c r="A4" t="s">
        <v>19</v>
      </c>
      <c r="B4" s="4">
        <f>32*PI()/3*C2*(D2^2+E2^2)/(F2^4*G2^2)*B3</f>
        <v>128411307.71732262</v>
      </c>
      <c r="C4" s="4">
        <f>23*PI()/3*B2*(D2^2+E2^2)/(F2^4*G2^2)*C3</f>
        <v>32420794.54775146</v>
      </c>
      <c r="D4" s="4">
        <f>32*PI()/3*2*B2*C2*D2/(F2^4*G2^2)*D3</f>
        <v>181095496.81166762</v>
      </c>
      <c r="E4" s="4">
        <f>32*PI()/3*2*B2*C2*E2/(F2^4*G2^2)*E3</f>
        <v>6024907.8746958645</v>
      </c>
      <c r="F4" s="4">
        <f>32*PI()/3*4*B2*C2*(D2^2+E2^2)/(F2^5*G2^2)*F3</f>
        <v>892687413.81685901</v>
      </c>
      <c r="G4" s="4">
        <f>32*PI()/3*2*B2*C2*(D2^2+E2^2)/(F2^4*G2^3)*G3</f>
        <v>5322648704.8830223</v>
      </c>
    </row>
    <row r="6" spans="1:7" x14ac:dyDescent="0.35">
      <c r="B6" t="s">
        <v>20</v>
      </c>
      <c r="C6" t="s">
        <v>21</v>
      </c>
    </row>
    <row r="7" spans="1:7" x14ac:dyDescent="0.35">
      <c r="B7" s="4">
        <f>32*PI()/3*B2*C2*(D2^2+E2^2)/(F2^4*G2^2)</f>
        <v>106452974097.66043</v>
      </c>
      <c r="C7" s="5">
        <f>SUM(B4:G4)</f>
        <v>6563288625.6513186</v>
      </c>
    </row>
  </sheetData>
  <printOptions heading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Torsion Pendulum Data</vt:lpstr>
      <vt:lpstr>Torsion Pendulum Errors</vt:lpstr>
      <vt:lpstr>Initial Values and 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Matthew Sicotte</cp:lastModifiedBy>
  <cp:lastPrinted>2018-09-14T22:32:42Z</cp:lastPrinted>
  <dcterms:created xsi:type="dcterms:W3CDTF">2018-09-11T16:48:55Z</dcterms:created>
  <dcterms:modified xsi:type="dcterms:W3CDTF">2018-09-14T22:43:57Z</dcterms:modified>
</cp:coreProperties>
</file>