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chha\Documents\repo\PowerQueryNet\Samples\PowerQueryParameters\MyExcel\"/>
    </mc:Choice>
  </mc:AlternateContent>
  <xr:revisionPtr revIDLastSave="0" documentId="13_ncr:1_{9378F91F-45E0-463B-A7AF-1A89BBFC6645}" xr6:coauthVersionLast="47" xr6:coauthVersionMax="47" xr10:uidLastSave="{00000000-0000-0000-0000-000000000000}"/>
  <bookViews>
    <workbookView xWindow="-98" yWindow="-98" windowWidth="21795" windowHeight="13875" tabRatio="850" firstSheet="1" activeTab="4" xr2:uid="{00000000-000D-0000-FFFF-FFFF00000000}"/>
  </bookViews>
  <sheets>
    <sheet name="吉屋-利润表" sheetId="1" r:id="rId1"/>
    <sheet name="汇伦-利润表" sheetId="2" r:id="rId2"/>
    <sheet name="动力源-利润表" sheetId="3" r:id="rId3"/>
    <sheet name="尼普顿-利润表" sheetId="7" r:id="rId4"/>
    <sheet name="森德斯-资产负债表-PQ" sheetId="9" r:id="rId5"/>
    <sheet name="森德斯-资产负债表" sheetId="8" r:id="rId6"/>
    <sheet name="动力源-资产负债表-1" sheetId="6" r:id="rId7"/>
    <sheet name="动力源-资产负债表-2" sheetId="5" r:id="rId8"/>
    <sheet name="动力源-现金流量表" sheetId="4" r:id="rId9"/>
  </sheets>
  <externalReferences>
    <externalReference r:id="rId10"/>
  </externalReferences>
  <definedNames>
    <definedName name="ExternalData_1" localSheetId="4" hidden="1">'森德斯-资产负债表-PQ'!$A$1:$D$35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8" l="1"/>
  <c r="E42" i="8"/>
  <c r="C39" i="8"/>
  <c r="B39" i="8"/>
  <c r="C34" i="8"/>
  <c r="B34" i="8"/>
  <c r="E32" i="8"/>
  <c r="E43" i="8" s="1"/>
  <c r="F22" i="8"/>
  <c r="F32" i="8" s="1"/>
  <c r="F43" i="8" s="1"/>
  <c r="E22" i="8"/>
  <c r="C20" i="8"/>
  <c r="C43" i="8" s="1"/>
  <c r="B20" i="8"/>
  <c r="B43" i="8" s="1"/>
  <c r="C12" i="8"/>
  <c r="B12" i="8"/>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C34" i="6" s="1"/>
  <c r="B19" i="6"/>
  <c r="C16" i="6"/>
  <c r="B16" i="6"/>
  <c r="C15" i="6"/>
  <c r="B15" i="6"/>
  <c r="C14" i="6"/>
  <c r="B14" i="6"/>
  <c r="C13" i="6"/>
  <c r="B13" i="6"/>
  <c r="C12" i="6"/>
  <c r="B12" i="6"/>
  <c r="C11" i="6"/>
  <c r="B11" i="6"/>
  <c r="C10" i="6"/>
  <c r="B10" i="6"/>
  <c r="C9" i="6"/>
  <c r="B9" i="6"/>
  <c r="C8" i="6"/>
  <c r="B8" i="6"/>
  <c r="C7" i="6"/>
  <c r="B7" i="6"/>
  <c r="C6" i="6"/>
  <c r="B6" i="6"/>
  <c r="A3" i="6"/>
  <c r="A2" i="6"/>
  <c r="C41" i="5"/>
  <c r="B41" i="5"/>
  <c r="C40" i="5"/>
  <c r="B40" i="5"/>
  <c r="B39" i="5"/>
  <c r="C38" i="5"/>
  <c r="B38" i="5"/>
  <c r="C37" i="5"/>
  <c r="B37" i="5"/>
  <c r="C36" i="5"/>
  <c r="B36" i="5"/>
  <c r="B33" i="5"/>
  <c r="C32" i="5"/>
  <c r="C42" i="5" s="1"/>
  <c r="B32" i="5"/>
  <c r="B42" i="5" s="1"/>
  <c r="C28" i="5"/>
  <c r="B28" i="5"/>
  <c r="C27" i="5"/>
  <c r="B27" i="5"/>
  <c r="C26" i="5"/>
  <c r="B26" i="5"/>
  <c r="C25" i="5"/>
  <c r="B25" i="5"/>
  <c r="C24" i="5"/>
  <c r="B24" i="5"/>
  <c r="C21" i="5"/>
  <c r="B21" i="5"/>
  <c r="C20" i="5"/>
  <c r="B20" i="5"/>
  <c r="C17" i="5"/>
  <c r="B17" i="5"/>
  <c r="C16" i="5"/>
  <c r="B16" i="5"/>
  <c r="C15" i="5"/>
  <c r="B15" i="5"/>
  <c r="C14" i="5"/>
  <c r="B14" i="5"/>
  <c r="C13" i="5"/>
  <c r="B13" i="5"/>
  <c r="C12" i="5"/>
  <c r="B12" i="5"/>
  <c r="C11" i="5"/>
  <c r="B11" i="5"/>
  <c r="C10" i="5"/>
  <c r="B10" i="5"/>
  <c r="C9" i="5"/>
  <c r="B9" i="5"/>
  <c r="C8" i="5"/>
  <c r="B8" i="5"/>
  <c r="C7" i="5"/>
  <c r="B7" i="5"/>
  <c r="C6" i="5"/>
  <c r="B6" i="5"/>
  <c r="A3" i="5"/>
  <c r="A2" i="5"/>
  <c r="C28" i="3"/>
  <c r="C26" i="3"/>
  <c r="C25" i="3"/>
  <c r="C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B24" i="3" s="1"/>
  <c r="B27" i="3" s="1"/>
  <c r="B29" i="3" s="1"/>
  <c r="B30" i="3" s="1"/>
  <c r="A3" i="3"/>
  <c r="B43" i="4"/>
  <c r="B41" i="4"/>
  <c r="C39" i="4"/>
  <c r="B38" i="4"/>
  <c r="B37" i="4"/>
  <c r="B36" i="4"/>
  <c r="B35" i="4"/>
  <c r="B39" i="4" s="1"/>
  <c r="C34" i="4"/>
  <c r="C40" i="4" s="1"/>
  <c r="B33" i="4"/>
  <c r="B34" i="4" s="1"/>
  <c r="B32" i="4"/>
  <c r="B31" i="4"/>
  <c r="C27" i="4"/>
  <c r="B26" i="4"/>
  <c r="B25" i="4"/>
  <c r="B24" i="4"/>
  <c r="B23" i="4"/>
  <c r="C22" i="4"/>
  <c r="C28" i="4" s="1"/>
  <c r="B21" i="4"/>
  <c r="B20" i="4"/>
  <c r="B19" i="4"/>
  <c r="B18" i="4"/>
  <c r="B17" i="4"/>
  <c r="C14" i="4"/>
  <c r="B13" i="4"/>
  <c r="B12" i="4"/>
  <c r="B11" i="4"/>
  <c r="B10" i="4"/>
  <c r="C9" i="4"/>
  <c r="C15" i="4" s="1"/>
  <c r="B8" i="4"/>
  <c r="B7" i="4"/>
  <c r="B6" i="4"/>
  <c r="A3" i="4"/>
  <c r="A2" i="4"/>
  <c r="C24" i="3" l="1"/>
  <c r="C27" i="3" s="1"/>
  <c r="C29" i="3" s="1"/>
  <c r="C30" i="3" s="1"/>
  <c r="B34" i="6"/>
  <c r="B27" i="4"/>
  <c r="B17" i="6"/>
  <c r="C17" i="6"/>
  <c r="B9" i="4"/>
  <c r="B15" i="4" s="1"/>
  <c r="B22" i="4"/>
  <c r="B28" i="4" s="1"/>
  <c r="B18" i="5"/>
  <c r="B30" i="5" s="1"/>
  <c r="B43" i="5" s="1"/>
  <c r="B50" i="5" s="1"/>
  <c r="C18" i="5"/>
  <c r="C30" i="5" s="1"/>
  <c r="C43" i="5" s="1"/>
  <c r="C50" i="5" s="1"/>
  <c r="C29" i="5"/>
  <c r="B14" i="4"/>
  <c r="B29" i="5"/>
  <c r="B35" i="6"/>
  <c r="B40" i="6" s="1"/>
  <c r="C35" i="6"/>
  <c r="C40" i="6" s="1"/>
  <c r="C42" i="4"/>
  <c r="C44" i="4" s="1"/>
  <c r="B40" i="4"/>
  <c r="B42" i="4" l="1"/>
  <c r="B4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E9B476-C726-41F0-8194-66428D07EAD5}" keepAlive="1" name="Query - PQ" description="Connection to the 'PQ' query in the workbook." type="5" refreshedVersion="7" background="1" saveData="1">
    <dbPr connection="Provider=Microsoft.Mashup.OleDb.1;Data Source=$Workbook$;Location=PQ;Extended Properties=&quot;&quot;" command="SELECT * FROM [PQ]"/>
  </connection>
</connections>
</file>

<file path=xl/sharedStrings.xml><?xml version="1.0" encoding="utf-8"?>
<sst xmlns="http://schemas.openxmlformats.org/spreadsheetml/2006/main" count="442" uniqueCount="384">
  <si>
    <t>利润表</t>
  </si>
  <si>
    <t>单位:JW0101</t>
  </si>
  <si>
    <t>日期:2019-10-31</t>
  </si>
  <si>
    <t>项        目</t>
  </si>
  <si>
    <t>本期金额</t>
  </si>
  <si>
    <t>累计金额</t>
  </si>
  <si>
    <t>一、营业收入</t>
  </si>
  <si>
    <t xml:space="preserve">  减：营业成本</t>
  </si>
  <si>
    <t xml:space="preserve">      营业税金及附加</t>
  </si>
  <si>
    <t xml:space="preserve">      销售费用</t>
  </si>
  <si>
    <t xml:space="preserve">      管理费用</t>
  </si>
  <si>
    <t xml:space="preserve">      财务费用</t>
  </si>
  <si>
    <t xml:space="preserve">      资产减值损失</t>
  </si>
  <si>
    <t xml:space="preserve">  加：公允价值变动收益（损失以“-”号填列）</t>
  </si>
  <si>
    <t xml:space="preserve">      投资收益（损失以“-”号填列）</t>
  </si>
  <si>
    <t xml:space="preserve">      其中：对联营企业和合营企业的投资收益</t>
  </si>
  <si>
    <t xml:space="preserve">      其他收益</t>
  </si>
  <si>
    <t>二、营业利润（亏损以“-”号填列）</t>
  </si>
  <si>
    <t xml:space="preserve">  加：营业外收入</t>
  </si>
  <si>
    <t xml:space="preserve">  减：营业外支出</t>
  </si>
  <si>
    <t xml:space="preserve">  其中：非流动资产处置损失</t>
  </si>
  <si>
    <t>三、利润总额（亏损总额以“-”号填列）</t>
  </si>
  <si>
    <t xml:space="preserve">  减：所得税费用</t>
  </si>
  <si>
    <t>四、净利润（净亏损以“-”号填列）</t>
  </si>
  <si>
    <t>归属母公司所有者的净利润</t>
  </si>
  <si>
    <t>少数股东权益</t>
  </si>
  <si>
    <t>利润表及利润分配表</t>
  </si>
  <si>
    <t/>
  </si>
  <si>
    <t>单位:上海汇伦江苏药业有限公司</t>
  </si>
  <si>
    <t>会计月:2021-07</t>
  </si>
  <si>
    <t>币种:人民币</t>
  </si>
  <si>
    <t xml:space="preserve"> 项     目 </t>
  </si>
  <si>
    <t>本月发生金额</t>
  </si>
  <si>
    <t>本期累计金额</t>
  </si>
  <si>
    <t>上年同期数</t>
  </si>
  <si>
    <t xml:space="preserve">       其中：主营业务收入</t>
  </si>
  <si>
    <t xml:space="preserve">           其他业务收入</t>
  </si>
  <si>
    <t xml:space="preserve">   减：营业成本 </t>
  </si>
  <si>
    <t xml:space="preserve">      其中： 主营业务成本 </t>
  </si>
  <si>
    <t xml:space="preserve">             其他业务成本 </t>
  </si>
  <si>
    <t xml:space="preserve">             税金及附加 </t>
  </si>
  <si>
    <t xml:space="preserve">             销售费用 </t>
  </si>
  <si>
    <t xml:space="preserve">             管理费用 </t>
  </si>
  <si>
    <t xml:space="preserve">             研发费用 </t>
  </si>
  <si>
    <t xml:space="preserve">             财务费用 </t>
  </si>
  <si>
    <t xml:space="preserve">               其中：利息费用 </t>
  </si>
  <si>
    <t xml:space="preserve">                     利息收入 </t>
  </si>
  <si>
    <t xml:space="preserve">   加：  其他收益 </t>
  </si>
  <si>
    <t xml:space="preserve">         投资收益（损失以“-”号填列） </t>
  </si>
  <si>
    <t xml:space="preserve">         其中:对联营企业和合营企业的投资收益 </t>
  </si>
  <si>
    <t xml:space="preserve">         公允价值变动收益（损失以“-”号填列） </t>
  </si>
  <si>
    <t xml:space="preserve">         资产减值损失（损失以“-”号填列） </t>
  </si>
  <si>
    <t xml:space="preserve">         信用减值损失（损失以“-”号填列） </t>
  </si>
  <si>
    <t xml:space="preserve">         资产处置收益 </t>
  </si>
  <si>
    <t xml:space="preserve"> 二、营业利润（亏损以“-”号填列） </t>
  </si>
  <si>
    <t xml:space="preserve">   加：营业外收入 </t>
  </si>
  <si>
    <t xml:space="preserve">   减：营业外支出 </t>
  </si>
  <si>
    <t xml:space="preserve"> 三、利润总额（亏损总额以“-”号填列） </t>
  </si>
  <si>
    <t xml:space="preserve">   减：所得税费用 </t>
  </si>
  <si>
    <t xml:space="preserve"> 四、净利润（净亏损以“-”号填列） </t>
  </si>
  <si>
    <t xml:space="preserve"> （一）按经营持续性分类 </t>
  </si>
  <si>
    <t xml:space="preserve"> 1、持续经营净利润（净亏损以“-”号填列） </t>
  </si>
  <si>
    <t xml:space="preserve"> 2、终止经营净利润（净亏损以“-”号填列） </t>
  </si>
  <si>
    <t xml:space="preserve"> （二）按所有权归属分类 </t>
  </si>
  <si>
    <t xml:space="preserve"> 1、归属于母公司所有者的净利润 </t>
  </si>
  <si>
    <t xml:space="preserve"> 2、少数股东损益 </t>
  </si>
  <si>
    <t xml:space="preserve">   加：年初未分配利润 </t>
  </si>
  <si>
    <t xml:space="preserve"> 五、可供分配利润 </t>
  </si>
  <si>
    <t xml:space="preserve">   减：提取盈余公积金 </t>
  </si>
  <si>
    <t xml:space="preserve">       应付普通股股利 </t>
  </si>
  <si>
    <t xml:space="preserve">       转做资本（或股本）的普通股股利 </t>
  </si>
  <si>
    <t xml:space="preserve"> 六、未分配利润 </t>
  </si>
  <si>
    <t>利润表</t>
    <phoneticPr fontId="16" type="noConversion"/>
  </si>
  <si>
    <t>单位：元</t>
  </si>
  <si>
    <t>项目</t>
    <phoneticPr fontId="16" type="noConversion"/>
  </si>
  <si>
    <t>上期发生额</t>
    <phoneticPr fontId="16" type="noConversion"/>
  </si>
  <si>
    <t>减：营业成本</t>
  </si>
  <si>
    <t>税金及附加</t>
  </si>
  <si>
    <t>销售费用</t>
  </si>
  <si>
    <t>管理费用</t>
  </si>
  <si>
    <t>研发费用</t>
    <phoneticPr fontId="3" type="noConversion"/>
  </si>
  <si>
    <t>财务费用</t>
  </si>
  <si>
    <t xml:space="preserve">  其中：利息支出</t>
    <phoneticPr fontId="3" type="noConversion"/>
  </si>
  <si>
    <t xml:space="preserve">        利息收入</t>
    <phoneticPr fontId="3" type="noConversion"/>
  </si>
  <si>
    <t>加：其他收益</t>
  </si>
  <si>
    <t xml:space="preserve">      投资收益（损失以“－”号填列）</t>
  </si>
  <si>
    <t xml:space="preserve">      公允价值变动收益（损失以“－”号填列）</t>
  </si>
  <si>
    <t xml:space="preserve">      资产减值损失（损失以“－”号填列）</t>
    <phoneticPr fontId="3" type="noConversion"/>
  </si>
  <si>
    <t xml:space="preserve">      资产处置收益（损失以“－”号填列）</t>
  </si>
  <si>
    <t>二、营业利润（亏损以“－”号填列）</t>
  </si>
  <si>
    <t>三、利润总额（亏损总额以“－”号填列）</t>
  </si>
  <si>
    <t xml:space="preserve">    减：所得税费用</t>
  </si>
  <si>
    <r>
      <rPr>
        <b/>
        <sz val="14"/>
        <rFont val="宋体"/>
        <family val="3"/>
        <charset val="134"/>
      </rPr>
      <t>四、净利润</t>
    </r>
    <r>
      <rPr>
        <sz val="14"/>
        <rFont val="宋体"/>
        <family val="3"/>
        <charset val="134"/>
      </rPr>
      <t>（净亏损以“－”号填列）</t>
    </r>
    <phoneticPr fontId="3" type="noConversion"/>
  </si>
  <si>
    <t>(一)持续经营净利润（净亏损以“－”号填列）</t>
  </si>
  <si>
    <t>(二)终止经营净利润（净亏损以“－”号填列）</t>
    <phoneticPr fontId="16" type="noConversion"/>
  </si>
  <si>
    <t>五、其他综合收益的税后净额</t>
  </si>
  <si>
    <t xml:space="preserve">  （一）以后不能重分类进损益的其他综合收益</t>
    <phoneticPr fontId="16" type="noConversion"/>
  </si>
  <si>
    <t>1.重新计量设定受益计划净负债或净资产的变动</t>
  </si>
  <si>
    <t>2.权益法下在被投资单位不能重分类进损益的其他综合收益中享有的份额</t>
    <phoneticPr fontId="16" type="noConversion"/>
  </si>
  <si>
    <t xml:space="preserve">         ……</t>
    <phoneticPr fontId="16" type="noConversion"/>
  </si>
  <si>
    <t xml:space="preserve"> （二）以后将重分类进损益的其他综合收益</t>
    <phoneticPr fontId="16" type="noConversion"/>
  </si>
  <si>
    <t>1.权益法下在被投资单位以后将重分类进损益的其他综合收益中享有的份额</t>
    <phoneticPr fontId="16" type="noConversion"/>
  </si>
  <si>
    <t>2.可供出售金融资产公允价值变动损益</t>
  </si>
  <si>
    <t>3.持有至到期投资重分类为可供出售金融资产损益</t>
  </si>
  <si>
    <t>4.现金流量套期损益的有效部分</t>
  </si>
  <si>
    <t>5.外币财务报表折算差额</t>
  </si>
  <si>
    <t>6.其他</t>
  </si>
  <si>
    <t>六、综合收益总额</t>
  </si>
  <si>
    <t>七、每股收益：</t>
  </si>
  <si>
    <t>（一）基本每股收益(元/股)</t>
  </si>
  <si>
    <t>（二）稀释每股收益(元/股)</t>
  </si>
  <si>
    <t xml:space="preserve">法定代表人：             主管会计工作负责人：                  会计机构负责人：       </t>
    <phoneticPr fontId="16" type="noConversion"/>
  </si>
  <si>
    <t>现金流量表</t>
    <phoneticPr fontId="16" type="noConversion"/>
  </si>
  <si>
    <r>
      <rPr>
        <b/>
        <sz val="14"/>
        <rFont val="Calibri"/>
        <family val="3"/>
        <charset val="134"/>
        <scheme val="minor"/>
      </rPr>
      <t>项            目</t>
    </r>
    <phoneticPr fontId="16" type="noConversion"/>
  </si>
  <si>
    <t>本期发生额</t>
    <phoneticPr fontId="29" type="noConversion"/>
  </si>
  <si>
    <t>一、经营活动产生的现金流量：</t>
  </si>
  <si>
    <t>销售商品、提供劳务收到的现金</t>
  </si>
  <si>
    <t>收到的税费返还</t>
  </si>
  <si>
    <t>收到其他与经营活动有关的现金</t>
  </si>
  <si>
    <t>经营活动现金流入小计</t>
  </si>
  <si>
    <t>购买商品、接受劳务支付的现金</t>
  </si>
  <si>
    <t>支付给职工以及为职工支付的现金</t>
  </si>
  <si>
    <t>支付的各项税费</t>
  </si>
  <si>
    <t>支付其他与经营活动有关的现金</t>
  </si>
  <si>
    <t>经营活动现金流出小计</t>
  </si>
  <si>
    <t xml:space="preserve">             经营活动产生的现金流量净额</t>
    <phoneticPr fontId="16" type="noConversion"/>
  </si>
  <si>
    <t>二、投资活动产生的现金流量：</t>
  </si>
  <si>
    <t>收回投资收到的现金</t>
  </si>
  <si>
    <t>取得投资收益收到的现金</t>
  </si>
  <si>
    <t>处置固定资产、无形资产和其他长期资产收回的现金净额</t>
  </si>
  <si>
    <t>处置子公司及其他营业单位收到的现金净额</t>
  </si>
  <si>
    <t>收到其他与投资活动有关的现金</t>
  </si>
  <si>
    <t>投资活动现金流入小计</t>
  </si>
  <si>
    <t>购建固定资产、无形资产和其他长期资产支付的现金</t>
  </si>
  <si>
    <t>投资支付的现金</t>
  </si>
  <si>
    <t>取得子公司及其他营业单位支付的现金净额</t>
  </si>
  <si>
    <t>支付其他与投资活动有关的现金</t>
  </si>
  <si>
    <t>投资活动现金流出小计</t>
  </si>
  <si>
    <t>投资活动产生的现金流量净额</t>
  </si>
  <si>
    <t>三、筹资活动产生的现金流量：</t>
  </si>
  <si>
    <t>吸收投资收到的现金</t>
  </si>
  <si>
    <t>取得借款收到的现金</t>
  </si>
  <si>
    <t>发行债券收到的现金</t>
  </si>
  <si>
    <t>收到其他与筹资活动有关的现金</t>
  </si>
  <si>
    <t>筹资活动现金流入小计</t>
  </si>
  <si>
    <t>偿还债务支付的现金</t>
  </si>
  <si>
    <t>分配股利、利润或偿付利息支付的现金</t>
  </si>
  <si>
    <t>回购公司股票所支付的现金</t>
    <phoneticPr fontId="16" type="noConversion"/>
  </si>
  <si>
    <t>支付其他与筹资活动有关的现金</t>
  </si>
  <si>
    <t>筹资活动现金流出小计</t>
  </si>
  <si>
    <t>筹资活动产生的现金流量净额</t>
  </si>
  <si>
    <t>四、汇率变动对现金及现金等价物的影响</t>
  </si>
  <si>
    <t>五、现金及现金等价物净增加额</t>
  </si>
  <si>
    <t>加：期初现金及现金等价物余额</t>
  </si>
  <si>
    <t>六、期末现金及现金等价物余额</t>
  </si>
  <si>
    <t xml:space="preserve">法定代表人：                  主管会计工作负责人：                     会计机构负责人：       </t>
    <phoneticPr fontId="16" type="noConversion"/>
  </si>
  <si>
    <t>11月</t>
    <phoneticPr fontId="3" type="noConversion"/>
  </si>
  <si>
    <t>本年累计</t>
    <phoneticPr fontId="16" type="noConversion"/>
  </si>
  <si>
    <t xml:space="preserve">    其中：主营业务收入</t>
    <phoneticPr fontId="3" type="noConversion"/>
  </si>
  <si>
    <t xml:space="preserve">          其他业务收入</t>
    <phoneticPr fontId="3" type="noConversion"/>
  </si>
  <si>
    <t xml:space="preserve">      其中：主营业务成本</t>
    <phoneticPr fontId="3" type="noConversion"/>
  </si>
  <si>
    <t xml:space="preserve">           其他业务成本</t>
    <phoneticPr fontId="3" type="noConversion"/>
  </si>
  <si>
    <t>资产负债表(续）</t>
    <phoneticPr fontId="16" type="noConversion"/>
  </si>
  <si>
    <t>期末余额</t>
  </si>
  <si>
    <t>上年年末余额</t>
    <phoneticPr fontId="16" type="noConversion"/>
  </si>
  <si>
    <t>流动负债：</t>
  </si>
  <si>
    <t>短期借款</t>
  </si>
  <si>
    <t xml:space="preserve">  以公允价值计量且其变动计入当期损益的金融负债</t>
    <phoneticPr fontId="16" type="noConversion"/>
  </si>
  <si>
    <t>衍生金融负债</t>
  </si>
  <si>
    <t>应付票据</t>
    <phoneticPr fontId="3" type="noConversion"/>
  </si>
  <si>
    <t>应付账款</t>
  </si>
  <si>
    <t>预收款项</t>
  </si>
  <si>
    <t>应付职工薪酬</t>
  </si>
  <si>
    <t>应交税费</t>
  </si>
  <si>
    <t>其他应付款</t>
  </si>
  <si>
    <t>持有待售负债</t>
  </si>
  <si>
    <t xml:space="preserve"> 一年内到期的非流动负债</t>
    <phoneticPr fontId="16" type="noConversion"/>
  </si>
  <si>
    <t>其他流动负债</t>
  </si>
  <si>
    <t>流动负债合计</t>
  </si>
  <si>
    <t>非流动负债：</t>
  </si>
  <si>
    <t>长期借款</t>
  </si>
  <si>
    <t>应付债券</t>
  </si>
  <si>
    <t>其中：优先股</t>
  </si>
  <si>
    <t xml:space="preserve">      永续债</t>
    <phoneticPr fontId="16" type="noConversion"/>
  </si>
  <si>
    <t>长期应付款</t>
  </si>
  <si>
    <t>预计负债</t>
  </si>
  <si>
    <t>递延收益</t>
  </si>
  <si>
    <t>递延所得税负债</t>
  </si>
  <si>
    <t>其他非流动负债</t>
  </si>
  <si>
    <t>非流动负债合计</t>
  </si>
  <si>
    <t>负债合计</t>
  </si>
  <si>
    <t>所有者权益：</t>
  </si>
  <si>
    <t>股本</t>
  </si>
  <si>
    <t>其他权益工具</t>
  </si>
  <si>
    <t>资本公积</t>
  </si>
  <si>
    <t>减：库存股</t>
  </si>
  <si>
    <t>其他综合收益</t>
  </si>
  <si>
    <t>专项储备</t>
    <phoneticPr fontId="3" type="noConversion"/>
  </si>
  <si>
    <t>盈余公积</t>
  </si>
  <si>
    <t>未分配利润</t>
  </si>
  <si>
    <t>所有者权益合计</t>
  </si>
  <si>
    <t>负债和所有者权益总计</t>
    <phoneticPr fontId="16" type="noConversion"/>
  </si>
  <si>
    <t xml:space="preserve">法定代表人：               主管会计工作负责人：                 会计机构负责人：   </t>
    <phoneticPr fontId="29" type="noConversion"/>
  </si>
  <si>
    <t>资产负债表</t>
    <phoneticPr fontId="16" type="noConversion"/>
  </si>
  <si>
    <t>流动资产：</t>
  </si>
  <si>
    <t>货币资金</t>
  </si>
  <si>
    <t xml:space="preserve"> 以公允价值计量且其变动计入当期损益的金融资产</t>
    <phoneticPr fontId="16" type="noConversion"/>
  </si>
  <si>
    <t>衍生金融资产</t>
  </si>
  <si>
    <t>应收票据</t>
    <phoneticPr fontId="3" type="noConversion"/>
  </si>
  <si>
    <t>应收账款</t>
    <phoneticPr fontId="3" type="noConversion"/>
  </si>
  <si>
    <t>预付款项</t>
  </si>
  <si>
    <t>其他应收款</t>
  </si>
  <si>
    <t>存货</t>
  </si>
  <si>
    <t>持有待售资产</t>
  </si>
  <si>
    <t xml:space="preserve"> 一年内到期的非流动资产</t>
    <phoneticPr fontId="16" type="noConversion"/>
  </si>
  <si>
    <t>其他流动资产</t>
  </si>
  <si>
    <t>流动资产合计</t>
  </si>
  <si>
    <t>非流动资产：</t>
  </si>
  <si>
    <t>可供出售金融资产</t>
  </si>
  <si>
    <t>持有至到期投资</t>
  </si>
  <si>
    <t>长期应收款</t>
  </si>
  <si>
    <t>长期股权投资</t>
  </si>
  <si>
    <t>投资性房地产</t>
  </si>
  <si>
    <t>固定资产</t>
  </si>
  <si>
    <t>在建工程</t>
  </si>
  <si>
    <t>生产性生物资产</t>
  </si>
  <si>
    <t>油气资产</t>
  </si>
  <si>
    <t>无形资产</t>
  </si>
  <si>
    <t>开发支出</t>
  </si>
  <si>
    <t>商誉</t>
  </si>
  <si>
    <t>长期待摊费用</t>
  </si>
  <si>
    <t>递延所得税资产</t>
  </si>
  <si>
    <t>其他非流动资产</t>
  </si>
  <si>
    <t>非流动资产合计</t>
  </si>
  <si>
    <t>资产总计</t>
    <phoneticPr fontId="16" type="noConversion"/>
  </si>
  <si>
    <t xml:space="preserve">                项    目</t>
  </si>
  <si>
    <t>行次</t>
  </si>
  <si>
    <t>本月数</t>
  </si>
  <si>
    <t>本年累计数</t>
  </si>
  <si>
    <t xml:space="preserve">一、主营业务收入                          </t>
  </si>
  <si>
    <t xml:space="preserve">    减：主营业务成本                        </t>
  </si>
  <si>
    <t xml:space="preserve">        主营业务税金及附加                </t>
  </si>
  <si>
    <t xml:space="preserve">二、主营业务利润（亏损以“－”号填列）    </t>
  </si>
  <si>
    <t xml:space="preserve">    加：其他业务利润（亏损以“－”号填列）</t>
  </si>
  <si>
    <t xml:space="preserve">    减： 营业费用                          </t>
  </si>
  <si>
    <t xml:space="preserve">         管理费用                          </t>
  </si>
  <si>
    <t xml:space="preserve">         研发费用</t>
  </si>
  <si>
    <t xml:space="preserve">         财务费用                          </t>
  </si>
  <si>
    <t xml:space="preserve">         资产减值损失</t>
  </si>
  <si>
    <t xml:space="preserve">         信用减值损失</t>
  </si>
  <si>
    <t xml:space="preserve">三、营业利润（亏损以“－”号填列）        </t>
  </si>
  <si>
    <t xml:space="preserve">    加：投资收益（损失以“－”号填列）    </t>
  </si>
  <si>
    <t xml:space="preserve">        其他收益                         </t>
  </si>
  <si>
    <t xml:space="preserve">        营业外收入                        </t>
  </si>
  <si>
    <t xml:space="preserve">    减：营业外支出                        </t>
  </si>
  <si>
    <t xml:space="preserve">四、利润总额（亏损总额以“－”号填列）    </t>
  </si>
  <si>
    <t xml:space="preserve">    减：所得税                            </t>
  </si>
  <si>
    <t xml:space="preserve">五、净利润（净亏损以“－”号填列）        </t>
  </si>
  <si>
    <t>补充资料：</t>
  </si>
  <si>
    <t>项目</t>
  </si>
  <si>
    <t>上年实际数</t>
  </si>
  <si>
    <t>1.出售、处理部门或被投资单位所得收益</t>
  </si>
  <si>
    <t>2.自然灾害发生的损失</t>
  </si>
  <si>
    <t>3.会计政策变更增加（或减少）净利润</t>
  </si>
  <si>
    <t>4.会计估计变更增加（或减少）净利润</t>
  </si>
  <si>
    <t>5.债务重组损失</t>
  </si>
  <si>
    <t>资    产    负    债    表</t>
    <phoneticPr fontId="16" type="noConversion"/>
  </si>
  <si>
    <r>
      <t>单位名称：森德斯（北京）冶金设备有限公司                                           2021</t>
    </r>
    <r>
      <rPr>
        <sz val="12"/>
        <color indexed="8"/>
        <rFont val="宋体"/>
        <family val="3"/>
        <charset val="134"/>
      </rPr>
      <t xml:space="preserve"> 年 </t>
    </r>
    <r>
      <rPr>
        <sz val="12"/>
        <color indexed="8"/>
        <rFont val="宋体"/>
        <family val="3"/>
        <charset val="134"/>
      </rPr>
      <t>1</t>
    </r>
    <r>
      <rPr>
        <sz val="12"/>
        <color indexed="8"/>
        <rFont val="宋体"/>
        <family val="3"/>
        <charset val="134"/>
      </rPr>
      <t>1</t>
    </r>
    <r>
      <rPr>
        <sz val="12"/>
        <color indexed="8"/>
        <rFont val="宋体"/>
        <family val="3"/>
        <charset val="134"/>
      </rPr>
      <t xml:space="preserve">月 </t>
    </r>
    <r>
      <rPr>
        <sz val="12"/>
        <color indexed="8"/>
        <rFont val="宋体"/>
        <family val="3"/>
        <charset val="134"/>
      </rPr>
      <t>3</t>
    </r>
    <r>
      <rPr>
        <sz val="12"/>
        <color indexed="8"/>
        <rFont val="宋体"/>
        <family val="3"/>
        <charset val="134"/>
      </rPr>
      <t>0</t>
    </r>
    <r>
      <rPr>
        <sz val="12"/>
        <color indexed="8"/>
        <rFont val="宋体"/>
        <family val="3"/>
        <charset val="134"/>
      </rPr>
      <t xml:space="preserve">日 </t>
    </r>
    <phoneticPr fontId="16" type="noConversion"/>
  </si>
  <si>
    <t>资        产asset</t>
    <phoneticPr fontId="16" type="noConversion"/>
  </si>
  <si>
    <t>年初数</t>
    <phoneticPr fontId="16" type="noConversion"/>
  </si>
  <si>
    <t>期末数</t>
    <phoneticPr fontId="16" type="noConversion"/>
  </si>
  <si>
    <t>负债和股东权益debt and stockholder'equity</t>
    <phoneticPr fontId="16" type="noConversion"/>
  </si>
  <si>
    <t>流动资产：Circulating assets</t>
  </si>
  <si>
    <t>流动负债:current debt</t>
  </si>
  <si>
    <t xml:space="preserve">    货币资金monetary capital</t>
  </si>
  <si>
    <t xml:space="preserve">    短期借款short-term loan</t>
  </si>
  <si>
    <t xml:space="preserve">    短期投资short-term investments</t>
  </si>
  <si>
    <t xml:space="preserve">    应付票据notes payable</t>
  </si>
  <si>
    <t xml:space="preserve">    应收票据notes receivable</t>
  </si>
  <si>
    <t xml:space="preserve">    应付账款accounts payable</t>
  </si>
  <si>
    <t xml:space="preserve">    应收股利dividends receivable</t>
  </si>
  <si>
    <t xml:space="preserve">    预收账款advance receivable</t>
  </si>
  <si>
    <t xml:space="preserve">    应收利息interests receivable</t>
  </si>
  <si>
    <t xml:space="preserve">    应付工资accrued payroll</t>
  </si>
  <si>
    <t xml:space="preserve">    应收账款accounts receivable</t>
  </si>
  <si>
    <t xml:space="preserve">    应付福利费welfare payable</t>
  </si>
  <si>
    <r>
      <t xml:space="preserve"> </t>
    </r>
    <r>
      <rPr>
        <sz val="10"/>
        <color indexed="8"/>
        <rFont val="宋体"/>
        <family val="3"/>
        <charset val="134"/>
      </rPr>
      <t xml:space="preserve">     </t>
    </r>
    <r>
      <rPr>
        <sz val="10"/>
        <color indexed="8"/>
        <rFont val="宋体"/>
        <family val="3"/>
        <charset val="134"/>
      </rPr>
      <t>减:坏账准备</t>
    </r>
    <r>
      <rPr>
        <sz val="10"/>
        <color indexed="8"/>
        <rFont val="宋体"/>
        <family val="3"/>
        <charset val="134"/>
      </rPr>
      <t>minus:reserve for bad debt</t>
    </r>
    <phoneticPr fontId="16" type="noConversion"/>
  </si>
  <si>
    <t xml:space="preserve">    应收账款净额net accounts receivable</t>
    <phoneticPr fontId="16" type="noConversion"/>
  </si>
  <si>
    <t xml:space="preserve">    其他应收款other receivable</t>
  </si>
  <si>
    <t xml:space="preserve">    应付股利dividends payable</t>
  </si>
  <si>
    <t xml:space="preserve">    预付账款prepayments</t>
  </si>
  <si>
    <t xml:space="preserve">    应交税金taxes payable</t>
  </si>
  <si>
    <t xml:space="preserve">    应收补贴款grant-in-aid receivable</t>
  </si>
  <si>
    <t xml:space="preserve">    其他应交款other payable</t>
  </si>
  <si>
    <t xml:space="preserve">    存货stock</t>
  </si>
  <si>
    <t xml:space="preserve">    其他应付款other accrued payable</t>
  </si>
  <si>
    <t xml:space="preserve">    待摊费用prepaid expenses</t>
  </si>
  <si>
    <t xml:space="preserve">    预提费用withdraw in advance</t>
  </si>
  <si>
    <t xml:space="preserve">    一年内到期的长期债权投资current maturity of long-term claim</t>
  </si>
  <si>
    <t xml:space="preserve">    预计负债estimate debt</t>
  </si>
  <si>
    <t xml:space="preserve">    其他流动资产other circulating assets</t>
  </si>
  <si>
    <t xml:space="preserve">    一年内到期的长期负债current maturity of long-term debt</t>
  </si>
  <si>
    <t xml:space="preserve">    流动资产合计total of circulating assets</t>
  </si>
  <si>
    <t xml:space="preserve">    其他流动负债other current debt</t>
  </si>
  <si>
    <t>长期投资:long-term investment</t>
  </si>
  <si>
    <t xml:space="preserve">    长期股权投资long-term shareholders' investment</t>
  </si>
  <si>
    <t xml:space="preserve">    流动负债合计total of current debt</t>
  </si>
  <si>
    <t xml:space="preserve">    长期债权投资long-term credit investment</t>
  </si>
  <si>
    <t xml:space="preserve"> 长期负债:long-term debt</t>
  </si>
  <si>
    <t xml:space="preserve">    长期投资合计total of long-term investment</t>
  </si>
  <si>
    <t xml:space="preserve">    长期借款log-term loan</t>
  </si>
  <si>
    <t>固定资产:fixed assets</t>
  </si>
  <si>
    <t xml:space="preserve">    应付债券debentures payable</t>
  </si>
  <si>
    <t xml:space="preserve">    固定资产原价prime cost of fixed assets</t>
  </si>
  <si>
    <t xml:space="preserve">    长期应付款long-term payable</t>
  </si>
  <si>
    <t xml:space="preserve">      减:累计折旧minus:accumulated depreciation</t>
    <phoneticPr fontId="16" type="noConversion"/>
  </si>
  <si>
    <t xml:space="preserve">    专项应付款payable under specific fund</t>
  </si>
  <si>
    <t xml:space="preserve">    固定资产净值net of fixed assets</t>
  </si>
  <si>
    <t xml:space="preserve">    其他长期负债other long-term debt</t>
  </si>
  <si>
    <t xml:space="preserve">      减：固定资产减值准备minus:preparation of depreciation of deduction of fixe</t>
  </si>
  <si>
    <t xml:space="preserve">    长期负债合计total of debts</t>
  </si>
  <si>
    <t xml:space="preserve">    固定资产净额carrying value of fixed assets</t>
  </si>
  <si>
    <t>递延税项:deferred tax</t>
  </si>
  <si>
    <t xml:space="preserve">    工程物资project maturial</t>
  </si>
  <si>
    <t xml:space="preserve">    递延税款贷项deferred tax credits</t>
  </si>
  <si>
    <t xml:space="preserve">    在建工程project in process</t>
  </si>
  <si>
    <t xml:space="preserve">    负债合计total of debt</t>
  </si>
  <si>
    <t xml:space="preserve">    固定资产清理disposal of fixed assets</t>
  </si>
  <si>
    <t xml:space="preserve">    固定资产合计total of fixed assets</t>
  </si>
  <si>
    <t>股东权益:stockholder'eauipty</t>
    <phoneticPr fontId="16" type="noConversion"/>
  </si>
  <si>
    <t>无形资产及其他资产:intangibe assets and other assets</t>
  </si>
  <si>
    <t xml:space="preserve">    股本capital stock</t>
  </si>
  <si>
    <t xml:space="preserve">    无形资产intangible assets</t>
  </si>
  <si>
    <t xml:space="preserve">      减：已归还投资minus:restored investment</t>
  </si>
  <si>
    <t xml:space="preserve">    长期待摊费用long-term prepaid expense</t>
  </si>
  <si>
    <t xml:space="preserve">    股本净额net of capital stock</t>
  </si>
  <si>
    <t xml:space="preserve">    其他长期资产other long-term assets</t>
  </si>
  <si>
    <t xml:space="preserve">    资本公积capital surplus</t>
  </si>
  <si>
    <t xml:space="preserve">    无形资产及其他资产合计total intangible assets and other assets</t>
  </si>
  <si>
    <t xml:space="preserve">    盈余公积surplus</t>
  </si>
  <si>
    <t xml:space="preserve">      其中:法定公益金in:legal public welfare fund</t>
  </si>
  <si>
    <t xml:space="preserve">    未分配利润profit undistribution</t>
  </si>
  <si>
    <t xml:space="preserve">    递延税款借项deferred tax debit</t>
  </si>
  <si>
    <t xml:space="preserve">    股东权益合计total of stockholders' equity</t>
  </si>
  <si>
    <t xml:space="preserve">    资产总计total assets</t>
  </si>
  <si>
    <t xml:space="preserve">    负债及股东权益总计total debt and stockholder'equity</t>
    <phoneticPr fontId="16" type="noConversion"/>
  </si>
  <si>
    <t>年初数</t>
  </si>
  <si>
    <t>期末数</t>
  </si>
  <si>
    <t>Level1</t>
  </si>
  <si>
    <t>Level2</t>
  </si>
  <si>
    <t>货币资金monetary capital</t>
  </si>
  <si>
    <t>短期投资short-term investments</t>
  </si>
  <si>
    <t>应收票据notes receivable</t>
  </si>
  <si>
    <t>应收股利dividends receivable</t>
  </si>
  <si>
    <t>应收利息interests receivable</t>
  </si>
  <si>
    <t>应收账款accounts receivable</t>
  </si>
  <si>
    <t xml:space="preserve">  减:坏账准备minus:reserve for bad debt</t>
  </si>
  <si>
    <t>应收账款净额net accounts receivable</t>
  </si>
  <si>
    <t>其他应收款other receivable</t>
  </si>
  <si>
    <t>预付账款prepayments</t>
  </si>
  <si>
    <t>应收补贴款grant-in-aid receivable</t>
  </si>
  <si>
    <t>存货stock</t>
  </si>
  <si>
    <t>待摊费用prepaid expenses</t>
  </si>
  <si>
    <t>一年内到期的长期债权投资current maturity of long-term claim</t>
  </si>
  <si>
    <t>其他流动资产other circulating assets</t>
  </si>
  <si>
    <t>流动资产合计total of circulating assets</t>
  </si>
  <si>
    <t>长期股权投资long-term shareholders' investment</t>
  </si>
  <si>
    <t>长期债权投资long-term credit investment</t>
  </si>
  <si>
    <t>长期投资合计total of long-term investment</t>
  </si>
  <si>
    <t>固定资产原价prime cost of fixed assets</t>
  </si>
  <si>
    <t xml:space="preserve">  减:累计折旧minus:accumulated depreciation</t>
  </si>
  <si>
    <t>固定资产净值net of fixed assets</t>
  </si>
  <si>
    <t xml:space="preserve">  减：固定资产减值准备minus:preparation of depreciation of deduction of fixe</t>
  </si>
  <si>
    <t>固定资产净额carrying value of fixed assets</t>
  </si>
  <si>
    <t>工程物资project maturial</t>
  </si>
  <si>
    <t>在建工程project in process</t>
  </si>
  <si>
    <t>固定资产清理disposal of fixed assets</t>
  </si>
  <si>
    <t>固定资产合计total of fixed assets</t>
  </si>
  <si>
    <t>无形资产intangible assets</t>
  </si>
  <si>
    <t>长期待摊费用long-term prepaid expense</t>
  </si>
  <si>
    <t>其他长期资产other long-term assets</t>
  </si>
  <si>
    <t>无形资产及其他资产合计total intangible assets and other assets</t>
  </si>
  <si>
    <t>递延税款借项deferred tax debit</t>
  </si>
  <si>
    <t>资产总计total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</si>
</sst>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yyyy&quot;年&quot;m&quot;月&quot;;@"/>
    <numFmt numFmtId="166" formatCode="_ * #,##0.00_ ;_ * \-#,##0.00_ ;_ * &quot;&quot;??_ ;_ @_ "/>
    <numFmt numFmtId="167" formatCode="#,##0.00_ "/>
  </numFmts>
  <fonts count="38">
    <font>
      <sz val="11"/>
      <color theme="1"/>
      <name val="Calibri"/>
      <family val="2"/>
      <scheme val="minor"/>
    </font>
    <font>
      <sz val="11"/>
      <color theme="1"/>
      <name val="Calibri"/>
      <family val="2"/>
      <scheme val="minor"/>
    </font>
    <font>
      <b/>
      <sz val="9"/>
      <color indexed="8"/>
      <name val="宋体"/>
      <family val="3"/>
      <charset val="134"/>
    </font>
    <font>
      <sz val="9"/>
      <name val="Calibri"/>
      <family val="3"/>
      <charset val="134"/>
      <scheme val="minor"/>
    </font>
    <font>
      <u/>
      <sz val="17"/>
      <color indexed="8"/>
      <name val="宋体"/>
      <family val="3"/>
      <charset val="134"/>
    </font>
    <font>
      <sz val="8"/>
      <color indexed="8"/>
      <name val="宋体"/>
      <family val="3"/>
      <charset val="134"/>
    </font>
    <font>
      <sz val="9"/>
      <color indexed="8"/>
      <name val="宋体"/>
      <family val="3"/>
      <charset val="134"/>
    </font>
    <font>
      <sz val="11"/>
      <color indexed="8"/>
      <name val="宋体"/>
      <family val="3"/>
      <charset val="134"/>
    </font>
    <font>
      <b/>
      <sz val="8"/>
      <color indexed="8"/>
      <name val="宋体"/>
      <family val="3"/>
      <charset val="134"/>
    </font>
    <font>
      <sz val="8"/>
      <color indexed="39"/>
      <name val="宋体"/>
      <family val="3"/>
      <charset val="134"/>
    </font>
    <font>
      <sz val="10"/>
      <color indexed="8"/>
      <name val="宋体"/>
      <family val="3"/>
      <charset val="134"/>
    </font>
    <font>
      <sz val="11"/>
      <color indexed="39"/>
      <name val="宋体"/>
      <family val="3"/>
      <charset val="134"/>
    </font>
    <font>
      <sz val="11"/>
      <color indexed="8"/>
      <name val="Calibri"/>
      <family val="2"/>
      <scheme val="minor"/>
    </font>
    <font>
      <b/>
      <sz val="14"/>
      <color indexed="8"/>
      <name val="宋体"/>
      <family val="3"/>
      <charset val="134"/>
    </font>
    <font>
      <sz val="12"/>
      <name val="宋体"/>
      <family val="3"/>
      <charset val="134"/>
    </font>
    <font>
      <b/>
      <sz val="22"/>
      <color theme="1"/>
      <name val="宋体"/>
      <family val="3"/>
      <charset val="134"/>
    </font>
    <font>
      <sz val="9"/>
      <name val="宋体"/>
      <family val="3"/>
      <charset val="134"/>
    </font>
    <font>
      <sz val="14"/>
      <color theme="1"/>
      <name val="宋体"/>
      <family val="3"/>
      <charset val="134"/>
    </font>
    <font>
      <sz val="14"/>
      <color rgb="FF000000"/>
      <name val="宋体"/>
      <family val="3"/>
      <charset val="134"/>
    </font>
    <font>
      <sz val="14"/>
      <color indexed="8"/>
      <name val="宋体"/>
      <family val="3"/>
      <charset val="134"/>
    </font>
    <font>
      <b/>
      <sz val="14"/>
      <color rgb="FF000000"/>
      <name val="宋体"/>
      <family val="3"/>
      <charset val="134"/>
    </font>
    <font>
      <b/>
      <sz val="14"/>
      <name val="宋体"/>
      <family val="3"/>
      <charset val="134"/>
    </font>
    <font>
      <sz val="14"/>
      <name val="宋体"/>
      <family val="3"/>
      <charset val="134"/>
    </font>
    <font>
      <b/>
      <sz val="14"/>
      <color theme="1"/>
      <name val="宋体"/>
      <family val="3"/>
      <charset val="134"/>
    </font>
    <font>
      <sz val="11"/>
      <color theme="1"/>
      <name val="宋体"/>
      <family val="3"/>
      <charset val="134"/>
    </font>
    <font>
      <sz val="14"/>
      <color rgb="FF000000"/>
      <name val="Calibri"/>
      <family val="3"/>
      <charset val="134"/>
      <scheme val="minor"/>
    </font>
    <font>
      <sz val="14"/>
      <color indexed="8"/>
      <name val="Calibri"/>
      <family val="3"/>
      <charset val="134"/>
      <scheme val="minor"/>
    </font>
    <font>
      <b/>
      <sz val="14"/>
      <color rgb="FF000000"/>
      <name val="Calibri"/>
      <family val="3"/>
      <charset val="134"/>
      <scheme val="minor"/>
    </font>
    <font>
      <b/>
      <sz val="14"/>
      <name val="Calibri"/>
      <family val="3"/>
      <charset val="134"/>
      <scheme val="minor"/>
    </font>
    <font>
      <u/>
      <sz val="12"/>
      <color indexed="36"/>
      <name val="宋体"/>
      <family val="3"/>
      <charset val="134"/>
    </font>
    <font>
      <sz val="14"/>
      <color theme="1"/>
      <name val="Calibri"/>
      <family val="3"/>
      <charset val="134"/>
      <scheme val="minor"/>
    </font>
    <font>
      <sz val="14"/>
      <name val="Calibri"/>
      <family val="3"/>
      <charset val="134"/>
      <scheme val="minor"/>
    </font>
    <font>
      <b/>
      <sz val="14"/>
      <color theme="1"/>
      <name val="Calibri"/>
      <family val="3"/>
      <charset val="134"/>
      <scheme val="minor"/>
    </font>
    <font>
      <sz val="11"/>
      <color theme="1"/>
      <name val="Calibri"/>
      <family val="3"/>
      <charset val="134"/>
      <scheme val="minor"/>
    </font>
    <font>
      <sz val="10"/>
      <name val="Arial"/>
      <family val="2"/>
    </font>
    <font>
      <sz val="12"/>
      <color theme="1"/>
      <name val="宋体"/>
      <family val="3"/>
      <charset val="134"/>
    </font>
    <font>
      <sz val="12"/>
      <color indexed="8"/>
      <name val="宋体"/>
      <family val="3"/>
      <charset val="134"/>
    </font>
    <font>
      <sz val="8"/>
      <name val="Calibri"/>
      <family val="2"/>
      <scheme val="minor"/>
    </font>
  </fonts>
  <fills count="4">
    <fill>
      <patternFill patternType="none"/>
    </fill>
    <fill>
      <patternFill patternType="gray125"/>
    </fill>
    <fill>
      <patternFill patternType="solid">
        <fgColor indexed="9"/>
      </patternFill>
    </fill>
    <fill>
      <patternFill patternType="solid">
        <fgColor theme="0"/>
        <bgColor indexed="64"/>
      </patternFill>
    </fill>
  </fills>
  <borders count="1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12" fillId="0" borderId="0">
      <alignment vertical="center"/>
    </xf>
    <xf numFmtId="164" fontId="14" fillId="0" borderId="0" applyFont="0" applyFill="0" applyBorder="0" applyAlignment="0" applyProtection="0"/>
    <xf numFmtId="0" fontId="14" fillId="0" borderId="0"/>
    <xf numFmtId="0" fontId="1" fillId="0" borderId="0"/>
    <xf numFmtId="0" fontId="34" fillId="0" borderId="0"/>
  </cellStyleXfs>
  <cellXfs count="98">
    <xf numFmtId="0" fontId="0" fillId="0" borderId="0" xfId="0"/>
    <xf numFmtId="49" fontId="4" fillId="0" borderId="0" xfId="0" applyNumberFormat="1" applyFont="1" applyAlignment="1">
      <alignment horizontal="center" vertical="center"/>
    </xf>
    <xf numFmtId="49" fontId="5" fillId="0" borderId="0" xfId="0" applyNumberFormat="1" applyFont="1" applyAlignment="1">
      <alignment horizontal="left" vertical="center"/>
    </xf>
    <xf numFmtId="0" fontId="0" fillId="0" borderId="0" xfId="0" applyAlignment="1">
      <alignment vertical="center"/>
    </xf>
    <xf numFmtId="49" fontId="6" fillId="0" borderId="0" xfId="0" applyNumberFormat="1" applyFont="1" applyAlignment="1">
      <alignment horizontal="center" vertical="center"/>
    </xf>
    <xf numFmtId="49" fontId="7" fillId="0" borderId="0" xfId="0" applyNumberFormat="1" applyFont="1" applyAlignment="1">
      <alignment horizontal="left" vertical="center"/>
    </xf>
    <xf numFmtId="49" fontId="8" fillId="2" borderId="1" xfId="0" applyNumberFormat="1" applyFont="1" applyFill="1" applyBorder="1" applyAlignment="1">
      <alignment horizontal="left" vertical="center"/>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left" vertical="center"/>
    </xf>
    <xf numFmtId="4" fontId="5" fillId="0" borderId="2" xfId="0" applyNumberFormat="1" applyFont="1" applyBorder="1" applyAlignment="1">
      <alignment horizontal="center" vertical="center"/>
    </xf>
    <xf numFmtId="1" fontId="5" fillId="0" borderId="0" xfId="0" applyNumberFormat="1" applyFont="1" applyAlignment="1">
      <alignment horizontal="left" vertical="center"/>
    </xf>
    <xf numFmtId="4" fontId="9" fillId="0" borderId="2" xfId="0" applyNumberFormat="1" applyFont="1" applyBorder="1" applyAlignment="1">
      <alignment horizontal="center" vertical="center"/>
    </xf>
    <xf numFmtId="49" fontId="10" fillId="0" borderId="0" xfId="0" applyNumberFormat="1" applyFont="1" applyAlignment="1">
      <alignment horizontal="left" vertical="center"/>
    </xf>
    <xf numFmtId="49" fontId="11" fillId="0" borderId="0" xfId="0" applyNumberFormat="1" applyFont="1" applyAlignment="1">
      <alignment horizontal="center" vertical="center"/>
    </xf>
    <xf numFmtId="0" fontId="5" fillId="0" borderId="0" xfId="1" applyFont="1" applyBorder="1" applyAlignment="1">
      <alignment horizontal="left" vertical="center"/>
    </xf>
    <xf numFmtId="49" fontId="8" fillId="0" borderId="2" xfId="1" applyNumberFormat="1" applyFont="1" applyBorder="1" applyAlignment="1">
      <alignment horizontal="center" vertical="center"/>
    </xf>
    <xf numFmtId="49" fontId="8" fillId="0" borderId="2" xfId="1" applyNumberFormat="1" applyFont="1" applyBorder="1" applyAlignment="1">
      <alignment horizontal="left" vertical="center"/>
    </xf>
    <xf numFmtId="4" fontId="5" fillId="0" borderId="2" xfId="1" applyNumberFormat="1" applyFont="1" applyBorder="1" applyAlignment="1">
      <alignment horizontal="right" vertical="center"/>
    </xf>
    <xf numFmtId="49" fontId="5" fillId="0" borderId="2" xfId="1" applyNumberFormat="1" applyFont="1" applyBorder="1" applyAlignment="1">
      <alignment horizontal="left" vertical="center"/>
    </xf>
    <xf numFmtId="2" fontId="5" fillId="0" borderId="2" xfId="1" applyNumberFormat="1" applyFont="1" applyBorder="1" applyAlignment="1">
      <alignment horizontal="right" vertical="center"/>
    </xf>
    <xf numFmtId="0" fontId="18" fillId="0" borderId="3" xfId="3" applyFont="1" applyBorder="1" applyAlignment="1">
      <alignment vertical="center"/>
    </xf>
    <xf numFmtId="14" fontId="19" fillId="0" borderId="3" xfId="2" applyNumberFormat="1" applyFont="1" applyBorder="1" applyAlignment="1">
      <alignment horizontal="right" vertical="center"/>
    </xf>
    <xf numFmtId="0" fontId="18" fillId="0" borderId="3" xfId="3" applyFont="1" applyBorder="1" applyAlignment="1">
      <alignment horizontal="right" vertical="center"/>
    </xf>
    <xf numFmtId="0" fontId="20" fillId="0" borderId="4" xfId="3" applyFont="1" applyBorder="1" applyAlignment="1">
      <alignment horizontal="center" vertical="center" wrapText="1"/>
    </xf>
    <xf numFmtId="0" fontId="21" fillId="0" borderId="5" xfId="3" applyFont="1" applyBorder="1" applyAlignment="1">
      <alignment vertical="center" wrapText="1"/>
    </xf>
    <xf numFmtId="164" fontId="17" fillId="0" borderId="4" xfId="2" applyFont="1" applyBorder="1" applyAlignment="1">
      <alignment vertical="center"/>
    </xf>
    <xf numFmtId="0" fontId="22" fillId="0" borderId="5" xfId="3" applyFont="1" applyBorder="1" applyAlignment="1">
      <alignment horizontal="left" vertical="center" wrapText="1" indent="1"/>
    </xf>
    <xf numFmtId="0" fontId="22" fillId="0" borderId="5" xfId="3" applyFont="1" applyBorder="1" applyAlignment="1">
      <alignment horizontal="left" vertical="center" wrapText="1" indent="3"/>
    </xf>
    <xf numFmtId="0" fontId="22" fillId="0" borderId="5" xfId="3" applyFont="1" applyBorder="1" applyAlignment="1">
      <alignment vertical="center" wrapText="1"/>
    </xf>
    <xf numFmtId="164" fontId="23" fillId="0" borderId="4" xfId="2" applyFont="1" applyBorder="1" applyAlignment="1">
      <alignment vertical="center"/>
    </xf>
    <xf numFmtId="0" fontId="22" fillId="0" borderId="5" xfId="3" applyFont="1" applyBorder="1" applyAlignment="1">
      <alignment horizontal="left" vertical="center" wrapText="1" indent="2"/>
    </xf>
    <xf numFmtId="0" fontId="17" fillId="0" borderId="0" xfId="3" applyFont="1" applyAlignment="1">
      <alignment vertical="center"/>
    </xf>
    <xf numFmtId="164" fontId="17" fillId="0" borderId="6" xfId="2" applyFont="1" applyBorder="1" applyAlignment="1">
      <alignment vertical="center"/>
    </xf>
    <xf numFmtId="0" fontId="24" fillId="0" borderId="0" xfId="4" applyFont="1"/>
    <xf numFmtId="0" fontId="25" fillId="0" borderId="3" xfId="3" applyFont="1" applyBorder="1" applyAlignment="1">
      <alignment vertical="center"/>
    </xf>
    <xf numFmtId="14" fontId="26" fillId="0" borderId="3" xfId="2" applyNumberFormat="1" applyFont="1" applyBorder="1" applyAlignment="1">
      <alignment horizontal="right" vertical="center"/>
    </xf>
    <xf numFmtId="164" fontId="25" fillId="0" borderId="3" xfId="2" applyFont="1" applyBorder="1" applyAlignment="1">
      <alignment horizontal="right" vertical="center"/>
    </xf>
    <xf numFmtId="0" fontId="27" fillId="0" borderId="7" xfId="3" applyFont="1" applyBorder="1" applyAlignment="1">
      <alignment horizontal="center" vertical="center" wrapText="1"/>
    </xf>
    <xf numFmtId="164" fontId="28" fillId="0" borderId="7" xfId="2" applyFont="1" applyBorder="1" applyAlignment="1">
      <alignment horizontal="center" vertical="center"/>
    </xf>
    <xf numFmtId="164" fontId="28" fillId="0" borderId="7" xfId="2" applyFont="1" applyBorder="1" applyAlignment="1">
      <alignment horizontal="center" vertical="center" wrapText="1"/>
    </xf>
    <xf numFmtId="0" fontId="28" fillId="0" borderId="5" xfId="3" applyFont="1" applyBorder="1" applyAlignment="1">
      <alignment vertical="center" wrapText="1"/>
    </xf>
    <xf numFmtId="164" fontId="30" fillId="0" borderId="4" xfId="2" applyFont="1" applyBorder="1" applyAlignment="1">
      <alignment vertical="center"/>
    </xf>
    <xf numFmtId="164" fontId="25" fillId="0" borderId="4" xfId="2" applyFont="1" applyBorder="1" applyAlignment="1">
      <alignment vertical="center"/>
    </xf>
    <xf numFmtId="0" fontId="31" fillId="0" borderId="5" xfId="3" applyFont="1" applyBorder="1" applyAlignment="1">
      <alignment horizontal="left" vertical="center" wrapText="1" indent="1"/>
    </xf>
    <xf numFmtId="0" fontId="28" fillId="0" borderId="5" xfId="3" applyFont="1" applyBorder="1" applyAlignment="1">
      <alignment horizontal="left" vertical="center" wrapText="1" indent="2"/>
    </xf>
    <xf numFmtId="164" fontId="32" fillId="0" borderId="4" xfId="2" applyFont="1" applyBorder="1" applyAlignment="1">
      <alignment vertical="center"/>
    </xf>
    <xf numFmtId="0" fontId="28" fillId="0" borderId="5" xfId="3" applyFont="1" applyBorder="1" applyAlignment="1">
      <alignment horizontal="left" vertical="center" wrapText="1" indent="1"/>
    </xf>
    <xf numFmtId="0" fontId="28" fillId="0" borderId="5" xfId="3" applyFont="1" applyBorder="1" applyAlignment="1">
      <alignment horizontal="left" vertical="center" wrapText="1" indent="3"/>
    </xf>
    <xf numFmtId="164" fontId="27" fillId="0" borderId="4" xfId="2" applyFont="1" applyBorder="1" applyAlignment="1">
      <alignment vertical="center"/>
    </xf>
    <xf numFmtId="0" fontId="30" fillId="0" borderId="0" xfId="3" applyFont="1" applyAlignment="1">
      <alignment vertical="center"/>
    </xf>
    <xf numFmtId="164" fontId="30" fillId="0" borderId="6" xfId="2" applyFont="1" applyBorder="1" applyAlignment="1">
      <alignment vertical="center"/>
    </xf>
    <xf numFmtId="0" fontId="33" fillId="0" borderId="0" xfId="4" applyFont="1"/>
    <xf numFmtId="164" fontId="17" fillId="0" borderId="0" xfId="2" applyFont="1" applyBorder="1" applyAlignment="1">
      <alignment vertical="center"/>
    </xf>
    <xf numFmtId="164" fontId="20" fillId="0" borderId="7" xfId="2" applyFont="1" applyBorder="1" applyAlignment="1">
      <alignment horizontal="center" vertical="center"/>
    </xf>
    <xf numFmtId="0" fontId="21" fillId="0" borderId="8" xfId="3" applyFont="1" applyBorder="1" applyAlignment="1">
      <alignment vertical="center" wrapText="1"/>
    </xf>
    <xf numFmtId="0" fontId="22" fillId="0" borderId="5" xfId="3" applyFont="1" applyBorder="1" applyAlignment="1">
      <alignment horizontal="left" vertical="center" wrapText="1"/>
    </xf>
    <xf numFmtId="0" fontId="21" fillId="0" borderId="5" xfId="3" applyFont="1" applyBorder="1" applyAlignment="1">
      <alignment horizontal="center" vertical="center" wrapText="1"/>
    </xf>
    <xf numFmtId="0" fontId="22" fillId="0" borderId="9" xfId="3" applyFont="1" applyBorder="1" applyAlignment="1">
      <alignment horizontal="left" vertical="center" wrapText="1" indent="1"/>
    </xf>
    <xf numFmtId="0" fontId="22" fillId="0" borderId="4" xfId="3" applyFont="1" applyBorder="1" applyAlignment="1">
      <alignment horizontal="left" vertical="center" wrapText="1" indent="1"/>
    </xf>
    <xf numFmtId="0" fontId="21" fillId="0" borderId="4" xfId="3" applyFont="1" applyBorder="1" applyAlignment="1">
      <alignment horizontal="center" vertical="center" wrapText="1"/>
    </xf>
    <xf numFmtId="164" fontId="23" fillId="0" borderId="10" xfId="2" applyFont="1" applyBorder="1" applyAlignment="1">
      <alignment vertical="center"/>
    </xf>
    <xf numFmtId="166" fontId="22" fillId="0" borderId="6" xfId="5" applyNumberFormat="1" applyFont="1" applyBorder="1" applyAlignment="1">
      <alignment vertical="center"/>
    </xf>
    <xf numFmtId="164" fontId="14" fillId="0" borderId="6" xfId="2" applyBorder="1" applyAlignment="1">
      <alignment vertical="center"/>
    </xf>
    <xf numFmtId="164" fontId="24" fillId="0" borderId="0" xfId="4" applyNumberFormat="1" applyFont="1"/>
    <xf numFmtId="0" fontId="20" fillId="0" borderId="7" xfId="3" applyFont="1" applyBorder="1" applyAlignment="1">
      <alignment horizontal="center" vertical="center"/>
    </xf>
    <xf numFmtId="0" fontId="20" fillId="0" borderId="4" xfId="3" applyFont="1" applyBorder="1" applyAlignment="1">
      <alignment horizontal="center" vertical="center"/>
    </xf>
    <xf numFmtId="164" fontId="22" fillId="0" borderId="6" xfId="2" applyFont="1" applyBorder="1" applyAlignment="1">
      <alignment vertical="center"/>
    </xf>
    <xf numFmtId="2" fontId="35" fillId="0" borderId="0" xfId="0" quotePrefix="1" applyNumberFormat="1" applyFont="1" applyAlignment="1">
      <alignment horizontal="left" vertical="center"/>
    </xf>
    <xf numFmtId="0" fontId="35" fillId="0" borderId="0" xfId="0" applyFont="1" applyAlignment="1">
      <alignment horizontal="left" vertical="center"/>
    </xf>
    <xf numFmtId="0" fontId="0" fillId="0" borderId="0" xfId="0" applyAlignment="1">
      <alignment horizontal="left" vertical="center"/>
    </xf>
    <xf numFmtId="2" fontId="35" fillId="0" borderId="0" xfId="0" applyNumberFormat="1" applyFont="1" applyAlignment="1">
      <alignment horizontal="left" vertical="center"/>
    </xf>
    <xf numFmtId="0" fontId="35" fillId="0" borderId="0" xfId="0" quotePrefix="1" applyFont="1" applyAlignment="1">
      <alignment horizontal="left" vertical="center"/>
    </xf>
    <xf numFmtId="0" fontId="10" fillId="3" borderId="4" xfId="0" applyFont="1" applyFill="1" applyBorder="1" applyAlignment="1">
      <alignment horizontal="center"/>
    </xf>
    <xf numFmtId="164" fontId="10" fillId="3" borderId="4" xfId="2" applyFont="1" applyFill="1" applyBorder="1" applyAlignment="1">
      <alignment horizontal="center"/>
    </xf>
    <xf numFmtId="0" fontId="10" fillId="3" borderId="4" xfId="0" applyFont="1" applyFill="1" applyBorder="1"/>
    <xf numFmtId="164" fontId="10" fillId="3" borderId="4" xfId="2" applyFont="1" applyFill="1" applyBorder="1"/>
    <xf numFmtId="167" fontId="10" fillId="3" borderId="4" xfId="2" applyNumberFormat="1" applyFont="1" applyFill="1" applyBorder="1"/>
    <xf numFmtId="0" fontId="10" fillId="3" borderId="0" xfId="0" applyFont="1" applyFill="1"/>
    <xf numFmtId="164" fontId="10" fillId="3" borderId="0" xfId="2" applyFont="1" applyFill="1" applyBorder="1"/>
    <xf numFmtId="0" fontId="10" fillId="3" borderId="11" xfId="0" applyFont="1" applyFill="1" applyBorder="1"/>
    <xf numFmtId="164" fontId="10" fillId="3" borderId="12" xfId="2" applyFont="1" applyFill="1" applyBorder="1"/>
    <xf numFmtId="0" fontId="10" fillId="3" borderId="13" xfId="0" applyFont="1" applyFill="1" applyBorder="1" applyAlignment="1">
      <alignment horizontal="center"/>
    </xf>
    <xf numFmtId="164" fontId="10" fillId="3" borderId="7" xfId="2" applyFont="1" applyFill="1" applyBorder="1" applyAlignment="1">
      <alignment horizontal="center"/>
    </xf>
    <xf numFmtId="164" fontId="10" fillId="3" borderId="14" xfId="2" applyFont="1" applyFill="1" applyBorder="1" applyAlignment="1">
      <alignment horizontal="center"/>
    </xf>
    <xf numFmtId="0" fontId="10" fillId="3" borderId="15" xfId="0" applyFont="1" applyFill="1" applyBorder="1"/>
    <xf numFmtId="164" fontId="10" fillId="3" borderId="10" xfId="2" applyFont="1" applyFill="1" applyBorder="1"/>
    <xf numFmtId="164" fontId="10" fillId="3" borderId="16" xfId="2" applyFont="1" applyFill="1" applyBorder="1"/>
    <xf numFmtId="0" fontId="0" fillId="0" borderId="0" xfId="0" applyNumberFormat="1"/>
    <xf numFmtId="49" fontId="2" fillId="0" borderId="0" xfId="0" applyNumberFormat="1" applyFont="1" applyAlignment="1">
      <alignment horizontal="center" vertical="center"/>
    </xf>
    <xf numFmtId="49" fontId="13" fillId="0" borderId="0" xfId="1" applyNumberFormat="1" applyFont="1" applyBorder="1" applyAlignment="1">
      <alignment horizontal="center" vertical="center"/>
    </xf>
    <xf numFmtId="164" fontId="15" fillId="0" borderId="0" xfId="2" applyFont="1" applyAlignment="1">
      <alignment horizontal="center" vertical="center"/>
    </xf>
    <xf numFmtId="14" fontId="17" fillId="0" borderId="0" xfId="2" applyNumberFormat="1" applyFont="1" applyAlignment="1">
      <alignment horizontal="center" vertical="center"/>
    </xf>
    <xf numFmtId="0" fontId="17" fillId="0" borderId="0" xfId="2" applyNumberFormat="1" applyFont="1" applyAlignment="1">
      <alignment horizontal="center" vertical="center"/>
    </xf>
    <xf numFmtId="0" fontId="13" fillId="3" borderId="0" xfId="0" applyFont="1" applyFill="1" applyAlignment="1">
      <alignment horizontal="center"/>
    </xf>
    <xf numFmtId="0" fontId="36" fillId="3" borderId="0" xfId="0" applyFont="1" applyFill="1" applyAlignment="1">
      <alignment horizontal="left"/>
    </xf>
    <xf numFmtId="164" fontId="17" fillId="0" borderId="0" xfId="2" applyFont="1" applyAlignment="1">
      <alignment horizontal="center" vertical="center"/>
    </xf>
    <xf numFmtId="165" fontId="17" fillId="0" borderId="0" xfId="2" applyNumberFormat="1" applyFont="1" applyAlignment="1">
      <alignment horizontal="center" vertical="center"/>
    </xf>
  </cellXfs>
  <cellStyles count="6">
    <cellStyle name="Normal" xfId="0" builtinId="0"/>
    <cellStyle name="千位分隔 2" xfId="2" xr:uid="{B584DFF3-FE7C-4EC1-9CE6-55C809551E3E}"/>
    <cellStyle name="常规 137" xfId="4" xr:uid="{90F615A7-8847-438C-9873-4F10A85F2E08}"/>
    <cellStyle name="常规 2" xfId="1" xr:uid="{7698C01B-00C8-4925-B511-26916B44C641}"/>
    <cellStyle name="常规 2 19" xfId="3" xr:uid="{2DEB87B3-768B-4101-9141-C4E401A291C8}"/>
    <cellStyle name="常规_模拟报表(第二版) 2" xfId="5" xr:uid="{1DE726CB-DF03-4091-BA1D-86717AE28567}"/>
  </cellStyles>
  <dxfs count="8">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indexed="8"/>
        <name val="宋体"/>
        <family val="3"/>
        <charset val="134"/>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700;&#38754;/&#23567;63&#30340;&#25991;&#20214;&#22841;/08%20&#31181;&#23376;&#29992;&#25143;/11&#12289;&#21160;&#21147;&#28304;/&#23458;&#25143;&#36164;&#26009;/&#21333;&#20307;&#36164;&#26009;&#65288;&#37096;&#38376;&#21333;&#29420;&#19968;&#21015;&#65289;/&#36130;&#21153;&#25253;&#34920;19.1-21-7/2019.11&#38596;&#23433;&#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表"/>
      <sheetName val="负债表"/>
      <sheetName val="利润表"/>
      <sheetName val="现金流量表"/>
      <sheetName val="资产负债表01"/>
      <sheetName val="利润表01"/>
      <sheetName val="现金流量表01"/>
      <sheetName val="现金流量表01（受限）"/>
      <sheetName val="资产表报送"/>
      <sheetName val="负债表报送"/>
      <sheetName val="利润表报送"/>
      <sheetName val="利润表报送分月"/>
      <sheetName val="流量表报送(不受限）"/>
      <sheetName val="应收"/>
      <sheetName val="应付"/>
      <sheetName val="其他应付"/>
      <sheetName val="流量表报送(受限）"/>
    </sheetNames>
    <sheetDataSet>
      <sheetData sheetId="0" refreshError="1"/>
      <sheetData sheetId="1" refreshError="1"/>
      <sheetData sheetId="2" refreshError="1"/>
      <sheetData sheetId="3" refreshError="1"/>
      <sheetData sheetId="4">
        <row r="2">
          <cell r="B2">
            <v>43799</v>
          </cell>
        </row>
        <row r="4">
          <cell r="B4" t="str">
            <v>编制单位：雄安动力源科技有限公司</v>
          </cell>
        </row>
        <row r="7">
          <cell r="H7">
            <v>929043.45</v>
          </cell>
          <cell r="S7">
            <v>0</v>
          </cell>
        </row>
        <row r="8">
          <cell r="H8">
            <v>0</v>
          </cell>
          <cell r="S8">
            <v>0</v>
          </cell>
        </row>
        <row r="9">
          <cell r="H9">
            <v>0</v>
          </cell>
          <cell r="S9">
            <v>0</v>
          </cell>
        </row>
        <row r="10">
          <cell r="H10">
            <v>340650</v>
          </cell>
          <cell r="S10">
            <v>0</v>
          </cell>
        </row>
        <row r="11">
          <cell r="H11">
            <v>8534603.8999999985</v>
          </cell>
          <cell r="S11">
            <v>4600582.7700000014</v>
          </cell>
        </row>
        <row r="12">
          <cell r="H12">
            <v>19926932.550000001</v>
          </cell>
          <cell r="S12">
            <v>787580.5</v>
          </cell>
        </row>
        <row r="13">
          <cell r="H13">
            <v>11140968.08</v>
          </cell>
          <cell r="S13">
            <v>0</v>
          </cell>
        </row>
        <row r="14">
          <cell r="H14">
            <v>15939333.029999999</v>
          </cell>
          <cell r="S14">
            <v>0</v>
          </cell>
        </row>
        <row r="15">
          <cell r="H15">
            <v>0</v>
          </cell>
          <cell r="S15">
            <v>0</v>
          </cell>
        </row>
        <row r="16">
          <cell r="H16">
            <v>0</v>
          </cell>
          <cell r="S16">
            <v>0</v>
          </cell>
        </row>
        <row r="17">
          <cell r="H17">
            <v>1604108.23</v>
          </cell>
          <cell r="S17">
            <v>0</v>
          </cell>
        </row>
        <row r="18">
          <cell r="S18">
            <v>0</v>
          </cell>
        </row>
        <row r="20">
          <cell r="H20">
            <v>0</v>
          </cell>
          <cell r="I20">
            <v>0</v>
          </cell>
        </row>
        <row r="21">
          <cell r="H21">
            <v>0</v>
          </cell>
          <cell r="I21">
            <v>0</v>
          </cell>
          <cell r="S21">
            <v>0</v>
          </cell>
        </row>
        <row r="22">
          <cell r="H22">
            <v>0</v>
          </cell>
          <cell r="S22">
            <v>0</v>
          </cell>
        </row>
        <row r="23">
          <cell r="H23">
            <v>0</v>
          </cell>
          <cell r="S23">
            <v>0</v>
          </cell>
        </row>
        <row r="24">
          <cell r="H24">
            <v>0</v>
          </cell>
          <cell r="S24">
            <v>0</v>
          </cell>
        </row>
        <row r="25">
          <cell r="H25">
            <v>0</v>
          </cell>
          <cell r="S25">
            <v>0</v>
          </cell>
        </row>
        <row r="26">
          <cell r="H26">
            <v>0</v>
          </cell>
          <cell r="S26">
            <v>0</v>
          </cell>
        </row>
        <row r="27">
          <cell r="H27">
            <v>0</v>
          </cell>
          <cell r="S27">
            <v>0</v>
          </cell>
        </row>
        <row r="28">
          <cell r="H28">
            <v>0</v>
          </cell>
        </row>
        <row r="29">
          <cell r="H29">
            <v>0</v>
          </cell>
        </row>
        <row r="30">
          <cell r="H30">
            <v>63726.42</v>
          </cell>
        </row>
        <row r="31">
          <cell r="H31">
            <v>0</v>
          </cell>
          <cell r="S31">
            <v>60000000</v>
          </cell>
        </row>
        <row r="32">
          <cell r="H32">
            <v>0</v>
          </cell>
          <cell r="S32">
            <v>0</v>
          </cell>
        </row>
        <row r="33">
          <cell r="H33">
            <v>0</v>
          </cell>
          <cell r="S33">
            <v>0</v>
          </cell>
        </row>
        <row r="34">
          <cell r="H34">
            <v>0</v>
          </cell>
          <cell r="S34">
            <v>0</v>
          </cell>
        </row>
        <row r="35">
          <cell r="S35">
            <v>0</v>
          </cell>
        </row>
        <row r="36">
          <cell r="S36">
            <v>0</v>
          </cell>
        </row>
        <row r="37">
          <cell r="S37">
            <v>0</v>
          </cell>
        </row>
        <row r="38">
          <cell r="S38">
            <v>-6908797.6099999994</v>
          </cell>
        </row>
        <row r="42">
          <cell r="H42">
            <v>58479365.659999996</v>
          </cell>
          <cell r="I42">
            <v>0</v>
          </cell>
          <cell r="S42">
            <v>58479365.660000004</v>
          </cell>
          <cell r="T42">
            <v>0</v>
          </cell>
        </row>
      </sheetData>
      <sheetData sheetId="5">
        <row r="5">
          <cell r="Q5">
            <v>11595506.08</v>
          </cell>
        </row>
        <row r="6">
          <cell r="O6">
            <v>3238493.83</v>
          </cell>
          <cell r="Q6">
            <v>11595506.08</v>
          </cell>
          <cell r="AL6">
            <v>280</v>
          </cell>
        </row>
        <row r="7">
          <cell r="Q7">
            <v>0</v>
          </cell>
        </row>
        <row r="8">
          <cell r="O8">
            <v>4031910</v>
          </cell>
          <cell r="Q8">
            <v>10806965.32</v>
          </cell>
        </row>
        <row r="9">
          <cell r="O9">
            <v>4031910</v>
          </cell>
          <cell r="Q9">
            <v>10806965.32</v>
          </cell>
        </row>
        <row r="10">
          <cell r="Q10">
            <v>0</v>
          </cell>
        </row>
        <row r="11">
          <cell r="O11">
            <v>134.4</v>
          </cell>
          <cell r="Q11">
            <v>22035.15</v>
          </cell>
          <cell r="AL11">
            <v>0</v>
          </cell>
        </row>
        <row r="12">
          <cell r="O12">
            <v>767399.69</v>
          </cell>
          <cell r="Q12">
            <v>7029336.6699999999</v>
          </cell>
        </row>
        <row r="13">
          <cell r="O13">
            <v>192192.87</v>
          </cell>
          <cell r="Q13">
            <v>587106.4</v>
          </cell>
        </row>
        <row r="14">
          <cell r="Q14">
            <v>7345.13</v>
          </cell>
        </row>
        <row r="15">
          <cell r="O15">
            <v>476.2</v>
          </cell>
          <cell r="Q15">
            <v>1058.3499999999999</v>
          </cell>
        </row>
        <row r="16">
          <cell r="Q16">
            <v>0</v>
          </cell>
          <cell r="AL16">
            <v>0</v>
          </cell>
        </row>
        <row r="17">
          <cell r="Q17">
            <v>0</v>
          </cell>
        </row>
        <row r="18">
          <cell r="Q18">
            <v>0</v>
          </cell>
        </row>
        <row r="19">
          <cell r="Q19">
            <v>0</v>
          </cell>
        </row>
        <row r="20">
          <cell r="Q20">
            <v>0</v>
          </cell>
        </row>
        <row r="21">
          <cell r="Q21">
            <v>0</v>
          </cell>
        </row>
        <row r="22">
          <cell r="Q22">
            <v>-50736.67</v>
          </cell>
        </row>
        <row r="23">
          <cell r="Q23">
            <v>0</v>
          </cell>
        </row>
      </sheetData>
      <sheetData sheetId="6">
        <row r="5">
          <cell r="AG5">
            <v>0</v>
          </cell>
        </row>
        <row r="6">
          <cell r="M6">
            <v>516110.05</v>
          </cell>
          <cell r="AG6">
            <v>0</v>
          </cell>
        </row>
        <row r="10">
          <cell r="M10">
            <v>59500</v>
          </cell>
        </row>
        <row r="11">
          <cell r="AG11">
            <v>0</v>
          </cell>
        </row>
        <row r="12">
          <cell r="M12">
            <v>134.4</v>
          </cell>
          <cell r="AG12">
            <v>0</v>
          </cell>
        </row>
        <row r="13">
          <cell r="M13">
            <v>5050676.2</v>
          </cell>
          <cell r="AG13">
            <v>0</v>
          </cell>
        </row>
        <row r="15">
          <cell r="AG15">
            <v>0</v>
          </cell>
        </row>
        <row r="16">
          <cell r="AG16">
            <v>0</v>
          </cell>
        </row>
        <row r="17">
          <cell r="O17">
            <v>0</v>
          </cell>
          <cell r="AG17">
            <v>0</v>
          </cell>
        </row>
        <row r="18">
          <cell r="O18">
            <v>0</v>
          </cell>
          <cell r="AG18">
            <v>0</v>
          </cell>
        </row>
        <row r="19">
          <cell r="O19">
            <v>0</v>
          </cell>
        </row>
        <row r="20">
          <cell r="O20">
            <v>0</v>
          </cell>
        </row>
        <row r="21">
          <cell r="O21">
            <v>0</v>
          </cell>
          <cell r="AG21">
            <v>0</v>
          </cell>
        </row>
        <row r="23">
          <cell r="O23">
            <v>0</v>
          </cell>
          <cell r="AE23">
            <v>5523243.9999999972</v>
          </cell>
        </row>
        <row r="24">
          <cell r="O24">
            <v>0</v>
          </cell>
        </row>
      </sheetData>
      <sheetData sheetId="7" refreshError="1"/>
      <sheetData sheetId="8">
        <row r="2">
          <cell r="A2">
            <v>43799</v>
          </cell>
        </row>
        <row r="3">
          <cell r="A3" t="str">
            <v>编制单位：雄安动力源科技有限公司</v>
          </cell>
        </row>
      </sheetData>
      <sheetData sheetId="9" refreshError="1"/>
      <sheetData sheetId="10">
        <row r="2">
          <cell r="A2" t="str">
            <v>2019年1-11月</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785CDE-BF1A-4A47-9475-BF9926C85836}" autoFormatId="16" applyNumberFormats="0" applyBorderFormats="0" applyFontFormats="0" applyPatternFormats="0" applyAlignmentFormats="0" applyWidthHeightFormats="0">
  <queryTableRefresh nextId="9">
    <queryTableFields count="4">
      <queryTableField id="4" name="Level1" tableColumnId="4"/>
      <queryTableField id="6" name="Level2" tableColumnId="6"/>
      <queryTableField id="2" name="年初数" tableColumnId="2"/>
      <queryTableField id="3" name="期末数"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28F61D-A686-45C9-B57A-DDBFF3D7B5B2}" name="PQ" displayName="PQ" ref="A1:D35" tableType="queryTable" totalsRowShown="0">
  <autoFilter ref="A1:D35" xr:uid="{6328F61D-A686-45C9-B57A-DDBFF3D7B5B2}"/>
  <tableColumns count="4">
    <tableColumn id="4" xr3:uid="{03EF8165-B0FA-459F-BED5-F4CCF466F6D8}" uniqueName="4" name="Level1" queryTableFieldId="4"/>
    <tableColumn id="6" xr3:uid="{097B6CC5-901E-4ADE-B895-02D02C15E989}" uniqueName="6" name="Level2" queryTableFieldId="6" dataDxfId="7"/>
    <tableColumn id="2" xr3:uid="{479D959A-D9B8-4EB4-AD7A-E508E2A86FDA}" uniqueName="2" name="年初数" queryTableFieldId="2"/>
    <tableColumn id="3" xr3:uid="{A62A5ACC-F4FE-498C-9460-DCA30580C0B2}" uniqueName="3" name="期末数"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8671F-EB80-4FE5-B71A-186EE90266C9}" name="Table1" displayName="Table1" ref="A3:C43" totalsRowShown="0" headerRowDxfId="6" headerRowBorderDxfId="5" tableBorderDxfId="4" totalsRowBorderDxfId="3" headerRowCellStyle="千位分隔 2">
  <autoFilter ref="A3:C43" xr:uid="{3E78671F-EB80-4FE5-B71A-186EE90266C9}"/>
  <tableColumns count="3">
    <tableColumn id="1" xr3:uid="{5596ED52-0B4A-4917-B62E-7A14878577BD}" name="资        产asset" dataDxfId="2"/>
    <tableColumn id="2" xr3:uid="{41316058-13F3-43EC-802F-B2BB441C2072}" name="年初数" dataDxfId="1" dataCellStyle="千位分隔 2"/>
    <tableColumn id="3" xr3:uid="{4AF00F51-3A28-4099-BA5F-4120C0D8E916}" name="期末数" dataDxfId="0" dataCellStyle="千位分隔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9"/>
  <sheetViews>
    <sheetView workbookViewId="0">
      <selection activeCell="A13" sqref="A13"/>
    </sheetView>
  </sheetViews>
  <sheetFormatPr defaultColWidth="14" defaultRowHeight="14.25"/>
  <cols>
    <col min="1" max="1" width="38.46484375" style="3" customWidth="1"/>
    <col min="2" max="2" width="27.265625" style="3" customWidth="1"/>
    <col min="3" max="3" width="21.86328125" style="3" customWidth="1"/>
    <col min="4" max="6" width="7.86328125" style="3" customWidth="1"/>
    <col min="7" max="17" width="12.73046875" style="3" customWidth="1"/>
    <col min="18" max="16384" width="14" style="3"/>
  </cols>
  <sheetData>
    <row r="1" spans="1:17" ht="17.649999999999999" customHeight="1">
      <c r="A1" s="89" t="s">
        <v>0</v>
      </c>
      <c r="B1" s="89" t="s">
        <v>0</v>
      </c>
      <c r="C1" s="89" t="s">
        <v>0</v>
      </c>
      <c r="D1" s="1"/>
      <c r="E1" s="1"/>
      <c r="F1" s="2"/>
      <c r="G1" s="2"/>
      <c r="H1" s="2"/>
      <c r="I1" s="2"/>
      <c r="J1" s="2"/>
      <c r="K1" s="2"/>
      <c r="L1" s="2"/>
      <c r="M1" s="2"/>
      <c r="N1" s="2"/>
      <c r="O1" s="2"/>
      <c r="P1" s="2"/>
      <c r="Q1" s="2"/>
    </row>
    <row r="2" spans="1:17" ht="7.7" customHeight="1">
      <c r="A2" s="4"/>
      <c r="B2" s="2"/>
      <c r="C2" s="2"/>
      <c r="D2" s="5"/>
      <c r="E2" s="5"/>
      <c r="F2" s="2"/>
      <c r="G2" s="2"/>
      <c r="H2" s="2"/>
      <c r="I2" s="2"/>
      <c r="J2" s="2"/>
      <c r="K2" s="2"/>
      <c r="L2" s="2"/>
      <c r="M2" s="2"/>
      <c r="N2" s="2"/>
      <c r="O2" s="2"/>
      <c r="P2" s="2"/>
      <c r="Q2" s="2"/>
    </row>
    <row r="3" spans="1:17" ht="17" customHeight="1">
      <c r="A3" s="6" t="s">
        <v>1</v>
      </c>
      <c r="B3" s="7"/>
      <c r="C3" s="7" t="s">
        <v>2</v>
      </c>
      <c r="D3" s="2"/>
      <c r="E3" s="2"/>
      <c r="F3" s="2"/>
      <c r="G3" s="2"/>
      <c r="H3" s="2"/>
      <c r="I3" s="2"/>
      <c r="J3" s="2"/>
      <c r="K3" s="2"/>
      <c r="L3" s="2"/>
      <c r="M3" s="2"/>
      <c r="N3" s="2"/>
      <c r="O3" s="2"/>
      <c r="P3" s="2"/>
      <c r="Q3" s="2"/>
    </row>
    <row r="4" spans="1:17" ht="28.35" customHeight="1">
      <c r="A4" s="8" t="s">
        <v>3</v>
      </c>
      <c r="B4" s="8" t="s">
        <v>4</v>
      </c>
      <c r="C4" s="8" t="s">
        <v>5</v>
      </c>
      <c r="D4" s="2"/>
      <c r="E4" s="2"/>
      <c r="F4" s="2"/>
      <c r="G4" s="2"/>
      <c r="H4" s="2"/>
      <c r="I4" s="2"/>
      <c r="J4" s="2"/>
      <c r="K4" s="2"/>
      <c r="L4" s="2"/>
      <c r="M4" s="2"/>
      <c r="N4" s="2"/>
      <c r="O4" s="2"/>
      <c r="P4" s="2"/>
      <c r="Q4" s="2"/>
    </row>
    <row r="5" spans="1:17" ht="28.35" customHeight="1">
      <c r="A5" s="9" t="s">
        <v>6</v>
      </c>
      <c r="B5" s="10">
        <v>3183354.67</v>
      </c>
      <c r="C5" s="10">
        <v>49520789.090000004</v>
      </c>
      <c r="D5" s="2"/>
      <c r="E5" s="2"/>
      <c r="F5" s="2"/>
      <c r="G5" s="2"/>
      <c r="H5" s="2"/>
      <c r="I5" s="2"/>
      <c r="J5" s="2"/>
      <c r="K5" s="2"/>
      <c r="L5" s="2"/>
      <c r="M5" s="2"/>
      <c r="N5" s="2"/>
      <c r="O5" s="2"/>
      <c r="P5" s="2"/>
      <c r="Q5" s="2"/>
    </row>
    <row r="6" spans="1:17" ht="28.35" customHeight="1">
      <c r="A6" s="9" t="s">
        <v>7</v>
      </c>
      <c r="B6" s="10">
        <v>1022889.49</v>
      </c>
      <c r="C6" s="10">
        <v>10745268.99</v>
      </c>
      <c r="D6" s="2"/>
      <c r="E6" s="2"/>
      <c r="F6" s="2"/>
      <c r="G6" s="2"/>
      <c r="H6" s="2"/>
      <c r="I6" s="2"/>
      <c r="J6" s="2"/>
      <c r="K6" s="2"/>
      <c r="L6" s="2"/>
      <c r="M6" s="2"/>
      <c r="N6" s="2"/>
      <c r="O6" s="2"/>
      <c r="P6" s="2"/>
      <c r="Q6" s="2"/>
    </row>
    <row r="7" spans="1:17" ht="28.35" customHeight="1">
      <c r="A7" s="9" t="s">
        <v>8</v>
      </c>
      <c r="B7" s="10">
        <v>12263.33</v>
      </c>
      <c r="C7" s="10">
        <v>229117.91</v>
      </c>
      <c r="D7" s="2"/>
      <c r="E7" s="2"/>
      <c r="F7" s="2"/>
      <c r="G7" s="2"/>
      <c r="H7" s="2"/>
      <c r="I7" s="2"/>
      <c r="J7" s="2"/>
      <c r="K7" s="2"/>
      <c r="L7" s="2"/>
      <c r="M7" s="2"/>
      <c r="N7" s="2"/>
      <c r="O7" s="2"/>
      <c r="P7" s="2"/>
      <c r="Q7" s="2"/>
    </row>
    <row r="8" spans="1:17" ht="28.35" customHeight="1">
      <c r="A8" s="9" t="s">
        <v>9</v>
      </c>
      <c r="B8" s="10">
        <v>1212498.1100000001</v>
      </c>
      <c r="C8" s="10">
        <v>11678756.35</v>
      </c>
      <c r="D8" s="2"/>
      <c r="E8" s="2"/>
      <c r="F8" s="2"/>
      <c r="G8" s="2"/>
      <c r="H8" s="2"/>
      <c r="I8" s="2"/>
      <c r="J8" s="2"/>
      <c r="K8" s="2"/>
      <c r="L8" s="2"/>
      <c r="M8" s="2"/>
      <c r="N8" s="2"/>
      <c r="O8" s="2"/>
      <c r="P8" s="2"/>
      <c r="Q8" s="2"/>
    </row>
    <row r="9" spans="1:17" ht="28.35" customHeight="1">
      <c r="A9" s="9" t="s">
        <v>10</v>
      </c>
      <c r="B9" s="10">
        <v>1748072.31</v>
      </c>
      <c r="C9" s="10">
        <v>18023627.66</v>
      </c>
      <c r="D9" s="2"/>
      <c r="E9" s="2"/>
      <c r="F9" s="2"/>
      <c r="G9" s="2"/>
      <c r="H9" s="2"/>
      <c r="I9" s="2"/>
      <c r="J9" s="2"/>
      <c r="K9" s="2"/>
      <c r="L9" s="2"/>
      <c r="M9" s="2"/>
      <c r="N9" s="2"/>
      <c r="O9" s="2"/>
      <c r="P9" s="2"/>
      <c r="Q9" s="2"/>
    </row>
    <row r="10" spans="1:17" ht="28.35" customHeight="1">
      <c r="A10" s="9" t="s">
        <v>11</v>
      </c>
      <c r="B10" s="10">
        <v>-3687.31</v>
      </c>
      <c r="C10" s="10">
        <v>-35888.35</v>
      </c>
      <c r="D10" s="2"/>
      <c r="E10" s="2"/>
      <c r="F10" s="2"/>
      <c r="G10" s="2"/>
      <c r="H10" s="2"/>
      <c r="I10" s="2"/>
      <c r="J10" s="2"/>
      <c r="K10" s="2"/>
      <c r="L10" s="2"/>
      <c r="M10" s="2"/>
      <c r="N10" s="2"/>
      <c r="O10" s="2"/>
      <c r="P10" s="2"/>
      <c r="Q10" s="2"/>
    </row>
    <row r="11" spans="1:17" ht="28.35" customHeight="1">
      <c r="A11" s="9" t="s">
        <v>12</v>
      </c>
      <c r="B11" s="10">
        <v>0</v>
      </c>
      <c r="C11" s="10">
        <v>0</v>
      </c>
      <c r="D11" s="2"/>
      <c r="E11" s="2"/>
      <c r="F11" s="2"/>
      <c r="G11" s="2"/>
      <c r="H11" s="2"/>
      <c r="I11" s="2"/>
      <c r="J11" s="2"/>
      <c r="K11" s="2"/>
      <c r="L11" s="2"/>
      <c r="M11" s="2"/>
      <c r="N11" s="2"/>
      <c r="O11" s="2"/>
      <c r="P11" s="2"/>
      <c r="Q11" s="2"/>
    </row>
    <row r="12" spans="1:17" ht="28.35" customHeight="1">
      <c r="A12" s="9" t="s">
        <v>13</v>
      </c>
      <c r="B12" s="10">
        <v>0</v>
      </c>
      <c r="C12" s="10">
        <v>0</v>
      </c>
      <c r="D12" s="2"/>
      <c r="E12" s="2"/>
      <c r="F12" s="2"/>
      <c r="G12" s="2"/>
      <c r="H12" s="2"/>
      <c r="I12" s="2"/>
      <c r="J12" s="2"/>
      <c r="K12" s="2"/>
      <c r="L12" s="2"/>
      <c r="M12" s="2"/>
      <c r="N12" s="2"/>
      <c r="O12" s="2"/>
      <c r="P12" s="2"/>
      <c r="Q12" s="2"/>
    </row>
    <row r="13" spans="1:17" ht="28.35" customHeight="1">
      <c r="A13" s="9" t="s">
        <v>14</v>
      </c>
      <c r="B13" s="10">
        <v>0</v>
      </c>
      <c r="C13" s="10">
        <v>-1897200.3</v>
      </c>
      <c r="D13" s="2"/>
      <c r="E13" s="2"/>
      <c r="F13" s="2"/>
      <c r="G13" s="2"/>
      <c r="H13" s="2"/>
      <c r="I13" s="2"/>
      <c r="J13" s="2"/>
      <c r="K13" s="2"/>
      <c r="L13" s="2"/>
      <c r="M13" s="2"/>
      <c r="N13" s="2"/>
      <c r="O13" s="2"/>
      <c r="P13" s="2"/>
      <c r="Q13" s="2"/>
    </row>
    <row r="14" spans="1:17" ht="28.35" customHeight="1">
      <c r="A14" s="9" t="s">
        <v>15</v>
      </c>
      <c r="B14" s="10">
        <v>0</v>
      </c>
      <c r="C14" s="10">
        <v>0</v>
      </c>
      <c r="D14" s="2"/>
      <c r="E14" s="2"/>
      <c r="F14" s="2"/>
      <c r="G14" s="2"/>
      <c r="H14" s="2"/>
      <c r="I14" s="2"/>
      <c r="J14" s="2"/>
      <c r="K14" s="2"/>
      <c r="L14" s="2"/>
      <c r="M14" s="2"/>
      <c r="N14" s="2"/>
      <c r="O14" s="2"/>
      <c r="P14" s="2"/>
      <c r="Q14" s="2"/>
    </row>
    <row r="15" spans="1:17" ht="28.35" customHeight="1">
      <c r="A15" s="9" t="s">
        <v>16</v>
      </c>
      <c r="B15" s="10">
        <v>8073.35</v>
      </c>
      <c r="C15" s="10">
        <v>873460.1</v>
      </c>
      <c r="D15" s="2"/>
      <c r="E15" s="2"/>
      <c r="F15" s="2"/>
      <c r="G15" s="2"/>
      <c r="H15" s="2"/>
      <c r="I15" s="2"/>
      <c r="J15" s="2"/>
      <c r="K15" s="2"/>
      <c r="L15" s="2"/>
      <c r="M15" s="2"/>
      <c r="N15" s="2"/>
      <c r="O15" s="2"/>
      <c r="P15" s="2"/>
      <c r="Q15" s="2"/>
    </row>
    <row r="16" spans="1:17" ht="28.35" customHeight="1">
      <c r="A16" s="9" t="s">
        <v>17</v>
      </c>
      <c r="B16" s="10">
        <v>-800607.91</v>
      </c>
      <c r="C16" s="10">
        <v>7856166.3300000001</v>
      </c>
      <c r="D16" s="2"/>
      <c r="E16" s="2"/>
      <c r="F16" s="2"/>
      <c r="G16" s="2"/>
      <c r="H16" s="2"/>
      <c r="I16" s="2"/>
      <c r="J16" s="2"/>
      <c r="K16" s="2"/>
      <c r="L16" s="2"/>
      <c r="M16" s="2"/>
      <c r="N16" s="2"/>
      <c r="O16" s="2"/>
      <c r="P16" s="2"/>
      <c r="Q16" s="2"/>
    </row>
    <row r="17" spans="1:17" ht="28.35" customHeight="1">
      <c r="A17" s="9" t="s">
        <v>18</v>
      </c>
      <c r="B17" s="10">
        <v>0</v>
      </c>
      <c r="C17" s="10">
        <v>0</v>
      </c>
      <c r="D17" s="2"/>
      <c r="E17" s="2"/>
      <c r="F17" s="2"/>
      <c r="G17" s="2"/>
      <c r="H17" s="2"/>
      <c r="I17" s="2"/>
      <c r="J17" s="2"/>
      <c r="K17" s="2"/>
      <c r="L17" s="2"/>
      <c r="M17" s="2"/>
      <c r="N17" s="2"/>
      <c r="O17" s="2"/>
      <c r="P17" s="2"/>
      <c r="Q17" s="2"/>
    </row>
    <row r="18" spans="1:17" ht="28.35" customHeight="1">
      <c r="A18" s="9" t="s">
        <v>19</v>
      </c>
      <c r="B18" s="10">
        <v>0</v>
      </c>
      <c r="C18" s="10">
        <v>4285.55</v>
      </c>
      <c r="D18" s="2"/>
      <c r="E18" s="2"/>
      <c r="F18" s="2"/>
      <c r="G18" s="2"/>
      <c r="H18" s="2"/>
      <c r="I18" s="2"/>
      <c r="J18" s="2"/>
      <c r="K18" s="2"/>
      <c r="L18" s="2"/>
      <c r="M18" s="2"/>
      <c r="N18" s="2"/>
      <c r="O18" s="2"/>
      <c r="P18" s="2"/>
      <c r="Q18" s="2"/>
    </row>
    <row r="19" spans="1:17" ht="28.35" customHeight="1">
      <c r="A19" s="9" t="s">
        <v>20</v>
      </c>
      <c r="B19" s="10">
        <v>0</v>
      </c>
      <c r="C19" s="10">
        <v>0</v>
      </c>
      <c r="D19" s="2"/>
      <c r="E19" s="2"/>
      <c r="F19" s="2"/>
      <c r="G19" s="2"/>
      <c r="H19" s="2"/>
      <c r="I19" s="2"/>
      <c r="J19" s="2"/>
      <c r="K19" s="2"/>
      <c r="L19" s="2"/>
      <c r="M19" s="2"/>
      <c r="N19" s="2"/>
      <c r="O19" s="2"/>
      <c r="P19" s="2"/>
      <c r="Q19" s="2"/>
    </row>
    <row r="20" spans="1:17" ht="28.35" customHeight="1">
      <c r="A20" s="9" t="s">
        <v>21</v>
      </c>
      <c r="B20" s="10">
        <v>-800607.91</v>
      </c>
      <c r="C20" s="10">
        <v>7851880.7800000003</v>
      </c>
      <c r="D20" s="2"/>
      <c r="E20" s="2"/>
      <c r="F20" s="2"/>
      <c r="G20" s="2"/>
      <c r="H20" s="2"/>
      <c r="I20" s="2"/>
      <c r="J20" s="2"/>
      <c r="K20" s="2"/>
      <c r="L20" s="2"/>
      <c r="M20" s="2"/>
      <c r="N20" s="2"/>
      <c r="O20" s="2"/>
      <c r="P20" s="2"/>
      <c r="Q20" s="2"/>
    </row>
    <row r="21" spans="1:17" ht="28.35" customHeight="1">
      <c r="A21" s="9" t="s">
        <v>22</v>
      </c>
      <c r="B21" s="10">
        <v>0</v>
      </c>
      <c r="C21" s="10">
        <v>0</v>
      </c>
      <c r="D21" s="2"/>
      <c r="E21" s="2"/>
      <c r="F21" s="2"/>
      <c r="G21" s="2"/>
      <c r="H21" s="2"/>
      <c r="I21" s="2"/>
      <c r="J21" s="2"/>
      <c r="K21" s="2"/>
      <c r="L21" s="2"/>
      <c r="M21" s="2"/>
      <c r="N21" s="2"/>
      <c r="O21" s="2"/>
      <c r="P21" s="2"/>
      <c r="Q21" s="2"/>
    </row>
    <row r="22" spans="1:17" ht="28.35" customHeight="1">
      <c r="A22" s="9" t="s">
        <v>23</v>
      </c>
      <c r="B22" s="10">
        <v>-800607.91</v>
      </c>
      <c r="C22" s="10">
        <v>7851880.7800000003</v>
      </c>
      <c r="D22" s="11"/>
      <c r="E22" s="2"/>
      <c r="F22" s="2"/>
      <c r="G22" s="2"/>
      <c r="H22" s="2"/>
      <c r="I22" s="2"/>
      <c r="J22" s="2"/>
      <c r="K22" s="2"/>
      <c r="L22" s="2"/>
      <c r="M22" s="2"/>
      <c r="N22" s="2"/>
      <c r="O22" s="2"/>
      <c r="P22" s="2"/>
      <c r="Q22" s="2"/>
    </row>
    <row r="23" spans="1:17" ht="29.1" customHeight="1">
      <c r="A23" s="9" t="s">
        <v>24</v>
      </c>
      <c r="B23" s="12">
        <v>-800607.91</v>
      </c>
      <c r="C23" s="12">
        <v>7851880.7800000003</v>
      </c>
      <c r="D23" s="13"/>
      <c r="E23" s="13"/>
      <c r="F23" s="2"/>
      <c r="G23" s="2"/>
      <c r="H23" s="2"/>
      <c r="I23" s="2"/>
      <c r="J23" s="2"/>
      <c r="K23" s="2"/>
      <c r="L23" s="2"/>
      <c r="M23" s="2"/>
      <c r="N23" s="2"/>
      <c r="O23" s="2"/>
      <c r="P23" s="2"/>
      <c r="Q23" s="2"/>
    </row>
    <row r="24" spans="1:17" ht="29.1" customHeight="1">
      <c r="A24" s="9" t="s">
        <v>25</v>
      </c>
      <c r="B24" s="12">
        <v>0</v>
      </c>
      <c r="C24" s="12">
        <v>0</v>
      </c>
      <c r="D24" s="13"/>
      <c r="E24" s="13"/>
      <c r="F24" s="2"/>
      <c r="G24" s="2"/>
      <c r="H24" s="2"/>
      <c r="I24" s="2"/>
      <c r="J24" s="2"/>
      <c r="K24" s="2"/>
      <c r="L24" s="2"/>
      <c r="M24" s="2"/>
      <c r="N24" s="2"/>
      <c r="O24" s="2"/>
      <c r="P24" s="2"/>
      <c r="Q24" s="2"/>
    </row>
    <row r="25" spans="1:17" ht="14.1" customHeight="1">
      <c r="A25" s="13"/>
      <c r="B25" s="14"/>
      <c r="C25" s="14"/>
      <c r="D25" s="13"/>
      <c r="E25" s="13"/>
      <c r="F25" s="2"/>
      <c r="G25" s="2"/>
      <c r="H25" s="2"/>
      <c r="I25" s="2"/>
      <c r="J25" s="2"/>
      <c r="K25" s="2"/>
      <c r="L25" s="2"/>
      <c r="M25" s="2"/>
      <c r="N25" s="2"/>
      <c r="O25" s="2"/>
      <c r="P25" s="2"/>
      <c r="Q25" s="2"/>
    </row>
    <row r="26" spans="1:17" ht="14.1" customHeight="1">
      <c r="A26" s="13"/>
      <c r="B26" s="14"/>
      <c r="C26" s="14"/>
      <c r="D26" s="13"/>
      <c r="E26" s="13"/>
      <c r="F26" s="2"/>
      <c r="G26" s="2"/>
      <c r="H26" s="2"/>
      <c r="I26" s="2"/>
      <c r="J26" s="2"/>
      <c r="K26" s="2"/>
      <c r="L26" s="2"/>
      <c r="M26" s="2"/>
      <c r="N26" s="2"/>
      <c r="O26" s="2"/>
      <c r="P26" s="2"/>
      <c r="Q26" s="2"/>
    </row>
    <row r="27" spans="1:17" ht="14.1" customHeight="1">
      <c r="A27" s="13"/>
      <c r="B27" s="14"/>
      <c r="C27" s="14"/>
      <c r="D27" s="13"/>
      <c r="E27" s="13"/>
      <c r="F27" s="2"/>
      <c r="G27" s="2"/>
      <c r="H27" s="2"/>
      <c r="I27" s="2"/>
      <c r="J27" s="2"/>
      <c r="K27" s="2"/>
      <c r="L27" s="2"/>
      <c r="M27" s="2"/>
      <c r="N27" s="2"/>
      <c r="O27" s="2"/>
      <c r="P27" s="2"/>
      <c r="Q27" s="2"/>
    </row>
    <row r="28" spans="1:17" ht="14.1" customHeight="1">
      <c r="A28" s="13"/>
      <c r="B28" s="14"/>
      <c r="C28" s="14"/>
      <c r="D28" s="13"/>
      <c r="E28" s="13"/>
      <c r="F28" s="2"/>
      <c r="G28" s="2"/>
      <c r="H28" s="2"/>
      <c r="I28" s="2"/>
      <c r="J28" s="2"/>
      <c r="K28" s="2"/>
      <c r="L28" s="2"/>
      <c r="M28" s="2"/>
      <c r="N28" s="2"/>
      <c r="O28" s="2"/>
      <c r="P28" s="2"/>
      <c r="Q28" s="2"/>
    </row>
    <row r="29" spans="1:17" ht="14.1" customHeight="1">
      <c r="A29" s="13"/>
      <c r="B29" s="14"/>
      <c r="C29" s="14"/>
      <c r="D29" s="13"/>
      <c r="E29" s="13"/>
      <c r="F29" s="2"/>
      <c r="G29" s="2"/>
      <c r="H29" s="2"/>
      <c r="I29" s="2"/>
      <c r="J29" s="2"/>
      <c r="K29" s="2"/>
      <c r="L29" s="2"/>
      <c r="M29" s="2"/>
      <c r="N29" s="2"/>
      <c r="O29" s="2"/>
      <c r="P29" s="2"/>
      <c r="Q29" s="2"/>
    </row>
    <row r="30" spans="1:17" ht="14.1" customHeight="1">
      <c r="A30" s="13"/>
      <c r="B30" s="14"/>
      <c r="C30" s="14"/>
      <c r="D30" s="13"/>
      <c r="E30" s="13"/>
      <c r="F30" s="2"/>
      <c r="G30" s="2"/>
      <c r="H30" s="2"/>
      <c r="I30" s="2"/>
      <c r="J30" s="2"/>
      <c r="K30" s="2"/>
      <c r="L30" s="2"/>
      <c r="M30" s="2"/>
      <c r="N30" s="2"/>
      <c r="O30" s="2"/>
      <c r="P30" s="2"/>
      <c r="Q30" s="2"/>
    </row>
    <row r="31" spans="1:17" ht="14.1" customHeight="1">
      <c r="A31" s="13"/>
      <c r="B31" s="14"/>
      <c r="C31" s="14"/>
      <c r="D31" s="13"/>
      <c r="E31" s="13"/>
      <c r="F31" s="2"/>
      <c r="G31" s="2"/>
      <c r="H31" s="2"/>
      <c r="I31" s="2"/>
      <c r="J31" s="2"/>
      <c r="K31" s="2"/>
      <c r="L31" s="2"/>
      <c r="M31" s="2"/>
      <c r="N31" s="2"/>
      <c r="O31" s="2"/>
      <c r="P31" s="2"/>
      <c r="Q31" s="2"/>
    </row>
    <row r="32" spans="1:17" ht="14.1" customHeight="1">
      <c r="A32" s="2"/>
      <c r="B32" s="14"/>
      <c r="C32" s="14"/>
      <c r="D32" s="2"/>
      <c r="E32" s="2"/>
      <c r="F32" s="2"/>
      <c r="G32" s="2"/>
      <c r="H32" s="2"/>
      <c r="I32" s="2"/>
      <c r="J32" s="2"/>
      <c r="K32" s="2"/>
      <c r="L32" s="2"/>
      <c r="M32" s="2"/>
      <c r="N32" s="2"/>
      <c r="O32" s="2"/>
      <c r="P32" s="2"/>
      <c r="Q32" s="2"/>
    </row>
    <row r="33" spans="1:17" ht="14.1" customHeight="1">
      <c r="A33" s="2"/>
      <c r="B33" s="14"/>
      <c r="C33" s="14"/>
      <c r="D33" s="2"/>
      <c r="E33" s="2"/>
      <c r="F33" s="2"/>
      <c r="G33" s="2"/>
      <c r="H33" s="2"/>
      <c r="I33" s="2"/>
      <c r="J33" s="2"/>
      <c r="K33" s="2"/>
      <c r="L33" s="2"/>
      <c r="M33" s="2"/>
      <c r="N33" s="2"/>
      <c r="O33" s="2"/>
      <c r="P33" s="2"/>
      <c r="Q33" s="2"/>
    </row>
    <row r="34" spans="1:17" ht="14.1" customHeight="1">
      <c r="A34" s="2"/>
      <c r="B34" s="14"/>
      <c r="C34" s="14"/>
      <c r="D34" s="2"/>
      <c r="E34" s="2"/>
      <c r="F34" s="2"/>
      <c r="G34" s="2"/>
      <c r="H34" s="2"/>
      <c r="I34" s="2"/>
      <c r="J34" s="2"/>
      <c r="K34" s="2"/>
      <c r="L34" s="2"/>
      <c r="M34" s="2"/>
      <c r="N34" s="2"/>
      <c r="O34" s="2"/>
      <c r="P34" s="2"/>
      <c r="Q34" s="2"/>
    </row>
    <row r="35" spans="1:17" ht="14.1" customHeight="1">
      <c r="A35" s="2"/>
      <c r="B35" s="14"/>
      <c r="C35" s="14"/>
      <c r="D35" s="2"/>
      <c r="E35" s="2"/>
      <c r="F35" s="2"/>
      <c r="G35" s="2"/>
      <c r="H35" s="2"/>
      <c r="I35" s="2"/>
      <c r="J35" s="2"/>
      <c r="K35" s="2"/>
      <c r="L35" s="2"/>
      <c r="M35" s="2"/>
      <c r="N35" s="2"/>
      <c r="O35" s="2"/>
      <c r="P35" s="2"/>
      <c r="Q35" s="2"/>
    </row>
    <row r="36" spans="1:17" ht="14.1" customHeight="1">
      <c r="A36" s="2"/>
      <c r="B36" s="14"/>
      <c r="C36" s="14"/>
      <c r="D36" s="2"/>
      <c r="E36" s="2"/>
      <c r="F36" s="2"/>
      <c r="G36" s="2"/>
      <c r="H36" s="2"/>
      <c r="I36" s="2"/>
      <c r="J36" s="2"/>
      <c r="K36" s="2"/>
      <c r="L36" s="2"/>
      <c r="M36" s="2"/>
      <c r="N36" s="2"/>
      <c r="O36" s="2"/>
      <c r="P36" s="2"/>
      <c r="Q36" s="2"/>
    </row>
    <row r="37" spans="1:17" ht="14.1" customHeight="1">
      <c r="A37" s="2"/>
      <c r="B37" s="14"/>
      <c r="C37" s="14"/>
      <c r="D37" s="2"/>
      <c r="E37" s="2"/>
      <c r="F37" s="2"/>
      <c r="G37" s="2"/>
      <c r="H37" s="2"/>
      <c r="I37" s="2"/>
      <c r="J37" s="2"/>
      <c r="K37" s="2"/>
      <c r="L37" s="2"/>
      <c r="M37" s="2"/>
      <c r="N37" s="2"/>
      <c r="O37" s="2"/>
      <c r="P37" s="2"/>
      <c r="Q37" s="2"/>
    </row>
    <row r="38" spans="1:17" ht="14.1" customHeight="1">
      <c r="A38" s="2"/>
      <c r="B38" s="14"/>
      <c r="C38" s="14"/>
      <c r="D38" s="2"/>
      <c r="E38" s="2"/>
      <c r="F38" s="2"/>
      <c r="G38" s="2"/>
      <c r="H38" s="2"/>
      <c r="I38" s="2"/>
      <c r="J38" s="2"/>
      <c r="K38" s="2"/>
      <c r="L38" s="2"/>
      <c r="M38" s="2"/>
      <c r="N38" s="2"/>
      <c r="O38" s="2"/>
      <c r="P38" s="2"/>
      <c r="Q38" s="2"/>
    </row>
    <row r="39" spans="1:17" ht="16.25" customHeight="1">
      <c r="A39" s="2"/>
      <c r="B39" s="14"/>
      <c r="C39" s="14"/>
      <c r="D39" s="2"/>
      <c r="E39" s="2"/>
      <c r="F39" s="2"/>
      <c r="G39" s="2"/>
      <c r="H39" s="2"/>
      <c r="I39" s="2"/>
      <c r="J39" s="2"/>
      <c r="K39" s="2"/>
      <c r="L39" s="2"/>
      <c r="M39" s="2"/>
      <c r="N39" s="2"/>
      <c r="O39" s="2"/>
      <c r="P39" s="2"/>
      <c r="Q39" s="2"/>
    </row>
  </sheetData>
  <mergeCells count="1">
    <mergeCell ref="A1:C1"/>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7E6A0-85F6-4FD0-B7F0-5BA1AFBBFC51}">
  <dimension ref="A1:D42"/>
  <sheetViews>
    <sheetView workbookViewId="0">
      <selection activeCell="I9" sqref="I9"/>
    </sheetView>
  </sheetViews>
  <sheetFormatPr defaultRowHeight="14.25"/>
  <cols>
    <col min="1" max="1" width="35.6640625" bestFit="1" customWidth="1"/>
    <col min="2" max="4" width="20" customWidth="1"/>
  </cols>
  <sheetData>
    <row r="1" spans="1:4">
      <c r="A1" s="15"/>
      <c r="B1" s="15"/>
      <c r="C1" s="15"/>
      <c r="D1" s="15"/>
    </row>
    <row r="2" spans="1:4" ht="17.649999999999999">
      <c r="A2" s="90" t="s">
        <v>26</v>
      </c>
      <c r="B2" s="90" t="s">
        <v>27</v>
      </c>
      <c r="C2" s="90" t="s">
        <v>27</v>
      </c>
      <c r="D2" s="90" t="s">
        <v>27</v>
      </c>
    </row>
    <row r="3" spans="1:4">
      <c r="A3" s="15" t="s">
        <v>28</v>
      </c>
      <c r="B3" s="15"/>
      <c r="C3" s="15" t="s">
        <v>29</v>
      </c>
      <c r="D3" s="15" t="s">
        <v>30</v>
      </c>
    </row>
    <row r="4" spans="1:4">
      <c r="A4" s="16" t="s">
        <v>31</v>
      </c>
      <c r="B4" s="16" t="s">
        <v>32</v>
      </c>
      <c r="C4" s="16" t="s">
        <v>33</v>
      </c>
      <c r="D4" s="16" t="s">
        <v>34</v>
      </c>
    </row>
    <row r="5" spans="1:4">
      <c r="A5" s="17" t="s">
        <v>6</v>
      </c>
      <c r="B5" s="18">
        <v>15509979.199999999</v>
      </c>
      <c r="C5" s="18">
        <v>76546632.390000001</v>
      </c>
      <c r="D5" s="18">
        <v>11557150.039999999</v>
      </c>
    </row>
    <row r="6" spans="1:4">
      <c r="A6" s="19" t="s">
        <v>35</v>
      </c>
      <c r="B6" s="18">
        <v>15509979.199999999</v>
      </c>
      <c r="C6" s="18">
        <v>76546632.390000001</v>
      </c>
      <c r="D6" s="18">
        <v>11557150.039999999</v>
      </c>
    </row>
    <row r="7" spans="1:4">
      <c r="A7" s="19" t="s">
        <v>36</v>
      </c>
      <c r="B7" s="18">
        <v>0</v>
      </c>
      <c r="C7" s="18">
        <v>0</v>
      </c>
      <c r="D7" s="18">
        <v>0</v>
      </c>
    </row>
    <row r="8" spans="1:4">
      <c r="A8" s="19" t="s">
        <v>37</v>
      </c>
      <c r="B8" s="18">
        <v>20861954.170000002</v>
      </c>
      <c r="C8" s="18">
        <v>119829160.20999999</v>
      </c>
      <c r="D8" s="18">
        <v>70812565.890000001</v>
      </c>
    </row>
    <row r="9" spans="1:4">
      <c r="A9" s="19" t="s">
        <v>38</v>
      </c>
      <c r="B9" s="18">
        <v>5186998.97</v>
      </c>
      <c r="C9" s="18">
        <v>27519173.879999999</v>
      </c>
      <c r="D9" s="18">
        <v>2363663.33</v>
      </c>
    </row>
    <row r="10" spans="1:4">
      <c r="A10" s="19" t="s">
        <v>39</v>
      </c>
      <c r="B10" s="18">
        <v>0</v>
      </c>
      <c r="C10" s="18">
        <v>0</v>
      </c>
      <c r="D10" s="18">
        <v>0</v>
      </c>
    </row>
    <row r="11" spans="1:4">
      <c r="A11" s="19" t="s">
        <v>40</v>
      </c>
      <c r="B11" s="18">
        <v>12461.17</v>
      </c>
      <c r="C11" s="18">
        <v>107472.51</v>
      </c>
      <c r="D11" s="18">
        <v>2071.56</v>
      </c>
    </row>
    <row r="12" spans="1:4">
      <c r="A12" s="19" t="s">
        <v>41</v>
      </c>
      <c r="B12" s="18">
        <v>11656614.74</v>
      </c>
      <c r="C12" s="18">
        <v>59455919.310000002</v>
      </c>
      <c r="D12" s="18">
        <v>18100568.260000002</v>
      </c>
    </row>
    <row r="13" spans="1:4">
      <c r="A13" s="19" t="s">
        <v>42</v>
      </c>
      <c r="B13" s="18">
        <v>2136525.2400000002</v>
      </c>
      <c r="C13" s="18">
        <v>10555302.859999999</v>
      </c>
      <c r="D13" s="18">
        <v>7187839.1399999997</v>
      </c>
    </row>
    <row r="14" spans="1:4">
      <c r="A14" s="19" t="s">
        <v>43</v>
      </c>
      <c r="B14" s="18">
        <v>1555418.31</v>
      </c>
      <c r="C14" s="18">
        <v>17760546.699999999</v>
      </c>
      <c r="D14" s="18">
        <v>38209055.5</v>
      </c>
    </row>
    <row r="15" spans="1:4">
      <c r="A15" s="19" t="s">
        <v>44</v>
      </c>
      <c r="B15" s="18">
        <v>313935.74</v>
      </c>
      <c r="C15" s="18">
        <v>4430744.95</v>
      </c>
      <c r="D15" s="18">
        <v>4949368.0999999996</v>
      </c>
    </row>
    <row r="16" spans="1:4">
      <c r="A16" s="19" t="s">
        <v>45</v>
      </c>
      <c r="B16" s="18">
        <v>309750</v>
      </c>
      <c r="C16" s="18">
        <v>4003615.28</v>
      </c>
      <c r="D16" s="18">
        <v>4965193.76</v>
      </c>
    </row>
    <row r="17" spans="1:4">
      <c r="A17" s="19" t="s">
        <v>46</v>
      </c>
      <c r="B17" s="18">
        <v>0</v>
      </c>
      <c r="C17" s="18">
        <v>-26794.11</v>
      </c>
      <c r="D17" s="18">
        <v>-23359.65</v>
      </c>
    </row>
    <row r="18" spans="1:4">
      <c r="A18" s="19" t="s">
        <v>47</v>
      </c>
      <c r="B18" s="18">
        <v>0</v>
      </c>
      <c r="C18" s="18">
        <v>958000</v>
      </c>
      <c r="D18" s="18">
        <v>32407.37</v>
      </c>
    </row>
    <row r="19" spans="1:4">
      <c r="A19" s="19" t="s">
        <v>48</v>
      </c>
      <c r="B19" s="18">
        <v>0</v>
      </c>
      <c r="C19" s="18">
        <v>0</v>
      </c>
      <c r="D19" s="18">
        <v>0</v>
      </c>
    </row>
    <row r="20" spans="1:4">
      <c r="A20" s="19" t="s">
        <v>49</v>
      </c>
      <c r="B20" s="20">
        <v>0</v>
      </c>
      <c r="C20" s="20">
        <v>0</v>
      </c>
      <c r="D20" s="20">
        <v>0</v>
      </c>
    </row>
    <row r="21" spans="1:4">
      <c r="A21" s="19" t="s">
        <v>50</v>
      </c>
      <c r="B21" s="18">
        <v>0</v>
      </c>
      <c r="C21" s="18">
        <v>0</v>
      </c>
      <c r="D21" s="18">
        <v>0</v>
      </c>
    </row>
    <row r="22" spans="1:4">
      <c r="A22" s="19" t="s">
        <v>51</v>
      </c>
      <c r="B22" s="18">
        <v>0</v>
      </c>
      <c r="C22" s="18">
        <v>-680207.56</v>
      </c>
      <c r="D22" s="18">
        <v>-306540.59000000003</v>
      </c>
    </row>
    <row r="23" spans="1:4">
      <c r="A23" s="19" t="s">
        <v>52</v>
      </c>
      <c r="B23" s="18">
        <v>0</v>
      </c>
      <c r="C23" s="18">
        <v>0</v>
      </c>
      <c r="D23" s="18">
        <v>0</v>
      </c>
    </row>
    <row r="24" spans="1:4">
      <c r="A24" s="19" t="s">
        <v>53</v>
      </c>
      <c r="B24" s="18">
        <v>0</v>
      </c>
      <c r="C24" s="18">
        <v>0</v>
      </c>
      <c r="D24" s="18">
        <v>0</v>
      </c>
    </row>
    <row r="25" spans="1:4">
      <c r="A25" s="17" t="s">
        <v>54</v>
      </c>
      <c r="B25" s="18">
        <v>-5351974.97</v>
      </c>
      <c r="C25" s="18">
        <v>-43004735.380000003</v>
      </c>
      <c r="D25" s="18">
        <v>-59529549.07</v>
      </c>
    </row>
    <row r="26" spans="1:4">
      <c r="A26" s="19" t="s">
        <v>55</v>
      </c>
      <c r="B26" s="18">
        <v>200</v>
      </c>
      <c r="C26" s="18">
        <v>37200.339999999997</v>
      </c>
      <c r="D26" s="18">
        <v>3214500</v>
      </c>
    </row>
    <row r="27" spans="1:4">
      <c r="A27" s="19" t="s">
        <v>56</v>
      </c>
      <c r="B27" s="18">
        <v>953370</v>
      </c>
      <c r="C27" s="18">
        <v>1380158</v>
      </c>
      <c r="D27" s="18">
        <v>100000</v>
      </c>
    </row>
    <row r="28" spans="1:4">
      <c r="A28" s="17" t="s">
        <v>57</v>
      </c>
      <c r="B28" s="18">
        <v>-6305144.9699999997</v>
      </c>
      <c r="C28" s="18">
        <v>-44347693.039999999</v>
      </c>
      <c r="D28" s="18">
        <v>-56415049.07</v>
      </c>
    </row>
    <row r="29" spans="1:4">
      <c r="A29" s="19" t="s">
        <v>58</v>
      </c>
      <c r="B29" s="18">
        <v>0</v>
      </c>
      <c r="C29" s="18">
        <v>0</v>
      </c>
      <c r="D29" s="18">
        <v>0</v>
      </c>
    </row>
    <row r="30" spans="1:4">
      <c r="A30" s="17" t="s">
        <v>59</v>
      </c>
      <c r="B30" s="18">
        <v>-6305144.9699999997</v>
      </c>
      <c r="C30" s="18">
        <v>-44347693.039999999</v>
      </c>
      <c r="D30" s="18">
        <v>-56415049.07</v>
      </c>
    </row>
    <row r="31" spans="1:4">
      <c r="A31" s="19" t="s">
        <v>60</v>
      </c>
      <c r="B31" s="20">
        <v>0</v>
      </c>
      <c r="C31" s="20">
        <v>0</v>
      </c>
      <c r="D31" s="20">
        <v>0</v>
      </c>
    </row>
    <row r="32" spans="1:4">
      <c r="A32" s="19" t="s">
        <v>61</v>
      </c>
      <c r="B32" s="20">
        <v>0</v>
      </c>
      <c r="C32" s="20">
        <v>0</v>
      </c>
      <c r="D32" s="20">
        <v>0</v>
      </c>
    </row>
    <row r="33" spans="1:4">
      <c r="A33" s="19" t="s">
        <v>62</v>
      </c>
      <c r="B33" s="20">
        <v>0</v>
      </c>
      <c r="C33" s="20">
        <v>0</v>
      </c>
      <c r="D33" s="20">
        <v>0</v>
      </c>
    </row>
    <row r="34" spans="1:4">
      <c r="A34" s="19" t="s">
        <v>63</v>
      </c>
      <c r="B34" s="20">
        <v>0</v>
      </c>
      <c r="C34" s="20">
        <v>0</v>
      </c>
      <c r="D34" s="20">
        <v>0</v>
      </c>
    </row>
    <row r="35" spans="1:4">
      <c r="A35" s="19" t="s">
        <v>64</v>
      </c>
      <c r="B35" s="18">
        <v>-6305144.9699999997</v>
      </c>
      <c r="C35" s="18">
        <v>-44347693.039999999</v>
      </c>
      <c r="D35" s="18">
        <v>-56415049.07</v>
      </c>
    </row>
    <row r="36" spans="1:4">
      <c r="A36" s="19" t="s">
        <v>65</v>
      </c>
      <c r="B36" s="18">
        <v>0</v>
      </c>
      <c r="C36" s="18">
        <v>0</v>
      </c>
      <c r="D36" s="18">
        <v>0</v>
      </c>
    </row>
    <row r="37" spans="1:4">
      <c r="A37" s="19" t="s">
        <v>66</v>
      </c>
      <c r="B37" s="18">
        <v>-362744410.51999998</v>
      </c>
      <c r="C37" s="18">
        <v>-325623871.68000001</v>
      </c>
      <c r="D37" s="18">
        <v>-233447541.31</v>
      </c>
    </row>
    <row r="38" spans="1:4">
      <c r="A38" s="17" t="s">
        <v>67</v>
      </c>
      <c r="B38" s="18">
        <v>-369049555.49000001</v>
      </c>
      <c r="C38" s="18">
        <v>-369971564.72000003</v>
      </c>
      <c r="D38" s="18">
        <v>-289862590.38</v>
      </c>
    </row>
    <row r="39" spans="1:4">
      <c r="A39" s="19" t="s">
        <v>68</v>
      </c>
      <c r="B39" s="18">
        <v>0</v>
      </c>
      <c r="C39" s="18">
        <v>0</v>
      </c>
      <c r="D39" s="18">
        <v>0</v>
      </c>
    </row>
    <row r="40" spans="1:4">
      <c r="A40" s="19" t="s">
        <v>69</v>
      </c>
      <c r="B40" s="18">
        <v>0</v>
      </c>
      <c r="C40" s="18">
        <v>0</v>
      </c>
      <c r="D40" s="18">
        <v>0</v>
      </c>
    </row>
    <row r="41" spans="1:4">
      <c r="A41" s="19" t="s">
        <v>70</v>
      </c>
      <c r="B41" s="18">
        <v>0</v>
      </c>
      <c r="C41" s="18">
        <v>0</v>
      </c>
      <c r="D41" s="18">
        <v>0</v>
      </c>
    </row>
    <row r="42" spans="1:4">
      <c r="A42" s="17" t="s">
        <v>71</v>
      </c>
      <c r="B42" s="18">
        <v>-369049555.49000001</v>
      </c>
      <c r="C42" s="18">
        <v>-369971564.72000003</v>
      </c>
      <c r="D42" s="18">
        <v>-289862590.38</v>
      </c>
    </row>
  </sheetData>
  <mergeCells count="1">
    <mergeCell ref="A2:D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9E21-BC6C-4D6E-9DC9-B54CF19CB3E3}">
  <dimension ref="A1:C48"/>
  <sheetViews>
    <sheetView workbookViewId="0">
      <selection activeCell="A8" sqref="A8"/>
    </sheetView>
  </sheetViews>
  <sheetFormatPr defaultRowHeight="14.65"/>
  <cols>
    <col min="1" max="1" width="72.3984375" style="34" customWidth="1"/>
    <col min="2" max="2" width="35.73046875" style="34" customWidth="1"/>
    <col min="3" max="3" width="33.46484375" style="34" customWidth="1"/>
  </cols>
  <sheetData>
    <row r="1" spans="1:3" ht="27.75">
      <c r="A1" s="91" t="s">
        <v>72</v>
      </c>
      <c r="B1" s="91"/>
      <c r="C1" s="91"/>
    </row>
    <row r="2" spans="1:3" ht="17.649999999999999">
      <c r="A2" s="92">
        <v>43770</v>
      </c>
      <c r="B2" s="93"/>
      <c r="C2" s="93"/>
    </row>
    <row r="3" spans="1:3" ht="18" thickBot="1">
      <c r="A3" s="21" t="str">
        <f>[1]资产表报送!A3</f>
        <v>编制单位：雄安动力源科技有限公司</v>
      </c>
      <c r="B3" s="22"/>
      <c r="C3" s="23" t="s">
        <v>73</v>
      </c>
    </row>
    <row r="4" spans="1:3" ht="18" thickTop="1">
      <c r="A4" s="24" t="s">
        <v>74</v>
      </c>
      <c r="B4" s="24" t="s">
        <v>156</v>
      </c>
      <c r="C4" s="24" t="s">
        <v>157</v>
      </c>
    </row>
    <row r="5" spans="1:3" ht="17.649999999999999">
      <c r="A5" s="25" t="s">
        <v>6</v>
      </c>
      <c r="B5" s="26">
        <f>B6+B7</f>
        <v>3238493.83</v>
      </c>
      <c r="C5" s="26">
        <f>[1]利润表01!Q5</f>
        <v>11595506.08</v>
      </c>
    </row>
    <row r="6" spans="1:3" ht="17.649999999999999">
      <c r="A6" s="29" t="s">
        <v>158</v>
      </c>
      <c r="B6" s="26">
        <f>[1]利润表01!O6</f>
        <v>3238493.83</v>
      </c>
      <c r="C6" s="26">
        <f>[1]利润表01!Q6</f>
        <v>11595506.08</v>
      </c>
    </row>
    <row r="7" spans="1:3" ht="17.649999999999999">
      <c r="A7" s="29" t="s">
        <v>159</v>
      </c>
      <c r="B7" s="26">
        <f>[1]利润表01!O7</f>
        <v>0</v>
      </c>
      <c r="C7" s="26">
        <f>[1]利润表01!Q7</f>
        <v>0</v>
      </c>
    </row>
    <row r="8" spans="1:3" ht="17.649999999999999">
      <c r="A8" s="27" t="s">
        <v>76</v>
      </c>
      <c r="B8" s="26">
        <f>[1]利润表01!O8</f>
        <v>4031910</v>
      </c>
      <c r="C8" s="26">
        <f>[1]利润表01!Q8</f>
        <v>10806965.32</v>
      </c>
    </row>
    <row r="9" spans="1:3" ht="17.649999999999999">
      <c r="A9" s="29" t="s">
        <v>160</v>
      </c>
      <c r="B9" s="26">
        <f>[1]利润表01!O9</f>
        <v>4031910</v>
      </c>
      <c r="C9" s="26">
        <f>[1]利润表01!Q9</f>
        <v>10806965.32</v>
      </c>
    </row>
    <row r="10" spans="1:3" ht="17.649999999999999">
      <c r="A10" s="29" t="s">
        <v>161</v>
      </c>
      <c r="B10" s="26">
        <f>[1]利润表01!O10</f>
        <v>0</v>
      </c>
      <c r="C10" s="26">
        <f>[1]利润表01!Q10</f>
        <v>0</v>
      </c>
    </row>
    <row r="11" spans="1:3" ht="17.649999999999999">
      <c r="A11" s="28" t="s">
        <v>77</v>
      </c>
      <c r="B11" s="26">
        <f>[1]利润表01!O11</f>
        <v>134.4</v>
      </c>
      <c r="C11" s="26">
        <f>[1]利润表01!Q11</f>
        <v>22035.15</v>
      </c>
    </row>
    <row r="12" spans="1:3" ht="17.649999999999999">
      <c r="A12" s="28" t="s">
        <v>78</v>
      </c>
      <c r="B12" s="26">
        <f>[1]利润表01!O12</f>
        <v>767399.69</v>
      </c>
      <c r="C12" s="26">
        <f>[1]利润表01!Q12</f>
        <v>7029336.6699999999</v>
      </c>
    </row>
    <row r="13" spans="1:3" ht="17.649999999999999">
      <c r="A13" s="28" t="s">
        <v>79</v>
      </c>
      <c r="B13" s="26">
        <f>[1]利润表01!O13</f>
        <v>192192.87</v>
      </c>
      <c r="C13" s="26">
        <f>[1]利润表01!Q13</f>
        <v>587106.4</v>
      </c>
    </row>
    <row r="14" spans="1:3" ht="17.649999999999999">
      <c r="A14" s="28" t="s">
        <v>80</v>
      </c>
      <c r="B14" s="26">
        <f>[1]利润表01!O14</f>
        <v>0</v>
      </c>
      <c r="C14" s="26">
        <f>[1]利润表01!Q14</f>
        <v>7345.13</v>
      </c>
    </row>
    <row r="15" spans="1:3" ht="17.649999999999999">
      <c r="A15" s="28" t="s">
        <v>81</v>
      </c>
      <c r="B15" s="26">
        <f>[1]利润表01!O15</f>
        <v>476.2</v>
      </c>
      <c r="C15" s="26">
        <f>[1]利润表01!Q15</f>
        <v>1058.3499999999999</v>
      </c>
    </row>
    <row r="16" spans="1:3" ht="17.649999999999999">
      <c r="A16" s="28" t="s">
        <v>82</v>
      </c>
      <c r="B16" s="26">
        <f>[1]利润表01!O16</f>
        <v>0</v>
      </c>
      <c r="C16" s="26">
        <f>[1]利润表01!Q16</f>
        <v>0</v>
      </c>
    </row>
    <row r="17" spans="1:3" ht="17.649999999999999">
      <c r="A17" s="28" t="s">
        <v>83</v>
      </c>
      <c r="B17" s="26">
        <f>[1]利润表01!O17</f>
        <v>0</v>
      </c>
      <c r="C17" s="26">
        <f>[1]利润表01!Q17</f>
        <v>0</v>
      </c>
    </row>
    <row r="18" spans="1:3" ht="17.649999999999999">
      <c r="A18" s="27" t="s">
        <v>84</v>
      </c>
      <c r="B18" s="26">
        <f>[1]利润表01!O18</f>
        <v>0</v>
      </c>
      <c r="C18" s="26">
        <f>[1]利润表01!Q18</f>
        <v>0</v>
      </c>
    </row>
    <row r="19" spans="1:3" ht="17.649999999999999">
      <c r="A19" s="29" t="s">
        <v>85</v>
      </c>
      <c r="B19" s="26">
        <f>[1]利润表01!O19</f>
        <v>0</v>
      </c>
      <c r="C19" s="26">
        <f>[1]利润表01!Q19</f>
        <v>0</v>
      </c>
    </row>
    <row r="20" spans="1:3" ht="17.649999999999999">
      <c r="A20" s="29" t="s">
        <v>15</v>
      </c>
      <c r="B20" s="26">
        <f>[1]利润表01!O20</f>
        <v>0</v>
      </c>
      <c r="C20" s="26">
        <f>[1]利润表01!Q20</f>
        <v>0</v>
      </c>
    </row>
    <row r="21" spans="1:3" ht="17.649999999999999">
      <c r="A21" s="29" t="s">
        <v>86</v>
      </c>
      <c r="B21" s="26">
        <f>[1]利润表01!O21</f>
        <v>0</v>
      </c>
      <c r="C21" s="26">
        <f>[1]利润表01!Q21</f>
        <v>0</v>
      </c>
    </row>
    <row r="22" spans="1:3" ht="17.649999999999999">
      <c r="A22" s="29" t="s">
        <v>87</v>
      </c>
      <c r="B22" s="26">
        <f>[1]利润表01!O22</f>
        <v>0</v>
      </c>
      <c r="C22" s="26">
        <f>[1]利润表01!Q22</f>
        <v>-50736.67</v>
      </c>
    </row>
    <row r="23" spans="1:3" ht="17.649999999999999">
      <c r="A23" s="29" t="s">
        <v>88</v>
      </c>
      <c r="B23" s="26"/>
      <c r="C23" s="26">
        <f>[1]利润表01!Q23</f>
        <v>0</v>
      </c>
    </row>
    <row r="24" spans="1:3" ht="17.649999999999999">
      <c r="A24" s="25" t="s">
        <v>89</v>
      </c>
      <c r="B24" s="30">
        <f>B5-B8-B11-B12-B13-B14-B15+B18+B19+B21+B22+B23</f>
        <v>-1753619.3299999998</v>
      </c>
      <c r="C24" s="30">
        <f>C5-C8-C11-C12-C13-C14-C15+C18+C19+C21+C22+C23</f>
        <v>-6909077.6100000003</v>
      </c>
    </row>
    <row r="25" spans="1:3" ht="17.649999999999999">
      <c r="A25" s="27" t="s">
        <v>18</v>
      </c>
      <c r="B25" s="26"/>
      <c r="C25" s="26">
        <f>[1]利润表01!AL6</f>
        <v>280</v>
      </c>
    </row>
    <row r="26" spans="1:3" ht="17.649999999999999">
      <c r="A26" s="27" t="s">
        <v>19</v>
      </c>
      <c r="B26" s="26"/>
      <c r="C26" s="26">
        <f>[1]利润表01!AL11</f>
        <v>0</v>
      </c>
    </row>
    <row r="27" spans="1:3" ht="17.649999999999999">
      <c r="A27" s="25" t="s">
        <v>90</v>
      </c>
      <c r="B27" s="30">
        <f>B24+B25-B26</f>
        <v>-1753619.3299999998</v>
      </c>
      <c r="C27" s="30">
        <f>C24+C25-C26</f>
        <v>-6908797.6100000003</v>
      </c>
    </row>
    <row r="28" spans="1:3" ht="17.649999999999999">
      <c r="A28" s="29" t="s">
        <v>91</v>
      </c>
      <c r="B28" s="26">
        <v>0</v>
      </c>
      <c r="C28" s="26">
        <f>[1]利润表01!AL16</f>
        <v>0</v>
      </c>
    </row>
    <row r="29" spans="1:3" ht="17.649999999999999">
      <c r="A29" s="29" t="s">
        <v>92</v>
      </c>
      <c r="B29" s="30">
        <f>B27-B28</f>
        <v>-1753619.3299999998</v>
      </c>
      <c r="C29" s="30">
        <f>C27-C28</f>
        <v>-6908797.6100000003</v>
      </c>
    </row>
    <row r="30" spans="1:3" ht="17.649999999999999">
      <c r="A30" s="31" t="s">
        <v>93</v>
      </c>
      <c r="B30" s="26">
        <f>B29</f>
        <v>-1753619.3299999998</v>
      </c>
      <c r="C30" s="26">
        <f>C29</f>
        <v>-6908797.6100000003</v>
      </c>
    </row>
    <row r="31" spans="1:3" ht="17.649999999999999">
      <c r="A31" s="31" t="s">
        <v>94</v>
      </c>
      <c r="B31" s="26"/>
      <c r="C31" s="26"/>
    </row>
    <row r="32" spans="1:3" ht="17.649999999999999">
      <c r="A32" s="25" t="s">
        <v>95</v>
      </c>
      <c r="B32" s="26"/>
      <c r="C32" s="26"/>
    </row>
    <row r="33" spans="1:3" ht="17.649999999999999">
      <c r="A33" s="27" t="s">
        <v>96</v>
      </c>
      <c r="B33" s="26"/>
      <c r="C33" s="26"/>
    </row>
    <row r="34" spans="1:3" ht="17.649999999999999">
      <c r="A34" s="31" t="s">
        <v>97</v>
      </c>
      <c r="B34" s="26"/>
      <c r="C34" s="26"/>
    </row>
    <row r="35" spans="1:3" ht="35.25">
      <c r="A35" s="31" t="s">
        <v>98</v>
      </c>
      <c r="B35" s="26"/>
      <c r="C35" s="26"/>
    </row>
    <row r="36" spans="1:3" ht="17.649999999999999">
      <c r="A36" s="29" t="s">
        <v>99</v>
      </c>
      <c r="B36" s="26"/>
      <c r="C36" s="26"/>
    </row>
    <row r="37" spans="1:3" ht="17.649999999999999">
      <c r="A37" s="27" t="s">
        <v>100</v>
      </c>
      <c r="B37" s="26"/>
      <c r="C37" s="26"/>
    </row>
    <row r="38" spans="1:3" ht="35.25">
      <c r="A38" s="31" t="s">
        <v>101</v>
      </c>
      <c r="B38" s="26"/>
      <c r="C38" s="26"/>
    </row>
    <row r="39" spans="1:3" ht="17.649999999999999">
      <c r="A39" s="31" t="s">
        <v>102</v>
      </c>
      <c r="B39" s="26"/>
      <c r="C39" s="26"/>
    </row>
    <row r="40" spans="1:3" ht="17.649999999999999">
      <c r="A40" s="31" t="s">
        <v>103</v>
      </c>
      <c r="B40" s="26"/>
      <c r="C40" s="26"/>
    </row>
    <row r="41" spans="1:3" ht="17.649999999999999">
      <c r="A41" s="31" t="s">
        <v>104</v>
      </c>
      <c r="B41" s="26"/>
      <c r="C41" s="26"/>
    </row>
    <row r="42" spans="1:3" ht="17.649999999999999">
      <c r="A42" s="31" t="s">
        <v>105</v>
      </c>
      <c r="B42" s="26"/>
      <c r="C42" s="26"/>
    </row>
    <row r="43" spans="1:3" ht="17.649999999999999">
      <c r="A43" s="31" t="s">
        <v>106</v>
      </c>
      <c r="B43" s="26"/>
      <c r="C43" s="26"/>
    </row>
    <row r="44" spans="1:3" ht="17.649999999999999">
      <c r="A44" s="25" t="s">
        <v>107</v>
      </c>
      <c r="B44" s="30"/>
      <c r="C44" s="26"/>
    </row>
    <row r="45" spans="1:3" ht="17.649999999999999">
      <c r="A45" s="25" t="s">
        <v>108</v>
      </c>
      <c r="B45" s="30"/>
      <c r="C45" s="26"/>
    </row>
    <row r="46" spans="1:3" ht="17.649999999999999">
      <c r="A46" s="31" t="s">
        <v>109</v>
      </c>
      <c r="B46" s="26"/>
      <c r="C46" s="26"/>
    </row>
    <row r="47" spans="1:3" ht="17.649999999999999">
      <c r="A47" s="31" t="s">
        <v>110</v>
      </c>
      <c r="B47" s="26"/>
      <c r="C47" s="26"/>
    </row>
    <row r="48" spans="1:3" ht="17.649999999999999">
      <c r="A48" s="32" t="s">
        <v>111</v>
      </c>
      <c r="B48" s="33"/>
      <c r="C48" s="53"/>
    </row>
  </sheetData>
  <mergeCells count="2">
    <mergeCell ref="A1:C1"/>
    <mergeCell ref="A2:C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2E33-381E-4A8D-8A0C-919733C69F39}">
  <dimension ref="A1:D29"/>
  <sheetViews>
    <sheetView workbookViewId="0">
      <selection activeCell="E10" sqref="E10"/>
    </sheetView>
  </sheetViews>
  <sheetFormatPr defaultRowHeight="14.25"/>
  <cols>
    <col min="1" max="1" width="43.1328125" style="3" customWidth="1"/>
    <col min="2" max="2" width="7.265625" style="3" customWidth="1"/>
    <col min="3" max="3" width="17.73046875" style="3" customWidth="1"/>
    <col min="4" max="4" width="30.86328125" style="3" customWidth="1"/>
  </cols>
  <sheetData>
    <row r="1" spans="1:4" ht="15.75">
      <c r="A1" s="68" t="s">
        <v>235</v>
      </c>
      <c r="B1" s="68" t="s">
        <v>236</v>
      </c>
      <c r="C1" s="68" t="s">
        <v>237</v>
      </c>
      <c r="D1" s="68" t="s">
        <v>238</v>
      </c>
    </row>
    <row r="2" spans="1:4" ht="15.75">
      <c r="A2" s="68" t="s">
        <v>239</v>
      </c>
      <c r="B2" s="69">
        <v>1</v>
      </c>
      <c r="C2" s="70"/>
      <c r="D2" s="70"/>
    </row>
    <row r="3" spans="1:4" ht="15.75">
      <c r="A3" s="68" t="s">
        <v>240</v>
      </c>
      <c r="B3" s="69">
        <v>2</v>
      </c>
      <c r="C3" s="71">
        <v>5683881.3600000003</v>
      </c>
      <c r="D3" s="71">
        <v>10927268.57</v>
      </c>
    </row>
    <row r="4" spans="1:4" ht="15.75">
      <c r="A4" s="68" t="s">
        <v>241</v>
      </c>
      <c r="B4" s="69">
        <v>3</v>
      </c>
      <c r="C4" s="71">
        <v>9447.7999999999993</v>
      </c>
      <c r="D4" s="71">
        <v>11141.01</v>
      </c>
    </row>
    <row r="5" spans="1:4" ht="15.75">
      <c r="A5" s="68" t="s">
        <v>242</v>
      </c>
      <c r="B5" s="69">
        <v>4</v>
      </c>
      <c r="C5" s="71">
        <v>7842003.8600000003</v>
      </c>
      <c r="D5" s="71">
        <v>11634436.060000001</v>
      </c>
    </row>
    <row r="6" spans="1:4" ht="15.75">
      <c r="A6" s="68" t="s">
        <v>243</v>
      </c>
      <c r="B6" s="69">
        <v>5</v>
      </c>
      <c r="C6" s="71">
        <v>0</v>
      </c>
      <c r="D6" s="71">
        <v>0</v>
      </c>
    </row>
    <row r="7" spans="1:4" ht="15.75">
      <c r="A7" s="68" t="s">
        <v>244</v>
      </c>
      <c r="B7" s="69">
        <v>6</v>
      </c>
      <c r="C7" s="71">
        <v>114096.61</v>
      </c>
      <c r="D7" s="71">
        <v>257456.62</v>
      </c>
    </row>
    <row r="8" spans="1:4" ht="15.75">
      <c r="A8" s="68" t="s">
        <v>245</v>
      </c>
      <c r="B8" s="69">
        <v>7</v>
      </c>
      <c r="C8" s="71">
        <v>913047.31</v>
      </c>
      <c r="D8" s="71">
        <v>1752627.89</v>
      </c>
    </row>
    <row r="9" spans="1:4" ht="15.75">
      <c r="A9" s="72" t="s">
        <v>246</v>
      </c>
      <c r="B9" s="69">
        <v>8</v>
      </c>
      <c r="C9" s="69">
        <v>315880.23</v>
      </c>
      <c r="D9" s="69">
        <v>1715954.26</v>
      </c>
    </row>
    <row r="10" spans="1:4" ht="15.75">
      <c r="A10" s="68" t="s">
        <v>247</v>
      </c>
      <c r="B10" s="69">
        <v>9</v>
      </c>
      <c r="C10" s="71">
        <v>216230.73</v>
      </c>
      <c r="D10" s="71">
        <v>388014.17</v>
      </c>
    </row>
    <row r="11" spans="1:4" ht="15.75">
      <c r="A11" s="72" t="s">
        <v>248</v>
      </c>
      <c r="B11" s="69">
        <v>10</v>
      </c>
      <c r="C11" s="69">
        <v>-245927.67999999999</v>
      </c>
      <c r="D11" s="69">
        <v>-245927.67999999999</v>
      </c>
    </row>
    <row r="12" spans="1:4" ht="15.75">
      <c r="A12" s="72" t="s">
        <v>249</v>
      </c>
      <c r="B12" s="69">
        <v>11</v>
      </c>
      <c r="C12" s="69">
        <v>0</v>
      </c>
      <c r="D12" s="69">
        <v>0</v>
      </c>
    </row>
    <row r="13" spans="1:4" ht="15.75">
      <c r="A13" s="68" t="s">
        <v>250</v>
      </c>
      <c r="B13" s="69">
        <v>12</v>
      </c>
      <c r="C13" s="71">
        <v>6528676.6600000001</v>
      </c>
      <c r="D13" s="71">
        <v>7766310.7999999998</v>
      </c>
    </row>
    <row r="14" spans="1:4" ht="15.75">
      <c r="A14" s="68" t="s">
        <v>251</v>
      </c>
      <c r="B14" s="69">
        <v>13</v>
      </c>
      <c r="C14" s="71">
        <v>259.29000000000002</v>
      </c>
      <c r="D14" s="71">
        <v>3581.25</v>
      </c>
    </row>
    <row r="15" spans="1:4" ht="15.75">
      <c r="A15" s="68" t="s">
        <v>252</v>
      </c>
      <c r="B15" s="69">
        <v>14</v>
      </c>
      <c r="C15" s="71">
        <v>0</v>
      </c>
      <c r="D15" s="71">
        <v>0</v>
      </c>
    </row>
    <row r="16" spans="1:4" ht="15.75">
      <c r="A16" s="68" t="s">
        <v>253</v>
      </c>
      <c r="B16" s="69">
        <v>15</v>
      </c>
      <c r="C16" s="71">
        <v>4.8600000000000003</v>
      </c>
      <c r="D16" s="70"/>
    </row>
    <row r="17" spans="1:4" ht="15.75">
      <c r="A17" s="68" t="s">
        <v>254</v>
      </c>
      <c r="B17" s="69">
        <v>16</v>
      </c>
      <c r="C17" s="71">
        <v>751.69</v>
      </c>
      <c r="D17" s="71">
        <v>751.7</v>
      </c>
    </row>
    <row r="18" spans="1:4" ht="15.75">
      <c r="A18" s="68" t="s">
        <v>255</v>
      </c>
      <c r="B18" s="69">
        <v>17</v>
      </c>
      <c r="C18" s="71">
        <v>6528189.1200000001</v>
      </c>
      <c r="D18" s="71">
        <v>7790954.4699999997</v>
      </c>
    </row>
    <row r="19" spans="1:4" ht="15.75">
      <c r="A19" s="68" t="s">
        <v>256</v>
      </c>
      <c r="B19" s="69">
        <v>18</v>
      </c>
      <c r="C19" s="71">
        <v>979228.37</v>
      </c>
      <c r="D19" s="71">
        <v>1168651.6499999999</v>
      </c>
    </row>
    <row r="20" spans="1:4" ht="15.75">
      <c r="A20" s="68" t="s">
        <v>257</v>
      </c>
      <c r="B20" s="69">
        <v>19</v>
      </c>
      <c r="C20" s="71">
        <v>5548960.75</v>
      </c>
      <c r="D20" s="71">
        <v>6622302.8200000003</v>
      </c>
    </row>
    <row r="21" spans="1:4">
      <c r="A21" s="70"/>
      <c r="B21" s="70"/>
      <c r="C21" s="70"/>
      <c r="D21" s="70"/>
    </row>
    <row r="22" spans="1:4" ht="15.75">
      <c r="A22" s="68" t="s">
        <v>258</v>
      </c>
      <c r="B22" s="70"/>
      <c r="C22" s="70"/>
      <c r="D22" s="70"/>
    </row>
    <row r="23" spans="1:4" ht="15.75">
      <c r="A23" s="68" t="s">
        <v>259</v>
      </c>
      <c r="B23" s="70"/>
      <c r="C23" s="68" t="s">
        <v>238</v>
      </c>
      <c r="D23" s="68" t="s">
        <v>260</v>
      </c>
    </row>
    <row r="24" spans="1:4" ht="15.75">
      <c r="A24" s="68" t="s">
        <v>261</v>
      </c>
      <c r="B24" s="69">
        <v>40</v>
      </c>
      <c r="C24" s="70"/>
      <c r="D24" s="70"/>
    </row>
    <row r="25" spans="1:4" ht="15.75">
      <c r="A25" s="68" t="s">
        <v>262</v>
      </c>
      <c r="B25" s="69">
        <v>42</v>
      </c>
      <c r="C25" s="70"/>
      <c r="D25" s="70"/>
    </row>
    <row r="26" spans="1:4" ht="15.75">
      <c r="A26" s="68" t="s">
        <v>263</v>
      </c>
      <c r="B26" s="69">
        <v>44</v>
      </c>
      <c r="C26" s="70"/>
      <c r="D26" s="70"/>
    </row>
    <row r="27" spans="1:4" ht="15.75">
      <c r="A27" s="68" t="s">
        <v>264</v>
      </c>
      <c r="B27" s="69">
        <v>46</v>
      </c>
      <c r="C27" s="70"/>
      <c r="D27" s="70"/>
    </row>
    <row r="28" spans="1:4" ht="15.75">
      <c r="A28" s="68" t="s">
        <v>265</v>
      </c>
      <c r="B28" s="69">
        <v>48</v>
      </c>
      <c r="C28" s="70"/>
      <c r="D28" s="70"/>
    </row>
    <row r="29" spans="1:4" ht="15.75">
      <c r="A29" s="68" t="s">
        <v>106</v>
      </c>
      <c r="B29" s="69">
        <v>50</v>
      </c>
      <c r="C29" s="70"/>
      <c r="D29" s="70"/>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D8C6-2AA2-4438-A53F-5B4AF46E8EAB}">
  <dimension ref="A1:D35"/>
  <sheetViews>
    <sheetView tabSelected="1" workbookViewId="0">
      <selection sqref="A1:D35"/>
    </sheetView>
  </sheetViews>
  <sheetFormatPr defaultRowHeight="14.25"/>
  <cols>
    <col min="1" max="1" width="45.1328125" bestFit="1" customWidth="1"/>
    <col min="2" max="2" width="64.59765625" bestFit="1" customWidth="1"/>
    <col min="3" max="3" width="11.73046875" bestFit="1" customWidth="1"/>
    <col min="4" max="4" width="11.73046875" customWidth="1"/>
    <col min="5" max="5" width="45.1328125" bestFit="1" customWidth="1"/>
    <col min="6" max="6" width="66.53125" bestFit="1" customWidth="1"/>
  </cols>
  <sheetData>
    <row r="1" spans="1:4">
      <c r="A1" t="s">
        <v>348</v>
      </c>
      <c r="B1" t="s">
        <v>349</v>
      </c>
      <c r="C1" t="s">
        <v>346</v>
      </c>
      <c r="D1" t="s">
        <v>347</v>
      </c>
    </row>
    <row r="2" spans="1:4">
      <c r="A2" t="s">
        <v>272</v>
      </c>
      <c r="B2" s="88" t="s">
        <v>350</v>
      </c>
      <c r="C2">
        <v>25365587.239999998</v>
      </c>
      <c r="D2">
        <v>51272596.909999996</v>
      </c>
    </row>
    <row r="3" spans="1:4">
      <c r="A3" t="s">
        <v>272</v>
      </c>
      <c r="B3" s="88" t="s">
        <v>351</v>
      </c>
      <c r="C3">
        <v>0</v>
      </c>
      <c r="D3">
        <v>0</v>
      </c>
    </row>
    <row r="4" spans="1:4">
      <c r="A4" t="s">
        <v>272</v>
      </c>
      <c r="B4" s="88" t="s">
        <v>352</v>
      </c>
      <c r="C4">
        <v>26051357.010000002</v>
      </c>
      <c r="D4">
        <v>25028823.32</v>
      </c>
    </row>
    <row r="5" spans="1:4">
      <c r="A5" t="s">
        <v>272</v>
      </c>
      <c r="B5" s="88" t="s">
        <v>353</v>
      </c>
      <c r="C5">
        <v>0</v>
      </c>
      <c r="D5">
        <v>0</v>
      </c>
    </row>
    <row r="6" spans="1:4">
      <c r="A6" t="s">
        <v>272</v>
      </c>
      <c r="B6" s="88" t="s">
        <v>354</v>
      </c>
      <c r="C6">
        <v>0</v>
      </c>
      <c r="D6">
        <v>0</v>
      </c>
    </row>
    <row r="7" spans="1:4">
      <c r="A7" t="s">
        <v>272</v>
      </c>
      <c r="B7" s="88" t="s">
        <v>355</v>
      </c>
      <c r="C7">
        <v>2622681.63</v>
      </c>
      <c r="D7">
        <v>2096999.52</v>
      </c>
    </row>
    <row r="8" spans="1:4">
      <c r="A8" t="s">
        <v>272</v>
      </c>
      <c r="B8" s="88" t="s">
        <v>356</v>
      </c>
      <c r="C8">
        <v>0</v>
      </c>
      <c r="D8">
        <v>0</v>
      </c>
    </row>
    <row r="9" spans="1:4">
      <c r="A9" t="s">
        <v>272</v>
      </c>
      <c r="B9" s="88" t="s">
        <v>357</v>
      </c>
      <c r="C9">
        <v>2622681.63</v>
      </c>
      <c r="D9">
        <v>2096999.52</v>
      </c>
    </row>
    <row r="10" spans="1:4">
      <c r="A10" t="s">
        <v>272</v>
      </c>
      <c r="B10" s="88" t="s">
        <v>358</v>
      </c>
      <c r="C10">
        <v>625675.30000000005</v>
      </c>
      <c r="D10">
        <v>898675.3</v>
      </c>
    </row>
    <row r="11" spans="1:4">
      <c r="A11" t="s">
        <v>272</v>
      </c>
      <c r="B11" s="88" t="s">
        <v>359</v>
      </c>
      <c r="C11">
        <v>3691744.94</v>
      </c>
      <c r="D11">
        <v>3487100.81</v>
      </c>
    </row>
    <row r="12" spans="1:4">
      <c r="A12" t="s">
        <v>272</v>
      </c>
      <c r="B12" s="88" t="s">
        <v>360</v>
      </c>
      <c r="C12">
        <v>0</v>
      </c>
      <c r="D12">
        <v>0</v>
      </c>
    </row>
    <row r="13" spans="1:4">
      <c r="A13" t="s">
        <v>272</v>
      </c>
      <c r="B13" s="88" t="s">
        <v>361</v>
      </c>
      <c r="C13">
        <v>12803497.57</v>
      </c>
      <c r="D13">
        <v>3843191.13</v>
      </c>
    </row>
    <row r="14" spans="1:4">
      <c r="A14" t="s">
        <v>272</v>
      </c>
      <c r="B14" s="88" t="s">
        <v>362</v>
      </c>
      <c r="C14">
        <v>1034572.8</v>
      </c>
      <c r="D14">
        <v>1143948.8700000001</v>
      </c>
    </row>
    <row r="15" spans="1:4">
      <c r="A15" t="s">
        <v>272</v>
      </c>
      <c r="B15" s="88" t="s">
        <v>363</v>
      </c>
      <c r="C15">
        <v>0</v>
      </c>
      <c r="D15">
        <v>0</v>
      </c>
    </row>
    <row r="16" spans="1:4">
      <c r="A16" t="s">
        <v>272</v>
      </c>
      <c r="B16" s="88" t="s">
        <v>364</v>
      </c>
      <c r="C16">
        <v>0</v>
      </c>
      <c r="D16">
        <v>0</v>
      </c>
    </row>
    <row r="17" spans="1:4">
      <c r="A17" t="s">
        <v>272</v>
      </c>
      <c r="B17" s="88" t="s">
        <v>365</v>
      </c>
      <c r="C17">
        <v>72195116.489999995</v>
      </c>
      <c r="D17">
        <v>87771335.859999985</v>
      </c>
    </row>
    <row r="18" spans="1:4">
      <c r="A18" t="s">
        <v>304</v>
      </c>
      <c r="B18" s="88" t="s">
        <v>366</v>
      </c>
      <c r="C18">
        <v>2550000</v>
      </c>
      <c r="D18">
        <v>2550000</v>
      </c>
    </row>
    <row r="19" spans="1:4">
      <c r="A19" t="s">
        <v>304</v>
      </c>
      <c r="B19" s="88" t="s">
        <v>367</v>
      </c>
      <c r="C19">
        <v>0</v>
      </c>
      <c r="D19">
        <v>0</v>
      </c>
    </row>
    <row r="20" spans="1:4">
      <c r="A20" t="s">
        <v>304</v>
      </c>
      <c r="B20" s="88" t="s">
        <v>368</v>
      </c>
      <c r="C20">
        <v>0</v>
      </c>
      <c r="D20">
        <v>0</v>
      </c>
    </row>
    <row r="21" spans="1:4">
      <c r="A21" t="s">
        <v>311</v>
      </c>
      <c r="B21" s="88" t="s">
        <v>369</v>
      </c>
      <c r="C21">
        <v>871755.73</v>
      </c>
      <c r="D21">
        <v>597004.94999999995</v>
      </c>
    </row>
    <row r="22" spans="1:4">
      <c r="A22" t="s">
        <v>311</v>
      </c>
      <c r="B22" s="88" t="s">
        <v>370</v>
      </c>
      <c r="C22">
        <v>554526.56999999995</v>
      </c>
      <c r="D22">
        <v>302147.45</v>
      </c>
    </row>
    <row r="23" spans="1:4">
      <c r="A23" t="s">
        <v>311</v>
      </c>
      <c r="B23" s="88" t="s">
        <v>371</v>
      </c>
      <c r="C23">
        <v>317229.15999999997</v>
      </c>
      <c r="D23">
        <v>294857.5</v>
      </c>
    </row>
    <row r="24" spans="1:4">
      <c r="A24" t="s">
        <v>311</v>
      </c>
      <c r="B24" s="88" t="s">
        <v>372</v>
      </c>
      <c r="C24">
        <v>0</v>
      </c>
      <c r="D24">
        <v>0</v>
      </c>
    </row>
    <row r="25" spans="1:4">
      <c r="A25" t="s">
        <v>311</v>
      </c>
      <c r="B25" s="88" t="s">
        <v>373</v>
      </c>
      <c r="C25">
        <v>0</v>
      </c>
      <c r="D25">
        <v>0</v>
      </c>
    </row>
    <row r="26" spans="1:4">
      <c r="A26" t="s">
        <v>311</v>
      </c>
      <c r="B26" s="88" t="s">
        <v>374</v>
      </c>
      <c r="C26">
        <v>0</v>
      </c>
      <c r="D26">
        <v>0</v>
      </c>
    </row>
    <row r="27" spans="1:4">
      <c r="A27" t="s">
        <v>311</v>
      </c>
      <c r="B27" s="88" t="s">
        <v>375</v>
      </c>
      <c r="C27">
        <v>0</v>
      </c>
      <c r="D27">
        <v>0</v>
      </c>
    </row>
    <row r="28" spans="1:4">
      <c r="A28" t="s">
        <v>311</v>
      </c>
      <c r="B28" s="88" t="s">
        <v>376</v>
      </c>
      <c r="C28">
        <v>0</v>
      </c>
      <c r="D28">
        <v>0</v>
      </c>
    </row>
    <row r="29" spans="1:4">
      <c r="A29" t="s">
        <v>311</v>
      </c>
      <c r="B29" s="88" t="s">
        <v>377</v>
      </c>
      <c r="C29">
        <v>317229.15999999997</v>
      </c>
      <c r="D29">
        <v>294857.5</v>
      </c>
    </row>
    <row r="30" spans="1:4">
      <c r="A30" t="s">
        <v>330</v>
      </c>
      <c r="B30" s="88" t="s">
        <v>378</v>
      </c>
      <c r="C30">
        <v>2250</v>
      </c>
      <c r="D30">
        <v>16068.56</v>
      </c>
    </row>
    <row r="31" spans="1:4">
      <c r="A31" t="s">
        <v>330</v>
      </c>
      <c r="B31" s="88" t="s">
        <v>379</v>
      </c>
      <c r="C31">
        <v>0</v>
      </c>
      <c r="D31">
        <v>0</v>
      </c>
    </row>
    <row r="32" spans="1:4">
      <c r="A32" t="s">
        <v>330</v>
      </c>
      <c r="B32" s="88" t="s">
        <v>380</v>
      </c>
      <c r="C32">
        <v>0</v>
      </c>
      <c r="D32">
        <v>0</v>
      </c>
    </row>
    <row r="33" spans="1:4">
      <c r="A33" t="s">
        <v>330</v>
      </c>
      <c r="B33" s="88" t="s">
        <v>381</v>
      </c>
      <c r="C33">
        <v>2250</v>
      </c>
      <c r="D33">
        <v>16068.56</v>
      </c>
    </row>
    <row r="34" spans="1:4">
      <c r="A34" t="s">
        <v>322</v>
      </c>
      <c r="B34" s="88" t="s">
        <v>382</v>
      </c>
      <c r="C34">
        <v>0</v>
      </c>
      <c r="D34">
        <v>0</v>
      </c>
    </row>
    <row r="35" spans="1:4">
      <c r="A35" t="s">
        <v>322</v>
      </c>
      <c r="B35" s="88" t="s">
        <v>383</v>
      </c>
      <c r="C35">
        <v>75064595.649999991</v>
      </c>
      <c r="D35">
        <v>90632261.919999987</v>
      </c>
    </row>
  </sheetData>
  <phoneticPr fontId="3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2009F-8A76-4A4A-A8A0-6033A8A3D1CA}">
  <dimension ref="A1:F43"/>
  <sheetViews>
    <sheetView workbookViewId="0">
      <selection activeCell="A3" sqref="A3:C43"/>
    </sheetView>
  </sheetViews>
  <sheetFormatPr defaultRowHeight="14.25"/>
  <cols>
    <col min="1" max="1" width="41.46484375" style="78" customWidth="1"/>
    <col min="2" max="2" width="14.796875" style="79" customWidth="1"/>
    <col min="3" max="3" width="15.19921875" style="79" customWidth="1"/>
    <col min="4" max="4" width="40.9296875" style="78" customWidth="1"/>
    <col min="5" max="5" width="15.19921875" style="79" customWidth="1"/>
    <col min="6" max="6" width="14.796875" style="79" customWidth="1"/>
  </cols>
  <sheetData>
    <row r="1" spans="1:6" ht="18">
      <c r="A1" s="94" t="s">
        <v>266</v>
      </c>
      <c r="B1" s="94"/>
      <c r="C1" s="94"/>
      <c r="D1" s="94"/>
      <c r="E1" s="94"/>
      <c r="F1" s="94"/>
    </row>
    <row r="2" spans="1:6" ht="16.149999999999999">
      <c r="A2" s="95" t="s">
        <v>267</v>
      </c>
      <c r="B2" s="95"/>
      <c r="C2" s="95"/>
      <c r="D2" s="95"/>
      <c r="E2" s="95"/>
      <c r="F2" s="95"/>
    </row>
    <row r="3" spans="1:6">
      <c r="A3" s="82" t="s">
        <v>268</v>
      </c>
      <c r="B3" s="83" t="s">
        <v>269</v>
      </c>
      <c r="C3" s="84" t="s">
        <v>270</v>
      </c>
      <c r="D3" s="73" t="s">
        <v>271</v>
      </c>
      <c r="E3" s="74" t="s">
        <v>269</v>
      </c>
      <c r="F3" s="74" t="s">
        <v>270</v>
      </c>
    </row>
    <row r="4" spans="1:6">
      <c r="A4" s="80" t="s">
        <v>272</v>
      </c>
      <c r="B4" s="76"/>
      <c r="C4" s="81"/>
      <c r="D4" s="75" t="s">
        <v>273</v>
      </c>
      <c r="E4" s="76"/>
      <c r="F4" s="76"/>
    </row>
    <row r="5" spans="1:6">
      <c r="A5" s="80" t="s">
        <v>274</v>
      </c>
      <c r="B5" s="76">
        <v>25365587.239999998</v>
      </c>
      <c r="C5" s="81">
        <v>51272596.909999996</v>
      </c>
      <c r="D5" s="75" t="s">
        <v>275</v>
      </c>
      <c r="E5" s="76"/>
      <c r="F5" s="76"/>
    </row>
    <row r="6" spans="1:6">
      <c r="A6" s="80" t="s">
        <v>276</v>
      </c>
      <c r="B6" s="76"/>
      <c r="C6" s="81"/>
      <c r="D6" s="75" t="s">
        <v>277</v>
      </c>
      <c r="E6" s="76"/>
      <c r="F6" s="76"/>
    </row>
    <row r="7" spans="1:6">
      <c r="A7" s="80" t="s">
        <v>278</v>
      </c>
      <c r="B7" s="76">
        <v>26051357.010000002</v>
      </c>
      <c r="C7" s="81">
        <v>25028823.32</v>
      </c>
      <c r="D7" s="75" t="s">
        <v>279</v>
      </c>
      <c r="E7" s="77">
        <v>5892233.5499999998</v>
      </c>
      <c r="F7" s="77">
        <v>5946874.8799999999</v>
      </c>
    </row>
    <row r="8" spans="1:6">
      <c r="A8" s="80" t="s">
        <v>280</v>
      </c>
      <c r="B8" s="76"/>
      <c r="C8" s="81"/>
      <c r="D8" s="75" t="s">
        <v>281</v>
      </c>
      <c r="E8" s="76">
        <v>29330380.800000001</v>
      </c>
      <c r="F8" s="76">
        <v>33439100.030000001</v>
      </c>
    </row>
    <row r="9" spans="1:6">
      <c r="A9" s="80" t="s">
        <v>282</v>
      </c>
      <c r="B9" s="76"/>
      <c r="C9" s="81"/>
      <c r="D9" s="75" t="s">
        <v>283</v>
      </c>
      <c r="E9" s="76">
        <v>0</v>
      </c>
      <c r="F9" s="76">
        <v>0</v>
      </c>
    </row>
    <row r="10" spans="1:6">
      <c r="A10" s="80" t="s">
        <v>284</v>
      </c>
      <c r="B10" s="76">
        <v>2622681.63</v>
      </c>
      <c r="C10" s="81">
        <v>2096999.52</v>
      </c>
      <c r="D10" s="75" t="s">
        <v>285</v>
      </c>
      <c r="E10" s="76"/>
      <c r="F10" s="76"/>
    </row>
    <row r="11" spans="1:6">
      <c r="A11" s="80" t="s">
        <v>286</v>
      </c>
      <c r="B11" s="76">
        <v>0</v>
      </c>
      <c r="C11" s="81">
        <v>0</v>
      </c>
      <c r="D11" s="75"/>
      <c r="E11" s="76"/>
      <c r="F11" s="76"/>
    </row>
    <row r="12" spans="1:6">
      <c r="A12" s="80" t="s">
        <v>287</v>
      </c>
      <c r="B12" s="76">
        <f>B10-B11</f>
        <v>2622681.63</v>
      </c>
      <c r="C12" s="81">
        <f>C10-C11</f>
        <v>2096999.52</v>
      </c>
      <c r="D12" s="75"/>
      <c r="E12" s="76"/>
      <c r="F12" s="76"/>
    </row>
    <row r="13" spans="1:6">
      <c r="A13" s="80" t="s">
        <v>288</v>
      </c>
      <c r="B13" s="76">
        <v>625675.30000000005</v>
      </c>
      <c r="C13" s="81">
        <v>898675.3</v>
      </c>
      <c r="D13" s="75" t="s">
        <v>289</v>
      </c>
      <c r="E13" s="76"/>
      <c r="F13" s="76"/>
    </row>
    <row r="14" spans="1:6">
      <c r="A14" s="80" t="s">
        <v>290</v>
      </c>
      <c r="B14" s="76">
        <v>3691744.94</v>
      </c>
      <c r="C14" s="81">
        <v>3487100.81</v>
      </c>
      <c r="D14" s="75" t="s">
        <v>291</v>
      </c>
      <c r="E14" s="76">
        <v>465745.94</v>
      </c>
      <c r="F14" s="76">
        <v>-133000.12</v>
      </c>
    </row>
    <row r="15" spans="1:6">
      <c r="A15" s="80" t="s">
        <v>292</v>
      </c>
      <c r="B15" s="76"/>
      <c r="C15" s="81"/>
      <c r="D15" s="75" t="s">
        <v>293</v>
      </c>
      <c r="E15" s="76">
        <v>112861.03</v>
      </c>
      <c r="F15" s="76">
        <v>125412.27</v>
      </c>
    </row>
    <row r="16" spans="1:6">
      <c r="A16" s="80" t="s">
        <v>294</v>
      </c>
      <c r="B16" s="76">
        <v>12803497.57</v>
      </c>
      <c r="C16" s="81">
        <v>3843191.13</v>
      </c>
      <c r="D16" s="75" t="s">
        <v>295</v>
      </c>
      <c r="E16" s="76">
        <v>710533.43</v>
      </c>
      <c r="F16" s="76">
        <v>383789.33</v>
      </c>
    </row>
    <row r="17" spans="1:6">
      <c r="A17" s="80" t="s">
        <v>296</v>
      </c>
      <c r="B17" s="76">
        <v>1034572.8</v>
      </c>
      <c r="C17" s="81">
        <v>1143948.8700000001</v>
      </c>
      <c r="D17" s="75" t="s">
        <v>297</v>
      </c>
      <c r="E17" s="76">
        <v>0</v>
      </c>
      <c r="F17" s="76">
        <v>0</v>
      </c>
    </row>
    <row r="18" spans="1:6">
      <c r="A18" s="80" t="s">
        <v>298</v>
      </c>
      <c r="B18" s="76"/>
      <c r="C18" s="81"/>
      <c r="D18" s="75" t="s">
        <v>299</v>
      </c>
      <c r="E18" s="76"/>
      <c r="F18" s="76"/>
    </row>
    <row r="19" spans="1:6">
      <c r="A19" s="80" t="s">
        <v>300</v>
      </c>
      <c r="B19" s="76"/>
      <c r="C19" s="81"/>
      <c r="D19" s="75" t="s">
        <v>301</v>
      </c>
      <c r="E19" s="76"/>
      <c r="F19" s="76"/>
    </row>
    <row r="20" spans="1:6">
      <c r="A20" s="80" t="s">
        <v>302</v>
      </c>
      <c r="B20" s="76">
        <f>B5+B6+B7+B8+B9+B10-B11+B13+B14+B15+B16+B17+B18</f>
        <v>72195116.489999995</v>
      </c>
      <c r="C20" s="81">
        <f>C5+C6+C7+C8+C9+C10-C11+C13+C14+C15+C16+C17+C18</f>
        <v>87771335.859999985</v>
      </c>
      <c r="D20" s="75" t="s">
        <v>303</v>
      </c>
      <c r="E20" s="76"/>
      <c r="F20" s="76"/>
    </row>
    <row r="21" spans="1:6">
      <c r="A21" s="80" t="s">
        <v>304</v>
      </c>
      <c r="B21" s="76"/>
      <c r="C21" s="81"/>
      <c r="D21" s="75"/>
      <c r="E21" s="76"/>
      <c r="F21" s="76"/>
    </row>
    <row r="22" spans="1:6">
      <c r="A22" s="80" t="s">
        <v>305</v>
      </c>
      <c r="B22" s="76">
        <v>2550000</v>
      </c>
      <c r="C22" s="81">
        <v>2550000</v>
      </c>
      <c r="D22" s="75" t="s">
        <v>306</v>
      </c>
      <c r="E22" s="76">
        <f>E5+E6+E7+E8+E9+E10+E14+E15+E16+E17+E18+E19</f>
        <v>36511754.75</v>
      </c>
      <c r="F22" s="76">
        <f>F5+F6+F7+F8+F9+F10+F14+F15+F16+F17+F18+F19</f>
        <v>39762176.390000008</v>
      </c>
    </row>
    <row r="23" spans="1:6">
      <c r="A23" s="80" t="s">
        <v>307</v>
      </c>
      <c r="B23" s="76"/>
      <c r="C23" s="81"/>
      <c r="D23" s="75" t="s">
        <v>308</v>
      </c>
      <c r="E23" s="76"/>
      <c r="F23" s="76"/>
    </row>
    <row r="24" spans="1:6">
      <c r="A24" s="80" t="s">
        <v>309</v>
      </c>
      <c r="B24" s="76"/>
      <c r="C24" s="81"/>
      <c r="D24" s="75" t="s">
        <v>310</v>
      </c>
      <c r="E24" s="76"/>
      <c r="F24" s="76"/>
    </row>
    <row r="25" spans="1:6">
      <c r="A25" s="80" t="s">
        <v>311</v>
      </c>
      <c r="B25" s="76"/>
      <c r="C25" s="81"/>
      <c r="D25" s="75" t="s">
        <v>312</v>
      </c>
      <c r="E25" s="76"/>
      <c r="F25" s="76"/>
    </row>
    <row r="26" spans="1:6">
      <c r="A26" s="80" t="s">
        <v>313</v>
      </c>
      <c r="B26" s="76">
        <v>871755.73</v>
      </c>
      <c r="C26" s="81">
        <v>597004.94999999995</v>
      </c>
      <c r="D26" s="75" t="s">
        <v>314</v>
      </c>
      <c r="E26" s="76"/>
      <c r="F26" s="76"/>
    </row>
    <row r="27" spans="1:6">
      <c r="A27" s="80" t="s">
        <v>315</v>
      </c>
      <c r="B27" s="76">
        <v>554526.56999999995</v>
      </c>
      <c r="C27" s="81">
        <v>302147.45</v>
      </c>
      <c r="D27" s="75" t="s">
        <v>316</v>
      </c>
      <c r="E27" s="76"/>
      <c r="F27" s="76"/>
    </row>
    <row r="28" spans="1:6">
      <c r="A28" s="80" t="s">
        <v>317</v>
      </c>
      <c r="B28" s="76">
        <v>317229.15999999997</v>
      </c>
      <c r="C28" s="81">
        <v>294857.5</v>
      </c>
      <c r="D28" s="75" t="s">
        <v>318</v>
      </c>
      <c r="E28" s="76"/>
      <c r="F28" s="76"/>
    </row>
    <row r="29" spans="1:6">
      <c r="A29" s="80" t="s">
        <v>319</v>
      </c>
      <c r="B29" s="76"/>
      <c r="C29" s="81"/>
      <c r="D29" s="75" t="s">
        <v>320</v>
      </c>
      <c r="E29" s="76"/>
      <c r="F29" s="76"/>
    </row>
    <row r="30" spans="1:6">
      <c r="A30" s="80" t="s">
        <v>321</v>
      </c>
      <c r="B30" s="76"/>
      <c r="C30" s="81"/>
      <c r="D30" s="75" t="s">
        <v>322</v>
      </c>
      <c r="E30" s="76"/>
      <c r="F30" s="76"/>
    </row>
    <row r="31" spans="1:6">
      <c r="A31" s="80" t="s">
        <v>323</v>
      </c>
      <c r="B31" s="76"/>
      <c r="C31" s="81"/>
      <c r="D31" s="75" t="s">
        <v>324</v>
      </c>
      <c r="E31" s="76"/>
      <c r="F31" s="76"/>
    </row>
    <row r="32" spans="1:6">
      <c r="A32" s="80" t="s">
        <v>325</v>
      </c>
      <c r="B32" s="76"/>
      <c r="C32" s="81"/>
      <c r="D32" s="75" t="s">
        <v>326</v>
      </c>
      <c r="E32" s="76">
        <f>E22+E29</f>
        <v>36511754.75</v>
      </c>
      <c r="F32" s="76">
        <f>F22+F29</f>
        <v>39762176.390000008</v>
      </c>
    </row>
    <row r="33" spans="1:6">
      <c r="A33" s="80" t="s">
        <v>327</v>
      </c>
      <c r="B33" s="76"/>
      <c r="C33" s="81"/>
      <c r="D33" s="75"/>
      <c r="E33" s="76"/>
      <c r="F33" s="76"/>
    </row>
    <row r="34" spans="1:6">
      <c r="A34" s="80" t="s">
        <v>328</v>
      </c>
      <c r="B34" s="76">
        <f>B28+B31+B32</f>
        <v>317229.15999999997</v>
      </c>
      <c r="C34" s="81">
        <f>C28+C31+C32</f>
        <v>294857.5</v>
      </c>
      <c r="D34" s="75" t="s">
        <v>329</v>
      </c>
      <c r="E34" s="76"/>
      <c r="F34" s="76"/>
    </row>
    <row r="35" spans="1:6">
      <c r="A35" s="80" t="s">
        <v>330</v>
      </c>
      <c r="B35" s="76"/>
      <c r="C35" s="81"/>
      <c r="D35" s="75" t="s">
        <v>331</v>
      </c>
      <c r="E35" s="76">
        <v>5000000</v>
      </c>
      <c r="F35" s="76">
        <v>5000000</v>
      </c>
    </row>
    <row r="36" spans="1:6">
      <c r="A36" s="80" t="s">
        <v>332</v>
      </c>
      <c r="B36" s="76">
        <v>2250</v>
      </c>
      <c r="C36" s="81">
        <v>16068.56</v>
      </c>
      <c r="D36" s="75" t="s">
        <v>333</v>
      </c>
      <c r="E36" s="76"/>
      <c r="F36" s="76"/>
    </row>
    <row r="37" spans="1:6">
      <c r="A37" s="80" t="s">
        <v>334</v>
      </c>
      <c r="B37" s="76">
        <v>0</v>
      </c>
      <c r="C37" s="81">
        <v>0</v>
      </c>
      <c r="D37" s="75" t="s">
        <v>335</v>
      </c>
      <c r="E37" s="76"/>
      <c r="F37" s="76"/>
    </row>
    <row r="38" spans="1:6">
      <c r="A38" s="80" t="s">
        <v>336</v>
      </c>
      <c r="B38" s="76"/>
      <c r="C38" s="81"/>
      <c r="D38" s="75" t="s">
        <v>337</v>
      </c>
      <c r="E38" s="76">
        <v>13545.47</v>
      </c>
      <c r="F38" s="76">
        <v>13545.47</v>
      </c>
    </row>
    <row r="39" spans="1:6">
      <c r="A39" s="80" t="s">
        <v>338</v>
      </c>
      <c r="B39" s="76">
        <f>B36+B37+B38</f>
        <v>2250</v>
      </c>
      <c r="C39" s="81">
        <f>C36+C37+C38</f>
        <v>16068.56</v>
      </c>
      <c r="D39" s="75" t="s">
        <v>339</v>
      </c>
      <c r="E39" s="76">
        <v>2500000</v>
      </c>
      <c r="F39" s="76">
        <v>2500000</v>
      </c>
    </row>
    <row r="40" spans="1:6">
      <c r="A40" s="80"/>
      <c r="B40" s="76"/>
      <c r="C40" s="81"/>
      <c r="D40" s="75" t="s">
        <v>340</v>
      </c>
      <c r="E40" s="76"/>
      <c r="F40" s="76"/>
    </row>
    <row r="41" spans="1:6">
      <c r="A41" s="80" t="s">
        <v>322</v>
      </c>
      <c r="B41" s="76"/>
      <c r="C41" s="81"/>
      <c r="D41" s="75" t="s">
        <v>341</v>
      </c>
      <c r="E41" s="76">
        <v>31039295.43</v>
      </c>
      <c r="F41" s="76">
        <v>43356540.060000002</v>
      </c>
    </row>
    <row r="42" spans="1:6">
      <c r="A42" s="80" t="s">
        <v>342</v>
      </c>
      <c r="B42" s="76"/>
      <c r="C42" s="81"/>
      <c r="D42" s="75" t="s">
        <v>343</v>
      </c>
      <c r="E42" s="76">
        <f>E35+E38+E39+E41</f>
        <v>38552840.899999999</v>
      </c>
      <c r="F42" s="76">
        <f>F35+F38+F39+F41</f>
        <v>50870085.530000001</v>
      </c>
    </row>
    <row r="43" spans="1:6">
      <c r="A43" s="85" t="s">
        <v>344</v>
      </c>
      <c r="B43" s="86">
        <f>B20+B22+B34+B39</f>
        <v>75064595.649999991</v>
      </c>
      <c r="C43" s="87">
        <f>C20+C22+C34+C39</f>
        <v>90632261.919999987</v>
      </c>
      <c r="D43" s="75" t="s">
        <v>345</v>
      </c>
      <c r="E43" s="76">
        <f>E32+E42</f>
        <v>75064595.650000006</v>
      </c>
      <c r="F43" s="76">
        <f>F32+F42</f>
        <v>90632261.920000017</v>
      </c>
    </row>
  </sheetData>
  <mergeCells count="2">
    <mergeCell ref="A1:F1"/>
    <mergeCell ref="A2:F2"/>
  </mergeCells>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E515-73F0-415F-BBE5-38F68F2FDDA3}">
  <dimension ref="A1:C40"/>
  <sheetViews>
    <sheetView workbookViewId="0">
      <selection activeCell="E14" sqref="E14"/>
    </sheetView>
  </sheetViews>
  <sheetFormatPr defaultRowHeight="14.65"/>
  <cols>
    <col min="1" max="1" width="64.46484375" style="34" customWidth="1"/>
    <col min="2" max="2" width="28.265625" style="34" customWidth="1"/>
    <col min="3" max="3" width="28.59765625" style="34" customWidth="1"/>
  </cols>
  <sheetData>
    <row r="1" spans="1:3" ht="27.75">
      <c r="A1" s="91" t="s">
        <v>203</v>
      </c>
      <c r="B1" s="91"/>
      <c r="C1" s="91"/>
    </row>
    <row r="2" spans="1:3" ht="17.649999999999999">
      <c r="A2" s="92">
        <f>[1]资产负债表01!B2</f>
        <v>43799</v>
      </c>
      <c r="B2" s="96"/>
      <c r="C2" s="96"/>
    </row>
    <row r="3" spans="1:3" ht="18" thickBot="1">
      <c r="A3" s="21" t="str">
        <f>[1]资产负债表01!B4</f>
        <v>编制单位：雄安动力源科技有限公司</v>
      </c>
      <c r="B3" s="22"/>
      <c r="C3" s="23" t="s">
        <v>73</v>
      </c>
    </row>
    <row r="4" spans="1:3" ht="18" thickTop="1">
      <c r="A4" s="65" t="s">
        <v>74</v>
      </c>
      <c r="B4" s="54" t="s">
        <v>163</v>
      </c>
      <c r="C4" s="54" t="s">
        <v>164</v>
      </c>
    </row>
    <row r="5" spans="1:3" ht="17.649999999999999">
      <c r="A5" s="25" t="s">
        <v>204</v>
      </c>
      <c r="B5" s="26"/>
      <c r="C5" s="26"/>
    </row>
    <row r="6" spans="1:3" ht="17.649999999999999">
      <c r="A6" s="27" t="s">
        <v>205</v>
      </c>
      <c r="B6" s="26">
        <f>[1]资产负债表01!H7</f>
        <v>929043.45</v>
      </c>
      <c r="C6" s="26">
        <f>[1]资产负债表01!I7</f>
        <v>0</v>
      </c>
    </row>
    <row r="7" spans="1:3" ht="17.649999999999999">
      <c r="A7" s="56" t="s">
        <v>206</v>
      </c>
      <c r="B7" s="26">
        <f>[1]资产负债表01!H8</f>
        <v>0</v>
      </c>
      <c r="C7" s="26">
        <f>[1]资产负债表01!I8</f>
        <v>0</v>
      </c>
    </row>
    <row r="8" spans="1:3" ht="17.649999999999999">
      <c r="A8" s="27" t="s">
        <v>207</v>
      </c>
      <c r="B8" s="26">
        <f>[1]资产负债表01!H9</f>
        <v>0</v>
      </c>
      <c r="C8" s="26">
        <f>[1]资产负债表01!I9</f>
        <v>0</v>
      </c>
    </row>
    <row r="9" spans="1:3" ht="17.649999999999999">
      <c r="A9" s="27" t="s">
        <v>208</v>
      </c>
      <c r="B9" s="26">
        <f>[1]资产负债表01!H10</f>
        <v>340650</v>
      </c>
      <c r="C9" s="26">
        <f>[1]资产负债表01!I10</f>
        <v>0</v>
      </c>
    </row>
    <row r="10" spans="1:3" ht="17.649999999999999">
      <c r="A10" s="27" t="s">
        <v>209</v>
      </c>
      <c r="B10" s="26">
        <f>[1]资产负债表01!H11</f>
        <v>8534603.8999999985</v>
      </c>
      <c r="C10" s="26">
        <f>[1]资产负债表01!I11</f>
        <v>0</v>
      </c>
    </row>
    <row r="11" spans="1:3" ht="17.649999999999999">
      <c r="A11" s="27" t="s">
        <v>210</v>
      </c>
      <c r="B11" s="26">
        <f>[1]资产负债表01!H12</f>
        <v>19926932.550000001</v>
      </c>
      <c r="C11" s="26">
        <f>[1]资产负债表01!I12</f>
        <v>0</v>
      </c>
    </row>
    <row r="12" spans="1:3" ht="17.649999999999999">
      <c r="A12" s="27" t="s">
        <v>211</v>
      </c>
      <c r="B12" s="26">
        <f>[1]资产负债表01!H13</f>
        <v>11140968.08</v>
      </c>
      <c r="C12" s="26">
        <f>[1]资产负债表01!I13</f>
        <v>0</v>
      </c>
    </row>
    <row r="13" spans="1:3" ht="17.649999999999999">
      <c r="A13" s="27" t="s">
        <v>212</v>
      </c>
      <c r="B13" s="26">
        <f>[1]资产负债表01!H14</f>
        <v>15939333.029999999</v>
      </c>
      <c r="C13" s="26">
        <f>[1]资产负债表01!I14</f>
        <v>0</v>
      </c>
    </row>
    <row r="14" spans="1:3" ht="17.649999999999999">
      <c r="A14" s="27" t="s">
        <v>213</v>
      </c>
      <c r="B14" s="26">
        <f>[1]资产负债表01!H15</f>
        <v>0</v>
      </c>
      <c r="C14" s="26">
        <f>[1]资产负债表01!I15</f>
        <v>0</v>
      </c>
    </row>
    <row r="15" spans="1:3" ht="17.649999999999999">
      <c r="A15" s="29" t="s">
        <v>214</v>
      </c>
      <c r="B15" s="26">
        <f>[1]资产负债表01!H16</f>
        <v>0</v>
      </c>
      <c r="C15" s="26">
        <f>[1]资产负债表01!I16</f>
        <v>0</v>
      </c>
    </row>
    <row r="16" spans="1:3" ht="17.649999999999999">
      <c r="A16" s="27" t="s">
        <v>215</v>
      </c>
      <c r="B16" s="26">
        <f>[1]资产负债表01!H17</f>
        <v>1604108.23</v>
      </c>
      <c r="C16" s="26">
        <f>[1]资产负债表01!I17</f>
        <v>0</v>
      </c>
    </row>
    <row r="17" spans="1:3" ht="17.649999999999999">
      <c r="A17" s="57" t="s">
        <v>216</v>
      </c>
      <c r="B17" s="30">
        <f>SUM(B5:B16)</f>
        <v>58415639.239999995</v>
      </c>
      <c r="C17" s="30">
        <f>SUM(C5:C16)</f>
        <v>0</v>
      </c>
    </row>
    <row r="18" spans="1:3" ht="17.649999999999999">
      <c r="A18" s="25" t="s">
        <v>217</v>
      </c>
      <c r="B18" s="26"/>
      <c r="C18" s="26"/>
    </row>
    <row r="19" spans="1:3" ht="17.649999999999999">
      <c r="A19" s="27" t="s">
        <v>218</v>
      </c>
      <c r="B19" s="26">
        <f>[1]资产负债表01!H20</f>
        <v>0</v>
      </c>
      <c r="C19" s="26">
        <f>[1]资产负债表01!I20</f>
        <v>0</v>
      </c>
    </row>
    <row r="20" spans="1:3" ht="17.649999999999999">
      <c r="A20" s="27" t="s">
        <v>219</v>
      </c>
      <c r="B20" s="26">
        <f>[1]资产负债表01!H21</f>
        <v>0</v>
      </c>
      <c r="C20" s="26">
        <f>[1]资产负债表01!I21</f>
        <v>0</v>
      </c>
    </row>
    <row r="21" spans="1:3" ht="17.649999999999999">
      <c r="A21" s="27" t="s">
        <v>220</v>
      </c>
      <c r="B21" s="26">
        <f>[1]资产负债表01!H22</f>
        <v>0</v>
      </c>
      <c r="C21" s="26">
        <f>[1]资产负债表01!I22</f>
        <v>0</v>
      </c>
    </row>
    <row r="22" spans="1:3" ht="17.649999999999999">
      <c r="A22" s="27" t="s">
        <v>221</v>
      </c>
      <c r="B22" s="26">
        <f>[1]资产负债表01!H23</f>
        <v>0</v>
      </c>
      <c r="C22" s="26">
        <f>[1]资产负债表01!I23</f>
        <v>0</v>
      </c>
    </row>
    <row r="23" spans="1:3" ht="17.649999999999999">
      <c r="A23" s="27" t="s">
        <v>222</v>
      </c>
      <c r="B23" s="26">
        <f>[1]资产负债表01!H24</f>
        <v>0</v>
      </c>
      <c r="C23" s="26">
        <f>[1]资产负债表01!I24</f>
        <v>0</v>
      </c>
    </row>
    <row r="24" spans="1:3" ht="17.649999999999999">
      <c r="A24" s="27" t="s">
        <v>223</v>
      </c>
      <c r="B24" s="26">
        <f>[1]资产负债表01!H25</f>
        <v>0</v>
      </c>
      <c r="C24" s="26">
        <f>[1]资产负债表01!I25</f>
        <v>0</v>
      </c>
    </row>
    <row r="25" spans="1:3" ht="17.649999999999999">
      <c r="A25" s="27" t="s">
        <v>224</v>
      </c>
      <c r="B25" s="26">
        <f>[1]资产负债表01!H26</f>
        <v>0</v>
      </c>
      <c r="C25" s="26">
        <f>[1]资产负债表01!I26</f>
        <v>0</v>
      </c>
    </row>
    <row r="26" spans="1:3" ht="17.649999999999999">
      <c r="A26" s="27" t="s">
        <v>225</v>
      </c>
      <c r="B26" s="26">
        <f>[1]资产负债表01!H27</f>
        <v>0</v>
      </c>
      <c r="C26" s="26">
        <f>[1]资产负债表01!I27</f>
        <v>0</v>
      </c>
    </row>
    <row r="27" spans="1:3" ht="17.649999999999999">
      <c r="A27" s="27" t="s">
        <v>226</v>
      </c>
      <c r="B27" s="26">
        <f>[1]资产负债表01!H28</f>
        <v>0</v>
      </c>
      <c r="C27" s="26">
        <f>[1]资产负债表01!I28</f>
        <v>0</v>
      </c>
    </row>
    <row r="28" spans="1:3" ht="17.649999999999999">
      <c r="A28" s="27" t="s">
        <v>227</v>
      </c>
      <c r="B28" s="26">
        <f>[1]资产负债表01!H29</f>
        <v>0</v>
      </c>
      <c r="C28" s="26">
        <f>[1]资产负债表01!I29</f>
        <v>0</v>
      </c>
    </row>
    <row r="29" spans="1:3" ht="17.649999999999999">
      <c r="A29" s="27" t="s">
        <v>228</v>
      </c>
      <c r="B29" s="26">
        <f>[1]资产负债表01!H30</f>
        <v>63726.42</v>
      </c>
      <c r="C29" s="26">
        <f>[1]资产负债表01!I30</f>
        <v>0</v>
      </c>
    </row>
    <row r="30" spans="1:3" ht="17.649999999999999">
      <c r="A30" s="27" t="s">
        <v>229</v>
      </c>
      <c r="B30" s="26">
        <f>[1]资产负债表01!H31</f>
        <v>0</v>
      </c>
      <c r="C30" s="26">
        <f>[1]资产负债表01!I31</f>
        <v>0</v>
      </c>
    </row>
    <row r="31" spans="1:3" ht="17.649999999999999">
      <c r="A31" s="27" t="s">
        <v>230</v>
      </c>
      <c r="B31" s="26">
        <f>[1]资产负债表01!H32</f>
        <v>0</v>
      </c>
      <c r="C31" s="26">
        <f>[1]资产负债表01!I32</f>
        <v>0</v>
      </c>
    </row>
    <row r="32" spans="1:3" ht="17.649999999999999">
      <c r="A32" s="27" t="s">
        <v>231</v>
      </c>
      <c r="B32" s="26">
        <f>[1]资产负债表01!H33</f>
        <v>0</v>
      </c>
      <c r="C32" s="26">
        <f>[1]资产负债表01!I33</f>
        <v>0</v>
      </c>
    </row>
    <row r="33" spans="1:3" ht="17.649999999999999">
      <c r="A33" s="27" t="s">
        <v>232</v>
      </c>
      <c r="B33" s="26">
        <f>[1]资产负债表01!H34</f>
        <v>0</v>
      </c>
      <c r="C33" s="26">
        <f>[1]资产负债表01!I34</f>
        <v>0</v>
      </c>
    </row>
    <row r="34" spans="1:3" ht="17.649999999999999">
      <c r="A34" s="57" t="s">
        <v>233</v>
      </c>
      <c r="B34" s="30">
        <f>SUM(B19:B33)</f>
        <v>63726.42</v>
      </c>
      <c r="C34" s="30">
        <f>SUM(C19:C33)</f>
        <v>0</v>
      </c>
    </row>
    <row r="35" spans="1:3" ht="17.649999999999999">
      <c r="A35" s="66" t="s">
        <v>234</v>
      </c>
      <c r="B35" s="30">
        <f>B34+B17</f>
        <v>58479365.659999996</v>
      </c>
      <c r="C35" s="30">
        <f>C34+C17</f>
        <v>0</v>
      </c>
    </row>
    <row r="36" spans="1:3" ht="17.649999999999999">
      <c r="A36" s="62" t="s">
        <v>202</v>
      </c>
      <c r="B36" s="67"/>
      <c r="C36" s="67"/>
    </row>
    <row r="40" spans="1:3">
      <c r="B40" s="64">
        <f>B35-[1]资产负债表01!H42</f>
        <v>0</v>
      </c>
      <c r="C40" s="64">
        <f>C35-[1]资产负债表01!I42</f>
        <v>0</v>
      </c>
    </row>
  </sheetData>
  <mergeCells count="2">
    <mergeCell ref="A1:C1"/>
    <mergeCell ref="A2:C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A32BE-4B5D-4365-B40F-961C4BDAAD54}">
  <dimension ref="A1:C50"/>
  <sheetViews>
    <sheetView workbookViewId="0">
      <selection sqref="A1:C1048576"/>
    </sheetView>
  </sheetViews>
  <sheetFormatPr defaultRowHeight="14.65"/>
  <cols>
    <col min="1" max="1" width="60.59765625" style="34" customWidth="1"/>
    <col min="2" max="3" width="34.1328125" style="34" customWidth="1"/>
  </cols>
  <sheetData>
    <row r="1" spans="1:3" ht="27.75">
      <c r="A1" s="91" t="s">
        <v>162</v>
      </c>
      <c r="B1" s="91"/>
      <c r="C1" s="91"/>
    </row>
    <row r="2" spans="1:3" ht="17.649999999999999">
      <c r="A2" s="92">
        <f>[1]资产表报送!A2</f>
        <v>43799</v>
      </c>
      <c r="B2" s="96"/>
      <c r="C2" s="96"/>
    </row>
    <row r="3" spans="1:3" ht="18" thickBot="1">
      <c r="A3" s="21" t="str">
        <f>[1]资产表报送!A3</f>
        <v>编制单位：雄安动力源科技有限公司</v>
      </c>
      <c r="B3" s="22"/>
      <c r="C3" s="23" t="s">
        <v>73</v>
      </c>
    </row>
    <row r="4" spans="1:3" ht="18" thickTop="1">
      <c r="A4" s="54" t="s">
        <v>74</v>
      </c>
      <c r="B4" s="54" t="s">
        <v>163</v>
      </c>
      <c r="C4" s="54" t="s">
        <v>164</v>
      </c>
    </row>
    <row r="5" spans="1:3" ht="17.649999999999999">
      <c r="A5" s="55" t="s">
        <v>165</v>
      </c>
      <c r="B5" s="26"/>
      <c r="C5" s="26"/>
    </row>
    <row r="6" spans="1:3" ht="17.649999999999999">
      <c r="A6" s="27" t="s">
        <v>166</v>
      </c>
      <c r="B6" s="26">
        <f>[1]资产负债表01!S7</f>
        <v>0</v>
      </c>
      <c r="C6" s="26">
        <f>[1]资产负债表01!T7</f>
        <v>0</v>
      </c>
    </row>
    <row r="7" spans="1:3" ht="17.649999999999999">
      <c r="A7" s="56" t="s">
        <v>167</v>
      </c>
      <c r="B7" s="26">
        <f>[1]资产负债表01!S8</f>
        <v>0</v>
      </c>
      <c r="C7" s="26">
        <f>[1]资产负债表01!T8</f>
        <v>0</v>
      </c>
    </row>
    <row r="8" spans="1:3" ht="17.649999999999999">
      <c r="A8" s="27" t="s">
        <v>168</v>
      </c>
      <c r="B8" s="26">
        <f>[1]资产负债表01!S9</f>
        <v>0</v>
      </c>
      <c r="C8" s="26">
        <f>[1]资产负债表01!T9</f>
        <v>0</v>
      </c>
    </row>
    <row r="9" spans="1:3" ht="17.649999999999999">
      <c r="A9" s="27" t="s">
        <v>169</v>
      </c>
      <c r="B9" s="26">
        <f>[1]资产负债表01!S10</f>
        <v>0</v>
      </c>
      <c r="C9" s="26">
        <f>[1]资产负债表01!T10</f>
        <v>0</v>
      </c>
    </row>
    <row r="10" spans="1:3" ht="17.649999999999999">
      <c r="A10" s="27" t="s">
        <v>170</v>
      </c>
      <c r="B10" s="26">
        <f>[1]资产负债表01!S11</f>
        <v>4600582.7700000014</v>
      </c>
      <c r="C10" s="26">
        <f>[1]资产负债表01!T11</f>
        <v>0</v>
      </c>
    </row>
    <row r="11" spans="1:3" ht="17.649999999999999">
      <c r="A11" s="27" t="s">
        <v>171</v>
      </c>
      <c r="B11" s="26">
        <f>[1]资产负债表01!S12</f>
        <v>787580.5</v>
      </c>
      <c r="C11" s="26">
        <f>[1]资产负债表01!T12</f>
        <v>0</v>
      </c>
    </row>
    <row r="12" spans="1:3" ht="17.649999999999999">
      <c r="A12" s="27" t="s">
        <v>172</v>
      </c>
      <c r="B12" s="26">
        <f>[1]资产负债表01!S13</f>
        <v>0</v>
      </c>
      <c r="C12" s="26">
        <f>[1]资产负债表01!T13</f>
        <v>0</v>
      </c>
    </row>
    <row r="13" spans="1:3" ht="17.649999999999999">
      <c r="A13" s="27" t="s">
        <v>173</v>
      </c>
      <c r="B13" s="26">
        <f>[1]资产负债表01!S14</f>
        <v>0</v>
      </c>
      <c r="C13" s="26">
        <f>[1]资产负债表01!T14</f>
        <v>0</v>
      </c>
    </row>
    <row r="14" spans="1:3" ht="17.649999999999999">
      <c r="A14" s="27" t="s">
        <v>174</v>
      </c>
      <c r="B14" s="26">
        <f>[1]资产负债表01!S15</f>
        <v>0</v>
      </c>
      <c r="C14" s="26">
        <f>[1]资产负债表01!T15</f>
        <v>0</v>
      </c>
    </row>
    <row r="15" spans="1:3" ht="17.649999999999999">
      <c r="A15" s="27" t="s">
        <v>175</v>
      </c>
      <c r="B15" s="26">
        <f>[1]资产负债表01!S16</f>
        <v>0</v>
      </c>
      <c r="C15" s="26">
        <f>[1]资产负债表01!T16</f>
        <v>0</v>
      </c>
    </row>
    <row r="16" spans="1:3" ht="17.649999999999999">
      <c r="A16" s="29" t="s">
        <v>176</v>
      </c>
      <c r="B16" s="26">
        <f>[1]资产负债表01!S17</f>
        <v>0</v>
      </c>
      <c r="C16" s="26">
        <f>[1]资产负债表01!T17</f>
        <v>0</v>
      </c>
    </row>
    <row r="17" spans="1:3" ht="17.649999999999999">
      <c r="A17" s="27" t="s">
        <v>177</v>
      </c>
      <c r="B17" s="26">
        <f>[1]资产负债表01!S18</f>
        <v>0</v>
      </c>
      <c r="C17" s="26">
        <f>[1]资产负债表01!T18</f>
        <v>0</v>
      </c>
    </row>
    <row r="18" spans="1:3" ht="17.649999999999999">
      <c r="A18" s="57" t="s">
        <v>178</v>
      </c>
      <c r="B18" s="30">
        <f>SUM(B6:B17)</f>
        <v>5388163.2700000014</v>
      </c>
      <c r="C18" s="30">
        <f>SUM(C6:C17)</f>
        <v>0</v>
      </c>
    </row>
    <row r="19" spans="1:3" ht="17.649999999999999">
      <c r="A19" s="25" t="s">
        <v>179</v>
      </c>
      <c r="B19" s="26"/>
      <c r="C19" s="26"/>
    </row>
    <row r="20" spans="1:3" ht="17.649999999999999">
      <c r="A20" s="27" t="s">
        <v>180</v>
      </c>
      <c r="B20" s="26">
        <f>[1]资产负债表01!S21</f>
        <v>0</v>
      </c>
      <c r="C20" s="26">
        <f>[1]资产负债表01!T21</f>
        <v>0</v>
      </c>
    </row>
    <row r="21" spans="1:3" ht="17.649999999999999">
      <c r="A21" s="27" t="s">
        <v>181</v>
      </c>
      <c r="B21" s="26">
        <f>[1]资产负债表01!S22</f>
        <v>0</v>
      </c>
      <c r="C21" s="26">
        <f>[1]资产负债表01!T22</f>
        <v>0</v>
      </c>
    </row>
    <row r="22" spans="1:3" ht="17.649999999999999">
      <c r="A22" s="27" t="s">
        <v>182</v>
      </c>
      <c r="B22" s="26"/>
      <c r="C22" s="26"/>
    </row>
    <row r="23" spans="1:3" ht="17.649999999999999">
      <c r="A23" s="27" t="s">
        <v>183</v>
      </c>
      <c r="B23" s="26"/>
      <c r="C23" s="26"/>
    </row>
    <row r="24" spans="1:3" ht="17.649999999999999">
      <c r="A24" s="27" t="s">
        <v>184</v>
      </c>
      <c r="B24" s="26">
        <f>[1]资产负债表01!S23</f>
        <v>0</v>
      </c>
      <c r="C24" s="26">
        <f>[1]资产负债表01!T23</f>
        <v>0</v>
      </c>
    </row>
    <row r="25" spans="1:3" ht="17.649999999999999">
      <c r="A25" s="27" t="s">
        <v>185</v>
      </c>
      <c r="B25" s="26">
        <f>[1]资产负债表01!S24</f>
        <v>0</v>
      </c>
      <c r="C25" s="26">
        <f>[1]资产负债表01!T24</f>
        <v>0</v>
      </c>
    </row>
    <row r="26" spans="1:3" ht="17.649999999999999">
      <c r="A26" s="27" t="s">
        <v>186</v>
      </c>
      <c r="B26" s="26">
        <f>[1]资产负债表01!S25</f>
        <v>0</v>
      </c>
      <c r="C26" s="26">
        <f>[1]资产负债表01!T25</f>
        <v>0</v>
      </c>
    </row>
    <row r="27" spans="1:3" ht="17.649999999999999">
      <c r="A27" s="27" t="s">
        <v>187</v>
      </c>
      <c r="B27" s="26">
        <f>[1]资产负债表01!S26</f>
        <v>0</v>
      </c>
      <c r="C27" s="26">
        <f>[1]资产负债表01!T26</f>
        <v>0</v>
      </c>
    </row>
    <row r="28" spans="1:3" ht="17.649999999999999">
      <c r="A28" s="27" t="s">
        <v>188</v>
      </c>
      <c r="B28" s="26">
        <f>[1]资产负债表01!S27</f>
        <v>0</v>
      </c>
      <c r="C28" s="26">
        <f>[1]资产负债表01!T27</f>
        <v>0</v>
      </c>
    </row>
    <row r="29" spans="1:3" ht="17.649999999999999">
      <c r="A29" s="57" t="s">
        <v>189</v>
      </c>
      <c r="B29" s="30">
        <f>SUM(B20:B28)</f>
        <v>0</v>
      </c>
      <c r="C29" s="30">
        <f>SUM(C20:C28)</f>
        <v>0</v>
      </c>
    </row>
    <row r="30" spans="1:3" ht="17.649999999999999">
      <c r="A30" s="57" t="s">
        <v>190</v>
      </c>
      <c r="B30" s="30">
        <f>B18+B29</f>
        <v>5388163.2700000014</v>
      </c>
      <c r="C30" s="30">
        <f>C18+C29</f>
        <v>0</v>
      </c>
    </row>
    <row r="31" spans="1:3" ht="17.649999999999999">
      <c r="A31" s="25" t="s">
        <v>191</v>
      </c>
      <c r="B31" s="26"/>
      <c r="C31" s="26"/>
    </row>
    <row r="32" spans="1:3" ht="17.649999999999999">
      <c r="A32" s="27" t="s">
        <v>192</v>
      </c>
      <c r="B32" s="26">
        <f>[1]资产负债表01!S31</f>
        <v>60000000</v>
      </c>
      <c r="C32" s="26">
        <f>[1]资产负债表01!T31</f>
        <v>0</v>
      </c>
    </row>
    <row r="33" spans="1:3" ht="17.649999999999999">
      <c r="A33" s="27" t="s">
        <v>193</v>
      </c>
      <c r="B33" s="26">
        <f>[1]资产负债表01!S32</f>
        <v>0</v>
      </c>
      <c r="C33" s="26"/>
    </row>
    <row r="34" spans="1:3" ht="17.649999999999999">
      <c r="A34" s="27" t="s">
        <v>182</v>
      </c>
      <c r="B34" s="26"/>
      <c r="C34" s="26"/>
    </row>
    <row r="35" spans="1:3" ht="17.649999999999999">
      <c r="A35" s="58" t="s">
        <v>183</v>
      </c>
      <c r="B35" s="26"/>
      <c r="C35" s="26"/>
    </row>
    <row r="36" spans="1:3" ht="17.649999999999999">
      <c r="A36" s="59" t="s">
        <v>194</v>
      </c>
      <c r="B36" s="26">
        <f>[1]资产负债表01!S33</f>
        <v>0</v>
      </c>
      <c r="C36" s="26">
        <f>[1]资产负债表01!T33</f>
        <v>0</v>
      </c>
    </row>
    <row r="37" spans="1:3" ht="17.649999999999999">
      <c r="A37" s="59" t="s">
        <v>195</v>
      </c>
      <c r="B37" s="26">
        <f>[1]资产负债表01!S34</f>
        <v>0</v>
      </c>
      <c r="C37" s="26">
        <f>[1]资产负债表01!T34</f>
        <v>0</v>
      </c>
    </row>
    <row r="38" spans="1:3" ht="17.649999999999999">
      <c r="A38" s="59" t="s">
        <v>196</v>
      </c>
      <c r="B38" s="26">
        <f>[1]资产负债表01!S35</f>
        <v>0</v>
      </c>
      <c r="C38" s="26">
        <f>[1]资产负债表01!T35</f>
        <v>0</v>
      </c>
    </row>
    <row r="39" spans="1:3" ht="17.649999999999999">
      <c r="A39" s="59" t="s">
        <v>197</v>
      </c>
      <c r="B39" s="26">
        <f>[1]资产负债表01!S36</f>
        <v>0</v>
      </c>
      <c r="C39" s="26"/>
    </row>
    <row r="40" spans="1:3" ht="17.649999999999999">
      <c r="A40" s="59" t="s">
        <v>198</v>
      </c>
      <c r="B40" s="26">
        <f>[1]资产负债表01!S37</f>
        <v>0</v>
      </c>
      <c r="C40" s="26">
        <f>[1]资产负债表01!T37</f>
        <v>0</v>
      </c>
    </row>
    <row r="41" spans="1:3" ht="17.649999999999999">
      <c r="A41" s="59" t="s">
        <v>199</v>
      </c>
      <c r="B41" s="26">
        <f>[1]资产负债表01!S38</f>
        <v>-6908797.6099999994</v>
      </c>
      <c r="C41" s="26">
        <f>[1]资产负债表01!T38</f>
        <v>0</v>
      </c>
    </row>
    <row r="42" spans="1:3" ht="17.649999999999999">
      <c r="A42" s="60" t="s">
        <v>200</v>
      </c>
      <c r="B42" s="61">
        <f>B32+B36-B37+B38+B40+B41</f>
        <v>53091202.390000001</v>
      </c>
      <c r="C42" s="61">
        <f>C32+C36-C37+C38+C40+C41</f>
        <v>0</v>
      </c>
    </row>
    <row r="43" spans="1:3" ht="17.649999999999999">
      <c r="A43" s="60" t="s">
        <v>201</v>
      </c>
      <c r="B43" s="30">
        <f>B30+B42</f>
        <v>58479365.660000004</v>
      </c>
      <c r="C43" s="30">
        <f>C30+C42</f>
        <v>0</v>
      </c>
    </row>
    <row r="44" spans="1:3" ht="17.649999999999999">
      <c r="A44" s="62" t="s">
        <v>202</v>
      </c>
      <c r="B44" s="63"/>
      <c r="C44" s="63"/>
    </row>
    <row r="50" spans="2:3">
      <c r="B50" s="64">
        <f>B43-[1]资产负债表01!S42</f>
        <v>0</v>
      </c>
      <c r="C50" s="64">
        <f>C43-[1]资产负债表01!T42</f>
        <v>0</v>
      </c>
    </row>
  </sheetData>
  <mergeCells count="2">
    <mergeCell ref="A1:C1"/>
    <mergeCell ref="A2:C2"/>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125D4-536F-4375-B58A-7F8A0D2B289A}">
  <dimension ref="A1:C45"/>
  <sheetViews>
    <sheetView workbookViewId="0">
      <selection activeCell="A10" sqref="A10"/>
    </sheetView>
  </sheetViews>
  <sheetFormatPr defaultRowHeight="14.25"/>
  <cols>
    <col min="1" max="1" width="71.3984375" style="52" customWidth="1"/>
    <col min="2" max="2" width="32.86328125" style="52" customWidth="1"/>
    <col min="3" max="3" width="31.1328125" style="52" customWidth="1"/>
  </cols>
  <sheetData>
    <row r="1" spans="1:3" ht="27.75">
      <c r="A1" s="91" t="s">
        <v>112</v>
      </c>
      <c r="B1" s="91"/>
      <c r="C1" s="91"/>
    </row>
    <row r="2" spans="1:3" ht="17.649999999999999">
      <c r="A2" s="97" t="str">
        <f>[1]利润表报送!A2</f>
        <v>2019年1-11月</v>
      </c>
      <c r="B2" s="97"/>
      <c r="C2" s="97"/>
    </row>
    <row r="3" spans="1:3" ht="18.399999999999999" thickBot="1">
      <c r="A3" s="35" t="str">
        <f>[1]资产表报送!A3</f>
        <v>编制单位：雄安动力源科技有限公司</v>
      </c>
      <c r="B3" s="36"/>
      <c r="C3" s="37" t="s">
        <v>73</v>
      </c>
    </row>
    <row r="4" spans="1:3" ht="18.399999999999999" thickTop="1">
      <c r="A4" s="38" t="s">
        <v>113</v>
      </c>
      <c r="B4" s="39" t="s">
        <v>114</v>
      </c>
      <c r="C4" s="40" t="s">
        <v>75</v>
      </c>
    </row>
    <row r="5" spans="1:3" ht="18">
      <c r="A5" s="41" t="s">
        <v>115</v>
      </c>
      <c r="B5" s="42"/>
      <c r="C5" s="43"/>
    </row>
    <row r="6" spans="1:3" ht="18">
      <c r="A6" s="44" t="s">
        <v>116</v>
      </c>
      <c r="B6" s="42">
        <f>[1]现金流量表01!M6</f>
        <v>516110.05</v>
      </c>
      <c r="C6" s="43"/>
    </row>
    <row r="7" spans="1:3" ht="18">
      <c r="A7" s="44" t="s">
        <v>117</v>
      </c>
      <c r="B7" s="42">
        <f>[1]现金流量表01!M7</f>
        <v>0</v>
      </c>
      <c r="C7" s="43"/>
    </row>
    <row r="8" spans="1:3" ht="18">
      <c r="A8" s="44" t="s">
        <v>118</v>
      </c>
      <c r="B8" s="42">
        <f>[1]现金流量表01!M8</f>
        <v>0</v>
      </c>
      <c r="C8" s="43"/>
    </row>
    <row r="9" spans="1:3" ht="18">
      <c r="A9" s="45" t="s">
        <v>119</v>
      </c>
      <c r="B9" s="46">
        <f>SUM(B6:B8)</f>
        <v>516110.05</v>
      </c>
      <c r="C9" s="46">
        <f>SUM(C6:C8)</f>
        <v>0</v>
      </c>
    </row>
    <row r="10" spans="1:3" ht="18">
      <c r="A10" s="44" t="s">
        <v>120</v>
      </c>
      <c r="B10" s="42">
        <f>[1]现金流量表01!M10</f>
        <v>59500</v>
      </c>
      <c r="C10" s="43"/>
    </row>
    <row r="11" spans="1:3" ht="18">
      <c r="A11" s="44" t="s">
        <v>121</v>
      </c>
      <c r="B11" s="42">
        <f>[1]现金流量表01!M11</f>
        <v>0</v>
      </c>
      <c r="C11" s="43"/>
    </row>
    <row r="12" spans="1:3" ht="18">
      <c r="A12" s="44" t="s">
        <v>122</v>
      </c>
      <c r="B12" s="42">
        <f>[1]现金流量表01!M12</f>
        <v>134.4</v>
      </c>
      <c r="C12" s="43"/>
    </row>
    <row r="13" spans="1:3" ht="18">
      <c r="A13" s="44" t="s">
        <v>123</v>
      </c>
      <c r="B13" s="42">
        <f>[1]现金流量表01!M13</f>
        <v>5050676.2</v>
      </c>
      <c r="C13" s="43"/>
    </row>
    <row r="14" spans="1:3" ht="18">
      <c r="A14" s="45" t="s">
        <v>124</v>
      </c>
      <c r="B14" s="46">
        <f>SUM(B10:B13)</f>
        <v>5110310.6000000006</v>
      </c>
      <c r="C14" s="46">
        <f>SUM(C10:C13)</f>
        <v>0</v>
      </c>
    </row>
    <row r="15" spans="1:3" ht="18">
      <c r="A15" s="47" t="s">
        <v>125</v>
      </c>
      <c r="B15" s="46">
        <f>B9-B14</f>
        <v>-4594200.5500000007</v>
      </c>
      <c r="C15" s="46">
        <f>C9-C14</f>
        <v>0</v>
      </c>
    </row>
    <row r="16" spans="1:3" ht="18">
      <c r="A16" s="41" t="s">
        <v>126</v>
      </c>
      <c r="B16" s="42"/>
      <c r="C16" s="43"/>
    </row>
    <row r="17" spans="1:3" ht="18">
      <c r="A17" s="44" t="s">
        <v>127</v>
      </c>
      <c r="B17" s="42">
        <f>[1]现金流量表01!O17</f>
        <v>0</v>
      </c>
      <c r="C17" s="43"/>
    </row>
    <row r="18" spans="1:3" ht="18">
      <c r="A18" s="44" t="s">
        <v>128</v>
      </c>
      <c r="B18" s="42">
        <f>[1]现金流量表01!O18</f>
        <v>0</v>
      </c>
      <c r="C18" s="43"/>
    </row>
    <row r="19" spans="1:3" ht="18">
      <c r="A19" s="44" t="s">
        <v>129</v>
      </c>
      <c r="B19" s="42">
        <f>[1]现金流量表01!O19</f>
        <v>0</v>
      </c>
      <c r="C19" s="43"/>
    </row>
    <row r="20" spans="1:3" ht="18">
      <c r="A20" s="44" t="s">
        <v>130</v>
      </c>
      <c r="B20" s="42">
        <f>[1]现金流量表01!O20</f>
        <v>0</v>
      </c>
      <c r="C20" s="43"/>
    </row>
    <row r="21" spans="1:3" ht="18">
      <c r="A21" s="44" t="s">
        <v>131</v>
      </c>
      <c r="B21" s="42">
        <f>[1]现金流量表01!O21</f>
        <v>0</v>
      </c>
      <c r="C21" s="43"/>
    </row>
    <row r="22" spans="1:3" ht="18">
      <c r="A22" s="45" t="s">
        <v>132</v>
      </c>
      <c r="B22" s="46">
        <f>SUM(B17:B21)</f>
        <v>0</v>
      </c>
      <c r="C22" s="46">
        <f>SUM(C17:C21)</f>
        <v>0</v>
      </c>
    </row>
    <row r="23" spans="1:3" ht="18">
      <c r="A23" s="44" t="s">
        <v>133</v>
      </c>
      <c r="B23" s="42">
        <f>[1]现金流量表01!O23</f>
        <v>0</v>
      </c>
      <c r="C23" s="43"/>
    </row>
    <row r="24" spans="1:3" ht="18">
      <c r="A24" s="44" t="s">
        <v>134</v>
      </c>
      <c r="B24" s="42">
        <f>[1]现金流量表01!O24</f>
        <v>0</v>
      </c>
      <c r="C24" s="43"/>
    </row>
    <row r="25" spans="1:3" ht="18">
      <c r="A25" s="44" t="s">
        <v>135</v>
      </c>
      <c r="B25" s="42">
        <f>[1]现金流量表01!AG5</f>
        <v>0</v>
      </c>
      <c r="C25" s="43"/>
    </row>
    <row r="26" spans="1:3" ht="18">
      <c r="A26" s="44" t="s">
        <v>136</v>
      </c>
      <c r="B26" s="42">
        <f>[1]现金流量表01!AG6</f>
        <v>0</v>
      </c>
      <c r="C26" s="43"/>
    </row>
    <row r="27" spans="1:3" ht="18">
      <c r="A27" s="45" t="s">
        <v>137</v>
      </c>
      <c r="B27" s="46">
        <f>SUM(B23:B26)</f>
        <v>0</v>
      </c>
      <c r="C27" s="46">
        <f>SUM(C23:C26)</f>
        <v>0</v>
      </c>
    </row>
    <row r="28" spans="1:3" ht="18">
      <c r="A28" s="48" t="s">
        <v>138</v>
      </c>
      <c r="B28" s="46">
        <f>B22-B27</f>
        <v>0</v>
      </c>
      <c r="C28" s="46">
        <f>C22-C27</f>
        <v>0</v>
      </c>
    </row>
    <row r="29" spans="1:3" ht="18">
      <c r="A29" s="41" t="s">
        <v>139</v>
      </c>
      <c r="B29" s="42"/>
      <c r="C29" s="43"/>
    </row>
    <row r="30" spans="1:3" ht="18">
      <c r="A30" s="44" t="s">
        <v>140</v>
      </c>
      <c r="B30" s="42"/>
      <c r="C30" s="43"/>
    </row>
    <row r="31" spans="1:3" ht="18">
      <c r="A31" s="44" t="s">
        <v>141</v>
      </c>
      <c r="B31" s="42">
        <f>[1]现金流量表01!AG12</f>
        <v>0</v>
      </c>
      <c r="C31" s="43"/>
    </row>
    <row r="32" spans="1:3" ht="18">
      <c r="A32" s="44" t="s">
        <v>142</v>
      </c>
      <c r="B32" s="42">
        <f>[1]现金流量表01!AG11</f>
        <v>0</v>
      </c>
      <c r="C32" s="43"/>
    </row>
    <row r="33" spans="1:3" ht="18">
      <c r="A33" s="44" t="s">
        <v>143</v>
      </c>
      <c r="B33" s="42">
        <f>[1]现金流量表01!AG13</f>
        <v>0</v>
      </c>
      <c r="C33" s="43"/>
    </row>
    <row r="34" spans="1:3" ht="18">
      <c r="A34" s="45" t="s">
        <v>144</v>
      </c>
      <c r="B34" s="46">
        <f>SUM(B30:B33)</f>
        <v>0</v>
      </c>
      <c r="C34" s="46">
        <f>SUM(C30:C33)</f>
        <v>0</v>
      </c>
    </row>
    <row r="35" spans="1:3" ht="18">
      <c r="A35" s="44" t="s">
        <v>145</v>
      </c>
      <c r="B35" s="42">
        <f>[1]现金流量表01!AG15</f>
        <v>0</v>
      </c>
      <c r="C35" s="43"/>
    </row>
    <row r="36" spans="1:3" ht="18">
      <c r="A36" s="44" t="s">
        <v>146</v>
      </c>
      <c r="B36" s="42">
        <f>[1]现金流量表01!AG16</f>
        <v>0</v>
      </c>
      <c r="C36" s="43"/>
    </row>
    <row r="37" spans="1:3" ht="18">
      <c r="A37" s="44" t="s">
        <v>147</v>
      </c>
      <c r="B37" s="42">
        <f>[1]现金流量表01!AG17</f>
        <v>0</v>
      </c>
      <c r="C37" s="43"/>
    </row>
    <row r="38" spans="1:3" ht="18">
      <c r="A38" s="44" t="s">
        <v>148</v>
      </c>
      <c r="B38" s="42">
        <f>[1]现金流量表01!AG18</f>
        <v>0</v>
      </c>
      <c r="C38" s="43"/>
    </row>
    <row r="39" spans="1:3" ht="18">
      <c r="A39" s="45" t="s">
        <v>149</v>
      </c>
      <c r="B39" s="46">
        <f>SUM(B35:B38)</f>
        <v>0</v>
      </c>
      <c r="C39" s="46">
        <f>SUM(C35:C38)</f>
        <v>0</v>
      </c>
    </row>
    <row r="40" spans="1:3" ht="18">
      <c r="A40" s="48" t="s">
        <v>150</v>
      </c>
      <c r="B40" s="46">
        <f>B34-B39</f>
        <v>0</v>
      </c>
      <c r="C40" s="46">
        <f>C34-C39</f>
        <v>0</v>
      </c>
    </row>
    <row r="41" spans="1:3" ht="18">
      <c r="A41" s="41" t="s">
        <v>151</v>
      </c>
      <c r="B41" s="46">
        <f>[1]现金流量表01!AG21</f>
        <v>0</v>
      </c>
      <c r="C41" s="49"/>
    </row>
    <row r="42" spans="1:3" ht="18">
      <c r="A42" s="41" t="s">
        <v>152</v>
      </c>
      <c r="B42" s="46">
        <f>+B15+B28+B40+B41</f>
        <v>-4594200.5500000007</v>
      </c>
      <c r="C42" s="49">
        <f>+C15+C28+C40+C41</f>
        <v>0</v>
      </c>
    </row>
    <row r="43" spans="1:3" ht="18">
      <c r="A43" s="44" t="s">
        <v>153</v>
      </c>
      <c r="B43" s="42">
        <f>[1]现金流量表01!AE23</f>
        <v>5523243.9999999972</v>
      </c>
      <c r="C43" s="43"/>
    </row>
    <row r="44" spans="1:3" ht="18">
      <c r="A44" s="41" t="s">
        <v>154</v>
      </c>
      <c r="B44" s="46">
        <f>+B42+B43</f>
        <v>929043.44999999646</v>
      </c>
      <c r="C44" s="49">
        <f>+C42+C43</f>
        <v>0</v>
      </c>
    </row>
    <row r="45" spans="1:3" ht="18">
      <c r="A45" s="50" t="s">
        <v>155</v>
      </c>
      <c r="B45" s="51"/>
      <c r="C45" s="51"/>
    </row>
  </sheetData>
  <mergeCells count="2">
    <mergeCell ref="A1:C1"/>
    <mergeCell ref="A2:C2"/>
  </mergeCells>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0 7 7 f b b - 6 e 5 8 - 4 2 8 3 - a d c 3 - d a f 4 b 0 8 d d 2 2 6 "   x m l n s = " h t t p : / / s c h e m a s . m i c r o s o f t . c o m / D a t a M a s h u p " > A A A A A G M F A A B Q S w M E F A A C A A g A a J d L 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G i X S 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l 0 t U y p x l Z 1 8 C A A B q B w A A E w A c A E Z v c m 1 1 b G F z L 1 N l Y 3 R p b 2 4 x L m 0 g o h g A K K A U A A A A A A A A A A A A A A A A A A A A A A A A A A A A t V W 9 j t N A E O 4 j 5 R 1 W S + N I q w i n P Q 4 J f E e F E H e O u C J K s b E n x L q 1 N 7 L X u Y u s d B S 8 A N 0 h S g o a C i j g e b i I x 2 D W d u y 1 z 8 5 V u L E 1 f 9 8 3 3 8 6 O E / B U I C P i F m / 7 Z D g Y D p I V j 8 E n b y / I K R G g h g O C j y v T 2 A O 0 n N 9 6 I M Z O G s c Q q S s Z X y + k v L Z G 2 e w N D + G U T v l C g E 3 n u 5 k j I 4 U h c 1 Y U e E K d F Y / e Y + H p d g 0 U K + W h 4 2 n M o 2 Q p 4 9 C R I g 0 j 7 U y s A o 1 l G f 3 7 8 w M p n z + / v / I k A U U Z U R h F F N y q H S M Z v f / 1 4 / 7 j 5 / 2 n 7 w d P l I Y L i H P f / u 7 L / u 7 b Q 9 9 u V P F 6 F Q g F u u N L e Z P U x F w Q q I q 2 W S 3 u j A D 3 V s S a d Z C b k 2 f P E U O I U Q 3 w w v c x F f X w A 6 0 y F 6 T o t c b C i M J k t e k w Q p 0 0 U T I 8 o A Z L E k l F p t j 8 2 F U 8 V s l V o F b d X D C Z 0 B F R K 4 h I N 1 k Q C R R 0 T T k E o p / J G 4 O g N m q L d a Q b l h 2 o G u J e Q o R z 4 Z c x h r y F o z R b T V h 9 8 F X X 9 D V s Q N j U P L I + D n a 3 p G 0 S X a L + P 0 H d t Q h U i U 0 W W 3 I G I g g D P G N j 1 n R I R b e / O 5 N 4 n o N V i m R N / + X 2 H J u p y l s Z 1 Q Q o 3 o O L V C p w 1 R a h n G T D y J I j z Z G + H 0 W 5 s V F 6 P D H P z x x 8 + 5 F b e 6 z V + k h z r O Y F r o B N R 2 O I Q r n p H i L t q I e o y Z Y Z k P 0 j a f f P Z B v X a G J S T e a E 9 i 4 T u 2 e b P G B Q b Z S i Y t c S a X G x + 0 V o U W D d S 7 Q h i I z 9 P K N D 4 N z V K 0 l e v r y g t S D 4 Z e 5 k Y w k 3 U N e C e 1 j q H R c p m J C 5 P b d a X e S Y V o Y 9 Z W V g 3 M h g 5 u + g F 8 0 + A t d g 9 R i W 2 d l w E E R 9 c C f / A F B L A Q I t A B Q A A g A I A G i X S 1 T Y X o n T o g A A A P Y A A A A S A A A A A A A A A A A A A A A A A A A A A A B D b 2 5 m a W c v U G F j a 2 F n Z S 5 4 b W x Q S w E C L Q A U A A I A C A B o l 0 t U D 8 r p q 6 Q A A A D p A A A A E w A A A A A A A A A A A A A A A A D u A A A A W 0 N v b n R l b n R f V H l w Z X N d L n h t b F B L A Q I t A B Q A A g A I A G i X S 1 T K n G V n X w I A A G o H A A A T A A A A A A A A A A A A A A A A A N 8 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R A A A A A A A A g 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B R 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y L T A y L T E w V D A 5 O j A 0 O j Q 0 L j Q 4 O T c 2 N z h a I i A v P j x F b n R y e S B U e X B l P S J G a W x s Q 2 9 s d W 1 u V H l w Z X M i I F Z h b H V l P S J z Q U F Z R k J R P T 0 i I C 8 + P E V u d H J 5 I F R 5 c G U 9 I k Z p b G x D b 2 x 1 b W 5 O Y W 1 l c y I g V m F s d W U 9 I n N b J n F 1 b 3 Q 7 T G V 2 Z W w x J n F 1 b 3 Q 7 L C Z x d W 9 0 O 0 x l d m V s M i Z x d W 9 0 O y w m c X V v d D v l u b T l i J 3 m l b A m c X V v d D s s J n F 1 b 3 Q 7 5 p y f 5 p y r 5 p W w 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0 F 1 d G 9 S Z W 1 v d m V k Q 2 9 s d W 1 u c z E u e 0 x l d m V s M S w w f S Z x d W 9 0 O y w m c X V v d D t T Z W N 0 a W 9 u M S 9 U Y W J s Z T E v Q X V 0 b 1 J l b W 9 2 Z W R D b 2 x 1 b W 5 z M S 5 7 T G V 2 Z W w y L D F 9 J n F 1 b 3 Q 7 L C Z x d W 9 0 O 1 N l Y 3 R p b 2 4 x L 1 R h Y m x l M S 9 B d X R v U m V t b 3 Z l Z E N v b H V t b n M x L n v l u b T l i J 3 m l b A s M n 0 m c X V v d D s s J n F 1 b 3 Q 7 U 2 V j d G l v b j E v V G F i b G U x L 0 F 1 d G 9 S Z W 1 v d m V k Q 2 9 s d W 1 u c z E u e + a c n + a c q + a V s C w z f S Z x d W 9 0 O 1 0 s J n F 1 b 3 Q 7 Q 2 9 s d W 1 u Q 2 9 1 b n Q m c X V v d D s 6 N C w m c X V v d D t L Z X l D b 2 x 1 b W 5 O Y W 1 l c y Z x d W 9 0 O z p b X S w m c X V v d D t D b 2 x 1 b W 5 J Z G V u d G l 0 a W V z J n F 1 b 3 Q 7 O l s m c X V v d D t T Z W N 0 a W 9 u M S 9 U Y W J s Z T E v Q X V 0 b 1 J l b W 9 2 Z W R D b 2 x 1 b W 5 z M S 5 7 T G V 2 Z W w x L D B 9 J n F 1 b 3 Q 7 L C Z x d W 9 0 O 1 N l Y 3 R p b 2 4 x L 1 R h Y m x l M S 9 B d X R v U m V t b 3 Z l Z E N v b H V t b n M x L n t M Z X Z l b D I s M X 0 m c X V v d D s s J n F 1 b 3 Q 7 U 2 V j d G l v b j E v V G F i b G U x L 0 F 1 d G 9 S Z W 1 v d m V k Q 2 9 s d W 1 u c z E u e + W 5 t O W I n e a V s C w y f S Z x d W 9 0 O y w m c X V v d D t T Z W N 0 a W 9 u M S 9 U Y W J s Z T E v Q X V 0 b 1 J l b W 9 2 Z W R D b 2 x 1 b W 5 z M S 5 7 5 p y f 5 p y r 5 p W w L D N 9 J n F 1 b 3 Q 7 X S w m c X V v d D t S Z W x h d G l v b n N o a X B J b m Z v J n F 1 b 3 Q 7 O l t d f S I g L z 4 8 R W 5 0 c n k g V H l w Z T 0 i U X V l c n l J R C I g V m F s d W U 9 I n M w N T N l N T J i M y 1 l N G R h L T Q 2 O G U t Y T R l Z C 0 5 M z E 2 M m I 2 M 2 Z i Y 2 E i I C 8 + P C 9 T d G F i b G V F b n R y a W V z P j w v S X R l b T 4 8 S X R l b T 4 8 S X R l b U x v Y 2 F 0 a W 9 u P j x J d G V t V H l w Z T 5 G b 3 J t d W x h P C 9 J d G V t V H l w Z T 4 8 S X R l b V B h d G g + U 2 V j d G l v b j E v U F E v U 2 9 1 c m N l P C 9 J d G V t U G F 0 a D 4 8 L 0 l 0 Z W 1 M b 2 N h d G l v b j 4 8 U 3 R h Y m x l R W 5 0 c m l l c y A v P j w v S X R l b T 4 8 S X R l b T 4 8 S X R l b U x v Y 2 F 0 a W 9 u P j x J d G V t V H l w Z T 5 G b 3 J t d W x h P C 9 J d G V t V H l w Z T 4 8 S X R l b V B h d G g + U 2 V j d G l v b j E v U F E v Q 2 h h b m d l Z C U y M F R 5 c G U 8 L 0 l 0 Z W 1 Q Y X R o P j w v S X R l b U x v Y 2 F 0 a W 9 u P j x T d G F i b G V F b n R y a W V z I C 8 + P C 9 J d G V t P j x J d G V t P j x J d G V t T G 9 j Y X R p b 2 4 + P E l 0 Z W 1 U e X B l P k Z v c m 1 1 b G E 8 L 0 l 0 Z W 1 U e X B l P j x J d G V t U G F 0 a D 5 T Z W N 0 a W 9 u M S 9 Q U S 9 G a W x 0 Z X J l Z C U y M F J v d 3 M 8 L 0 l 0 Z W 1 Q Y X R o P j w v S X R l b U x v Y 2 F 0 a W 9 u P j x T d G F i b G V F b n R y a W V z I C 8 + P C 9 J d G V t P j x J d G V t P j x J d G V t T G 9 j Y X R p b 2 4 + P E l 0 Z W 1 U e X B l P k Z v c m 1 1 b G E 8 L 0 l 0 Z W 1 U e X B l P j x J d G V t U G F 0 a D 5 T Z W N 0 a W 9 u M S 9 Q U S 9 B Z G R l Z C U y M E N v b m R p d G l v b m F s J T I w Q 2 9 s d W 1 u P C 9 J d G V t U G F 0 a D 4 8 L 0 l 0 Z W 1 M b 2 N h d G l v b j 4 8 U 3 R h Y m x l R W 5 0 c m l l c y A v P j w v S X R l b T 4 8 S X R l b T 4 8 S X R l b U x v Y 2 F 0 a W 9 u P j x J d G V t V H l w Z T 5 G b 3 J t d W x h P C 9 J d G V t V H l w Z T 4 8 S X R l b V B h d G g + U 2 V j d G l v b j E v U F E v R m l s b G V k J T I w R G 9 3 b j w v S X R l b V B h d G g + P C 9 J d G V t T G 9 j Y X R p b 2 4 + P F N 0 Y W J s Z U V u d H J p Z X M g L z 4 8 L 0 l 0 Z W 0 + P E l 0 Z W 0 + P E l 0 Z W 1 M b 2 N h d G l v b j 4 8 S X R l b V R 5 c G U + R m 9 y b X V s Y T w v S X R l b V R 5 c G U + P E l 0 Z W 1 Q Y X R o P l N l Y 3 R p b 2 4 x L 1 B R L 1 J l b m F t Z W Q l M j B D b 2 x 1 b W 5 z P C 9 J d G V t U G F 0 a D 4 8 L 0 l 0 Z W 1 M b 2 N h d G l v b j 4 8 U 3 R h Y m x l R W 5 0 c m l l c y A v P j w v S X R l b T 4 8 S X R l b T 4 8 S X R l b U x v Y 2 F 0 a W 9 u P j x J d G V t V H l w Z T 5 G b 3 J t d W x h P C 9 J d G V t V H l w Z T 4 8 S X R l b V B h d G g + U 2 V j d G l v b j E v U F E v Q W R k Z W Q l M j B D b 2 5 k a X R p b 2 5 h b C U y M E N v b H V t b j E 8 L 0 l 0 Z W 1 Q Y X R o P j w v S X R l b U x v Y 2 F 0 a W 9 u P j x T d G F i b G V F b n R y a W V z I C 8 + P C 9 J d G V t P j x J d G V t P j x J d G V t T G 9 j Y X R p b 2 4 + P E l 0 Z W 1 U e X B l P k Z v c m 1 1 b G E 8 L 0 l 0 Z W 1 U e X B l P j x J d G V t U G F 0 a D 5 T Z W N 0 a W 9 u M S 9 Q U S 9 T c G x p d C U y M E N v b H V t b i U y M G J 5 J T I w R G V s a W 1 p d G V y P C 9 J d G V t U G F 0 a D 4 8 L 0 l 0 Z W 1 M b 2 N h d G l v b j 4 8 U 3 R h Y m x l R W 5 0 c m l l c y A v P j w v S X R l b T 4 8 S X R l b T 4 8 S X R l b U x v Y 2 F 0 a W 9 u P j x J d G V t V H l w Z T 5 G b 3 J t d W x h P C 9 J d G V t V H l w Z T 4 8 S X R l b V B h d G g + U 2 V j d G l v b j E v U F E v Q 2 h h b m d l Z C U y M F R 5 c G U x P C 9 J d G V t U G F 0 a D 4 8 L 0 l 0 Z W 1 M b 2 N h d G l v b j 4 8 U 3 R h Y m x l R W 5 0 c m l l c y A v P j w v S X R l b T 4 8 S X R l b T 4 8 S X R l b U x v Y 2 F 0 a W 9 u P j x J d G V t V H l w Z T 5 G b 3 J t d W x h P C 9 J d G V t V H l w Z T 4 8 S X R l b V B h d G g + U 2 V j d G l v b j E v U F E v U m V t b 3 Z l Z C U y M E N v b H V t b n M 8 L 0 l 0 Z W 1 Q Y X R o P j w v S X R l b U x v Y 2 F 0 a W 9 u P j x T d G F i b G V F b n R y a W V z I C 8 + P C 9 J d G V t P j x J d G V t P j x J d G V t T G 9 j Y X R p b 2 4 + P E l 0 Z W 1 U e X B l P k Z v c m 1 1 b G E 8 L 0 l 0 Z W 1 U e X B l P j x J d G V t U G F 0 a D 5 T Z W N 0 a W 9 u M S 9 Q U S 9 S Z W 5 h b W V k J T I w Q 2 9 s d W 1 u c z E 8 L 0 l 0 Z W 1 Q Y X R o P j w v S X R l b U x v Y 2 F 0 a W 9 u P j x T d G F i b G V F b n R y a W V z I C 8 + P C 9 J d G V t P j x J d G V t P j x J d G V t T G 9 j Y X R p b 2 4 + P E l 0 Z W 1 U e X B l P k Z v c m 1 1 b G E 8 L 0 l 0 Z W 1 U e X B l P j x J d G V t U G F 0 a D 5 T Z W N 0 a W 9 u M S 9 Q U S 9 G a W x 0 Z X J l Z C U y M F J v d 3 M x P C 9 J d G V t U G F 0 a D 4 8 L 0 l 0 Z W 1 M b 2 N h d G l v b j 4 8 U 3 R h Y m x l R W 5 0 c m l l c y A v P j w v S X R l b T 4 8 S X R l b T 4 8 S X R l b U x v Y 2 F 0 a W 9 u P j x J d G V t V H l w Z T 5 G b 3 J t d W x h P C 9 J d G V t V H l w Z T 4 8 S X R l b V B h d G g + U 2 V j d G l v b j E v U F E v U m V t b 3 Z l Z C U y M E N v b H V t b n M x P C 9 J d G V t U G F 0 a D 4 8 L 0 l 0 Z W 1 M b 2 N h d G l v b j 4 8 U 3 R h Y m x l R W 5 0 c m l l c y A v P j w v S X R l b T 4 8 S X R l b T 4 8 S X R l b U x v Y 2 F 0 a W 9 u P j x J d G V t V H l w Z T 5 G b 3 J t d W x h P C 9 J d G V t V H l w Z T 4 8 S X R l b V B h d G g + U 2 V j d G l v b j E v U F E v U m V v c m R l c m V k J T I w Q 2 9 s d W 1 u c z w v S X R l b V B h d G g + P C 9 J d G V t T G 9 j Y X R p b 2 4 + P F N 0 Y W J s Z U V u d H J p Z X M g L z 4 8 L 0 l 0 Z W 0 + P E l 0 Z W 0 + P E l 0 Z W 1 M b 2 N h d G l v b j 4 8 S X R l b V R 5 c G U + R m 9 y b X V s Y T w v S X R l b V R 5 c G U + P E l 0 Z W 1 Q Y X R o P l N l Y 3 R p b 2 4 x L 1 B R L 1 J l c G x h Y 2 V k J T I w V m F s d W U 8 L 0 l 0 Z W 1 Q Y X R o P j w v S X R l b U x v Y 2 F 0 a W 9 u P j x T d G F i b G V F b n R y a W V z I C 8 + P C 9 J d G V t P j x J d G V t P j x J d G V t T G 9 j Y X R p b 2 4 + P E l 0 Z W 1 U e X B l P k Z v c m 1 1 b G E 8 L 0 l 0 Z W 1 U e X B l P j x J d G V t U G F 0 a D 5 T Z W N 0 a W 9 u M S 9 Q U S 9 S Z X B s Y W N l Z C U y M F Z h b H V l M T w v S X R l b V B h d G g + P C 9 J d G V t T G 9 j Y X R p b 2 4 + P F N 0 Y W J s Z U V u d H J p Z X M g L z 4 8 L 0 l 0 Z W 0 + P C 9 J d G V t c z 4 8 L 0 x v Y 2 F s U G F j a 2 F n Z U 1 l d G F k Y X R h R m l s Z T 4 W A A A A U E s F B g A A A A A A A A A A A A A A A A A A A A A A A C Y B A A A B A A A A 0 I y d 3 w E V 0 R G M e g D A T 8 K X 6 w E A A A A G s j G 0 b 3 1 Q S b q 2 J w O q C W Q U A A A A A A I A A A A A A B B m A A A A A Q A A I A A A A C d L R j 2 x b U b t x K n e v D 5 J m y r U 8 x n r 9 k E z 6 E 6 x r j D z a j e r A A A A A A 6 A A A A A A g A A I A A A A A F o K 0 O 6 3 U j r t i F a F I l n i X r a I O 8 u R U U E a L U q u 8 b e u 1 X G U A A A A D d v f r n E X o c p U w V J Y N b 4 1 Z R v R Q K l 5 S s O Q t o 0 s i 7 T w j K Q C h R l + 5 2 X s E z 0 D i T T L E O t H s T D w V q / + u f Z i i i q Q H Z q 7 e N X m e g c 2 P E G x e 4 4 2 x B Y B 6 s R Q A A A A M m 9 X + G i W k 8 B V X Y c 3 v l o g m v G P p o 4 i m F 7 2 a X N t Y u z N v W V J g Z 3 C 4 r N Q z U S Y L a y 6 w F g 4 1 c Z c f 4 Q k r i J B T f V f D d g o Q 4 = < / D a t a M a s h u p > 
</file>

<file path=customXml/itemProps1.xml><?xml version="1.0" encoding="utf-8"?>
<ds:datastoreItem xmlns:ds="http://schemas.openxmlformats.org/officeDocument/2006/customXml" ds:itemID="{145DD763-6E2B-414F-827D-3FFDC4EE14F8}">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吉屋-利润表</vt:lpstr>
      <vt:lpstr>汇伦-利润表</vt:lpstr>
      <vt:lpstr>动力源-利润表</vt:lpstr>
      <vt:lpstr>尼普顿-利润表</vt:lpstr>
      <vt:lpstr>森德斯-资产负债表-PQ</vt:lpstr>
      <vt:lpstr>森德斯-资产负债表</vt:lpstr>
      <vt:lpstr>动力源-资产负债表-1</vt:lpstr>
      <vt:lpstr>动力源-资产负债表-2</vt:lpstr>
      <vt:lpstr>动力源-现金流量表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LiuShuang</dc:creator>
  <cp:lastModifiedBy>Chris Han</cp:lastModifiedBy>
  <dcterms:created xsi:type="dcterms:W3CDTF">2015-06-05T18:19:34Z</dcterms:created>
  <dcterms:modified xsi:type="dcterms:W3CDTF">2022-02-11T10:59:22Z</dcterms:modified>
</cp:coreProperties>
</file>