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Hoja1!$A$18:$A$19</definedName>
  </definedNames>
  <calcPr calcId="145621"/>
</workbook>
</file>

<file path=xl/calcChain.xml><?xml version="1.0" encoding="utf-8"?>
<calcChain xmlns="http://schemas.openxmlformats.org/spreadsheetml/2006/main">
  <c r="C31" i="1" l="1"/>
  <c r="C32" i="1"/>
  <c r="C33" i="1"/>
  <c r="C34" i="1"/>
  <c r="C36" i="1"/>
  <c r="C35" i="1"/>
  <c r="K9" i="1"/>
  <c r="C25" i="1"/>
  <c r="C24" i="1" l="1"/>
  <c r="G22" i="1" l="1"/>
  <c r="E11" i="1"/>
  <c r="E10" i="1"/>
  <c r="G29" i="1"/>
  <c r="G33" i="1"/>
  <c r="G34" i="1"/>
  <c r="G18" i="1"/>
  <c r="G20" i="1"/>
  <c r="G21" i="1"/>
  <c r="G23" i="1"/>
  <c r="G24" i="1"/>
  <c r="G27" i="1"/>
  <c r="G28" i="1"/>
  <c r="G31" i="1"/>
  <c r="G32" i="1"/>
  <c r="G35" i="1"/>
  <c r="G36" i="1"/>
  <c r="G17" i="1"/>
  <c r="E2" i="1"/>
  <c r="G2" i="1"/>
  <c r="E6" i="1"/>
  <c r="B5" i="1"/>
  <c r="C5" i="1" s="1"/>
  <c r="C3" i="1"/>
  <c r="G3" i="1" s="1"/>
  <c r="C4" i="1"/>
  <c r="G4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2" i="1"/>
  <c r="H29" i="1" l="1"/>
  <c r="G37" i="1"/>
  <c r="G39" i="1" s="1"/>
  <c r="H36" i="1"/>
  <c r="H25" i="1"/>
  <c r="H18" i="1"/>
  <c r="G5" i="1"/>
  <c r="E5" i="1"/>
  <c r="G14" i="1"/>
</calcChain>
</file>

<file path=xl/sharedStrings.xml><?xml version="1.0" encoding="utf-8"?>
<sst xmlns="http://schemas.openxmlformats.org/spreadsheetml/2006/main" count="45" uniqueCount="45">
  <si>
    <t>PIE-TOBILLO</t>
  </si>
  <si>
    <t>TIBIA</t>
  </si>
  <si>
    <t>RODILLA</t>
  </si>
  <si>
    <t>MUSLO</t>
  </si>
  <si>
    <t>CADERA-ROTULA</t>
  </si>
  <si>
    <t>PELVIS-ABTOMEN</t>
  </si>
  <si>
    <t>TORAX-CABEZA</t>
  </si>
  <si>
    <t>HOMBRO</t>
  </si>
  <si>
    <t>BRAZO</t>
  </si>
  <si>
    <t>ANTEBRAZO</t>
  </si>
  <si>
    <t>MANO</t>
  </si>
  <si>
    <t>PESO</t>
  </si>
  <si>
    <t>PESO CON TORNILLERIA</t>
  </si>
  <si>
    <t>V (ABAQUS)</t>
  </si>
  <si>
    <t>DENSIDAD</t>
  </si>
  <si>
    <t>TIBIA-RODILLA</t>
  </si>
  <si>
    <t>CANT</t>
  </si>
  <si>
    <t>PESO UNITARIO</t>
  </si>
  <si>
    <t>AxialNeck</t>
  </si>
  <si>
    <t>FrontalNeck</t>
  </si>
  <si>
    <t>RightFrontalShoulder</t>
  </si>
  <si>
    <t>RightSaggitalShoulder</t>
  </si>
  <si>
    <t>RightAxialShoulder</t>
  </si>
  <si>
    <t>RightFrontalElbow</t>
  </si>
  <si>
    <t>RightAxialWrist</t>
  </si>
  <si>
    <t>RightFrontalWrist</t>
  </si>
  <si>
    <t>AxialWaist</t>
  </si>
  <si>
    <t>FrontalWaist</t>
  </si>
  <si>
    <t>RightAxialHip</t>
  </si>
  <si>
    <t>RightSaggitalHip</t>
  </si>
  <si>
    <t>RightFrontalHip</t>
  </si>
  <si>
    <t>RightFrontalKnee</t>
  </si>
  <si>
    <t>RightFrontalAnkle</t>
  </si>
  <si>
    <t>RightSaggitalAnkle</t>
  </si>
  <si>
    <t>HEAD</t>
  </si>
  <si>
    <t>ARM</t>
  </si>
  <si>
    <t>WAIST</t>
  </si>
  <si>
    <t>LEG</t>
  </si>
  <si>
    <t>usando la densidad de 0,0035 el hombro tiene un error del 5%</t>
  </si>
  <si>
    <t>el circulo que lo conecta con el cuerpo no es ninguna pieza e4n los wrl</t>
  </si>
  <si>
    <t>http://robots.uc3m.es/svn/TEOrepo/mechanics/Model/Conversions/Version%202017/STEP/</t>
  </si>
  <si>
    <t>Peso medido</t>
  </si>
  <si>
    <t>Cada brazo:</t>
  </si>
  <si>
    <t>Cada pierna</t>
  </si>
  <si>
    <t>RootWaist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</si>
</sst>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32F62"/>
      <name val="Calibri"/>
      <family val="2"/>
      <scheme val="minor"/>
    </font>
    <font>
      <sz val="11"/>
      <color rgb="FF24292E"/>
      <name val="Calibri"/>
      <family val="2"/>
      <scheme val="minor"/>
    </font>
    <font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2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0" fontId="0" fillId="3" borderId="0" xfId="0" applyFont="1" applyFill="1" applyBorder="1" applyAlignment="1">
      <alignment wrapText="1"/>
    </xf>
    <xf numFmtId="0" fontId="3" fillId="3" borderId="0" xfId="0" applyFont="1" applyFill="1" applyBorder="1" applyAlignment="1">
      <alignment vertical="top" wrapText="1"/>
    </xf>
    <xf numFmtId="0" fontId="0" fillId="3" borderId="0" xfId="0" applyFill="1" applyBorder="1"/>
    <xf numFmtId="0" fontId="3" fillId="3" borderId="0" xfId="0" applyFont="1" applyFill="1" applyBorder="1"/>
    <xf numFmtId="0" fontId="0" fillId="0" borderId="0" xfId="0" applyFont="1" applyFill="1" applyBorder="1" applyAlignment="1">
      <alignment wrapText="1"/>
    </xf>
    <xf numFmtId="0" fontId="4" fillId="3" borderId="0" xfId="0" applyFont="1" applyFill="1" applyBorder="1" applyAlignment="1">
      <alignment wrapText="1"/>
    </xf>
    <xf numFmtId="0" fontId="4" fillId="0" borderId="0" xfId="0" applyFon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A3" sqref="A3:A8"/>
    </sheetView>
  </sheetViews>
  <sheetFormatPr baseColWidth="10" defaultRowHeight="20.100000000000001" customHeight="1" x14ac:dyDescent="0.25"/>
  <cols>
    <col min="1" max="1" width="25.85546875" style="1" customWidth="1"/>
    <col min="2" max="2" width="21.5703125" style="1" customWidth="1"/>
    <col min="3" max="3" width="22.85546875" style="1" customWidth="1"/>
    <col min="4" max="4" width="11" style="1" customWidth="1"/>
    <col min="5" max="5" width="13.28515625" style="1" customWidth="1"/>
    <col min="6" max="6" width="15.140625" style="1" customWidth="1"/>
    <col min="7" max="7" width="15.5703125" style="1" customWidth="1"/>
    <col min="8" max="8" width="11.42578125" style="1"/>
    <col min="9" max="9" width="11.85546875" style="1" bestFit="1" customWidth="1"/>
    <col min="10" max="16384" width="11.42578125" style="1"/>
  </cols>
  <sheetData>
    <row r="1" spans="1:12" ht="20.100000000000001" customHeight="1" x14ac:dyDescent="0.25">
      <c r="B1" s="1" t="s">
        <v>11</v>
      </c>
      <c r="C1" s="1" t="s">
        <v>12</v>
      </c>
      <c r="D1" s="1" t="s">
        <v>13</v>
      </c>
      <c r="E1" s="1" t="s">
        <v>14</v>
      </c>
      <c r="F1" s="1" t="s">
        <v>16</v>
      </c>
      <c r="G1" s="1" t="s">
        <v>17</v>
      </c>
    </row>
    <row r="2" spans="1:12" ht="20.100000000000001" customHeight="1" x14ac:dyDescent="0.25">
      <c r="A2" s="1" t="s">
        <v>0</v>
      </c>
      <c r="B2" s="1">
        <v>3899.4</v>
      </c>
      <c r="C2" s="1">
        <f>B2*1.08</f>
        <v>4211.3520000000008</v>
      </c>
      <c r="D2" s="1">
        <v>1200561.6299999999</v>
      </c>
      <c r="E2" s="1">
        <f t="shared" ref="E2" si="0">C2/D2</f>
        <v>3.5078182533619714E-3</v>
      </c>
      <c r="F2" s="1">
        <v>2</v>
      </c>
      <c r="G2" s="1">
        <f>C2*F2</f>
        <v>8422.7040000000015</v>
      </c>
    </row>
    <row r="3" spans="1:12" ht="20.100000000000001" customHeight="1" x14ac:dyDescent="0.25">
      <c r="A3" s="12" t="s">
        <v>1</v>
      </c>
      <c r="B3" s="1">
        <v>1414</v>
      </c>
      <c r="C3" s="1">
        <f t="shared" ref="C3:C5" si="1">B3*1.08</f>
        <v>1527.1200000000001</v>
      </c>
      <c r="F3" s="1">
        <v>2</v>
      </c>
      <c r="G3" s="1">
        <f t="shared" ref="G3:G13" si="2">C3*F3</f>
        <v>3054.2400000000002</v>
      </c>
    </row>
    <row r="4" spans="1:12" ht="20.100000000000001" customHeight="1" x14ac:dyDescent="0.25">
      <c r="A4" s="12" t="s">
        <v>2</v>
      </c>
      <c r="B4" s="1">
        <v>667.7</v>
      </c>
      <c r="C4" s="1">
        <f t="shared" si="1"/>
        <v>721.1160000000001</v>
      </c>
      <c r="F4" s="1">
        <v>2</v>
      </c>
      <c r="G4" s="1">
        <f t="shared" si="2"/>
        <v>1442.2320000000002</v>
      </c>
    </row>
    <row r="5" spans="1:12" ht="20.100000000000001" customHeight="1" x14ac:dyDescent="0.25">
      <c r="A5" s="12" t="s">
        <v>15</v>
      </c>
      <c r="B5" s="1">
        <f>B3+B4</f>
        <v>2081.6999999999998</v>
      </c>
      <c r="C5" s="1">
        <f t="shared" si="1"/>
        <v>2248.2359999999999</v>
      </c>
      <c r="D5" s="1">
        <v>4141362.25</v>
      </c>
      <c r="E5" s="1">
        <f>C5/D5</f>
        <v>5.4287354360271181E-4</v>
      </c>
      <c r="F5" s="1">
        <v>0</v>
      </c>
      <c r="G5" s="1">
        <f t="shared" si="2"/>
        <v>0</v>
      </c>
    </row>
    <row r="6" spans="1:12" ht="20.100000000000001" customHeight="1" x14ac:dyDescent="0.25">
      <c r="A6" s="12" t="s">
        <v>3</v>
      </c>
      <c r="B6" s="1">
        <v>1844</v>
      </c>
      <c r="C6" s="1">
        <f t="shared" ref="C6:C13" si="3">B6*1.08</f>
        <v>1991.5200000000002</v>
      </c>
      <c r="D6" s="1">
        <v>5587766</v>
      </c>
      <c r="E6" s="1">
        <f>C6/D6</f>
        <v>3.5640719385886959E-4</v>
      </c>
      <c r="F6" s="1">
        <v>2</v>
      </c>
      <c r="G6" s="1">
        <f t="shared" si="2"/>
        <v>3983.0400000000004</v>
      </c>
    </row>
    <row r="7" spans="1:12" ht="20.100000000000001" customHeight="1" x14ac:dyDescent="0.25">
      <c r="A7" s="12" t="s">
        <v>4</v>
      </c>
      <c r="B7" s="1">
        <v>23974.2</v>
      </c>
      <c r="C7" s="1">
        <f t="shared" si="3"/>
        <v>25892.136000000002</v>
      </c>
      <c r="F7" s="1">
        <v>1</v>
      </c>
      <c r="G7" s="1">
        <f t="shared" si="2"/>
        <v>25892.136000000002</v>
      </c>
    </row>
    <row r="8" spans="1:12" ht="20.100000000000001" customHeight="1" x14ac:dyDescent="0.25">
      <c r="A8" s="12" t="s">
        <v>5</v>
      </c>
      <c r="B8" s="1">
        <v>1730.2</v>
      </c>
      <c r="C8" s="1">
        <f t="shared" si="3"/>
        <v>1868.6160000000002</v>
      </c>
      <c r="F8" s="1">
        <v>1</v>
      </c>
      <c r="G8" s="1">
        <f t="shared" si="2"/>
        <v>1868.6160000000002</v>
      </c>
    </row>
    <row r="9" spans="1:12" ht="20.100000000000001" customHeight="1" x14ac:dyDescent="0.25">
      <c r="A9" s="1" t="s">
        <v>6</v>
      </c>
      <c r="B9" s="1">
        <v>3677</v>
      </c>
      <c r="C9" s="1">
        <f t="shared" si="3"/>
        <v>3971.1600000000003</v>
      </c>
      <c r="F9" s="1">
        <v>1</v>
      </c>
      <c r="G9" s="1">
        <f t="shared" si="2"/>
        <v>3971.1600000000003</v>
      </c>
      <c r="K9" s="1">
        <f>C13+C12+C11+C10</f>
        <v>6890.8050000000003</v>
      </c>
      <c r="L9" s="1">
        <v>7100</v>
      </c>
    </row>
    <row r="10" spans="1:12" ht="20.100000000000001" customHeight="1" x14ac:dyDescent="0.25">
      <c r="A10" s="1" t="s">
        <v>7</v>
      </c>
      <c r="B10" s="1">
        <v>1933.75</v>
      </c>
      <c r="C10" s="1">
        <f t="shared" si="3"/>
        <v>2088.4500000000003</v>
      </c>
      <c r="D10" s="1">
        <v>628124.25</v>
      </c>
      <c r="E10" s="1">
        <f t="shared" ref="E10:E11" si="4">C10/D10</f>
        <v>3.3248994924173049E-3</v>
      </c>
      <c r="F10" s="1">
        <v>2</v>
      </c>
      <c r="G10" s="1">
        <f t="shared" si="2"/>
        <v>4176.9000000000005</v>
      </c>
    </row>
    <row r="11" spans="1:12" ht="20.100000000000001" customHeight="1" x14ac:dyDescent="0.25">
      <c r="A11" s="1" t="s">
        <v>8</v>
      </c>
      <c r="B11" s="1">
        <v>1750.625</v>
      </c>
      <c r="C11" s="1">
        <f t="shared" si="3"/>
        <v>1890.6750000000002</v>
      </c>
      <c r="D11" s="1">
        <v>667902.31000000006</v>
      </c>
      <c r="E11" s="1">
        <f t="shared" si="4"/>
        <v>2.830765774713371E-3</v>
      </c>
      <c r="F11" s="1">
        <v>2</v>
      </c>
      <c r="G11" s="1">
        <f t="shared" si="2"/>
        <v>3781.3500000000004</v>
      </c>
    </row>
    <row r="12" spans="1:12" ht="20.100000000000001" customHeight="1" x14ac:dyDescent="0.25">
      <c r="A12" s="1" t="s">
        <v>9</v>
      </c>
      <c r="B12" s="1">
        <v>2396</v>
      </c>
      <c r="C12" s="1">
        <f t="shared" si="3"/>
        <v>2587.6800000000003</v>
      </c>
      <c r="D12" s="1">
        <v>521544.47</v>
      </c>
      <c r="E12" s="1">
        <v>3.3248994924173049E-3</v>
      </c>
      <c r="F12" s="1">
        <v>2</v>
      </c>
      <c r="G12" s="1">
        <f t="shared" si="2"/>
        <v>5175.3600000000006</v>
      </c>
    </row>
    <row r="13" spans="1:12" ht="20.100000000000001" customHeight="1" x14ac:dyDescent="0.25">
      <c r="A13" s="1" t="s">
        <v>10</v>
      </c>
      <c r="B13" s="1">
        <v>300</v>
      </c>
      <c r="C13" s="1">
        <f t="shared" si="3"/>
        <v>324</v>
      </c>
      <c r="F13" s="1">
        <v>2</v>
      </c>
      <c r="G13" s="1">
        <f t="shared" si="2"/>
        <v>648</v>
      </c>
    </row>
    <row r="14" spans="1:12" ht="20.100000000000001" customHeight="1" x14ac:dyDescent="0.25">
      <c r="G14" s="1">
        <f>SUM(G2:G13)</f>
        <v>62415.738000000005</v>
      </c>
    </row>
    <row r="16" spans="1:12" s="8" customFormat="1" ht="20.100000000000001" customHeight="1" x14ac:dyDescent="0.25">
      <c r="A16" s="9" t="s">
        <v>34</v>
      </c>
    </row>
    <row r="17" spans="1:9" s="3" customFormat="1" ht="20.100000000000001" customHeight="1" x14ac:dyDescent="0.25">
      <c r="A17" s="4" t="s">
        <v>18</v>
      </c>
      <c r="B17" s="2"/>
      <c r="C17" s="3">
        <v>1000</v>
      </c>
      <c r="F17" s="3">
        <v>1</v>
      </c>
      <c r="G17" s="3">
        <f>C17*F17</f>
        <v>1000</v>
      </c>
    </row>
    <row r="18" spans="1:9" s="3" customFormat="1" ht="20.100000000000001" customHeight="1" x14ac:dyDescent="0.25">
      <c r="A18" s="4" t="s">
        <v>19</v>
      </c>
      <c r="C18" s="3">
        <v>2000</v>
      </c>
      <c r="F18" s="3">
        <v>1</v>
      </c>
      <c r="G18" s="3">
        <f t="shared" ref="G18:G28" si="5">C18*F18</f>
        <v>2000</v>
      </c>
      <c r="H18" s="3">
        <f>SUM(G17:G18)</f>
        <v>3000</v>
      </c>
    </row>
    <row r="19" spans="1:9" s="6" customFormat="1" ht="20.100000000000001" customHeight="1" x14ac:dyDescent="0.25">
      <c r="A19" s="7" t="s">
        <v>35</v>
      </c>
    </row>
    <row r="20" spans="1:9" s="3" customFormat="1" ht="20.100000000000001" customHeight="1" x14ac:dyDescent="0.25">
      <c r="A20" s="4" t="s">
        <v>20</v>
      </c>
      <c r="B20" s="3">
        <v>1236.55</v>
      </c>
      <c r="C20" s="3">
        <v>1600</v>
      </c>
      <c r="D20" s="3">
        <v>371905.97</v>
      </c>
      <c r="E20" s="1">
        <v>3.3248994924173049E-3</v>
      </c>
      <c r="F20" s="3">
        <v>2</v>
      </c>
      <c r="G20" s="3">
        <f t="shared" si="5"/>
        <v>3200</v>
      </c>
    </row>
    <row r="21" spans="1:9" s="3" customFormat="1" ht="20.100000000000001" customHeight="1" x14ac:dyDescent="0.25">
      <c r="A21" s="4" t="s">
        <v>21</v>
      </c>
      <c r="B21" s="3">
        <v>372.44</v>
      </c>
      <c r="C21" s="3">
        <v>1100</v>
      </c>
      <c r="D21" s="3">
        <v>112016.1</v>
      </c>
      <c r="E21" s="1">
        <v>3.3248994924173049E-3</v>
      </c>
      <c r="F21" s="3">
        <v>2</v>
      </c>
      <c r="G21" s="3">
        <f t="shared" si="5"/>
        <v>2200</v>
      </c>
    </row>
    <row r="22" spans="1:9" s="3" customFormat="1" ht="20.100000000000001" customHeight="1" x14ac:dyDescent="0.25">
      <c r="A22" s="4" t="s">
        <v>22</v>
      </c>
      <c r="B22" s="3">
        <v>1890.6750000000002</v>
      </c>
      <c r="C22" s="3">
        <v>1100</v>
      </c>
      <c r="D22" s="1">
        <v>667902.31000000006</v>
      </c>
      <c r="E22" s="3">
        <v>3.3248994924173049E-3</v>
      </c>
      <c r="F22" s="3">
        <v>2</v>
      </c>
      <c r="G22" s="3">
        <f t="shared" si="5"/>
        <v>2200</v>
      </c>
    </row>
    <row r="23" spans="1:9" s="3" customFormat="1" ht="20.100000000000001" customHeight="1" x14ac:dyDescent="0.25">
      <c r="A23" s="4" t="s">
        <v>23</v>
      </c>
      <c r="B23" s="3">
        <v>1734.0829435760522</v>
      </c>
      <c r="C23" s="3">
        <v>1100</v>
      </c>
      <c r="D23" s="3">
        <v>521544.47</v>
      </c>
      <c r="E23" s="3">
        <v>3.3248994924173049E-3</v>
      </c>
      <c r="F23" s="3">
        <v>2</v>
      </c>
      <c r="G23" s="3">
        <f t="shared" si="5"/>
        <v>2200</v>
      </c>
    </row>
    <row r="24" spans="1:9" s="3" customFormat="1" ht="20.100000000000001" customHeight="1" x14ac:dyDescent="0.25">
      <c r="A24" s="4" t="s">
        <v>24</v>
      </c>
      <c r="C24" s="3">
        <f>D24*E24</f>
        <v>631.48921661518409</v>
      </c>
      <c r="D24" s="3">
        <v>189927.31</v>
      </c>
      <c r="E24" s="3">
        <v>3.3248994924173049E-3</v>
      </c>
      <c r="F24" s="3">
        <v>2</v>
      </c>
      <c r="G24" s="3">
        <f t="shared" si="5"/>
        <v>1262.9784332303682</v>
      </c>
      <c r="H24" s="3" t="s">
        <v>42</v>
      </c>
    </row>
    <row r="25" spans="1:9" s="3" customFormat="1" ht="20.100000000000001" customHeight="1" x14ac:dyDescent="0.25">
      <c r="A25" s="5" t="s">
        <v>25</v>
      </c>
      <c r="C25" s="3">
        <f>G25/F25</f>
        <v>1270</v>
      </c>
      <c r="F25" s="3">
        <v>2</v>
      </c>
      <c r="G25" s="3">
        <v>2540</v>
      </c>
      <c r="H25" s="3">
        <f>SUM(G20:G25)/2</f>
        <v>6801.489216615184</v>
      </c>
    </row>
    <row r="26" spans="1:9" s="6" customFormat="1" ht="20.100000000000001" customHeight="1" x14ac:dyDescent="0.25">
      <c r="A26" s="7" t="s">
        <v>36</v>
      </c>
    </row>
    <row r="27" spans="1:9" s="3" customFormat="1" ht="20.100000000000001" customHeight="1" x14ac:dyDescent="0.25">
      <c r="A27" s="5" t="s">
        <v>26</v>
      </c>
      <c r="C27" s="3">
        <v>1000</v>
      </c>
      <c r="F27" s="3">
        <v>1</v>
      </c>
      <c r="G27" s="3">
        <f t="shared" si="5"/>
        <v>1000</v>
      </c>
    </row>
    <row r="28" spans="1:9" s="3" customFormat="1" ht="20.100000000000001" customHeight="1" x14ac:dyDescent="0.25">
      <c r="A28" s="5" t="s">
        <v>27</v>
      </c>
      <c r="C28" s="3">
        <v>12635.449566769599</v>
      </c>
      <c r="F28" s="3">
        <v>1</v>
      </c>
      <c r="G28" s="3">
        <f t="shared" si="5"/>
        <v>12635.449566769599</v>
      </c>
    </row>
    <row r="29" spans="1:9" s="10" customFormat="1" ht="20.100000000000001" customHeight="1" x14ac:dyDescent="0.25">
      <c r="A29" s="10" t="s">
        <v>44</v>
      </c>
      <c r="C29" s="10">
        <v>2500</v>
      </c>
      <c r="F29" s="10">
        <v>1</v>
      </c>
      <c r="G29" s="10">
        <f>C29*F29</f>
        <v>2500</v>
      </c>
      <c r="H29" s="10">
        <f>SUM(G27:G29)</f>
        <v>16135.449566769599</v>
      </c>
    </row>
    <row r="30" spans="1:9" s="3" customFormat="1" ht="20.100000000000001" customHeight="1" x14ac:dyDescent="0.25">
      <c r="A30" s="7" t="s">
        <v>37</v>
      </c>
      <c r="B30" s="6"/>
      <c r="C30" s="6"/>
      <c r="D30" s="6"/>
      <c r="E30" s="6"/>
      <c r="F30" s="6"/>
      <c r="G30" s="6"/>
      <c r="H30" s="11"/>
      <c r="I30" s="6"/>
    </row>
    <row r="31" spans="1:9" s="3" customFormat="1" ht="20.100000000000001" customHeight="1" x14ac:dyDescent="0.25">
      <c r="A31" s="5" t="s">
        <v>28</v>
      </c>
      <c r="B31" s="3">
        <v>649.45000000000005</v>
      </c>
      <c r="C31" s="3">
        <f t="shared" ref="C31:C33" si="6">B31+200</f>
        <v>849.45</v>
      </c>
      <c r="D31" s="3">
        <v>185144.28</v>
      </c>
      <c r="E31" s="3">
        <v>3.5078182533619714E-3</v>
      </c>
      <c r="F31" s="3">
        <v>2</v>
      </c>
      <c r="G31" s="3">
        <f t="shared" ref="G31:G36" si="7">C31*F31</f>
        <v>1698.9</v>
      </c>
    </row>
    <row r="32" spans="1:9" s="3" customFormat="1" ht="20.100000000000001" customHeight="1" x14ac:dyDescent="0.25">
      <c r="A32" s="5" t="s">
        <v>29</v>
      </c>
      <c r="B32" s="3">
        <v>1254.5899999999999</v>
      </c>
      <c r="C32" s="3">
        <f t="shared" si="6"/>
        <v>1454.59</v>
      </c>
      <c r="D32" s="3">
        <v>357656.75</v>
      </c>
      <c r="E32" s="3">
        <v>3.5078182533619714E-3</v>
      </c>
      <c r="F32" s="3">
        <v>2</v>
      </c>
      <c r="G32" s="3">
        <f t="shared" si="7"/>
        <v>2909.18</v>
      </c>
    </row>
    <row r="33" spans="1:9" s="3" customFormat="1" ht="20.100000000000001" customHeight="1" x14ac:dyDescent="0.25">
      <c r="A33" s="5" t="s">
        <v>30</v>
      </c>
      <c r="B33" s="3">
        <v>1991.5200000000002</v>
      </c>
      <c r="C33" s="3">
        <f t="shared" si="6"/>
        <v>2191.5200000000004</v>
      </c>
      <c r="D33" s="1">
        <v>5587766</v>
      </c>
      <c r="E33" s="3">
        <v>3.5640719385886959E-4</v>
      </c>
      <c r="F33" s="3">
        <v>2</v>
      </c>
      <c r="G33" s="3">
        <f t="shared" si="7"/>
        <v>4383.0400000000009</v>
      </c>
    </row>
    <row r="34" spans="1:9" s="3" customFormat="1" ht="20.100000000000001" customHeight="1" x14ac:dyDescent="0.25">
      <c r="A34" s="5" t="s">
        <v>31</v>
      </c>
      <c r="B34" s="3">
        <v>2248.2359999999999</v>
      </c>
      <c r="C34" s="3">
        <f>B34+200</f>
        <v>2448.2359999999999</v>
      </c>
      <c r="D34" s="1">
        <v>4141362.25</v>
      </c>
      <c r="E34" s="3">
        <v>5.4287354360271181E-4</v>
      </c>
      <c r="F34" s="3">
        <v>2</v>
      </c>
      <c r="G34" s="3">
        <f t="shared" si="7"/>
        <v>4896.4719999999998</v>
      </c>
    </row>
    <row r="35" spans="1:9" s="3" customFormat="1" ht="20.100000000000001" customHeight="1" x14ac:dyDescent="0.25">
      <c r="A35" s="5" t="s">
        <v>32</v>
      </c>
      <c r="B35" s="3">
        <v>1303.5899999999999</v>
      </c>
      <c r="C35" s="3">
        <f>B35+200</f>
        <v>1503.59</v>
      </c>
      <c r="D35" s="3">
        <v>364315.38</v>
      </c>
      <c r="E35" s="3">
        <v>3.5078182533619714E-3</v>
      </c>
      <c r="F35" s="3">
        <v>2</v>
      </c>
      <c r="G35" s="3">
        <f t="shared" si="7"/>
        <v>3007.18</v>
      </c>
      <c r="H35" s="3" t="s">
        <v>43</v>
      </c>
    </row>
    <row r="36" spans="1:9" ht="20.100000000000001" customHeight="1" x14ac:dyDescent="0.25">
      <c r="A36" s="5" t="s">
        <v>33</v>
      </c>
      <c r="B36" s="3">
        <v>2933.4</v>
      </c>
      <c r="C36" s="3">
        <f>B36+200</f>
        <v>3133.4</v>
      </c>
      <c r="D36" s="3">
        <v>836246.19</v>
      </c>
      <c r="E36" s="3">
        <v>3.5078182533619714E-3</v>
      </c>
      <c r="F36" s="3">
        <v>2</v>
      </c>
      <c r="G36" s="3">
        <f t="shared" si="7"/>
        <v>6266.8</v>
      </c>
      <c r="H36" s="1">
        <f>SUM(G31:G36)/2</f>
        <v>11580.786</v>
      </c>
      <c r="I36" s="3"/>
    </row>
    <row r="37" spans="1:9" ht="20.100000000000001" customHeight="1" x14ac:dyDescent="0.25">
      <c r="G37" s="10">
        <f>SUM(G17:G36)</f>
        <v>55899.999999999971</v>
      </c>
    </row>
    <row r="38" spans="1:9" ht="20.100000000000001" customHeight="1" x14ac:dyDescent="0.25">
      <c r="F38" s="1" t="s">
        <v>41</v>
      </c>
      <c r="G38" s="1">
        <v>55900</v>
      </c>
    </row>
    <row r="39" spans="1:9" ht="20.100000000000001" customHeight="1" x14ac:dyDescent="0.25">
      <c r="G39" s="1">
        <f>G37-G38</f>
        <v>0</v>
      </c>
    </row>
    <row r="42" spans="1:9" ht="20.100000000000001" customHeight="1" x14ac:dyDescent="0.25">
      <c r="A42" s="1" t="s">
        <v>38</v>
      </c>
    </row>
    <row r="43" spans="1:9" ht="20.100000000000001" customHeight="1" x14ac:dyDescent="0.25">
      <c r="A43" s="1" t="s">
        <v>39</v>
      </c>
    </row>
    <row r="44" spans="1:9" ht="20.100000000000001" customHeight="1" x14ac:dyDescent="0.25">
      <c r="A44" s="1" t="s">
        <v>40</v>
      </c>
    </row>
  </sheetData>
  <conditionalFormatting sqref="G39">
    <cfRule type="cellIs" dxfId="5" priority="3" operator="greaterThan">
      <formula>0</formula>
    </cfRule>
    <cfRule type="cellIs" dxfId="4" priority="2" operator="greaterThan">
      <formula>0</formula>
    </cfRule>
    <cfRule type="cellIs" dxfId="3" priority="1" operator="greaterThan">
      <formula>$G$37</formula>
    </cfRule>
  </conditionalFormatting>
  <pageMargins left="0.7" right="0.7" top="0.75" bottom="0.75" header="0.3" footer="0.3"/>
  <pageSetup paperSize="9" scale="72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U. Carlos III de Madrid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HumanoidsUC3M</dc:creator>
  <cp:lastModifiedBy>HumanoidsUC3M</cp:lastModifiedBy>
  <dcterms:created xsi:type="dcterms:W3CDTF">2017-10-30T14:28:28Z</dcterms:created>
  <dcterms:modified xsi:type="dcterms:W3CDTF">2017-10-31T12:45:18Z</dcterms:modified>
</cp:coreProperties>
</file>