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_FilterDatabase" vbProcedure="false">Hoja1!$A$18:$A$19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<sst xmlns="http://schemas.openxmlformats.org/spreadsheetml/2006/main" count="45" uniqueCount="45">
  <si>
    <t>PESO</t>
  </si>
  <si>
    <t>PESO CON TORNILLERIA</t>
  </si>
  <si>
    <t>V (ABAQUS)</t>
  </si>
  <si>
    <t>DENSIDAD</t>
  </si>
  <si>
    <t>CANT</t>
  </si>
  <si>
    <t>PESO UNITARIO</t>
  </si>
  <si>
    <t>PIE-TOBILLO</t>
  </si>
  <si>
    <t>TIBIA</t>
  </si>
  <si>
    <t>RODILLA</t>
  </si>
  <si>
    <t>TIBIA-RODILLA</t>
  </si>
  <si>
    <t>MUSLO</t>
  </si>
  <si>
    <t>CADERA-ROTULA</t>
  </si>
  <si>
    <t>PELVIS-ABTOMEN</t>
  </si>
  <si>
    <t>TORAX-CABEZA</t>
  </si>
  <si>
    <t>HOMBRO</t>
  </si>
  <si>
    <t>BRAZO</t>
  </si>
  <si>
    <t>ANTEBRAZO</t>
  </si>
  <si>
    <t>MANO</t>
  </si>
  <si>
    <t>HEAD</t>
  </si>
  <si>
    <t>AxialNeck</t>
  </si>
  <si>
    <t>FrontalNeck</t>
  </si>
  <si>
    <t>ARM</t>
  </si>
  <si>
    <t>RightFrontalShoulder</t>
  </si>
  <si>
    <t>RightSaggitalShoulder</t>
  </si>
  <si>
    <t>RightAxialShoulder</t>
  </si>
  <si>
    <t>RightFrontalElbow</t>
  </si>
  <si>
    <t>RightAxialWrist</t>
  </si>
  <si>
    <t>Cada brazo:</t>
  </si>
  <si>
    <t>RightFrontalWrist</t>
  </si>
  <si>
    <t>WAIST</t>
  </si>
  <si>
    <t>AxialWaist</t>
  </si>
  <si>
    <t>FrontalWaist</t>
  </si>
  <si>
    <t>RootWaist</t>
  </si>
  <si>
    <t>LEG</t>
  </si>
  <si>
    <t>RightAxialHip</t>
  </si>
  <si>
    <t>RightSaggitalHip</t>
  </si>
  <si>
    <t>RightFrontalHip</t>
  </si>
  <si>
    <t>RightFrontalKnee</t>
  </si>
  <si>
    <t>RightFrontalAnkle</t>
  </si>
  <si>
    <t>Cada pierna</t>
  </si>
  <si>
    <t>RightSaggitalAnkle</t>
  </si>
  <si>
    <t>Peso medido</t>
  </si>
  <si>
    <t>usando la densidad de 0,0035 el hombro tiene un error del 5%</t>
  </si>
  <si>
    <t>el circulo que lo conecta con el cuerpo no es ninguna pieza e4n los wrl</t>
  </si>
  <si>
    <t>http://robots.uc3m.es/svn/TEOrepo/mechanics/Model/Conversions/Version%202017/STEP/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</si>
</sst>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032F62"/>
      <name val="Calibri"/>
      <family val="2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32523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sz val="11"/>
        <color rgb="FF9C0006"/>
        <name val="Calibri"/>
        <family val="2"/>
      </font>
      <fill>
        <patternFill>
          <bgColor rgb="FFFFC7CE"/>
        </patternFill>
      </fill>
    </dxf>
    <dxf>
      <font>
        <sz val="11"/>
        <color rgb="FF000000"/>
        <name val="Calibri"/>
        <family val="2"/>
      </font>
      <fill>
        <patternFill>
          <bgColor rgb="FFFF0000"/>
        </patternFill>
      </fill>
    </dxf>
    <dxf>
      <font>
        <sz val="11"/>
        <color rgb="FF9C0006"/>
        <name val="Calibri"/>
        <family val="2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632523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2" activeCellId="0" sqref="D32"/>
    </sheetView>
  </sheetViews>
  <sheetFormatPr defaultRowHeight="20.1"/>
  <cols>
    <col collapsed="false" hidden="false" max="1" min="1" style="1" width="25.8502024291498"/>
    <col collapsed="false" hidden="false" max="2" min="2" style="1" width="21.5748987854251"/>
    <col collapsed="false" hidden="false" max="3" min="3" style="1" width="22.8502024291498"/>
    <col collapsed="false" hidden="false" max="4" min="4" style="1" width="10.995951417004"/>
    <col collapsed="false" hidden="false" max="5" min="5" style="1" width="13.2834008097166"/>
    <col collapsed="false" hidden="false" max="6" min="6" style="1" width="15.1376518218623"/>
    <col collapsed="false" hidden="false" max="7" min="7" style="1" width="15.5668016194332"/>
    <col collapsed="false" hidden="false" max="8" min="8" style="1" width="11.4251012145749"/>
    <col collapsed="false" hidden="false" max="9" min="9" style="1" width="13.6842105263158"/>
    <col collapsed="false" hidden="false" max="1025" min="10" style="1" width="11.4251012145749"/>
  </cols>
  <sheetData>
    <row r="1" customFormat="false" ht="20.1" hidden="false" customHeight="tru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1" hidden="false" customHeight="true" outlineLevel="0" collapsed="false">
      <c r="A2" s="1" t="s">
        <v>6</v>
      </c>
      <c r="B2" s="1" t="n">
        <v>3899.4</v>
      </c>
      <c r="C2" s="1" t="n">
        <f aca="false">B2*1.08</f>
        <v>4211.352</v>
      </c>
      <c r="D2" s="1" t="n">
        <v>1200561.63</v>
      </c>
      <c r="E2" s="1" t="n">
        <f aca="false">C2/D2</f>
        <v>0.00350781825336197</v>
      </c>
      <c r="F2" s="1" t="n">
        <v>2</v>
      </c>
      <c r="G2" s="1" t="n">
        <f aca="false">C2*F2</f>
        <v>8422.704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1" hidden="false" customHeight="true" outlineLevel="0" collapsed="false">
      <c r="A3" s="2" t="s">
        <v>7</v>
      </c>
      <c r="B3" s="1" t="n">
        <v>1414</v>
      </c>
      <c r="C3" s="1" t="n">
        <f aca="false">B3*1.08</f>
        <v>1527.12</v>
      </c>
      <c r="D3" s="0"/>
      <c r="E3" s="0"/>
      <c r="F3" s="1" t="n">
        <v>2</v>
      </c>
      <c r="G3" s="1" t="n">
        <f aca="false">C3*F3</f>
        <v>3054.24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0.1" hidden="false" customHeight="true" outlineLevel="0" collapsed="false">
      <c r="A4" s="2" t="s">
        <v>8</v>
      </c>
      <c r="B4" s="1" t="n">
        <v>667.7</v>
      </c>
      <c r="C4" s="1" t="n">
        <f aca="false">B4*1.08</f>
        <v>721.116</v>
      </c>
      <c r="D4" s="0"/>
      <c r="E4" s="0"/>
      <c r="F4" s="1" t="n">
        <v>2</v>
      </c>
      <c r="G4" s="1" t="n">
        <f aca="false">C4*F4</f>
        <v>1442.232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1" hidden="false" customHeight="true" outlineLevel="0" collapsed="false">
      <c r="A5" s="2" t="s">
        <v>9</v>
      </c>
      <c r="B5" s="1" t="n">
        <f aca="false">B3+B4</f>
        <v>2081.7</v>
      </c>
      <c r="C5" s="1" t="n">
        <f aca="false">B5*1.08</f>
        <v>2248.236</v>
      </c>
      <c r="D5" s="1" t="n">
        <v>4141362.25</v>
      </c>
      <c r="E5" s="1" t="n">
        <f aca="false">C5/D5</f>
        <v>0.000542873543602712</v>
      </c>
      <c r="F5" s="1" t="n">
        <v>0</v>
      </c>
      <c r="G5" s="1" t="n">
        <f aca="false">C5*F5</f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0.1" hidden="false" customHeight="true" outlineLevel="0" collapsed="false">
      <c r="A6" s="2" t="s">
        <v>10</v>
      </c>
      <c r="B6" s="1" t="n">
        <v>1844</v>
      </c>
      <c r="C6" s="1" t="n">
        <f aca="false">B6*1.08</f>
        <v>1991.52</v>
      </c>
      <c r="D6" s="1" t="n">
        <v>5587766</v>
      </c>
      <c r="E6" s="1" t="n">
        <f aca="false">C6/D6</f>
        <v>0.00035640719385887</v>
      </c>
      <c r="F6" s="1" t="n">
        <v>2</v>
      </c>
      <c r="G6" s="1" t="n">
        <f aca="false">C6*F6</f>
        <v>3983.04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true" outlineLevel="0" collapsed="false">
      <c r="A7" s="2" t="s">
        <v>11</v>
      </c>
      <c r="B7" s="1" t="n">
        <v>23974.2</v>
      </c>
      <c r="C7" s="1" t="n">
        <f aca="false">B7*1.08</f>
        <v>25892.136</v>
      </c>
      <c r="D7" s="0"/>
      <c r="E7" s="0"/>
      <c r="F7" s="1" t="n">
        <v>1</v>
      </c>
      <c r="G7" s="1" t="n">
        <f aca="false">C7*F7</f>
        <v>25892.136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true" outlineLevel="0" collapsed="false">
      <c r="A8" s="2" t="s">
        <v>12</v>
      </c>
      <c r="B8" s="1" t="n">
        <v>1730.2</v>
      </c>
      <c r="C8" s="1" t="n">
        <f aca="false">B8*1.08</f>
        <v>1868.616</v>
      </c>
      <c r="D8" s="0"/>
      <c r="E8" s="0"/>
      <c r="F8" s="1" t="n">
        <v>1</v>
      </c>
      <c r="G8" s="1" t="n">
        <f aca="false">C8*F8</f>
        <v>1868.616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1" t="s">
        <v>13</v>
      </c>
      <c r="B9" s="1" t="n">
        <v>3677</v>
      </c>
      <c r="C9" s="1" t="n">
        <f aca="false">B9*1.08</f>
        <v>3971.16</v>
      </c>
      <c r="D9" s="0"/>
      <c r="E9" s="0"/>
      <c r="F9" s="1" t="n">
        <v>1</v>
      </c>
      <c r="G9" s="1" t="n">
        <f aca="false">C9*F9</f>
        <v>3971.16</v>
      </c>
      <c r="H9" s="0"/>
      <c r="I9" s="0"/>
      <c r="J9" s="0"/>
      <c r="K9" s="1" t="n">
        <f aca="false">C13+C12+C11+C10</f>
        <v>6890.805</v>
      </c>
      <c r="L9" s="1" t="n">
        <v>7100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1" hidden="false" customHeight="true" outlineLevel="0" collapsed="false">
      <c r="A10" s="1" t="s">
        <v>14</v>
      </c>
      <c r="B10" s="1" t="n">
        <v>1933.75</v>
      </c>
      <c r="C10" s="1" t="n">
        <f aca="false">B10*1.08</f>
        <v>2088.45</v>
      </c>
      <c r="D10" s="1" t="n">
        <v>628124.25</v>
      </c>
      <c r="E10" s="1" t="n">
        <f aca="false">C10/D10</f>
        <v>0.0033248994924173</v>
      </c>
      <c r="F10" s="1" t="n">
        <v>2</v>
      </c>
      <c r="G10" s="1" t="n">
        <f aca="false">C10*F10</f>
        <v>4176.9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" t="s">
        <v>15</v>
      </c>
      <c r="B11" s="1" t="n">
        <v>1750.625</v>
      </c>
      <c r="C11" s="1" t="n">
        <f aca="false">B11*1.08</f>
        <v>1890.675</v>
      </c>
      <c r="D11" s="1" t="n">
        <v>667902.31</v>
      </c>
      <c r="E11" s="1" t="n">
        <f aca="false">C11/D11</f>
        <v>0.00283076577471337</v>
      </c>
      <c r="F11" s="1" t="n">
        <v>2</v>
      </c>
      <c r="G11" s="1" t="n">
        <f aca="false">C11*F11</f>
        <v>3781.35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1" hidden="false" customHeight="true" outlineLevel="0" collapsed="false">
      <c r="A12" s="1" t="s">
        <v>16</v>
      </c>
      <c r="B12" s="1" t="n">
        <v>2396</v>
      </c>
      <c r="C12" s="1" t="n">
        <f aca="false">B12*1.08</f>
        <v>2587.68</v>
      </c>
      <c r="D12" s="1" t="n">
        <v>521544.47</v>
      </c>
      <c r="E12" s="1" t="n">
        <v>0.0033248994924173</v>
      </c>
      <c r="F12" s="1" t="n">
        <v>2</v>
      </c>
      <c r="G12" s="1" t="n">
        <f aca="false">C12*F12</f>
        <v>5175.36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" hidden="false" customHeight="true" outlineLevel="0" collapsed="false">
      <c r="A13" s="1" t="s">
        <v>17</v>
      </c>
      <c r="B13" s="1" t="n">
        <v>300</v>
      </c>
      <c r="C13" s="1" t="n">
        <f aca="false">B13*1.08</f>
        <v>324</v>
      </c>
      <c r="D13" s="0"/>
      <c r="E13" s="0"/>
      <c r="F13" s="1" t="n">
        <v>2</v>
      </c>
      <c r="G13" s="1" t="n">
        <f aca="false">C13*F13</f>
        <v>648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1" hidden="false" customHeight="true" outlineLevel="0" collapsed="false">
      <c r="A14" s="0"/>
      <c r="B14" s="0"/>
      <c r="C14" s="0"/>
      <c r="D14" s="0"/>
      <c r="E14" s="0"/>
      <c r="F14" s="0"/>
      <c r="G14" s="1" t="n">
        <f aca="false">SUM(G2:G13)</f>
        <v>62415.738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6" s="4" customFormat="true" ht="20.1" hidden="false" customHeight="true" outlineLevel="0" collapsed="false">
      <c r="A16" s="3" t="s">
        <v>18</v>
      </c>
    </row>
    <row r="17" s="7" customFormat="true" ht="20.1" hidden="false" customHeight="true" outlineLevel="0" collapsed="false">
      <c r="A17" s="5" t="s">
        <v>19</v>
      </c>
      <c r="B17" s="6"/>
      <c r="C17" s="7" t="n">
        <v>1000</v>
      </c>
      <c r="F17" s="7" t="n">
        <v>1</v>
      </c>
      <c r="G17" s="7" t="n">
        <f aca="false">C17*F17</f>
        <v>1000</v>
      </c>
    </row>
    <row r="18" customFormat="false" ht="20.1" hidden="false" customHeight="true" outlineLevel="0" collapsed="false">
      <c r="A18" s="5" t="s">
        <v>20</v>
      </c>
      <c r="B18" s="0"/>
      <c r="C18" s="7" t="n">
        <v>2000</v>
      </c>
      <c r="D18" s="7"/>
      <c r="E18" s="7"/>
      <c r="F18" s="7" t="n">
        <v>1</v>
      </c>
      <c r="G18" s="7" t="n">
        <f aca="false">C18*F18</f>
        <v>2000</v>
      </c>
      <c r="H18" s="7" t="n">
        <f aca="false">SUM(G17:G18)</f>
        <v>3000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" customFormat="true" ht="20.1" hidden="false" customHeight="true" outlineLevel="0" collapsed="false">
      <c r="A19" s="8" t="s">
        <v>21</v>
      </c>
    </row>
    <row r="20" s="7" customFormat="true" ht="20.1" hidden="false" customHeight="true" outlineLevel="0" collapsed="false">
      <c r="A20" s="5" t="s">
        <v>22</v>
      </c>
      <c r="B20" s="7" t="n">
        <v>1236.55</v>
      </c>
      <c r="C20" s="7" t="n">
        <v>2000</v>
      </c>
      <c r="D20" s="7" t="n">
        <v>371905.97</v>
      </c>
      <c r="E20" s="1" t="n">
        <v>0.0033248994924173</v>
      </c>
      <c r="F20" s="7" t="n">
        <v>2</v>
      </c>
      <c r="G20" s="7" t="n">
        <f aca="false">C20*F20</f>
        <v>4000</v>
      </c>
    </row>
    <row r="21" s="7" customFormat="true" ht="20.1" hidden="false" customHeight="true" outlineLevel="0" collapsed="false">
      <c r="A21" s="5" t="s">
        <v>23</v>
      </c>
      <c r="B21" s="7" t="n">
        <v>372.44</v>
      </c>
      <c r="C21" s="7" t="n">
        <v>1000</v>
      </c>
      <c r="D21" s="7" t="n">
        <v>112016.1</v>
      </c>
      <c r="E21" s="1" t="n">
        <v>0.0033248994924173</v>
      </c>
      <c r="F21" s="7" t="n">
        <v>2</v>
      </c>
      <c r="G21" s="7" t="n">
        <f aca="false">C21*F21</f>
        <v>2000</v>
      </c>
    </row>
    <row r="22" customFormat="false" ht="20.1" hidden="false" customHeight="true" outlineLevel="0" collapsed="false">
      <c r="A22" s="5" t="s">
        <v>24</v>
      </c>
      <c r="B22" s="7" t="n">
        <v>1890.675</v>
      </c>
      <c r="C22" s="7" t="n">
        <v>1000</v>
      </c>
      <c r="D22" s="1" t="n">
        <v>667902.31</v>
      </c>
      <c r="E22" s="7" t="n">
        <v>0.0033248994924173</v>
      </c>
      <c r="F22" s="7" t="n">
        <v>2</v>
      </c>
      <c r="G22" s="7" t="n">
        <f aca="false">C22*F22</f>
        <v>2000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5" t="s">
        <v>25</v>
      </c>
      <c r="B23" s="7" t="n">
        <v>1734.08294357605</v>
      </c>
      <c r="C23" s="7" t="n">
        <v>1000</v>
      </c>
      <c r="D23" s="7" t="n">
        <v>521544.47</v>
      </c>
      <c r="E23" s="7" t="n">
        <v>0.0033248994924173</v>
      </c>
      <c r="F23" s="7" t="n">
        <v>2</v>
      </c>
      <c r="G23" s="7" t="n">
        <f aca="false">C23*F23</f>
        <v>2000</v>
      </c>
      <c r="H23" s="0"/>
      <c r="I23" s="10" t="n">
        <f aca="false">7021.49-H25</f>
        <v>220.000783384817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5" t="s">
        <v>26</v>
      </c>
      <c r="B24" s="0"/>
      <c r="C24" s="7" t="n">
        <f aca="false">D24*E24</f>
        <v>631.489216615183</v>
      </c>
      <c r="D24" s="7" t="n">
        <v>189927.31</v>
      </c>
      <c r="E24" s="7" t="n">
        <v>0.0033248994924173</v>
      </c>
      <c r="F24" s="7" t="n">
        <v>2</v>
      </c>
      <c r="G24" s="7" t="n">
        <f aca="false">C24*F24</f>
        <v>1262.97843323037</v>
      </c>
      <c r="H24" s="7" t="s">
        <v>27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11" t="s">
        <v>28</v>
      </c>
      <c r="B25" s="0"/>
      <c r="C25" s="7" t="n">
        <f aca="false">G25/F25</f>
        <v>1170</v>
      </c>
      <c r="D25" s="0"/>
      <c r="E25" s="0"/>
      <c r="F25" s="7" t="n">
        <v>2</v>
      </c>
      <c r="G25" s="7" t="n">
        <v>2340</v>
      </c>
      <c r="H25" s="7" t="n">
        <f aca="false">SUM(G20:G25)/2</f>
        <v>6801.48921661518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20.1" hidden="false" customHeight="true" outlineLevel="0" collapsed="false">
      <c r="A26" s="8" t="s">
        <v>29</v>
      </c>
    </row>
    <row r="27" s="7" customFormat="true" ht="20.1" hidden="false" customHeight="true" outlineLevel="0" collapsed="false">
      <c r="A27" s="11" t="s">
        <v>30</v>
      </c>
      <c r="C27" s="7" t="n">
        <v>1000</v>
      </c>
      <c r="F27" s="7" t="n">
        <v>1</v>
      </c>
      <c r="G27" s="7" t="n">
        <f aca="false">C27*F27</f>
        <v>1000</v>
      </c>
    </row>
    <row r="28" s="7" customFormat="true" ht="20.1" hidden="false" customHeight="true" outlineLevel="0" collapsed="false">
      <c r="A28" s="11" t="s">
        <v>31</v>
      </c>
      <c r="C28" s="7" t="n">
        <v>14235.4495667696</v>
      </c>
      <c r="F28" s="7" t="n">
        <v>1</v>
      </c>
      <c r="G28" s="7" t="n">
        <f aca="false">C28*F28</f>
        <v>14235.4495667696</v>
      </c>
    </row>
    <row r="29" s="7" customFormat="true" ht="20.1" hidden="false" customHeight="true" outlineLevel="0" collapsed="false">
      <c r="A29" s="7" t="s">
        <v>32</v>
      </c>
      <c r="C29" s="7" t="n">
        <v>2500</v>
      </c>
      <c r="F29" s="7" t="n">
        <v>1</v>
      </c>
      <c r="G29" s="7" t="n">
        <f aca="false">C29*F29</f>
        <v>2500</v>
      </c>
      <c r="H29" s="7" t="n">
        <f aca="false">SUM(G27:G29)</f>
        <v>17735.4495667696</v>
      </c>
    </row>
    <row r="30" s="7" customFormat="true" ht="20.1" hidden="false" customHeight="true" outlineLevel="0" collapsed="false">
      <c r="A30" s="8" t="s">
        <v>33</v>
      </c>
      <c r="B30" s="9"/>
      <c r="C30" s="9"/>
      <c r="D30" s="9"/>
      <c r="E30" s="9"/>
      <c r="F30" s="9"/>
      <c r="G30" s="9"/>
      <c r="H30" s="12"/>
      <c r="I30" s="9"/>
    </row>
    <row r="31" customFormat="false" ht="20.1" hidden="false" customHeight="true" outlineLevel="0" collapsed="false">
      <c r="A31" s="11" t="s">
        <v>34</v>
      </c>
      <c r="B31" s="7" t="n">
        <v>649.45</v>
      </c>
      <c r="C31" s="7" t="n">
        <f aca="false">B31+200</f>
        <v>849.45</v>
      </c>
      <c r="D31" s="7" t="n">
        <v>185144.28</v>
      </c>
      <c r="E31" s="7" t="n">
        <v>0.00350781825336197</v>
      </c>
      <c r="F31" s="7" t="n">
        <v>2</v>
      </c>
      <c r="G31" s="7" t="n">
        <f aca="false">C31*F31</f>
        <v>1698.9</v>
      </c>
      <c r="H31" s="0"/>
      <c r="I31" s="0"/>
    </row>
    <row r="32" customFormat="false" ht="20.1" hidden="false" customHeight="true" outlineLevel="0" collapsed="false">
      <c r="A32" s="11" t="s">
        <v>35</v>
      </c>
      <c r="B32" s="7" t="n">
        <v>1254.59</v>
      </c>
      <c r="C32" s="7" t="n">
        <f aca="false">B32+200</f>
        <v>1454.59</v>
      </c>
      <c r="D32" s="7" t="n">
        <v>357656.75</v>
      </c>
      <c r="E32" s="7" t="n">
        <v>0.00350781825336197</v>
      </c>
      <c r="F32" s="7" t="n">
        <v>2</v>
      </c>
      <c r="G32" s="7" t="n">
        <f aca="false">C32*F32</f>
        <v>2909.18</v>
      </c>
      <c r="H32" s="0"/>
      <c r="I32" s="0"/>
    </row>
    <row r="33" customFormat="false" ht="20.1" hidden="false" customHeight="true" outlineLevel="0" collapsed="false">
      <c r="A33" s="11" t="s">
        <v>36</v>
      </c>
      <c r="B33" s="7" t="n">
        <v>1991.52</v>
      </c>
      <c r="C33" s="7" t="n">
        <f aca="false">B33-100</f>
        <v>1891.52</v>
      </c>
      <c r="D33" s="1" t="n">
        <v>5587766</v>
      </c>
      <c r="E33" s="7" t="n">
        <v>0.00035640719385887</v>
      </c>
      <c r="F33" s="7" t="n">
        <v>2</v>
      </c>
      <c r="G33" s="7" t="n">
        <f aca="false">C33*F33</f>
        <v>3783.04</v>
      </c>
      <c r="H33" s="0"/>
      <c r="I33" s="0"/>
    </row>
    <row r="34" customFormat="false" ht="20.1" hidden="false" customHeight="true" outlineLevel="0" collapsed="false">
      <c r="A34" s="11" t="s">
        <v>37</v>
      </c>
      <c r="B34" s="7" t="n">
        <v>2248.236</v>
      </c>
      <c r="C34" s="7" t="n">
        <f aca="false">B34-300</f>
        <v>1948.236</v>
      </c>
      <c r="D34" s="1" t="n">
        <v>4141362.25</v>
      </c>
      <c r="E34" s="7" t="n">
        <v>0.000542873543602712</v>
      </c>
      <c r="F34" s="7" t="n">
        <v>2</v>
      </c>
      <c r="G34" s="7" t="n">
        <f aca="false">C34*F34</f>
        <v>3896.472</v>
      </c>
      <c r="H34" s="0"/>
      <c r="I34" s="0"/>
    </row>
    <row r="35" customFormat="false" ht="20.1" hidden="false" customHeight="true" outlineLevel="0" collapsed="false">
      <c r="A35" s="11" t="s">
        <v>38</v>
      </c>
      <c r="B35" s="7" t="n">
        <v>1303.59</v>
      </c>
      <c r="C35" s="7" t="n">
        <f aca="false">B35+200</f>
        <v>1503.59</v>
      </c>
      <c r="D35" s="7" t="n">
        <v>364315.38</v>
      </c>
      <c r="E35" s="7" t="n">
        <v>0.00350781825336197</v>
      </c>
      <c r="F35" s="7" t="n">
        <v>2</v>
      </c>
      <c r="G35" s="7" t="n">
        <f aca="false">C35*F35</f>
        <v>3007.18</v>
      </c>
      <c r="H35" s="7" t="s">
        <v>39</v>
      </c>
      <c r="I35" s="0"/>
    </row>
    <row r="36" customFormat="false" ht="20.1" hidden="false" customHeight="true" outlineLevel="0" collapsed="false">
      <c r="A36" s="11" t="s">
        <v>40</v>
      </c>
      <c r="B36" s="7" t="n">
        <v>2933.4</v>
      </c>
      <c r="C36" s="7" t="n">
        <f aca="false">B36+200</f>
        <v>3133.4</v>
      </c>
      <c r="D36" s="7" t="n">
        <v>836246.19</v>
      </c>
      <c r="E36" s="7" t="n">
        <v>0.00350781825336197</v>
      </c>
      <c r="F36" s="7" t="n">
        <v>2</v>
      </c>
      <c r="G36" s="7" t="n">
        <f aca="false">C36*F36</f>
        <v>6266.8</v>
      </c>
      <c r="H36" s="1" t="n">
        <f aca="false">SUM(G31:G36)/2</f>
        <v>10780.786</v>
      </c>
      <c r="I36" s="7"/>
    </row>
    <row r="37" customFormat="false" ht="20.1" hidden="false" customHeight="true" outlineLevel="0" collapsed="false">
      <c r="A37" s="0"/>
      <c r="C37" s="1" t="n">
        <f aca="false">SUM(C31:C36)</f>
        <v>10780.786</v>
      </c>
      <c r="F37" s="0"/>
      <c r="G37" s="7" t="n">
        <f aca="false">SUM(G17:G36)</f>
        <v>55900</v>
      </c>
      <c r="H37" s="0"/>
    </row>
    <row r="38" customFormat="false" ht="20.1" hidden="false" customHeight="true" outlineLevel="0" collapsed="false">
      <c r="A38" s="0"/>
      <c r="C38" s="1" t="n">
        <f aca="false">C36-2700</f>
        <v>433.4</v>
      </c>
      <c r="F38" s="1" t="s">
        <v>41</v>
      </c>
      <c r="G38" s="1" t="n">
        <v>55900</v>
      </c>
      <c r="H38" s="0"/>
    </row>
    <row r="39" customFormat="false" ht="20.1" hidden="false" customHeight="true" outlineLevel="0" collapsed="false">
      <c r="A39" s="0"/>
      <c r="G39" s="1" t="n">
        <f aca="false">G37-G38</f>
        <v>0</v>
      </c>
      <c r="H39" s="0"/>
    </row>
    <row r="40" customFormat="false" ht="20.1" hidden="false" customHeight="true" outlineLevel="0" collapsed="false">
      <c r="A40" s="0"/>
      <c r="H40" s="10"/>
    </row>
    <row r="41" customFormat="false" ht="20.1" hidden="false" customHeight="true" outlineLevel="0" collapsed="false">
      <c r="A41" s="0"/>
    </row>
    <row r="42" customFormat="false" ht="20.1" hidden="false" customHeight="true" outlineLevel="0" collapsed="false">
      <c r="A42" s="1" t="s">
        <v>42</v>
      </c>
    </row>
    <row r="43" customFormat="false" ht="20.1" hidden="false" customHeight="true" outlineLevel="0" collapsed="false">
      <c r="A43" s="1" t="s">
        <v>43</v>
      </c>
    </row>
    <row r="44" customFormat="false" ht="20.1" hidden="false" customHeight="true" outlineLevel="0" collapsed="false">
      <c r="A44" s="1" t="s">
        <v>44</v>
      </c>
    </row>
  </sheetData>
  <conditionalFormatting sqref="G39">
    <cfRule type="cellIs" priority="2" operator="greaterThan" aboveAverage="0" equalAverage="0" bottom="0" percent="0" rank="0" text="" dxfId="0">
      <formula>$G$37</formula>
    </cfRule>
    <cfRule type="cellIs" priority="3" operator="greaterThan" aboveAverage="0" equalAverage="0" bottom="0" percent="0" rank="0" text="" dxfId="1">
      <formula>0</formula>
    </cfRule>
    <cfRule type="cellIs" priority="4" operator="greaterThan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2017-10-30T14:28:28Z</dcterms:created>
  <dc:creator>HumanoidsUC3M</dc:creator>
  <dc:language>en-US</dc:language>
  <dcterms:modified xsi:type="dcterms:W3CDTF">2017-11-15T12:27:00Z</dcterms:modified>
  <cp:revision>0</cp:revision>
</cp:coreProperties>
</file>