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<sst xmlns="http://schemas.openxmlformats.org/spreadsheetml/2006/main" count="128" uniqueCount="98">
  <si>
    <t>ADMINISTRATION</t>
  </si>
  <si>
    <t>Course Title:</t>
  </si>
  <si>
    <t>Computing, Electronics &amp; Robotics</t>
  </si>
  <si>
    <t>VENUE</t>
  </si>
  <si>
    <t>Venue:</t>
  </si>
  <si>
    <t>Southampton University</t>
  </si>
  <si>
    <t>COURSE CONTENT</t>
  </si>
  <si>
    <t>Dates:</t>
  </si>
  <si>
    <t>12 - 16 August 2019</t>
  </si>
  <si>
    <t>SUMMARY</t>
  </si>
  <si>
    <t># Male Students:</t>
  </si>
  <si>
    <t># Female Students:</t>
  </si>
  <si>
    <r>
      <t xml:space="preserve">OVERALL SCORE </t>
    </r>
    <r>
      <rPr>
        <rFont val="Arial"/>
        <b/>
        <sz val="12.0"/>
      </rPr>
      <t>(Excluding Venue)</t>
    </r>
  </si>
  <si>
    <t># Total Attending:</t>
  </si>
  <si>
    <t># New:</t>
  </si>
  <si>
    <t># Male Forms Rtnd:</t>
  </si>
  <si>
    <t># Female Forms Rtnd:</t>
  </si>
  <si>
    <t>OVERALL SCORE (INCLUDING VENUE)</t>
  </si>
  <si>
    <t># Total Forms Rtnd:</t>
  </si>
  <si>
    <t>TOTAL</t>
  </si>
  <si>
    <t>TOTAL %</t>
  </si>
  <si>
    <t>EXCELLENT</t>
  </si>
  <si>
    <t>GOOD</t>
  </si>
  <si>
    <t>FAIR</t>
  </si>
  <si>
    <t>POOR</t>
  </si>
  <si>
    <t>How helpful were the Supervisors &amp; Smallpeice Trust staff?</t>
  </si>
  <si>
    <t>How helpful were the training and academic staff?</t>
  </si>
  <si>
    <t>How would you score your bedroom and bathroom?</t>
  </si>
  <si>
    <t>How would you rate the academic facilities?</t>
  </si>
  <si>
    <t>How would you rate the food?</t>
  </si>
  <si>
    <t>Day 1 - Welcome Address</t>
  </si>
  <si>
    <t>Day 1 - Talk by Geoff Merrett</t>
  </si>
  <si>
    <t>Day 1 - Sourcebots presentation</t>
  </si>
  <si>
    <t>Day 1 - Workshop: Mechanics</t>
  </si>
  <si>
    <t>Day 1 - Robot Hacking</t>
  </si>
  <si>
    <t>Day 1 - Activity - Movie Night</t>
  </si>
  <si>
    <t>Day 2 - Talk by Jenny Walker "Learning in the Deep"</t>
  </si>
  <si>
    <t>Day 2 - please übelow the project you did and then rate it;                       Workshop: Python o Robot Hacking  o</t>
  </si>
  <si>
    <t>Day 2 - Workshop: Electronics</t>
  </si>
  <si>
    <t>Day 2 - Workshop: Python (Programming Robots)</t>
  </si>
  <si>
    <t>Day 2 - Activity - Bowling</t>
  </si>
  <si>
    <t>Day 3 - Talk by Denis Nicole "Cyber Security and Hacking"</t>
  </si>
  <si>
    <r>
      <t>Day 3 - please übelow the project you did and then rate it;                                                                                       Tony Davis High Voltage Lab o</t>
    </r>
    <r>
      <rPr>
        <rFont val="Arial"/>
        <sz val="10.0"/>
      </rPr>
      <t xml:space="preserve">  </t>
    </r>
    <r>
      <rPr>
        <rFont val="Arial"/>
        <sz val="8.0"/>
      </rPr>
      <t>Nanofabrication Clean Rooms o</t>
    </r>
    <r>
      <rPr>
        <rFont val="Arial"/>
        <sz val="10.0"/>
      </rPr>
      <t xml:space="preserve"> B</t>
    </r>
    <r>
      <rPr>
        <rFont val="Arial"/>
        <sz val="8.0"/>
      </rPr>
      <t>oldrewood UAV Lab o              Robot Hacking o</t>
    </r>
  </si>
  <si>
    <t>Day 4 - Talk by Jonathon Hare - "Teaching machine to see"</t>
  </si>
  <si>
    <t>Day 4- Course Dinner</t>
  </si>
  <si>
    <t xml:space="preserve">Day 5 - Sourcebots: Competition Briefing/The Cube/League </t>
  </si>
  <si>
    <t>MALES</t>
  </si>
  <si>
    <t>FEMALES</t>
  </si>
  <si>
    <t>GENERAL INFORMATION</t>
  </si>
  <si>
    <t>% MALES - YES</t>
  </si>
  <si>
    <t>% FEMALES - YES</t>
  </si>
  <si>
    <t>YES</t>
  </si>
  <si>
    <t>NO</t>
  </si>
  <si>
    <t>Has this course persuaded you to follow a career in this field of Engineering?</t>
  </si>
  <si>
    <t>Has this course further increased your interest in Engineering generally?</t>
  </si>
  <si>
    <t>Has this course increased your awareness of future careers and routes into Engineering?</t>
  </si>
  <si>
    <t>Has this course persuaded you to consider studying at university in the future?</t>
  </si>
  <si>
    <t>Has this course increased your awareness of apprenticeship opportunities?</t>
  </si>
  <si>
    <t>Would you recommend a Smallpeice residential course to a friend?</t>
  </si>
  <si>
    <t>Course persuaded student to follow career in field of engineering? TOTAL STUDENTS %</t>
  </si>
  <si>
    <t>Course further increased interest in engineering generally? TOTAL STUDENTS %</t>
  </si>
  <si>
    <t>Course increased your awareness of future careers and routes into Engineering? TOTAL STUDENTS %</t>
  </si>
  <si>
    <t>Recommend Smallpeice TOTAL STUDENTS %</t>
  </si>
  <si>
    <t>What is your overall opinion of the course?</t>
  </si>
  <si>
    <r>
      <t xml:space="preserve">ADDITIONAL COMMENTS: </t>
    </r>
    <r>
      <rPr>
        <rFont val="Calibri"/>
        <sz val="8.0"/>
      </rPr>
      <t>What activities/projects have been most valuable and why? Is there anything you would improve?</t>
    </r>
  </si>
  <si>
    <t>Need more time in the morning and evening.</t>
  </si>
  <si>
    <t>The vegetarian food (no offence) was boring and quite plain.</t>
  </si>
  <si>
    <t>More time on Robots and better materials.</t>
  </si>
  <si>
    <t>Mentors &amp; leader Jon extremely helpful especially with visual need/help (electronic copies etc)</t>
  </si>
  <si>
    <t>More guidance in making moving parts for those who haven't done it before and more female Sourcebots to represent women in Computer Science!</t>
  </si>
  <si>
    <t>More support for beginners as I would have felt more confident if we had more tutorials before making the robot, additionally have a mixture of skill sets in a group.</t>
  </si>
  <si>
    <t>Need more Workshop space.</t>
  </si>
  <si>
    <t>The option to choose where to sit at Formal dinner.</t>
  </si>
  <si>
    <t>Competition/League.</t>
  </si>
  <si>
    <t>Get stronger SERVO's!</t>
  </si>
  <si>
    <t>Electronics workshop was extremely valuable and I learned a lot. I wish I could have finished all of the activities. - Improvement: make the game easier to score point.</t>
  </si>
  <si>
    <t>Could have had more time to test in the Arena.</t>
  </si>
  <si>
    <t>Change the time of arrival on the first day to a bit later.</t>
  </si>
  <si>
    <t>Fewer breaks - especially when Robot hacking or at least make it optional.</t>
  </si>
  <si>
    <t>Needs to be fairly spread out throughout the day.</t>
  </si>
  <si>
    <t>Large number of breaks was frustrating as well as delays in delivering wood.</t>
  </si>
  <si>
    <t>More time and more than 1 person in the worksop.</t>
  </si>
  <si>
    <t>Need CAM/CAD and better Tools.</t>
  </si>
  <si>
    <t>1. Venue</t>
  </si>
  <si>
    <t>Comments:</t>
  </si>
  <si>
    <t>Accommodation - not very clean.
Food and rooms - sleeping great (only problem was the queue for food)</t>
  </si>
  <si>
    <t>2. Ice-Breaker</t>
  </si>
  <si>
    <t>3. Project Work</t>
  </si>
  <si>
    <t>Some delays when cutting wood for robots causing delays in other parts of the project.
Students were delayed by SourceBots, wood not arrived in time/ no wood sourced. Not enough time for testing.
Lack of tools/space, mini league not as useful, wood an issue. Shorter games, bring back the full scaffolding.
Very good project and exiting finish at the end of the course.</t>
  </si>
  <si>
    <t>4. Company Facilitators/Presentations</t>
  </si>
  <si>
    <t>Outstanding.
A little more preperation and professionalism would have been appreciated in some of the talks given by the SourceBots. At times they were too familiar and occasionally offensive in front of several students.
Number of SourceBots good - keep 1 per team.
Input from the facilitators generally good - but not clear which "sourcebots" allocated to teams. Presentations/ lectures - interesting.</t>
  </si>
  <si>
    <t>5. Industrial Visits</t>
  </si>
  <si>
    <t>Clean room tour over ran meaning my teams were unable to visit UAV tab.
The UAV and high voltage labs were very interesting because they were interactive and there was something to look at. The clean rooms were not engaging.
Could work on sticking to the timetable.
University tour enjoyed by students - a bit rushed in places.</t>
  </si>
  <si>
    <t>6. Social Activities</t>
  </si>
  <si>
    <t>Bring back laser tag.
Bowling - enjoyable as was movie night. Formal dinner good but music/ karaoke from students uni bar very loud, making it difficult to hear speeches.</t>
  </si>
  <si>
    <t>7. Any other aspects of the course</t>
  </si>
  <si>
    <t xml:space="preserve">I feel that there are more and more students being put on these courses who don't actually want to be here and it is negatively imacting the work done and behaviour. Perhaps students should be required to write a very short statement of interest just to show they want to be on the course and parents should be advised not to abuse these opportunities as the spaces could be given to someone who really wanted to attend, not just whoever has the money to pay for them.
Found SourceBots fairly rude, lots not doing much and sitting around, many swore! Some using phones in workshop etc.
</t>
  </si>
  <si>
    <t>F0116 Feedback Analysis V1.0 05/10/18</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</si>
</sst>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Arial"/>
    </font>
    <font>
      <b/>
      <sz val="10.0"/>
      <color theme="1"/>
      <name val="Arial"/>
    </font>
    <font>
      <sz val="12.0"/>
      <color rgb="FFFFFFFF"/>
      <name val="Arial"/>
    </font>
    <font>
      <sz val="12.0"/>
      <color theme="1"/>
      <name val="Arial"/>
    </font>
    <font/>
    <font>
      <sz val="12.0"/>
      <color theme="1"/>
      <name val="Calibri"/>
    </font>
    <font>
      <b/>
      <sz val="16.0"/>
      <color theme="1"/>
      <name val="Arial"/>
    </font>
    <font>
      <b/>
      <sz val="18.0"/>
      <color theme="1"/>
      <name val="Arial"/>
    </font>
    <font>
      <b/>
      <sz val="8.0"/>
      <color theme="1"/>
      <name val="Arial"/>
    </font>
    <font>
      <b/>
      <sz val="8.0"/>
      <color rgb="FFBFBFBF"/>
      <name val="Arial"/>
    </font>
    <font>
      <sz val="8.0"/>
      <color theme="1"/>
      <name val="Arial"/>
    </font>
    <font>
      <sz val="8.0"/>
      <color rgb="FF000000"/>
      <name val="Arial"/>
    </font>
    <font>
      <b/>
      <sz val="7.0"/>
      <color theme="1"/>
      <name val="Arial"/>
    </font>
    <font>
      <b/>
      <sz val="7.0"/>
      <color rgb="FF000000"/>
      <name val="Arial"/>
    </font>
    <font>
      <sz val="8.0"/>
      <color theme="1"/>
      <name val="Calibri"/>
    </font>
    <font>
      <b/>
      <sz val="8.0"/>
      <color theme="1"/>
      <name val="Calibri"/>
    </font>
    <font>
      <b/>
      <sz val="10.0"/>
      <color rgb="FF000000"/>
      <name val="Calibri"/>
    </font>
    <font>
      <sz val="10.0"/>
      <color theme="1"/>
      <name val="Calibri"/>
    </font>
  </fonts>
  <fills count="7">
    <fill>
      <patternFill patternType="none"/>
    </fill>
    <fill>
      <patternFill patternType="lightGray"/>
    </fill>
    <fill>
      <patternFill patternType="solid">
        <fgColor rgb="FF8DB3E2"/>
        <bgColor rgb="FF8DB3E2"/>
      </patternFill>
    </fill>
    <fill>
      <patternFill patternType="solid">
        <fgColor rgb="FFFFFFFF"/>
        <bgColor rgb="FFFFFFFF"/>
      </patternFill>
    </fill>
    <fill>
      <patternFill patternType="solid">
        <fgColor rgb="FFC0C0C0"/>
        <bgColor rgb="FFC0C0C0"/>
      </patternFill>
    </fill>
    <fill>
      <patternFill patternType="solid">
        <fgColor rgb="FFBFBFBF"/>
        <bgColor rgb="FFBFBFBF"/>
      </patternFill>
    </fill>
    <fill>
      <patternFill patternType="solid">
        <fgColor rgb="FFDBE5F1"/>
        <bgColor rgb="FFDBE5F1"/>
      </patternFill>
    </fill>
  </fills>
  <borders count="51">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rder>
    <border>
      <right style="medium">
        <color rgb="FF000000"/>
      </right>
    </border>
    <border>
      <left/>
      <top style="medium">
        <color rgb="FF000000"/>
      </top>
      <bottom style="medium">
        <color rgb="FF000000"/>
      </bottom>
    </border>
    <border>
      <left/>
      <right style="medium">
        <color rgb="FF000000"/>
      </right>
      <top style="medium">
        <color rgb="FF000000"/>
      </top>
    </border>
    <border>
      <left/>
      <right style="medium">
        <color rgb="FF000000"/>
      </right>
    </border>
    <border>
      <left style="medium">
        <color rgb="FF000000"/>
      </left>
      <bottom style="medium">
        <color rgb="FF000000"/>
      </bottom>
    </border>
    <border>
      <bottom style="medium">
        <color rgb="FF000000"/>
      </bottom>
    </border>
    <border>
      <left/>
      <right style="medium">
        <color rgb="FF000000"/>
      </right>
      <bottom style="medium">
        <color rgb="FF000000"/>
      </bottom>
    </border>
    <border>
      <left/>
      <right style="medium">
        <color rgb="FF000000"/>
      </right>
      <top style="medium">
        <color rgb="FF000000"/>
      </top>
      <bottom style="medium">
        <color rgb="FF000000"/>
      </bottom>
    </border>
    <border>
      <left style="medium">
        <color rgb="FF000000"/>
      </left>
      <top style="medium">
        <color rgb="FF000000"/>
      </top>
      <bottom style="thin">
        <color rgb="FF000000"/>
      </bottom>
    </border>
    <border>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top/>
      <bottom style="thin">
        <color rgb="FF000000"/>
      </bottom>
    </border>
    <border>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style="medium">
        <color rgb="FF000000"/>
      </right>
      <top/>
      <bottom style="thin">
        <color rgb="FF000000"/>
      </bottom>
    </border>
    <border>
      <left style="medium">
        <color rgb="FF000000"/>
      </left>
      <top style="thin">
        <color rgb="FF000000"/>
      </top>
    </border>
    <border>
      <right style="thin">
        <color rgb="FF000000"/>
      </right>
      <top style="thin">
        <color rgb="FF000000"/>
      </top>
    </border>
    <border>
      <left style="thin">
        <color rgb="FF000000"/>
      </left>
      <right style="thin">
        <color rgb="FF000000"/>
      </right>
      <top style="thin">
        <color rgb="FF000000"/>
      </top>
      <bottom/>
    </border>
    <border>
      <left style="thin">
        <color rgb="FF000000"/>
      </left>
      <right style="medium">
        <color rgb="FF000000"/>
      </right>
      <top style="thin">
        <color rgb="FF000000"/>
      </top>
      <bottom/>
    </border>
    <border>
      <left/>
      <right/>
      <top/>
      <bottom/>
    </border>
    <border>
      <left style="medium">
        <color rgb="FF000000"/>
      </left>
      <top style="medium">
        <color rgb="FF000000"/>
      </top>
      <bottom/>
    </border>
    <border>
      <top style="medium">
        <color rgb="FF000000"/>
      </top>
      <bottom/>
    </border>
    <border>
      <left style="thin">
        <color rgb="FF000000"/>
      </left>
      <top style="medium">
        <color rgb="FF000000"/>
      </top>
      <bottom/>
    </border>
    <border>
      <right style="medium">
        <color rgb="FF000000"/>
      </right>
      <top style="medium">
        <color rgb="FF000000"/>
      </top>
      <bottom/>
    </border>
    <border>
      <left style="thin">
        <color rgb="FF000000"/>
      </left>
      <right/>
      <top style="medium">
        <color rgb="FF000000"/>
      </top>
      <bottom style="thin">
        <color rgb="FF000000"/>
      </bottom>
    </border>
    <border>
      <left style="thin">
        <color rgb="FF000000"/>
      </left>
      <right/>
      <top style="thin">
        <color rgb="FF000000"/>
      </top>
      <bottom style="thin">
        <color rgb="FF000000"/>
      </bottom>
    </border>
    <border>
      <left style="medium">
        <color rgb="FF000000"/>
      </left>
      <bottom style="thin">
        <color rgb="FF000000"/>
      </bottom>
    </border>
    <border>
      <left style="thin">
        <color rgb="FF000000"/>
      </left>
      <right/>
      <top/>
      <bottom style="thin">
        <color rgb="FF000000"/>
      </bottom>
    </border>
    <border>
      <left style="thin">
        <color rgb="FF000000"/>
      </left>
    </border>
    <border>
      <left style="thin">
        <color rgb="FF000000"/>
      </left>
      <bottom style="thin">
        <color rgb="FF000000"/>
      </bottom>
    </border>
    <border>
      <bottom style="thin">
        <color rgb="FF000000"/>
      </bottom>
    </border>
    <border>
      <right style="medium">
        <color rgb="FF000000"/>
      </right>
      <bottom style="thin">
        <color rgb="FF000000"/>
      </bottom>
    </border>
    <border>
      <right style="medium">
        <color rgb="FF000000"/>
      </right>
      <bottom style="medium">
        <color rgb="FF000000"/>
      </bottom>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1" fillId="0" fontId="1" numFmtId="0" xfId="0" applyAlignment="1" applyBorder="1" applyFont="1">
      <alignment horizontal="left" vertical="center"/>
    </xf>
    <xf borderId="2" fillId="0" fontId="2" numFmtId="0" xfId="0" applyAlignment="1" applyBorder="1" applyFont="1">
      <alignment vertical="center"/>
    </xf>
    <xf borderId="3" fillId="0" fontId="1" numFmtId="9" xfId="0" applyAlignment="1" applyBorder="1" applyFont="1" applyNumberFormat="1">
      <alignment horizontal="left" vertical="center"/>
    </xf>
    <xf borderId="4" fillId="0" fontId="1" numFmtId="9" xfId="0" applyAlignment="1" applyBorder="1" applyFont="1" applyNumberFormat="1">
      <alignment vertical="center"/>
    </xf>
    <xf borderId="5" fillId="2" fontId="3" numFmtId="0" xfId="0" applyAlignment="1" applyBorder="1" applyFill="1" applyFont="1">
      <alignment horizontal="center" shrinkToFit="0" vertical="center" wrapText="1"/>
    </xf>
    <xf borderId="6" fillId="0" fontId="4" numFmtId="0" xfId="0" applyBorder="1" applyFont="1"/>
    <xf borderId="7" fillId="0" fontId="4" numFmtId="0" xfId="0" applyBorder="1" applyFont="1"/>
    <xf borderId="0" fillId="0" fontId="5" numFmtId="0" xfId="0" applyAlignment="1" applyFont="1">
      <alignment vertical="center"/>
    </xf>
    <xf borderId="8" fillId="0" fontId="1" numFmtId="0" xfId="0" applyAlignment="1" applyBorder="1" applyFont="1">
      <alignment horizontal="left" vertical="center"/>
    </xf>
    <xf borderId="0" fillId="0" fontId="2" numFmtId="0" xfId="0" applyAlignment="1" applyFont="1">
      <alignment vertical="center"/>
    </xf>
    <xf borderId="9" fillId="0" fontId="1" numFmtId="9" xfId="0" applyAlignment="1" applyBorder="1" applyFont="1" applyNumberFormat="1">
      <alignment horizontal="left" vertical="center"/>
    </xf>
    <xf borderId="4" fillId="2" fontId="3" numFmtId="0" xfId="0" applyAlignment="1" applyBorder="1" applyFont="1">
      <alignment horizontal="center" shrinkToFit="0" vertical="center" wrapText="1"/>
    </xf>
    <xf borderId="10" fillId="2" fontId="1" numFmtId="0" xfId="0" applyAlignment="1" applyBorder="1" applyFont="1">
      <alignment horizontal="center" vertical="center"/>
    </xf>
    <xf borderId="4" fillId="2" fontId="3" numFmtId="0" xfId="0" applyAlignment="1" applyBorder="1" applyFont="1">
      <alignment horizontal="center" vertical="center"/>
    </xf>
    <xf borderId="1" fillId="2" fontId="6" numFmtId="0" xfId="0" applyAlignment="1" applyBorder="1" applyFont="1">
      <alignment horizontal="left" vertical="center"/>
    </xf>
    <xf borderId="2" fillId="0" fontId="4" numFmtId="0" xfId="0" applyBorder="1" applyFont="1"/>
    <xf borderId="11" fillId="2" fontId="7" numFmtId="9" xfId="0" applyAlignment="1" applyBorder="1" applyFont="1" applyNumberFormat="1">
      <alignment horizontal="left" vertical="center"/>
    </xf>
    <xf borderId="5" fillId="2" fontId="3" numFmtId="0" xfId="0" applyAlignment="1" applyBorder="1" applyFont="1">
      <alignment horizontal="center" shrinkToFit="0" vertical="top" wrapText="1"/>
    </xf>
    <xf borderId="4" fillId="2" fontId="1" numFmtId="0" xfId="0" applyAlignment="1" applyBorder="1" applyFont="1">
      <alignment vertical="center"/>
    </xf>
    <xf borderId="8" fillId="0" fontId="4" numFmtId="0" xfId="0" applyBorder="1" applyFont="1"/>
    <xf borderId="12" fillId="0" fontId="4" numFmtId="0" xfId="0" applyBorder="1" applyFont="1"/>
    <xf borderId="13" fillId="0" fontId="4" numFmtId="0" xfId="0" applyBorder="1" applyFont="1"/>
    <xf borderId="14" fillId="0" fontId="4" numFmtId="0" xfId="0" applyBorder="1" applyFont="1"/>
    <xf borderId="15" fillId="0" fontId="4" numFmtId="0" xfId="0" applyBorder="1" applyFont="1"/>
    <xf borderId="5" fillId="3" fontId="1" numFmtId="0" xfId="0" applyAlignment="1" applyBorder="1" applyFill="1" applyFont="1">
      <alignment horizontal="left" vertical="center"/>
    </xf>
    <xf borderId="16" fillId="3" fontId="1" numFmtId="9" xfId="0" applyAlignment="1" applyBorder="1" applyFont="1" applyNumberFormat="1">
      <alignment horizontal="left" vertical="center"/>
    </xf>
    <xf borderId="0" fillId="0" fontId="3" numFmtId="0" xfId="0" applyAlignment="1" applyFont="1">
      <alignment vertical="center"/>
    </xf>
    <xf borderId="17" fillId="4" fontId="8" numFmtId="0" xfId="0" applyAlignment="1" applyBorder="1" applyFill="1" applyFont="1">
      <alignment shrinkToFit="0" vertical="center" wrapText="1"/>
    </xf>
    <xf borderId="18" fillId="0" fontId="4" numFmtId="0" xfId="0" applyBorder="1" applyFont="1"/>
    <xf borderId="19" fillId="4" fontId="8" numFmtId="0" xfId="0" applyAlignment="1" applyBorder="1" applyFont="1">
      <alignment horizontal="center" vertical="center"/>
    </xf>
    <xf borderId="19" fillId="4" fontId="8" numFmtId="0" xfId="0" applyAlignment="1" applyBorder="1" applyFont="1">
      <alignment horizontal="center" shrinkToFit="0" vertical="center" wrapText="1"/>
    </xf>
    <xf borderId="20" fillId="4" fontId="8" numFmtId="0" xfId="0" applyAlignment="1" applyBorder="1" applyFont="1">
      <alignment horizontal="center" shrinkToFit="0" vertical="center" wrapText="1"/>
    </xf>
    <xf borderId="21" fillId="4" fontId="8" numFmtId="0" xfId="0" applyAlignment="1" applyBorder="1" applyFont="1">
      <alignment shrinkToFit="0" vertical="center" wrapText="1"/>
    </xf>
    <xf borderId="22" fillId="0" fontId="4" numFmtId="0" xfId="0" applyBorder="1" applyFont="1"/>
    <xf borderId="23" fillId="4" fontId="9" numFmtId="0" xfId="0" applyAlignment="1" applyBorder="1" applyFont="1">
      <alignment horizontal="center" shrinkToFit="0" vertical="center" wrapText="1"/>
    </xf>
    <xf borderId="23" fillId="4" fontId="8" numFmtId="0" xfId="0" applyAlignment="1" applyBorder="1" applyFont="1">
      <alignment horizontal="center" shrinkToFit="0" vertical="center" wrapText="1"/>
    </xf>
    <xf borderId="23" fillId="4" fontId="9" numFmtId="1" xfId="0" applyAlignment="1" applyBorder="1" applyFont="1" applyNumberFormat="1">
      <alignment horizontal="center" shrinkToFit="0" vertical="center" wrapText="1"/>
    </xf>
    <xf borderId="24" fillId="4" fontId="9" numFmtId="1" xfId="0" applyAlignment="1" applyBorder="1" applyFont="1" applyNumberFormat="1">
      <alignment horizontal="center" shrinkToFit="0" vertical="center" wrapText="1"/>
    </xf>
    <xf borderId="21" fillId="0" fontId="10" numFmtId="0" xfId="0" applyAlignment="1" applyBorder="1" applyFont="1">
      <alignment vertical="center"/>
    </xf>
    <xf borderId="23" fillId="0" fontId="8" numFmtId="0" xfId="0" applyAlignment="1" applyBorder="1" applyFont="1">
      <alignment horizontal="center" vertical="center"/>
    </xf>
    <xf borderId="23" fillId="0" fontId="8" numFmtId="9" xfId="0" applyAlignment="1" applyBorder="1" applyFont="1" applyNumberFormat="1">
      <alignment horizontal="center" vertical="center"/>
    </xf>
    <xf borderId="23" fillId="2" fontId="8" numFmtId="0" xfId="0" applyAlignment="1" applyBorder="1" applyFont="1">
      <alignment horizontal="center" shrinkToFit="0" vertical="center" wrapText="1"/>
    </xf>
    <xf borderId="23" fillId="2" fontId="8" numFmtId="1" xfId="0" applyAlignment="1" applyBorder="1" applyFont="1" applyNumberFormat="1">
      <alignment horizontal="center" shrinkToFit="0" vertical="center" wrapText="1"/>
    </xf>
    <xf borderId="24" fillId="2" fontId="8" numFmtId="1" xfId="0" applyAlignment="1" applyBorder="1" applyFont="1" applyNumberFormat="1">
      <alignment horizontal="center" shrinkToFit="0" vertical="center" wrapText="1"/>
    </xf>
    <xf borderId="25" fillId="0" fontId="10" numFmtId="0" xfId="0" applyAlignment="1" applyBorder="1" applyFont="1">
      <alignment vertical="center"/>
    </xf>
    <xf borderId="26" fillId="0" fontId="4" numFmtId="0" xfId="0" applyBorder="1" applyFont="1"/>
    <xf borderId="27" fillId="0" fontId="8" numFmtId="0" xfId="0" applyAlignment="1" applyBorder="1" applyFont="1">
      <alignment horizontal="center" vertical="center"/>
    </xf>
    <xf borderId="27" fillId="0" fontId="8" numFmtId="9" xfId="0" applyAlignment="1" applyBorder="1" applyFont="1" applyNumberFormat="1">
      <alignment horizontal="center" vertical="center"/>
    </xf>
    <xf borderId="27" fillId="2" fontId="8" numFmtId="0" xfId="0" applyAlignment="1" applyBorder="1" applyFont="1">
      <alignment horizontal="center" shrinkToFit="0" vertical="center" wrapText="1"/>
    </xf>
    <xf borderId="27" fillId="2" fontId="8" numFmtId="1" xfId="0" applyAlignment="1" applyBorder="1" applyFont="1" applyNumberFormat="1">
      <alignment horizontal="center" shrinkToFit="0" vertical="center" wrapText="1"/>
    </xf>
    <xf borderId="28" fillId="2" fontId="8" numFmtId="1" xfId="0" applyAlignment="1" applyBorder="1" applyFont="1" applyNumberFormat="1">
      <alignment horizontal="center" shrinkToFit="0" vertical="center" wrapText="1"/>
    </xf>
    <xf borderId="6" fillId="0" fontId="10" numFmtId="0" xfId="0" applyAlignment="1" applyBorder="1" applyFont="1">
      <alignment vertical="center"/>
    </xf>
    <xf borderId="6" fillId="0" fontId="8" numFmtId="0" xfId="0" applyAlignment="1" applyBorder="1" applyFont="1">
      <alignment horizontal="center" vertical="center"/>
    </xf>
    <xf borderId="6" fillId="0" fontId="8" numFmtId="9" xfId="0" applyAlignment="1" applyBorder="1" applyFont="1" applyNumberFormat="1">
      <alignment horizontal="center" vertical="center"/>
    </xf>
    <xf borderId="6" fillId="0" fontId="8" numFmtId="0" xfId="0" applyAlignment="1" applyBorder="1" applyFont="1">
      <alignment horizontal="center" shrinkToFit="0" vertical="center" wrapText="1"/>
    </xf>
    <xf borderId="6" fillId="0" fontId="8" numFmtId="1" xfId="0" applyAlignment="1" applyBorder="1" applyFont="1" applyNumberFormat="1">
      <alignment horizontal="center" shrinkToFit="0" vertical="center" wrapText="1"/>
    </xf>
    <xf borderId="17" fillId="4" fontId="8" numFmtId="0" xfId="0" applyAlignment="1" applyBorder="1" applyFont="1">
      <alignment vertical="center"/>
    </xf>
    <xf borderId="20" fillId="4" fontId="8" numFmtId="0" xfId="0" applyAlignment="1" applyBorder="1" applyFont="1">
      <alignment horizontal="center" vertical="center"/>
    </xf>
    <xf borderId="29" fillId="4" fontId="8" numFmtId="0" xfId="0" applyAlignment="1" applyBorder="1" applyFont="1">
      <alignment vertical="center"/>
    </xf>
    <xf borderId="30" fillId="4" fontId="8" numFmtId="0" xfId="0" applyAlignment="1" applyBorder="1" applyFont="1">
      <alignment vertical="center"/>
    </xf>
    <xf borderId="31" fillId="4" fontId="9" numFmtId="0" xfId="0" applyAlignment="1" applyBorder="1" applyFont="1">
      <alignment horizontal="center" vertical="center"/>
    </xf>
    <xf borderId="31" fillId="4" fontId="8" numFmtId="0" xfId="0" applyAlignment="1" applyBorder="1" applyFont="1">
      <alignment horizontal="center" vertical="center"/>
    </xf>
    <xf borderId="32" fillId="4" fontId="9" numFmtId="0" xfId="0" applyAlignment="1" applyBorder="1" applyFont="1">
      <alignment horizontal="center" vertical="center"/>
    </xf>
    <xf borderId="21" fillId="0" fontId="10" numFmtId="0" xfId="0" applyAlignment="1" applyBorder="1" applyFont="1">
      <alignment horizontal="left" shrinkToFit="0" vertical="center" wrapText="1"/>
    </xf>
    <xf borderId="23" fillId="2" fontId="8" numFmtId="0" xfId="0" applyAlignment="1" applyBorder="1" applyFont="1">
      <alignment horizontal="center" vertical="center"/>
    </xf>
    <xf borderId="24" fillId="2" fontId="8" numFmtId="0" xfId="0" applyAlignment="1" applyBorder="1" applyFont="1">
      <alignment horizontal="center" vertical="center"/>
    </xf>
    <xf borderId="33" fillId="0" fontId="10" numFmtId="0" xfId="0" applyAlignment="1" applyBorder="1" applyFont="1">
      <alignment horizontal="left" shrinkToFit="0" vertical="center" wrapText="1"/>
    </xf>
    <xf borderId="34" fillId="0" fontId="4" numFmtId="0" xfId="0" applyBorder="1" applyFont="1"/>
    <xf borderId="35" fillId="2" fontId="8" numFmtId="0" xfId="0" applyAlignment="1" applyBorder="1" applyFont="1">
      <alignment horizontal="center" vertical="center"/>
    </xf>
    <xf borderId="36" fillId="2" fontId="8" numFmtId="0" xfId="0" applyAlignment="1" applyBorder="1" applyFont="1">
      <alignment horizontal="center" vertical="center"/>
    </xf>
    <xf borderId="27" fillId="2" fontId="8" numFmtId="0" xfId="0" applyAlignment="1" applyBorder="1" applyFont="1">
      <alignment horizontal="center" vertical="center"/>
    </xf>
    <xf borderId="28" fillId="2" fontId="8" numFmtId="0" xfId="0" applyAlignment="1" applyBorder="1" applyFont="1">
      <alignment horizontal="center" vertical="center"/>
    </xf>
    <xf borderId="0" fillId="0" fontId="10" numFmtId="0" xfId="0" applyAlignment="1" applyFont="1">
      <alignment vertical="center"/>
    </xf>
    <xf borderId="23" fillId="4" fontId="9" numFmtId="0" xfId="0" applyAlignment="1" applyBorder="1" applyFont="1">
      <alignment horizontal="center" vertical="center"/>
    </xf>
    <xf borderId="23" fillId="4" fontId="8" numFmtId="0" xfId="0" applyAlignment="1" applyBorder="1" applyFont="1">
      <alignment horizontal="center" vertical="center"/>
    </xf>
    <xf borderId="23" fillId="4" fontId="9" numFmtId="1" xfId="0" applyAlignment="1" applyBorder="1" applyFont="1" applyNumberFormat="1">
      <alignment horizontal="center" vertical="center"/>
    </xf>
    <xf borderId="24" fillId="4" fontId="9" numFmtId="1" xfId="0" applyAlignment="1" applyBorder="1" applyFont="1" applyNumberFormat="1">
      <alignment horizontal="center" vertical="center"/>
    </xf>
    <xf borderId="21" fillId="0" fontId="10" numFmtId="0" xfId="0" applyAlignment="1" applyBorder="1" applyFont="1">
      <alignment shrinkToFit="0" vertical="center" wrapText="1"/>
    </xf>
    <xf borderId="22" fillId="0" fontId="3" numFmtId="0" xfId="0" applyAlignment="1" applyBorder="1" applyFont="1">
      <alignment horizontal="left" shrinkToFit="0" vertical="center" wrapText="1"/>
    </xf>
    <xf borderId="34" fillId="0" fontId="3" numFmtId="0" xfId="0" applyAlignment="1" applyBorder="1" applyFont="1">
      <alignment horizontal="left" shrinkToFit="0" vertical="center" wrapText="1"/>
    </xf>
    <xf borderId="0" fillId="0" fontId="10" numFmtId="0" xfId="0" applyAlignment="1" applyFont="1">
      <alignment horizontal="left" shrinkToFit="0" vertical="center" wrapText="1"/>
    </xf>
    <xf borderId="0" fillId="0" fontId="3" numFmtId="0" xfId="0" applyAlignment="1" applyFont="1">
      <alignment horizontal="left" shrinkToFit="0" vertical="center" wrapText="1"/>
    </xf>
    <xf borderId="0" fillId="0" fontId="8" numFmtId="0" xfId="0" applyAlignment="1" applyFont="1">
      <alignment horizontal="center" vertical="center"/>
    </xf>
    <xf borderId="0" fillId="0" fontId="8" numFmtId="9" xfId="0" applyAlignment="1" applyFont="1" applyNumberFormat="1">
      <alignment horizontal="center" vertical="center"/>
    </xf>
    <xf borderId="37" fillId="3" fontId="8" numFmtId="0" xfId="0" applyAlignment="1" applyBorder="1" applyFont="1">
      <alignment horizontal="center" vertical="center"/>
    </xf>
    <xf borderId="1" fillId="0" fontId="10" numFmtId="0" xfId="0" applyAlignment="1" applyBorder="1" applyFont="1">
      <alignment shrinkToFit="0" vertical="center" wrapText="1"/>
    </xf>
    <xf borderId="3" fillId="0" fontId="4" numFmtId="0" xfId="0" applyBorder="1" applyFont="1"/>
    <xf borderId="38" fillId="5" fontId="8" numFmtId="0" xfId="0" applyAlignment="1" applyBorder="1" applyFill="1" applyFont="1">
      <alignment horizontal="center" vertical="center"/>
    </xf>
    <xf borderId="39" fillId="0" fontId="4" numFmtId="0" xfId="0" applyBorder="1" applyFont="1"/>
    <xf borderId="40" fillId="5" fontId="8" numFmtId="0" xfId="0" applyAlignment="1" applyBorder="1" applyFont="1">
      <alignment horizontal="center" vertical="center"/>
    </xf>
    <xf borderId="41" fillId="0" fontId="4" numFmtId="0" xfId="0" applyBorder="1" applyFont="1"/>
    <xf borderId="42" fillId="4" fontId="8" numFmtId="0" xfId="0" applyAlignment="1" applyBorder="1" applyFont="1">
      <alignment horizontal="center" vertical="center"/>
    </xf>
    <xf borderId="23" fillId="2" fontId="8" numFmtId="9" xfId="0" applyAlignment="1" applyBorder="1" applyFont="1" applyNumberFormat="1">
      <alignment horizontal="center" vertical="center"/>
    </xf>
    <xf borderId="43" fillId="2" fontId="8" numFmtId="0" xfId="0" applyAlignment="1" applyBorder="1" applyFont="1">
      <alignment horizontal="center" vertical="center"/>
    </xf>
    <xf borderId="25" fillId="0" fontId="11" numFmtId="0" xfId="0" applyAlignment="1" applyBorder="1" applyFont="1">
      <alignment shrinkToFit="0" vertical="center" wrapText="1"/>
    </xf>
    <xf borderId="44" fillId="0" fontId="12" numFmtId="0" xfId="0" applyAlignment="1" applyBorder="1" applyFont="1">
      <alignment shrinkToFit="0" vertical="center" wrapText="1"/>
    </xf>
    <xf borderId="45" fillId="2" fontId="8" numFmtId="9" xfId="0" applyAlignment="1" applyBorder="1" applyFont="1" applyNumberFormat="1">
      <alignment horizontal="center" vertical="center"/>
    </xf>
    <xf borderId="46" fillId="0" fontId="8" numFmtId="0" xfId="0" applyAlignment="1" applyBorder="1" applyFont="1">
      <alignment horizontal="center" vertical="center"/>
    </xf>
    <xf borderId="9" fillId="0" fontId="8" numFmtId="0" xfId="0" applyAlignment="1" applyBorder="1" applyFont="1">
      <alignment horizontal="center" vertical="center"/>
    </xf>
    <xf borderId="21" fillId="0" fontId="13" numFmtId="0" xfId="0" applyAlignment="1" applyBorder="1" applyFont="1">
      <alignment shrinkToFit="0" vertical="center" wrapText="1"/>
    </xf>
    <xf borderId="43" fillId="2" fontId="8" numFmtId="9" xfId="0" applyAlignment="1" applyBorder="1" applyFont="1" applyNumberFormat="1">
      <alignment horizontal="center" vertical="center"/>
    </xf>
    <xf borderId="47" fillId="0" fontId="8" numFmtId="0" xfId="0" applyAlignment="1" applyBorder="1" applyFont="1">
      <alignment horizontal="center" vertical="center"/>
    </xf>
    <xf borderId="48" fillId="0" fontId="8" numFmtId="0" xfId="0" applyAlignment="1" applyBorder="1" applyFont="1">
      <alignment horizontal="center" vertical="center"/>
    </xf>
    <xf borderId="49" fillId="0" fontId="8" numFmtId="0" xfId="0" applyAlignment="1" applyBorder="1" applyFont="1">
      <alignment horizontal="center" vertical="center"/>
    </xf>
    <xf borderId="5" fillId="0" fontId="10" numFmtId="0" xfId="0" applyAlignment="1" applyBorder="1" applyFont="1">
      <alignment shrinkToFit="0" vertical="center" wrapText="1"/>
    </xf>
    <xf borderId="1" fillId="0" fontId="14" numFmtId="0" xfId="0" applyAlignment="1" applyBorder="1" applyFont="1">
      <alignment vertical="center"/>
    </xf>
    <xf borderId="5" fillId="4" fontId="15" numFmtId="0" xfId="0" applyAlignment="1" applyBorder="1" applyFont="1">
      <alignment shrinkToFit="0" vertical="center" wrapText="1"/>
    </xf>
    <xf borderId="1" fillId="0" fontId="14" numFmtId="0" xfId="0" applyAlignment="1" applyBorder="1" applyFont="1">
      <alignment shrinkToFit="0" vertical="center" wrapText="1"/>
    </xf>
    <xf borderId="8" fillId="0" fontId="14" numFmtId="0" xfId="0" applyAlignment="1" applyBorder="1" applyFont="1">
      <alignment shrinkToFit="0" vertical="center" wrapText="1"/>
    </xf>
    <xf borderId="9" fillId="0" fontId="4" numFmtId="0" xfId="0" applyBorder="1" applyFont="1"/>
    <xf borderId="8" fillId="0" fontId="14" numFmtId="0" xfId="0" applyAlignment="1" applyBorder="1" applyFont="1">
      <alignment vertical="center"/>
    </xf>
    <xf borderId="13" fillId="0" fontId="14" numFmtId="0" xfId="0" applyAlignment="1" applyBorder="1" applyFont="1">
      <alignment vertical="center"/>
    </xf>
    <xf borderId="50" fillId="0" fontId="4" numFmtId="0" xfId="0" applyBorder="1" applyFont="1"/>
    <xf borderId="2" fillId="0" fontId="14" numFmtId="0" xfId="0" applyAlignment="1" applyBorder="1" applyFont="1">
      <alignment shrinkToFit="0" vertical="center" wrapText="1"/>
    </xf>
    <xf borderId="0" fillId="0" fontId="14" numFmtId="0" xfId="0" applyAlignment="1" applyFont="1">
      <alignment shrinkToFit="0" vertical="center" wrapText="1"/>
    </xf>
    <xf borderId="0" fillId="0" fontId="14" numFmtId="0" xfId="0" applyAlignment="1" applyFont="1">
      <alignment vertical="center"/>
    </xf>
    <xf borderId="0" fillId="0" fontId="16" numFmtId="0" xfId="0" applyAlignment="1" applyFont="1">
      <alignment vertical="center"/>
    </xf>
    <xf borderId="0" fillId="0" fontId="17" numFmtId="0" xfId="0" applyAlignment="1" applyFont="1">
      <alignment vertical="center"/>
    </xf>
    <xf borderId="4" fillId="6" fontId="17" numFmtId="0" xfId="0" applyAlignment="1" applyBorder="1" applyFill="1" applyFont="1">
      <alignment horizontal="left" vertical="center"/>
    </xf>
    <xf borderId="5" fillId="0" fontId="17" numFmtId="0" xfId="0" applyAlignment="1" applyBorder="1" applyFont="1">
      <alignment shrinkToFit="0" vertical="center" wrapText="1"/>
    </xf>
    <xf borderId="5" fillId="0" fontId="17" numFmtId="0" xfId="0" applyAlignment="1" applyBorder="1" applyFont="1">
      <alignment horizontal="left" shrinkToFit="0" vertical="center" wrapText="1"/>
    </xf>
    <xf borderId="6" fillId="0" fontId="17"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1790700</xdr:colOff>
      <xdr:row>0</xdr:row>
      <xdr:rowOff>38100</xdr:rowOff>
    </xdr:from>
    <xdr:ext cx="733425" cy="4857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31.78"/>
    <col customWidth="1" min="2" max="2" width="6.22"/>
    <col customWidth="1" min="3" max="3" width="14.78"/>
    <col customWidth="1" min="4" max="4" width="16.11"/>
    <col customWidth="1" min="5" max="6" width="9.78"/>
    <col customWidth="1" min="7" max="7" width="9.22"/>
    <col customWidth="1" min="8" max="8" width="10.78"/>
    <col customWidth="1" min="9" max="11" width="8.89"/>
    <col customWidth="1" min="12" max="26" width="12.67"/>
  </cols>
  <sheetData>
    <row r="1" ht="15.75" customHeight="1">
      <c r="A1" s="1" t="s">
        <v>0</v>
      </c>
      <c r="B1" s="2">
        <f>SUM(E11*100%)+(F11*75%)+(G11*50%)+(H11*25%)</f>
        <v>128.25</v>
      </c>
      <c r="C1" s="3">
        <f>SUM(B1/C11)/100%</f>
        <v>0.9293478261</v>
      </c>
      <c r="D1" s="4" t="s">
        <v>1</v>
      </c>
      <c r="E1" s="5" t="s">
        <v>2</v>
      </c>
      <c r="F1" s="6"/>
      <c r="G1" s="6"/>
      <c r="H1" s="7"/>
      <c r="I1" s="8"/>
      <c r="J1" s="8"/>
      <c r="K1" s="8"/>
    </row>
    <row r="2" ht="15.75" customHeight="1">
      <c r="A2" s="9" t="s">
        <v>3</v>
      </c>
      <c r="B2" s="10">
        <f>SUM(E16*100%)+(F16*75%)+(G16*50%)+(H16*25%)</f>
        <v>166.25</v>
      </c>
      <c r="C2" s="11">
        <f>SUM(B2/C16)/100%</f>
        <v>0.83125</v>
      </c>
      <c r="D2" s="4" t="s">
        <v>4</v>
      </c>
      <c r="E2" s="5" t="s">
        <v>5</v>
      </c>
      <c r="F2" s="6"/>
      <c r="G2" s="6"/>
      <c r="H2" s="7"/>
      <c r="I2" s="8"/>
      <c r="J2" s="8"/>
      <c r="K2" s="8"/>
    </row>
    <row r="3" ht="15.75" customHeight="1">
      <c r="A3" s="9" t="s">
        <v>6</v>
      </c>
      <c r="B3" s="10">
        <f>SUM(E22*100%)+(F22*75%)+(G22*50%)+(H22*25%)</f>
        <v>875.75</v>
      </c>
      <c r="C3" s="11">
        <f>SUM(B3/C22)/100%</f>
        <v>0.8246233522</v>
      </c>
      <c r="D3" s="4" t="s">
        <v>7</v>
      </c>
      <c r="E3" s="5" t="s">
        <v>8</v>
      </c>
      <c r="F3" s="6"/>
      <c r="G3" s="6"/>
      <c r="H3" s="7"/>
      <c r="I3" s="8"/>
      <c r="J3" s="8"/>
      <c r="K3" s="8"/>
    </row>
    <row r="4" ht="15.75" customHeight="1">
      <c r="A4" s="9" t="s">
        <v>9</v>
      </c>
      <c r="B4" s="10">
        <f>SUM(E54*100%)+(F54*75%)+(G54*50%)+(H54*25%)</f>
        <v>58.5</v>
      </c>
      <c r="C4" s="11">
        <f>SUM(B4/C54)/100%</f>
        <v>0.8863636364</v>
      </c>
      <c r="D4" s="4" t="s">
        <v>10</v>
      </c>
      <c r="E4" s="12">
        <v>56.0</v>
      </c>
      <c r="F4" s="13" t="s">
        <v>11</v>
      </c>
      <c r="G4" s="7"/>
      <c r="H4" s="14">
        <v>16.0</v>
      </c>
      <c r="I4" s="8"/>
      <c r="J4" s="8"/>
      <c r="K4" s="8"/>
    </row>
    <row r="5" ht="15.75" customHeight="1">
      <c r="A5" s="15" t="s">
        <v>12</v>
      </c>
      <c r="B5" s="16"/>
      <c r="C5" s="17">
        <f>SUM(C1+C3+C4)/3</f>
        <v>0.8801116049</v>
      </c>
      <c r="D5" s="4" t="s">
        <v>13</v>
      </c>
      <c r="E5" s="18">
        <f>SUM(E4+H4)</f>
        <v>72</v>
      </c>
      <c r="F5" s="7"/>
      <c r="G5" s="19" t="s">
        <v>14</v>
      </c>
      <c r="H5" s="14"/>
      <c r="I5" s="8"/>
      <c r="J5" s="8"/>
      <c r="K5" s="8"/>
    </row>
    <row r="6" ht="15.75" customHeight="1">
      <c r="A6" s="20"/>
      <c r="C6" s="21"/>
      <c r="D6" s="4" t="s">
        <v>15</v>
      </c>
      <c r="E6" s="5">
        <v>51.0</v>
      </c>
      <c r="F6" s="6"/>
      <c r="G6" s="6"/>
      <c r="H6" s="7"/>
      <c r="I6" s="8"/>
      <c r="J6" s="8"/>
      <c r="K6" s="8"/>
    </row>
    <row r="7" ht="15.75" customHeight="1">
      <c r="A7" s="22"/>
      <c r="B7" s="23"/>
      <c r="C7" s="24"/>
      <c r="D7" s="4" t="s">
        <v>16</v>
      </c>
      <c r="E7" s="5">
        <v>16.0</v>
      </c>
      <c r="F7" s="6"/>
      <c r="G7" s="6"/>
      <c r="H7" s="7"/>
      <c r="I7" s="8"/>
      <c r="J7" s="8"/>
      <c r="K7" s="8"/>
    </row>
    <row r="8" ht="15.75" customHeight="1">
      <c r="A8" s="25" t="s">
        <v>17</v>
      </c>
      <c r="B8" s="6"/>
      <c r="C8" s="26">
        <f>SUM(C1+C2+C3+C4)/4</f>
        <v>0.8678962037</v>
      </c>
      <c r="D8" s="4" t="s">
        <v>18</v>
      </c>
      <c r="E8" s="5">
        <v>67.0</v>
      </c>
      <c r="F8" s="6"/>
      <c r="G8" s="6"/>
      <c r="H8" s="7"/>
      <c r="I8" s="8"/>
      <c r="J8" s="8"/>
      <c r="K8" s="8"/>
    </row>
    <row r="9" ht="15.75" customHeight="1">
      <c r="A9" s="27"/>
      <c r="B9" s="27"/>
      <c r="C9" s="27"/>
      <c r="D9" s="27"/>
      <c r="E9" s="27"/>
      <c r="F9" s="27"/>
      <c r="G9" s="27"/>
      <c r="H9" s="27"/>
      <c r="I9" s="8"/>
      <c r="J9" s="8"/>
      <c r="K9" s="8"/>
    </row>
    <row r="10" ht="15.75" customHeight="1">
      <c r="A10" s="28" t="s">
        <v>0</v>
      </c>
      <c r="B10" s="29"/>
      <c r="C10" s="30" t="s">
        <v>19</v>
      </c>
      <c r="D10" s="30" t="s">
        <v>20</v>
      </c>
      <c r="E10" s="31" t="s">
        <v>21</v>
      </c>
      <c r="F10" s="31" t="s">
        <v>22</v>
      </c>
      <c r="G10" s="31" t="s">
        <v>23</v>
      </c>
      <c r="H10" s="32" t="s">
        <v>24</v>
      </c>
      <c r="I10" s="8"/>
      <c r="J10" s="8"/>
      <c r="K10" s="8"/>
    </row>
    <row r="11" ht="15.75" customHeight="1">
      <c r="A11" s="33"/>
      <c r="B11" s="34"/>
      <c r="C11" s="35">
        <f>SUM(C12:C13)</f>
        <v>138</v>
      </c>
      <c r="D11" s="36"/>
      <c r="E11" s="35">
        <f t="shared" ref="E11:H11" si="1">SUM(E12:E13)</f>
        <v>101</v>
      </c>
      <c r="F11" s="37">
        <f t="shared" si="1"/>
        <v>35</v>
      </c>
      <c r="G11" s="37">
        <f t="shared" si="1"/>
        <v>2</v>
      </c>
      <c r="H11" s="38">
        <f t="shared" si="1"/>
        <v>0</v>
      </c>
      <c r="I11" s="8"/>
      <c r="J11" s="8"/>
      <c r="K11" s="8"/>
    </row>
    <row r="12" ht="15.75" customHeight="1">
      <c r="A12" s="39" t="s">
        <v>25</v>
      </c>
      <c r="B12" s="34"/>
      <c r="C12" s="40">
        <f t="shared" ref="C12:C13" si="2">SUM(E12:H12)</f>
        <v>69</v>
      </c>
      <c r="D12" s="41">
        <f t="shared" ref="D12:D13" si="3">(((E12*1)+(F12*0.75)+(G12*0.5)+(H12*0.25))/C12)</f>
        <v>0.9094202899</v>
      </c>
      <c r="E12" s="42">
        <v>46.0</v>
      </c>
      <c r="F12" s="43">
        <v>21.0</v>
      </c>
      <c r="G12" s="43">
        <v>2.0</v>
      </c>
      <c r="H12" s="44">
        <v>0.0</v>
      </c>
      <c r="I12" s="8"/>
      <c r="J12" s="8"/>
      <c r="K12" s="8"/>
    </row>
    <row r="13" ht="15.75" customHeight="1">
      <c r="A13" s="45" t="s">
        <v>26</v>
      </c>
      <c r="B13" s="46"/>
      <c r="C13" s="47">
        <f t="shared" si="2"/>
        <v>69</v>
      </c>
      <c r="D13" s="48">
        <f t="shared" si="3"/>
        <v>0.9492753623</v>
      </c>
      <c r="E13" s="49">
        <v>55.0</v>
      </c>
      <c r="F13" s="50">
        <v>14.0</v>
      </c>
      <c r="G13" s="50">
        <v>0.0</v>
      </c>
      <c r="H13" s="51">
        <v>0.0</v>
      </c>
      <c r="I13" s="8"/>
      <c r="J13" s="8"/>
      <c r="K13" s="8"/>
    </row>
    <row r="14" ht="15.75" customHeight="1">
      <c r="A14" s="52"/>
      <c r="B14" s="52"/>
      <c r="C14" s="53"/>
      <c r="D14" s="54"/>
      <c r="E14" s="55"/>
      <c r="F14" s="56"/>
      <c r="G14" s="56"/>
      <c r="H14" s="56"/>
      <c r="I14" s="8"/>
      <c r="J14" s="8"/>
      <c r="K14" s="8"/>
    </row>
    <row r="15" ht="15.75" customHeight="1">
      <c r="A15" s="57" t="s">
        <v>3</v>
      </c>
      <c r="B15" s="29"/>
      <c r="C15" s="30" t="s">
        <v>19</v>
      </c>
      <c r="D15" s="30" t="s">
        <v>20</v>
      </c>
      <c r="E15" s="30" t="s">
        <v>21</v>
      </c>
      <c r="F15" s="30" t="s">
        <v>22</v>
      </c>
      <c r="G15" s="30" t="s">
        <v>23</v>
      </c>
      <c r="H15" s="58" t="s">
        <v>24</v>
      </c>
      <c r="I15" s="8"/>
      <c r="J15" s="8"/>
      <c r="K15" s="8"/>
    </row>
    <row r="16" ht="15.75" customHeight="1">
      <c r="A16" s="59"/>
      <c r="B16" s="60"/>
      <c r="C16" s="61">
        <f>SUM(C17:C19)</f>
        <v>200</v>
      </c>
      <c r="D16" s="62"/>
      <c r="E16" s="61">
        <f t="shared" ref="E16:H16" si="4">SUM(E17:E19)</f>
        <v>98</v>
      </c>
      <c r="F16" s="61">
        <f t="shared" si="4"/>
        <v>71</v>
      </c>
      <c r="G16" s="61">
        <f t="shared" si="4"/>
        <v>29</v>
      </c>
      <c r="H16" s="63">
        <f t="shared" si="4"/>
        <v>2</v>
      </c>
      <c r="I16" s="8"/>
      <c r="J16" s="8"/>
      <c r="K16" s="8"/>
    </row>
    <row r="17" ht="15.75" customHeight="1">
      <c r="A17" s="64" t="s">
        <v>27</v>
      </c>
      <c r="B17" s="34"/>
      <c r="C17" s="40">
        <f t="shared" ref="C17:C19" si="5">SUM(E17:H17)</f>
        <v>70</v>
      </c>
      <c r="D17" s="41">
        <f t="shared" ref="D17:D19" si="6">(((E17*1)+(F17*0.75)+(G17*0.5)+(H17*0.25))/C17)</f>
        <v>0.8964285714</v>
      </c>
      <c r="E17" s="65">
        <v>42.0</v>
      </c>
      <c r="F17" s="65">
        <v>27.0</v>
      </c>
      <c r="G17" s="65">
        <v>1.0</v>
      </c>
      <c r="H17" s="66">
        <v>0.0</v>
      </c>
      <c r="I17" s="8"/>
      <c r="J17" s="8"/>
      <c r="K17" s="8"/>
    </row>
    <row r="18" ht="15.75" customHeight="1">
      <c r="A18" s="67" t="s">
        <v>28</v>
      </c>
      <c r="B18" s="68"/>
      <c r="C18" s="40">
        <f t="shared" si="5"/>
        <v>70</v>
      </c>
      <c r="D18" s="41">
        <f t="shared" si="6"/>
        <v>0.8928571429</v>
      </c>
      <c r="E18" s="69">
        <v>45.0</v>
      </c>
      <c r="F18" s="69">
        <v>21.0</v>
      </c>
      <c r="G18" s="69">
        <v>3.0</v>
      </c>
      <c r="H18" s="70">
        <v>1.0</v>
      </c>
      <c r="I18" s="8"/>
      <c r="J18" s="8"/>
      <c r="K18" s="8"/>
    </row>
    <row r="19" ht="15.75" customHeight="1">
      <c r="A19" s="45" t="s">
        <v>29</v>
      </c>
      <c r="B19" s="46"/>
      <c r="C19" s="47">
        <f t="shared" si="5"/>
        <v>60</v>
      </c>
      <c r="D19" s="48">
        <f t="shared" si="6"/>
        <v>0.6833333333</v>
      </c>
      <c r="E19" s="71">
        <v>11.0</v>
      </c>
      <c r="F19" s="71">
        <v>23.0</v>
      </c>
      <c r="G19" s="71">
        <v>25.0</v>
      </c>
      <c r="H19" s="72">
        <v>1.0</v>
      </c>
      <c r="I19" s="8"/>
      <c r="J19" s="8"/>
      <c r="K19" s="8"/>
    </row>
    <row r="20" ht="15.75" customHeight="1">
      <c r="A20" s="73"/>
      <c r="I20" s="8"/>
      <c r="J20" s="8"/>
      <c r="K20" s="8"/>
    </row>
    <row r="21" ht="15.75" customHeight="1">
      <c r="A21" s="57" t="s">
        <v>6</v>
      </c>
      <c r="B21" s="29"/>
      <c r="C21" s="30" t="s">
        <v>19</v>
      </c>
      <c r="D21" s="30" t="s">
        <v>20</v>
      </c>
      <c r="E21" s="30" t="s">
        <v>21</v>
      </c>
      <c r="F21" s="30" t="s">
        <v>22</v>
      </c>
      <c r="G21" s="30" t="s">
        <v>23</v>
      </c>
      <c r="H21" s="58" t="s">
        <v>24</v>
      </c>
      <c r="I21" s="8"/>
      <c r="J21" s="8"/>
      <c r="K21" s="8"/>
    </row>
    <row r="22" ht="15.75" customHeight="1">
      <c r="A22" s="33"/>
      <c r="B22" s="34"/>
      <c r="C22" s="74">
        <f>SUM(C23:C38)</f>
        <v>1062</v>
      </c>
      <c r="D22" s="75"/>
      <c r="E22" s="74">
        <f t="shared" ref="E22:H22" si="7">SUM(E23:E38)</f>
        <v>501</v>
      </c>
      <c r="F22" s="76">
        <f t="shared" si="7"/>
        <v>402</v>
      </c>
      <c r="G22" s="76">
        <f t="shared" si="7"/>
        <v>134</v>
      </c>
      <c r="H22" s="77">
        <f t="shared" si="7"/>
        <v>25</v>
      </c>
      <c r="I22" s="8"/>
      <c r="J22" s="8"/>
      <c r="K22" s="8"/>
    </row>
    <row r="23" ht="15.75" customHeight="1">
      <c r="A23" s="78" t="s">
        <v>30</v>
      </c>
      <c r="B23" s="34"/>
      <c r="C23" s="40">
        <f t="shared" ref="C23:C38" si="8">SUM(E23:H23)</f>
        <v>67</v>
      </c>
      <c r="D23" s="41">
        <f t="shared" ref="D23:D38" si="9">(((E23*1)+(F23*0.75)+(G23*0.5)+(H23*0.25))/C23)</f>
        <v>0.7910447761</v>
      </c>
      <c r="E23" s="42">
        <v>23.0</v>
      </c>
      <c r="F23" s="43">
        <v>33.0</v>
      </c>
      <c r="G23" s="43">
        <v>10.0</v>
      </c>
      <c r="H23" s="44">
        <v>1.0</v>
      </c>
      <c r="I23" s="8"/>
      <c r="J23" s="8"/>
      <c r="K23" s="8"/>
    </row>
    <row r="24" ht="15.75" customHeight="1">
      <c r="A24" s="78" t="s">
        <v>31</v>
      </c>
      <c r="B24" s="34"/>
      <c r="C24" s="40">
        <f t="shared" si="8"/>
        <v>65</v>
      </c>
      <c r="D24" s="41">
        <f t="shared" si="9"/>
        <v>0.8346153846</v>
      </c>
      <c r="E24" s="42">
        <v>29.0</v>
      </c>
      <c r="F24" s="43">
        <v>30.0</v>
      </c>
      <c r="G24" s="43">
        <v>5.0</v>
      </c>
      <c r="H24" s="44">
        <v>1.0</v>
      </c>
      <c r="I24" s="8"/>
      <c r="J24" s="8"/>
      <c r="K24" s="8"/>
    </row>
    <row r="25" ht="15.75" customHeight="1">
      <c r="A25" s="78" t="s">
        <v>32</v>
      </c>
      <c r="B25" s="34"/>
      <c r="C25" s="40">
        <f t="shared" si="8"/>
        <v>66</v>
      </c>
      <c r="D25" s="41">
        <f t="shared" si="9"/>
        <v>0.8181818182</v>
      </c>
      <c r="E25" s="42">
        <v>26.0</v>
      </c>
      <c r="F25" s="43">
        <v>32.0</v>
      </c>
      <c r="G25" s="43">
        <v>8.0</v>
      </c>
      <c r="H25" s="44">
        <v>0.0</v>
      </c>
      <c r="I25" s="8"/>
      <c r="J25" s="8"/>
      <c r="K25" s="8"/>
    </row>
    <row r="26" ht="15.75" customHeight="1">
      <c r="A26" s="78" t="s">
        <v>33</v>
      </c>
      <c r="B26" s="34"/>
      <c r="C26" s="40">
        <f t="shared" si="8"/>
        <v>66</v>
      </c>
      <c r="D26" s="41">
        <f t="shared" si="9"/>
        <v>0.7803030303</v>
      </c>
      <c r="E26" s="42">
        <v>28.0</v>
      </c>
      <c r="F26" s="43">
        <v>21.0</v>
      </c>
      <c r="G26" s="43">
        <v>14.0</v>
      </c>
      <c r="H26" s="44">
        <v>3.0</v>
      </c>
      <c r="I26" s="8"/>
      <c r="J26" s="8"/>
      <c r="K26" s="8"/>
    </row>
    <row r="27" ht="15.75" customHeight="1">
      <c r="A27" s="64" t="s">
        <v>34</v>
      </c>
      <c r="B27" s="34"/>
      <c r="C27" s="40">
        <f t="shared" si="8"/>
        <v>65</v>
      </c>
      <c r="D27" s="41">
        <f t="shared" si="9"/>
        <v>0.8769230769</v>
      </c>
      <c r="E27" s="42">
        <v>39.0</v>
      </c>
      <c r="F27" s="43">
        <v>20.0</v>
      </c>
      <c r="G27" s="43">
        <v>6.0</v>
      </c>
      <c r="H27" s="44">
        <v>0.0</v>
      </c>
      <c r="I27" s="8"/>
      <c r="J27" s="8"/>
      <c r="K27" s="8"/>
    </row>
    <row r="28" ht="15.75" customHeight="1">
      <c r="A28" s="78" t="s">
        <v>35</v>
      </c>
      <c r="B28" s="34"/>
      <c r="C28" s="40">
        <f t="shared" si="8"/>
        <v>65</v>
      </c>
      <c r="D28" s="41">
        <f t="shared" si="9"/>
        <v>0.6423076923</v>
      </c>
      <c r="E28" s="42">
        <v>14.0</v>
      </c>
      <c r="F28" s="43">
        <v>21.0</v>
      </c>
      <c r="G28" s="43">
        <v>18.0</v>
      </c>
      <c r="H28" s="44">
        <v>12.0</v>
      </c>
      <c r="I28" s="8"/>
      <c r="J28" s="8"/>
      <c r="K28" s="8"/>
    </row>
    <row r="29" ht="15.75" customHeight="1">
      <c r="A29" s="64" t="s">
        <v>36</v>
      </c>
      <c r="B29" s="34"/>
      <c r="C29" s="40">
        <f t="shared" si="8"/>
        <v>66</v>
      </c>
      <c r="D29" s="41">
        <f t="shared" si="9"/>
        <v>0.8484848485</v>
      </c>
      <c r="E29" s="42">
        <v>35.0</v>
      </c>
      <c r="F29" s="43">
        <v>22.0</v>
      </c>
      <c r="G29" s="43">
        <v>9.0</v>
      </c>
      <c r="H29" s="44">
        <v>0.0</v>
      </c>
      <c r="I29" s="8"/>
      <c r="J29" s="8"/>
      <c r="K29" s="8"/>
    </row>
    <row r="30" ht="23.25" customHeight="1">
      <c r="A30" s="64" t="s">
        <v>37</v>
      </c>
      <c r="B30" s="34"/>
      <c r="C30" s="40">
        <f t="shared" si="8"/>
        <v>67</v>
      </c>
      <c r="D30" s="41">
        <f t="shared" si="9"/>
        <v>0.8097014925</v>
      </c>
      <c r="E30" s="42">
        <v>31.0</v>
      </c>
      <c r="F30" s="43">
        <v>23.0</v>
      </c>
      <c r="G30" s="43">
        <v>11.0</v>
      </c>
      <c r="H30" s="44">
        <v>2.0</v>
      </c>
      <c r="I30" s="8"/>
      <c r="J30" s="8"/>
      <c r="K30" s="8"/>
    </row>
    <row r="31" ht="15.75" customHeight="1">
      <c r="A31" s="64" t="s">
        <v>38</v>
      </c>
      <c r="B31" s="34"/>
      <c r="C31" s="40">
        <f t="shared" si="8"/>
        <v>68</v>
      </c>
      <c r="D31" s="41">
        <f t="shared" si="9"/>
        <v>0.7867647059</v>
      </c>
      <c r="E31" s="42">
        <v>24.0</v>
      </c>
      <c r="F31" s="43">
        <v>32.0</v>
      </c>
      <c r="G31" s="43">
        <v>10.0</v>
      </c>
      <c r="H31" s="44">
        <v>2.0</v>
      </c>
      <c r="I31" s="8"/>
      <c r="J31" s="8"/>
      <c r="K31" s="8"/>
    </row>
    <row r="32" ht="15.75" customHeight="1">
      <c r="A32" s="64" t="s">
        <v>39</v>
      </c>
      <c r="B32" s="79"/>
      <c r="C32" s="40">
        <f t="shared" si="8"/>
        <v>67</v>
      </c>
      <c r="D32" s="41">
        <f t="shared" si="9"/>
        <v>0.7649253731</v>
      </c>
      <c r="E32" s="42">
        <v>22.0</v>
      </c>
      <c r="F32" s="43">
        <v>29.0</v>
      </c>
      <c r="G32" s="43">
        <v>14.0</v>
      </c>
      <c r="H32" s="44">
        <v>2.0</v>
      </c>
      <c r="I32" s="8"/>
      <c r="J32" s="8"/>
      <c r="K32" s="8"/>
    </row>
    <row r="33" ht="15.75" customHeight="1">
      <c r="A33" s="64" t="s">
        <v>40</v>
      </c>
      <c r="B33" s="79"/>
      <c r="C33" s="40">
        <f t="shared" si="8"/>
        <v>67</v>
      </c>
      <c r="D33" s="41">
        <f t="shared" si="9"/>
        <v>0.8656716418</v>
      </c>
      <c r="E33" s="42">
        <v>39.0</v>
      </c>
      <c r="F33" s="43">
        <v>21.0</v>
      </c>
      <c r="G33" s="43">
        <v>6.0</v>
      </c>
      <c r="H33" s="44">
        <v>1.0</v>
      </c>
      <c r="I33" s="8"/>
      <c r="J33" s="8"/>
      <c r="K33" s="8"/>
    </row>
    <row r="34" ht="15.75" customHeight="1">
      <c r="A34" s="67" t="s">
        <v>41</v>
      </c>
      <c r="B34" s="80"/>
      <c r="C34" s="40">
        <f t="shared" si="8"/>
        <v>67</v>
      </c>
      <c r="D34" s="41">
        <f t="shared" si="9"/>
        <v>0.9365671642</v>
      </c>
      <c r="E34" s="42">
        <v>51.0</v>
      </c>
      <c r="F34" s="43">
        <v>15.0</v>
      </c>
      <c r="G34" s="43">
        <v>1.0</v>
      </c>
      <c r="H34" s="44">
        <v>0.0</v>
      </c>
      <c r="I34" s="8"/>
      <c r="J34" s="8"/>
      <c r="K34" s="8"/>
    </row>
    <row r="35" ht="15.75" customHeight="1">
      <c r="A35" s="67" t="s">
        <v>42</v>
      </c>
      <c r="B35" s="80"/>
      <c r="C35" s="40">
        <f t="shared" si="8"/>
        <v>66</v>
      </c>
      <c r="D35" s="41">
        <f t="shared" si="9"/>
        <v>0.8712121212</v>
      </c>
      <c r="E35" s="42">
        <v>38.0</v>
      </c>
      <c r="F35" s="43">
        <v>23.0</v>
      </c>
      <c r="G35" s="43">
        <v>4.0</v>
      </c>
      <c r="H35" s="44">
        <v>1.0</v>
      </c>
      <c r="I35" s="8"/>
      <c r="J35" s="8"/>
      <c r="K35" s="8"/>
    </row>
    <row r="36" ht="15.75" customHeight="1">
      <c r="A36" s="67" t="s">
        <v>43</v>
      </c>
      <c r="B36" s="80"/>
      <c r="C36" s="40">
        <f t="shared" si="8"/>
        <v>67</v>
      </c>
      <c r="D36" s="41">
        <f t="shared" si="9"/>
        <v>0.8805970149</v>
      </c>
      <c r="E36" s="42">
        <v>38.0</v>
      </c>
      <c r="F36" s="43">
        <v>26.0</v>
      </c>
      <c r="G36" s="43">
        <v>3.0</v>
      </c>
      <c r="H36" s="44">
        <v>0.0</v>
      </c>
      <c r="I36" s="8"/>
      <c r="J36" s="8"/>
      <c r="K36" s="8"/>
    </row>
    <row r="37" ht="15.75" customHeight="1">
      <c r="A37" s="67" t="s">
        <v>44</v>
      </c>
      <c r="B37" s="80"/>
      <c r="C37" s="40">
        <f t="shared" si="8"/>
        <v>67</v>
      </c>
      <c r="D37" s="41">
        <f t="shared" si="9"/>
        <v>0.828358209</v>
      </c>
      <c r="E37" s="42">
        <v>29.0</v>
      </c>
      <c r="F37" s="43">
        <v>30.0</v>
      </c>
      <c r="G37" s="43">
        <v>8.0</v>
      </c>
      <c r="H37" s="44">
        <v>0.0</v>
      </c>
      <c r="I37" s="8"/>
      <c r="J37" s="8"/>
      <c r="K37" s="8"/>
    </row>
    <row r="38" ht="15.75" customHeight="1">
      <c r="A38" s="64" t="s">
        <v>45</v>
      </c>
      <c r="B38" s="79"/>
      <c r="C38" s="40">
        <f t="shared" si="8"/>
        <v>66</v>
      </c>
      <c r="D38" s="41">
        <f t="shared" si="9"/>
        <v>0.8560606061</v>
      </c>
      <c r="E38" s="42">
        <v>35.0</v>
      </c>
      <c r="F38" s="43">
        <v>24.0</v>
      </c>
      <c r="G38" s="43">
        <v>7.0</v>
      </c>
      <c r="H38" s="44">
        <v>0.0</v>
      </c>
      <c r="I38" s="8"/>
      <c r="J38" s="8"/>
      <c r="K38" s="8"/>
    </row>
    <row r="39" ht="15.75" customHeight="1">
      <c r="A39" s="81"/>
      <c r="B39" s="82"/>
      <c r="C39" s="83"/>
      <c r="D39" s="84"/>
      <c r="E39" s="85"/>
      <c r="F39" s="85"/>
      <c r="G39" s="85"/>
      <c r="H39" s="85"/>
      <c r="I39" s="8"/>
      <c r="J39" s="8"/>
      <c r="K39" s="8"/>
    </row>
    <row r="40" ht="15.75" customHeight="1">
      <c r="A40" s="86"/>
      <c r="B40" s="16"/>
      <c r="C40" s="16"/>
      <c r="D40" s="87"/>
      <c r="E40" s="88" t="s">
        <v>46</v>
      </c>
      <c r="F40" s="89"/>
      <c r="G40" s="90" t="s">
        <v>47</v>
      </c>
      <c r="H40" s="91"/>
      <c r="I40" s="8"/>
      <c r="J40" s="8"/>
      <c r="K40" s="8"/>
    </row>
    <row r="41" ht="15.75" customHeight="1">
      <c r="A41" s="28" t="s">
        <v>48</v>
      </c>
      <c r="B41" s="29"/>
      <c r="C41" s="30" t="s">
        <v>49</v>
      </c>
      <c r="D41" s="30" t="s">
        <v>50</v>
      </c>
      <c r="E41" s="30" t="s">
        <v>51</v>
      </c>
      <c r="F41" s="92" t="s">
        <v>52</v>
      </c>
      <c r="G41" s="30" t="s">
        <v>51</v>
      </c>
      <c r="H41" s="58" t="s">
        <v>52</v>
      </c>
      <c r="I41" s="8"/>
      <c r="J41" s="8"/>
      <c r="K41" s="8"/>
    </row>
    <row r="42" ht="23.25" customHeight="1">
      <c r="A42" s="78" t="s">
        <v>53</v>
      </c>
      <c r="B42" s="34"/>
      <c r="C42" s="93">
        <f>SUM(E42/E6)</f>
        <v>0.6862745098</v>
      </c>
      <c r="D42" s="93">
        <f>SUM(G42/E7)</f>
        <v>0.6875</v>
      </c>
      <c r="E42" s="65">
        <v>35.0</v>
      </c>
      <c r="F42" s="94">
        <v>17.0</v>
      </c>
      <c r="G42" s="65">
        <v>11.0</v>
      </c>
      <c r="H42" s="66">
        <v>5.0</v>
      </c>
      <c r="I42" s="8"/>
      <c r="J42" s="8"/>
      <c r="K42" s="8"/>
    </row>
    <row r="43" ht="23.25" customHeight="1">
      <c r="A43" s="64" t="s">
        <v>54</v>
      </c>
      <c r="B43" s="34"/>
      <c r="C43" s="93">
        <f>SUM(E43/E6)</f>
        <v>0.9607843137</v>
      </c>
      <c r="D43" s="93">
        <f>SUM(G43/E7)</f>
        <v>0.9375</v>
      </c>
      <c r="E43" s="65">
        <v>49.0</v>
      </c>
      <c r="F43" s="94">
        <v>3.0</v>
      </c>
      <c r="G43" s="65">
        <v>15.0</v>
      </c>
      <c r="H43" s="66">
        <v>1.0</v>
      </c>
      <c r="I43" s="8"/>
      <c r="J43" s="8"/>
      <c r="K43" s="8"/>
    </row>
    <row r="44" ht="23.25" customHeight="1">
      <c r="A44" s="64" t="s">
        <v>55</v>
      </c>
      <c r="B44" s="34"/>
      <c r="C44" s="93">
        <f>SUM(E44/E6)</f>
        <v>0.8431372549</v>
      </c>
      <c r="D44" s="93">
        <f>SUM(G44/E7)</f>
        <v>0.75</v>
      </c>
      <c r="E44" s="65">
        <v>43.0</v>
      </c>
      <c r="F44" s="94">
        <v>9.0</v>
      </c>
      <c r="G44" s="65">
        <v>12.0</v>
      </c>
      <c r="H44" s="66">
        <v>4.0</v>
      </c>
      <c r="I44" s="8"/>
      <c r="J44" s="8"/>
      <c r="K44" s="8"/>
    </row>
    <row r="45" ht="23.25" customHeight="1">
      <c r="A45" s="64" t="s">
        <v>56</v>
      </c>
      <c r="B45" s="34"/>
      <c r="C45" s="93">
        <f>SUM(E45/E6)</f>
        <v>0.8431372549</v>
      </c>
      <c r="D45" s="93">
        <f>SUM(G45/E7)</f>
        <v>0.9375</v>
      </c>
      <c r="E45" s="65">
        <v>43.0</v>
      </c>
      <c r="F45" s="94">
        <v>8.0</v>
      </c>
      <c r="G45" s="65">
        <v>15.0</v>
      </c>
      <c r="H45" s="66">
        <v>1.0</v>
      </c>
      <c r="I45" s="8"/>
      <c r="J45" s="8"/>
      <c r="K45" s="8"/>
    </row>
    <row r="46" ht="23.25" customHeight="1">
      <c r="A46" s="64" t="s">
        <v>57</v>
      </c>
      <c r="B46" s="34"/>
      <c r="C46" s="93">
        <f>SUM(E46/E6)</f>
        <v>0.2549019608</v>
      </c>
      <c r="D46" s="93">
        <f>SUM(G46/E7)</f>
        <v>0.1875</v>
      </c>
      <c r="E46" s="65">
        <v>13.0</v>
      </c>
      <c r="F46" s="94">
        <v>38.0</v>
      </c>
      <c r="G46" s="65">
        <v>3.0</v>
      </c>
      <c r="H46" s="66">
        <v>13.0</v>
      </c>
      <c r="I46" s="8"/>
      <c r="J46" s="8"/>
      <c r="K46" s="8"/>
    </row>
    <row r="47" ht="22.5" customHeight="1">
      <c r="A47" s="95" t="s">
        <v>58</v>
      </c>
      <c r="B47" s="46"/>
      <c r="C47" s="93">
        <f>SUM(E47/E6)</f>
        <v>1</v>
      </c>
      <c r="D47" s="93">
        <f>SUM(G47/E7)</f>
        <v>0.9375</v>
      </c>
      <c r="E47" s="65">
        <v>51.0</v>
      </c>
      <c r="F47" s="94">
        <v>1.0</v>
      </c>
      <c r="G47" s="65">
        <v>15.0</v>
      </c>
      <c r="H47" s="66">
        <v>1.0</v>
      </c>
      <c r="I47" s="8"/>
      <c r="J47" s="8"/>
      <c r="K47" s="8"/>
    </row>
    <row r="48" ht="24.75" customHeight="1">
      <c r="A48" s="96" t="s">
        <v>59</v>
      </c>
      <c r="B48" s="97">
        <f>SUM(E42+G42)/E8</f>
        <v>0.6865671642</v>
      </c>
      <c r="C48" s="98"/>
      <c r="D48" s="83"/>
      <c r="E48" s="83"/>
      <c r="F48" s="83"/>
      <c r="G48" s="83"/>
      <c r="H48" s="99"/>
      <c r="I48" s="8"/>
      <c r="J48" s="8"/>
      <c r="K48" s="8"/>
    </row>
    <row r="49" ht="24.75" customHeight="1">
      <c r="A49" s="96" t="s">
        <v>60</v>
      </c>
      <c r="B49" s="97">
        <f>SUM(E43+G43)/E8</f>
        <v>0.9552238806</v>
      </c>
      <c r="C49" s="98"/>
      <c r="D49" s="83"/>
      <c r="E49" s="83"/>
      <c r="F49" s="83"/>
      <c r="G49" s="83"/>
      <c r="H49" s="99"/>
      <c r="I49" s="8"/>
      <c r="J49" s="8"/>
      <c r="K49" s="8"/>
    </row>
    <row r="50" ht="24.75" customHeight="1">
      <c r="A50" s="96" t="s">
        <v>61</v>
      </c>
      <c r="B50" s="97">
        <f>SUM(E44+G44)/E8</f>
        <v>0.8208955224</v>
      </c>
      <c r="C50" s="98"/>
      <c r="D50" s="83"/>
      <c r="E50" s="83"/>
      <c r="F50" s="83"/>
      <c r="G50" s="83"/>
      <c r="H50" s="99"/>
      <c r="I50" s="8"/>
      <c r="J50" s="8"/>
      <c r="K50" s="8"/>
    </row>
    <row r="51" ht="23.25" customHeight="1">
      <c r="A51" s="100" t="s">
        <v>62</v>
      </c>
      <c r="B51" s="101">
        <f>SUM(E47+G47)/E8</f>
        <v>0.9850746269</v>
      </c>
      <c r="C51" s="102"/>
      <c r="D51" s="103"/>
      <c r="E51" s="103"/>
      <c r="F51" s="103"/>
      <c r="G51" s="103"/>
      <c r="H51" s="104"/>
      <c r="I51" s="8"/>
      <c r="J51" s="8"/>
      <c r="K51" s="8"/>
    </row>
    <row r="52" ht="15.75" customHeight="1">
      <c r="A52" s="105"/>
      <c r="B52" s="6"/>
      <c r="C52" s="6"/>
      <c r="D52" s="6"/>
      <c r="E52" s="6"/>
      <c r="F52" s="6"/>
      <c r="G52" s="6"/>
      <c r="H52" s="7"/>
      <c r="I52" s="8"/>
      <c r="J52" s="8"/>
      <c r="K52" s="8"/>
    </row>
    <row r="53" ht="15.75" customHeight="1">
      <c r="A53" s="57" t="s">
        <v>9</v>
      </c>
      <c r="B53" s="29"/>
      <c r="C53" s="30" t="s">
        <v>19</v>
      </c>
      <c r="D53" s="30" t="s">
        <v>20</v>
      </c>
      <c r="E53" s="30" t="s">
        <v>21</v>
      </c>
      <c r="F53" s="30" t="s">
        <v>22</v>
      </c>
      <c r="G53" s="30" t="s">
        <v>23</v>
      </c>
      <c r="H53" s="58" t="s">
        <v>24</v>
      </c>
      <c r="I53" s="8"/>
      <c r="J53" s="8"/>
      <c r="K53" s="8"/>
    </row>
    <row r="54" ht="15.75" customHeight="1">
      <c r="A54" s="45" t="s">
        <v>63</v>
      </c>
      <c r="B54" s="46"/>
      <c r="C54" s="47">
        <f>SUM(E54:H54)</f>
        <v>66</v>
      </c>
      <c r="D54" s="48">
        <f>(((E54*1)+(F54*0.75)+(G54*0.5)+(H54*0.25))/C54)</f>
        <v>0.8863636364</v>
      </c>
      <c r="E54" s="71">
        <v>38.0</v>
      </c>
      <c r="F54" s="71">
        <v>26.0</v>
      </c>
      <c r="G54" s="71">
        <v>2.0</v>
      </c>
      <c r="H54" s="72">
        <v>0.0</v>
      </c>
      <c r="I54" s="8"/>
      <c r="J54" s="8"/>
      <c r="K54" s="8"/>
    </row>
    <row r="55" ht="15.75" customHeight="1">
      <c r="A55" s="106"/>
      <c r="B55" s="16"/>
      <c r="C55" s="16"/>
      <c r="D55" s="16"/>
      <c r="E55" s="16"/>
      <c r="F55" s="16"/>
      <c r="G55" s="16"/>
      <c r="H55" s="87"/>
      <c r="I55" s="8"/>
      <c r="J55" s="8"/>
      <c r="K55" s="8"/>
    </row>
    <row r="56" ht="15.75" customHeight="1">
      <c r="A56" s="107" t="s">
        <v>64</v>
      </c>
      <c r="B56" s="6"/>
      <c r="C56" s="6"/>
      <c r="D56" s="6"/>
      <c r="E56" s="6"/>
      <c r="F56" s="6"/>
      <c r="G56" s="6"/>
      <c r="H56" s="7"/>
      <c r="I56" s="8"/>
      <c r="J56" s="8"/>
      <c r="K56" s="8"/>
    </row>
    <row r="57" ht="15.75" customHeight="1">
      <c r="A57" s="108" t="s">
        <v>65</v>
      </c>
      <c r="B57" s="16"/>
      <c r="C57" s="16"/>
      <c r="D57" s="16"/>
      <c r="E57" s="16"/>
      <c r="F57" s="16"/>
      <c r="G57" s="16"/>
      <c r="H57" s="87"/>
      <c r="I57" s="8"/>
      <c r="J57" s="8"/>
      <c r="K57" s="8"/>
    </row>
    <row r="58" ht="15.75" customHeight="1">
      <c r="A58" s="109" t="s">
        <v>66</v>
      </c>
      <c r="H58" s="110"/>
      <c r="I58" s="8"/>
      <c r="J58" s="8"/>
      <c r="K58" s="8"/>
    </row>
    <row r="59" ht="15.75" customHeight="1">
      <c r="A59" s="111" t="s">
        <v>67</v>
      </c>
      <c r="H59" s="110"/>
      <c r="I59" s="8"/>
      <c r="J59" s="8"/>
      <c r="K59" s="8"/>
    </row>
    <row r="60" ht="15.75" customHeight="1">
      <c r="A60" s="109" t="s">
        <v>68</v>
      </c>
      <c r="H60" s="110"/>
      <c r="I60" s="8"/>
      <c r="J60" s="8"/>
      <c r="K60" s="8"/>
    </row>
    <row r="61" ht="15.75" customHeight="1">
      <c r="A61" s="109" t="s">
        <v>69</v>
      </c>
      <c r="H61" s="110"/>
      <c r="I61" s="8"/>
      <c r="J61" s="8"/>
      <c r="K61" s="8"/>
    </row>
    <row r="62" ht="15.75" customHeight="1">
      <c r="A62" s="111" t="s">
        <v>70</v>
      </c>
      <c r="H62" s="110"/>
      <c r="I62" s="8"/>
      <c r="J62" s="8"/>
      <c r="K62" s="8"/>
    </row>
    <row r="63" ht="15.75" customHeight="1">
      <c r="A63" s="109" t="s">
        <v>71</v>
      </c>
      <c r="H63" s="110"/>
      <c r="I63" s="8"/>
      <c r="J63" s="8"/>
      <c r="K63" s="8"/>
    </row>
    <row r="64" ht="15.75" customHeight="1">
      <c r="A64" s="109" t="s">
        <v>72</v>
      </c>
      <c r="H64" s="110"/>
      <c r="I64" s="8"/>
      <c r="J64" s="8"/>
      <c r="K64" s="8"/>
    </row>
    <row r="65" ht="15.75" customHeight="1">
      <c r="A65" s="111" t="s">
        <v>73</v>
      </c>
      <c r="H65" s="110"/>
      <c r="I65" s="8"/>
      <c r="J65" s="8"/>
      <c r="K65" s="8"/>
    </row>
    <row r="66" ht="15.75" customHeight="1">
      <c r="A66" s="109" t="s">
        <v>74</v>
      </c>
      <c r="H66" s="110"/>
      <c r="I66" s="8"/>
      <c r="J66" s="8"/>
      <c r="K66" s="8"/>
    </row>
    <row r="67" ht="15.75" customHeight="1">
      <c r="A67" s="109" t="s">
        <v>75</v>
      </c>
      <c r="H67" s="110"/>
      <c r="I67" s="8"/>
      <c r="J67" s="8"/>
      <c r="K67" s="8"/>
    </row>
    <row r="68" ht="15.75" customHeight="1">
      <c r="A68" s="111" t="s">
        <v>76</v>
      </c>
      <c r="H68" s="110"/>
      <c r="I68" s="8"/>
      <c r="J68" s="8"/>
      <c r="K68" s="8"/>
    </row>
    <row r="69" ht="15.75" customHeight="1">
      <c r="A69" s="109" t="s">
        <v>77</v>
      </c>
      <c r="H69" s="110"/>
      <c r="I69" s="8"/>
      <c r="J69" s="8"/>
      <c r="K69" s="8"/>
    </row>
    <row r="70" ht="15.75" customHeight="1">
      <c r="A70" s="109" t="s">
        <v>78</v>
      </c>
      <c r="H70" s="110"/>
      <c r="I70" s="8"/>
      <c r="J70" s="8"/>
      <c r="K70" s="8"/>
    </row>
    <row r="71" ht="15.75" customHeight="1">
      <c r="A71" s="111" t="s">
        <v>79</v>
      </c>
      <c r="H71" s="110"/>
      <c r="I71" s="8"/>
      <c r="J71" s="8"/>
      <c r="K71" s="8"/>
    </row>
    <row r="72" ht="15.75" customHeight="1">
      <c r="A72" s="109" t="s">
        <v>80</v>
      </c>
      <c r="H72" s="110"/>
      <c r="I72" s="8"/>
      <c r="J72" s="8"/>
      <c r="K72" s="8"/>
    </row>
    <row r="73" ht="15.75" customHeight="1">
      <c r="A73" s="109" t="s">
        <v>81</v>
      </c>
      <c r="H73" s="110"/>
      <c r="I73" s="8"/>
      <c r="J73" s="8"/>
      <c r="K73" s="8"/>
    </row>
    <row r="74" ht="15.75" customHeight="1">
      <c r="A74" s="112" t="s">
        <v>82</v>
      </c>
      <c r="B74" s="23"/>
      <c r="C74" s="23"/>
      <c r="D74" s="23"/>
      <c r="E74" s="23"/>
      <c r="F74" s="23"/>
      <c r="G74" s="23"/>
      <c r="H74" s="113"/>
      <c r="I74" s="8"/>
      <c r="J74" s="8"/>
      <c r="K74" s="8"/>
    </row>
    <row r="75" ht="15.75" customHeight="1">
      <c r="A75" s="114"/>
      <c r="B75" s="16"/>
      <c r="C75" s="16"/>
      <c r="D75" s="16"/>
      <c r="E75" s="16"/>
      <c r="F75" s="16"/>
      <c r="G75" s="16"/>
      <c r="H75" s="16"/>
      <c r="I75" s="8"/>
      <c r="J75" s="8"/>
      <c r="K75" s="8"/>
    </row>
    <row r="76" ht="15.75" customHeight="1">
      <c r="A76" s="115"/>
      <c r="I76" s="8"/>
      <c r="J76" s="8"/>
      <c r="K76" s="8"/>
    </row>
    <row r="77" ht="15.75" customHeight="1">
      <c r="A77" s="116"/>
      <c r="I77" s="8"/>
      <c r="J77" s="8"/>
      <c r="K77" s="8"/>
    </row>
    <row r="78" ht="15.75" customHeight="1">
      <c r="A78" s="117" t="s">
        <v>83</v>
      </c>
      <c r="B78" s="118"/>
      <c r="C78" s="118"/>
      <c r="D78" s="118"/>
      <c r="E78" s="118"/>
      <c r="F78" s="118"/>
      <c r="G78" s="118"/>
      <c r="H78" s="118"/>
      <c r="I78" s="118"/>
      <c r="J78" s="118"/>
      <c r="K78" s="118"/>
    </row>
    <row r="79" ht="70.5" customHeight="1">
      <c r="A79" s="119" t="s">
        <v>84</v>
      </c>
      <c r="B79" s="120" t="s">
        <v>85</v>
      </c>
      <c r="C79" s="6"/>
      <c r="D79" s="6"/>
      <c r="E79" s="6"/>
      <c r="F79" s="6"/>
      <c r="G79" s="6"/>
      <c r="H79" s="7"/>
      <c r="I79" s="118"/>
      <c r="J79" s="118"/>
      <c r="K79" s="118"/>
    </row>
    <row r="80" ht="15.75" customHeight="1">
      <c r="A80" s="118"/>
      <c r="B80" s="118"/>
      <c r="C80" s="118"/>
      <c r="D80" s="118"/>
      <c r="E80" s="118"/>
      <c r="F80" s="118"/>
      <c r="G80" s="118"/>
      <c r="H80" s="118"/>
      <c r="I80" s="118"/>
      <c r="J80" s="118"/>
      <c r="K80" s="118"/>
    </row>
    <row r="81" ht="15.75" customHeight="1">
      <c r="A81" s="117" t="s">
        <v>86</v>
      </c>
      <c r="B81" s="118"/>
      <c r="C81" s="118"/>
      <c r="D81" s="118"/>
      <c r="E81" s="118"/>
      <c r="F81" s="118"/>
      <c r="G81" s="118"/>
      <c r="H81" s="118"/>
      <c r="I81" s="118"/>
      <c r="J81" s="118"/>
      <c r="K81" s="118"/>
    </row>
    <row r="82" ht="70.5" customHeight="1">
      <c r="A82" s="119" t="s">
        <v>84</v>
      </c>
      <c r="B82" s="121"/>
      <c r="C82" s="6"/>
      <c r="D82" s="6"/>
      <c r="E82" s="6"/>
      <c r="F82" s="6"/>
      <c r="G82" s="6"/>
      <c r="H82" s="7"/>
      <c r="I82" s="118"/>
      <c r="J82" s="118"/>
      <c r="K82" s="118"/>
    </row>
    <row r="83" ht="15.75" customHeight="1">
      <c r="A83" s="118"/>
      <c r="B83" s="118"/>
      <c r="C83" s="118"/>
      <c r="D83" s="118"/>
      <c r="E83" s="118"/>
      <c r="F83" s="118"/>
      <c r="G83" s="118"/>
      <c r="H83" s="118"/>
      <c r="I83" s="118"/>
      <c r="J83" s="118"/>
      <c r="K83" s="118"/>
    </row>
    <row r="84" ht="15.75" customHeight="1">
      <c r="A84" s="117" t="s">
        <v>87</v>
      </c>
      <c r="B84" s="118"/>
      <c r="C84" s="118"/>
      <c r="D84" s="118"/>
      <c r="E84" s="118"/>
      <c r="F84" s="118"/>
      <c r="G84" s="118"/>
      <c r="H84" s="118"/>
      <c r="I84" s="118"/>
      <c r="J84" s="118"/>
      <c r="K84" s="118"/>
    </row>
    <row r="85" ht="70.5" customHeight="1">
      <c r="A85" s="119" t="s">
        <v>84</v>
      </c>
      <c r="B85" s="120" t="s">
        <v>88</v>
      </c>
      <c r="C85" s="6"/>
      <c r="D85" s="6"/>
      <c r="E85" s="6"/>
      <c r="F85" s="6"/>
      <c r="G85" s="6"/>
      <c r="H85" s="7"/>
      <c r="I85" s="118"/>
      <c r="J85" s="118"/>
      <c r="K85" s="118"/>
    </row>
    <row r="86" ht="14.25" customHeight="1">
      <c r="A86" s="118"/>
      <c r="B86" s="118"/>
      <c r="C86" s="118"/>
      <c r="D86" s="118"/>
      <c r="E86" s="118"/>
      <c r="F86" s="118"/>
      <c r="G86" s="118"/>
      <c r="H86" s="118"/>
      <c r="I86" s="118"/>
      <c r="J86" s="118"/>
      <c r="K86" s="118"/>
    </row>
    <row r="87" ht="14.25" customHeight="1">
      <c r="A87" s="117" t="s">
        <v>89</v>
      </c>
      <c r="B87" s="118"/>
      <c r="C87" s="118"/>
      <c r="D87" s="118"/>
      <c r="E87" s="118"/>
      <c r="F87" s="118"/>
      <c r="G87" s="118"/>
      <c r="H87" s="118"/>
      <c r="I87" s="118"/>
      <c r="J87" s="118"/>
      <c r="K87" s="118"/>
    </row>
    <row r="88" ht="80.25" customHeight="1">
      <c r="A88" s="119" t="s">
        <v>84</v>
      </c>
      <c r="B88" s="120" t="s">
        <v>90</v>
      </c>
      <c r="C88" s="6"/>
      <c r="D88" s="6"/>
      <c r="E88" s="6"/>
      <c r="F88" s="6"/>
      <c r="G88" s="6"/>
      <c r="H88" s="7"/>
      <c r="I88" s="118"/>
      <c r="J88" s="118"/>
      <c r="K88" s="118"/>
    </row>
    <row r="89" ht="15.75" customHeight="1">
      <c r="A89" s="118"/>
      <c r="B89" s="118"/>
      <c r="C89" s="118"/>
      <c r="D89" s="118"/>
      <c r="E89" s="118"/>
      <c r="F89" s="118"/>
      <c r="G89" s="118"/>
      <c r="H89" s="118"/>
      <c r="I89" s="118"/>
      <c r="J89" s="118"/>
      <c r="K89" s="118"/>
    </row>
    <row r="90" ht="15.75" customHeight="1">
      <c r="A90" s="117" t="s">
        <v>91</v>
      </c>
      <c r="B90" s="118"/>
      <c r="C90" s="118"/>
      <c r="D90" s="118"/>
      <c r="E90" s="118"/>
      <c r="F90" s="118"/>
      <c r="G90" s="118"/>
      <c r="H90" s="118"/>
      <c r="I90" s="118"/>
      <c r="J90" s="118"/>
      <c r="K90" s="118"/>
    </row>
    <row r="91" ht="70.5" customHeight="1">
      <c r="A91" s="119" t="s">
        <v>84</v>
      </c>
      <c r="B91" s="120" t="s">
        <v>92</v>
      </c>
      <c r="C91" s="6"/>
      <c r="D91" s="6"/>
      <c r="E91" s="6"/>
      <c r="F91" s="6"/>
      <c r="G91" s="6"/>
      <c r="H91" s="7"/>
      <c r="I91" s="118"/>
      <c r="J91" s="118"/>
      <c r="K91" s="118"/>
    </row>
    <row r="92" ht="15.75" customHeight="1">
      <c r="A92" s="118"/>
      <c r="B92" s="118"/>
      <c r="C92" s="118"/>
      <c r="D92" s="118"/>
      <c r="E92" s="118"/>
      <c r="F92" s="118"/>
      <c r="G92" s="118"/>
      <c r="H92" s="118"/>
      <c r="I92" s="118"/>
      <c r="J92" s="118"/>
      <c r="K92" s="118"/>
    </row>
    <row r="93" ht="15.75" customHeight="1">
      <c r="A93" s="117" t="s">
        <v>93</v>
      </c>
      <c r="B93" s="118"/>
      <c r="C93" s="118"/>
      <c r="D93" s="118"/>
      <c r="E93" s="118"/>
      <c r="F93" s="118"/>
      <c r="G93" s="118"/>
      <c r="H93" s="118"/>
      <c r="I93" s="118"/>
      <c r="J93" s="118"/>
      <c r="K93" s="118"/>
    </row>
    <row r="94" ht="70.5" customHeight="1">
      <c r="A94" s="119" t="s">
        <v>84</v>
      </c>
      <c r="B94" s="120" t="s">
        <v>94</v>
      </c>
      <c r="C94" s="6"/>
      <c r="D94" s="6"/>
      <c r="E94" s="6"/>
      <c r="F94" s="6"/>
      <c r="G94" s="6"/>
      <c r="H94" s="7"/>
      <c r="I94" s="118"/>
      <c r="J94" s="118"/>
      <c r="K94" s="118"/>
    </row>
    <row r="95" ht="15.75" customHeight="1">
      <c r="A95" s="118"/>
      <c r="B95" s="118"/>
      <c r="C95" s="118"/>
      <c r="D95" s="118"/>
      <c r="E95" s="118"/>
      <c r="F95" s="118"/>
      <c r="G95" s="118"/>
      <c r="H95" s="118"/>
      <c r="I95" s="118"/>
      <c r="J95" s="118"/>
      <c r="K95" s="118"/>
    </row>
    <row r="96" ht="15.75" customHeight="1">
      <c r="A96" s="117" t="s">
        <v>95</v>
      </c>
      <c r="B96" s="118"/>
      <c r="C96" s="118"/>
      <c r="D96" s="118"/>
      <c r="E96" s="118"/>
      <c r="F96" s="118"/>
      <c r="G96" s="118"/>
      <c r="H96" s="118"/>
      <c r="I96" s="118"/>
      <c r="J96" s="118"/>
      <c r="K96" s="118"/>
    </row>
    <row r="97" ht="90.0" customHeight="1">
      <c r="A97" s="119" t="s">
        <v>84</v>
      </c>
      <c r="B97" s="122" t="s">
        <v>96</v>
      </c>
      <c r="C97" s="6"/>
      <c r="D97" s="6"/>
      <c r="E97" s="6"/>
      <c r="F97" s="6"/>
      <c r="G97" s="6"/>
      <c r="H97" s="7"/>
      <c r="I97" s="118"/>
      <c r="J97" s="118"/>
      <c r="K97" s="118"/>
    </row>
    <row r="98" ht="15.75" customHeight="1">
      <c r="A98" s="8"/>
      <c r="B98" s="8"/>
      <c r="C98" s="8"/>
      <c r="D98" s="8"/>
      <c r="E98" s="8"/>
      <c r="F98" s="8"/>
      <c r="G98" s="8"/>
      <c r="H98" s="8"/>
      <c r="I98" s="8"/>
      <c r="J98" s="8"/>
      <c r="K98" s="8"/>
    </row>
    <row r="99" ht="15.75" customHeight="1">
      <c r="A99" s="8"/>
      <c r="B99" s="8"/>
      <c r="C99" s="8"/>
      <c r="D99" s="8"/>
      <c r="E99" s="8"/>
      <c r="F99" s="8"/>
      <c r="G99" s="8"/>
      <c r="H99" s="8"/>
      <c r="I99" s="8"/>
      <c r="J99" s="8"/>
      <c r="K99" s="8"/>
    </row>
    <row r="100" ht="15.75" customHeight="1">
      <c r="A100" s="8"/>
      <c r="B100" s="8"/>
      <c r="C100" s="8"/>
      <c r="D100" s="8" t="s">
        <v>97</v>
      </c>
      <c r="G100" s="8"/>
      <c r="H100" s="8"/>
      <c r="I100" s="8"/>
      <c r="J100" s="8"/>
      <c r="K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5">
    <mergeCell ref="A68:H68"/>
    <mergeCell ref="A69:H69"/>
    <mergeCell ref="A72:H72"/>
    <mergeCell ref="A77:H77"/>
    <mergeCell ref="A76:H76"/>
    <mergeCell ref="A73:H73"/>
    <mergeCell ref="A74:H74"/>
    <mergeCell ref="A75:H75"/>
    <mergeCell ref="D100:F100"/>
    <mergeCell ref="B97:H97"/>
    <mergeCell ref="B94:H94"/>
    <mergeCell ref="A67:H67"/>
    <mergeCell ref="A66:H66"/>
    <mergeCell ref="B82:H82"/>
    <mergeCell ref="B85:H85"/>
    <mergeCell ref="B88:H88"/>
    <mergeCell ref="B91:H91"/>
    <mergeCell ref="A71:H71"/>
    <mergeCell ref="A70:H70"/>
    <mergeCell ref="B79:H79"/>
    <mergeCell ref="A61:H61"/>
    <mergeCell ref="A62:H62"/>
    <mergeCell ref="A63:H63"/>
    <mergeCell ref="A64:H64"/>
    <mergeCell ref="A65:H65"/>
    <mergeCell ref="A60:H60"/>
    <mergeCell ref="A53:B53"/>
    <mergeCell ref="A52:H52"/>
    <mergeCell ref="A54:B54"/>
    <mergeCell ref="A55:H55"/>
    <mergeCell ref="A56:H56"/>
    <mergeCell ref="A57:H57"/>
    <mergeCell ref="A58:H58"/>
    <mergeCell ref="A59:H59"/>
    <mergeCell ref="A42:B42"/>
    <mergeCell ref="A26:B26"/>
    <mergeCell ref="A31:B31"/>
    <mergeCell ref="A41:B41"/>
    <mergeCell ref="A12:B12"/>
    <mergeCell ref="A13:B13"/>
    <mergeCell ref="A11:B11"/>
    <mergeCell ref="A28:B28"/>
    <mergeCell ref="A19:B19"/>
    <mergeCell ref="A23:B23"/>
    <mergeCell ref="A22:B22"/>
    <mergeCell ref="A21:B21"/>
    <mergeCell ref="A27:B27"/>
    <mergeCell ref="A17:B17"/>
    <mergeCell ref="A15:B15"/>
    <mergeCell ref="A18:B18"/>
    <mergeCell ref="A47:B47"/>
    <mergeCell ref="G40:H40"/>
    <mergeCell ref="E6:H6"/>
    <mergeCell ref="E5:F5"/>
    <mergeCell ref="C5:C7"/>
    <mergeCell ref="A46:B46"/>
    <mergeCell ref="A43:B43"/>
    <mergeCell ref="A5:B7"/>
    <mergeCell ref="A8:B8"/>
    <mergeCell ref="E7:H7"/>
    <mergeCell ref="E8:H8"/>
    <mergeCell ref="E1:H1"/>
    <mergeCell ref="E2:H2"/>
    <mergeCell ref="E3:H3"/>
    <mergeCell ref="F4:G4"/>
    <mergeCell ref="A30:B30"/>
    <mergeCell ref="A29:B29"/>
    <mergeCell ref="A44:B44"/>
    <mergeCell ref="A45:B45"/>
    <mergeCell ref="E40:F40"/>
    <mergeCell ref="A40:D40"/>
    <mergeCell ref="A10:B10"/>
    <mergeCell ref="A20:H20"/>
    <mergeCell ref="A25:B25"/>
    <mergeCell ref="A24:B24"/>
  </mergeCells>
  <printOptions/>
  <pageMargins bottom="0.7874015748031497" footer="0.0" header="0.0" left="0.5905511811023623" right="0.5905511811023623" top="0.7874015748031497"/>
  <pageSetup paperSize="9" scale="68" orientation="portrait"/>
  <headerFooter>
    <oddFooter>&amp;L&amp;F</oddFooter>
  </headerFooter>
  <drawing r:id="rId1"/>
</worksheet>
</file>