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dussoni\icub-main\app\skinGui\iniGenerators\"/>
    </mc:Choice>
  </mc:AlternateContent>
  <bookViews>
    <workbookView xWindow="0" yWindow="0" windowWidth="28800" windowHeight="13590" activeTab="2"/>
  </bookViews>
  <sheets>
    <sheet name="left upperarm front" sheetId="2" r:id="rId1"/>
    <sheet name="left upperarm back" sheetId="1" r:id="rId2"/>
    <sheet name="final ini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2" l="1"/>
  <c r="B20" i="5" s="1"/>
  <c r="B14" i="2"/>
  <c r="B14" i="5" s="1"/>
  <c r="B15" i="2"/>
  <c r="B15" i="5" s="1"/>
  <c r="B16" i="2"/>
  <c r="B16" i="5" s="1"/>
  <c r="B17" i="2"/>
  <c r="B18" i="2"/>
  <c r="B19" i="2"/>
  <c r="C14" i="2"/>
  <c r="C14" i="5" s="1"/>
  <c r="C15" i="2"/>
  <c r="C16" i="2"/>
  <c r="C17" i="2"/>
  <c r="C18" i="2"/>
  <c r="C19" i="2"/>
  <c r="C19" i="5" s="1"/>
  <c r="C20" i="2"/>
  <c r="C20" i="5" s="1"/>
  <c r="C17" i="5"/>
  <c r="C21" i="5"/>
  <c r="C24" i="5"/>
  <c r="C25" i="5"/>
  <c r="C3" i="5"/>
  <c r="C5" i="5"/>
  <c r="C7" i="5"/>
  <c r="C8" i="5"/>
  <c r="C10" i="5"/>
  <c r="C12" i="5"/>
  <c r="B17" i="5"/>
  <c r="B19" i="5"/>
  <c r="B25" i="5"/>
  <c r="B3" i="5"/>
  <c r="B4" i="5"/>
  <c r="B9" i="5"/>
  <c r="A29" i="5"/>
  <c r="B29" i="5"/>
  <c r="E29" i="5"/>
  <c r="F29" i="5"/>
  <c r="G29" i="5"/>
  <c r="A30" i="5"/>
  <c r="E30" i="5"/>
  <c r="F30" i="5"/>
  <c r="G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B34" i="5"/>
  <c r="C34" i="5"/>
  <c r="D34" i="5"/>
  <c r="E34" i="5"/>
  <c r="F34" i="5"/>
  <c r="G34" i="5"/>
  <c r="A35" i="5"/>
  <c r="B35" i="5"/>
  <c r="C35" i="5"/>
  <c r="D35" i="5"/>
  <c r="E35" i="5"/>
  <c r="F35" i="5"/>
  <c r="G35" i="5"/>
  <c r="A36" i="5"/>
  <c r="F36" i="5"/>
  <c r="G36" i="5"/>
  <c r="A37" i="5"/>
  <c r="F37" i="5"/>
  <c r="G37" i="5"/>
  <c r="A38" i="5"/>
  <c r="B38" i="5"/>
  <c r="F38" i="5"/>
  <c r="G38" i="5"/>
  <c r="A39" i="5"/>
  <c r="F39" i="5"/>
  <c r="G39" i="5"/>
  <c r="A40" i="5"/>
  <c r="F40" i="5"/>
  <c r="G40" i="5"/>
  <c r="A41" i="5"/>
  <c r="E41" i="5"/>
  <c r="F41" i="5"/>
  <c r="G41" i="5"/>
  <c r="A42" i="5"/>
  <c r="E42" i="5"/>
  <c r="F42" i="5"/>
  <c r="G42" i="5"/>
  <c r="A43" i="5"/>
  <c r="E43" i="5"/>
  <c r="F43" i="5"/>
  <c r="G43" i="5"/>
  <c r="A44" i="5"/>
  <c r="E44" i="5"/>
  <c r="F44" i="5"/>
  <c r="G44" i="5"/>
  <c r="A45" i="5"/>
  <c r="F45" i="5"/>
  <c r="G45" i="5"/>
  <c r="A46" i="5"/>
  <c r="B46" i="5"/>
  <c r="C46" i="5"/>
  <c r="D46" i="5"/>
  <c r="E46" i="5"/>
  <c r="F46" i="5"/>
  <c r="G46" i="5"/>
  <c r="A47" i="5"/>
  <c r="B47" i="5"/>
  <c r="C47" i="5"/>
  <c r="D47" i="5"/>
  <c r="E47" i="5"/>
  <c r="F47" i="5"/>
  <c r="G47" i="5"/>
  <c r="A48" i="5"/>
  <c r="E48" i="5"/>
  <c r="F48" i="5"/>
  <c r="G48" i="5"/>
  <c r="A49" i="5"/>
  <c r="F49" i="5"/>
  <c r="G49" i="5"/>
  <c r="A50" i="5"/>
  <c r="B50" i="5"/>
  <c r="F50" i="5"/>
  <c r="G50" i="5"/>
  <c r="A51" i="5"/>
  <c r="B51" i="5"/>
  <c r="C51" i="5"/>
  <c r="D51" i="5"/>
  <c r="E51" i="5"/>
  <c r="F51" i="5"/>
  <c r="G51" i="5"/>
  <c r="A52" i="5"/>
  <c r="B52" i="5"/>
  <c r="C52" i="5"/>
  <c r="D52" i="5"/>
  <c r="E52" i="5"/>
  <c r="F52" i="5"/>
  <c r="G52" i="5"/>
  <c r="F28" i="5"/>
  <c r="G28" i="5"/>
  <c r="A28" i="5"/>
  <c r="A4" i="5"/>
  <c r="C4" i="5"/>
  <c r="D4" i="5"/>
  <c r="E4" i="5"/>
  <c r="F4" i="5"/>
  <c r="G4" i="5"/>
  <c r="A5" i="5"/>
  <c r="B5" i="5"/>
  <c r="D5" i="5"/>
  <c r="E5" i="5"/>
  <c r="F5" i="5"/>
  <c r="G5" i="5"/>
  <c r="A6" i="5"/>
  <c r="B6" i="5"/>
  <c r="C6" i="5"/>
  <c r="D6" i="5"/>
  <c r="E6" i="5"/>
  <c r="F6" i="5"/>
  <c r="G6" i="5"/>
  <c r="A7" i="5"/>
  <c r="B7" i="5"/>
  <c r="D7" i="5"/>
  <c r="E7" i="5"/>
  <c r="F7" i="5"/>
  <c r="G7" i="5"/>
  <c r="A8" i="5"/>
  <c r="B8" i="5"/>
  <c r="D8" i="5"/>
  <c r="E8" i="5"/>
  <c r="F8" i="5"/>
  <c r="G8" i="5"/>
  <c r="A9" i="5"/>
  <c r="C9" i="5"/>
  <c r="D9" i="5"/>
  <c r="E9" i="5"/>
  <c r="F9" i="5"/>
  <c r="G9" i="5"/>
  <c r="A10" i="5"/>
  <c r="B10" i="5"/>
  <c r="D10" i="5"/>
  <c r="E10" i="5"/>
  <c r="F10" i="5"/>
  <c r="G10" i="5"/>
  <c r="A11" i="5"/>
  <c r="B11" i="5"/>
  <c r="C11" i="5"/>
  <c r="D11" i="5"/>
  <c r="E11" i="5"/>
  <c r="F11" i="5"/>
  <c r="G11" i="5"/>
  <c r="A12" i="5"/>
  <c r="B12" i="5"/>
  <c r="D12" i="5"/>
  <c r="E12" i="5"/>
  <c r="F12" i="5"/>
  <c r="G12" i="5"/>
  <c r="A13" i="5"/>
  <c r="B13" i="5"/>
  <c r="C13" i="5"/>
  <c r="D13" i="5"/>
  <c r="E13" i="5"/>
  <c r="F13" i="5"/>
  <c r="G13" i="5"/>
  <c r="A14" i="5"/>
  <c r="D14" i="5"/>
  <c r="E14" i="5"/>
  <c r="F14" i="5"/>
  <c r="G14" i="5"/>
  <c r="A15" i="5"/>
  <c r="C15" i="5"/>
  <c r="D15" i="5"/>
  <c r="E15" i="5"/>
  <c r="F15" i="5"/>
  <c r="G15" i="5"/>
  <c r="A16" i="5"/>
  <c r="C16" i="5"/>
  <c r="D16" i="5"/>
  <c r="E16" i="5"/>
  <c r="F16" i="5"/>
  <c r="G16" i="5"/>
  <c r="A17" i="5"/>
  <c r="D17" i="5"/>
  <c r="E17" i="5"/>
  <c r="F17" i="5"/>
  <c r="G17" i="5"/>
  <c r="A18" i="5"/>
  <c r="B18" i="5"/>
  <c r="C18" i="5"/>
  <c r="D18" i="5"/>
  <c r="E18" i="5"/>
  <c r="F18" i="5"/>
  <c r="G18" i="5"/>
  <c r="A19" i="5"/>
  <c r="D19" i="5"/>
  <c r="E19" i="5"/>
  <c r="F19" i="5"/>
  <c r="G19" i="5"/>
  <c r="A20" i="5"/>
  <c r="D20" i="5"/>
  <c r="E20" i="5"/>
  <c r="F20" i="5"/>
  <c r="G20" i="5"/>
  <c r="A21" i="5"/>
  <c r="B21" i="5"/>
  <c r="D21" i="5"/>
  <c r="E21" i="5"/>
  <c r="F21" i="5"/>
  <c r="G21" i="5"/>
  <c r="A22" i="5"/>
  <c r="B22" i="5"/>
  <c r="C22" i="5"/>
  <c r="D22" i="5"/>
  <c r="E22" i="5"/>
  <c r="F22" i="5"/>
  <c r="G22" i="5"/>
  <c r="A23" i="5"/>
  <c r="B23" i="5"/>
  <c r="C23" i="5"/>
  <c r="D23" i="5"/>
  <c r="E23" i="5"/>
  <c r="F23" i="5"/>
  <c r="G23" i="5"/>
  <c r="A24" i="5"/>
  <c r="B24" i="5"/>
  <c r="D24" i="5"/>
  <c r="E24" i="5"/>
  <c r="F24" i="5"/>
  <c r="G24" i="5"/>
  <c r="A25" i="5"/>
  <c r="D25" i="5"/>
  <c r="E25" i="5"/>
  <c r="F25" i="5"/>
  <c r="G25" i="5"/>
  <c r="A26" i="5"/>
  <c r="B26" i="5"/>
  <c r="C26" i="5"/>
  <c r="D26" i="5"/>
  <c r="E26" i="5"/>
  <c r="F26" i="5"/>
  <c r="G26" i="5"/>
  <c r="A27" i="5"/>
  <c r="B27" i="5"/>
  <c r="C27" i="5"/>
  <c r="D27" i="5"/>
  <c r="E27" i="5"/>
  <c r="F27" i="5"/>
  <c r="G27" i="5"/>
  <c r="D3" i="5"/>
  <c r="E3" i="5"/>
  <c r="F3" i="5"/>
  <c r="G3" i="5"/>
  <c r="A3" i="5"/>
  <c r="M25" i="2"/>
  <c r="M24" i="2"/>
  <c r="M23" i="2"/>
  <c r="M22" i="2"/>
  <c r="M21" i="2"/>
  <c r="M20" i="2"/>
  <c r="G20" i="2"/>
  <c r="E20" i="2"/>
  <c r="M19" i="2"/>
  <c r="G19" i="2"/>
  <c r="E19" i="2"/>
  <c r="D19" i="2"/>
  <c r="M18" i="2"/>
  <c r="G18" i="2"/>
  <c r="E18" i="2"/>
  <c r="M17" i="2"/>
  <c r="G17" i="2"/>
  <c r="E17" i="2"/>
  <c r="D17" i="2"/>
  <c r="M16" i="2"/>
  <c r="G16" i="2"/>
  <c r="E16" i="2"/>
  <c r="M15" i="2"/>
  <c r="G15" i="2"/>
  <c r="E15" i="2"/>
  <c r="D15" i="2"/>
  <c r="M14" i="2"/>
  <c r="G14" i="2"/>
  <c r="E14" i="2"/>
  <c r="M13" i="2"/>
  <c r="G13" i="2"/>
  <c r="E13" i="2"/>
  <c r="D13" i="2"/>
  <c r="B13" i="2"/>
  <c r="M12" i="2"/>
  <c r="M11" i="2"/>
  <c r="M10" i="2"/>
  <c r="M9" i="2"/>
  <c r="M8" i="2"/>
  <c r="M7" i="2"/>
  <c r="M6" i="2"/>
  <c r="M5" i="2"/>
  <c r="M4" i="2"/>
  <c r="O3" i="2"/>
  <c r="M3" i="2"/>
  <c r="M25" i="1"/>
  <c r="G25" i="1"/>
  <c r="E25" i="1"/>
  <c r="E50" i="5" s="1"/>
  <c r="D25" i="1"/>
  <c r="D50" i="5" s="1"/>
  <c r="B25" i="1"/>
  <c r="M24" i="1"/>
  <c r="G24" i="1"/>
  <c r="E24" i="1"/>
  <c r="E49" i="5" s="1"/>
  <c r="B24" i="1"/>
  <c r="B49" i="5" s="1"/>
  <c r="M23" i="1"/>
  <c r="G23" i="1"/>
  <c r="E23" i="1"/>
  <c r="D23" i="1"/>
  <c r="D48" i="5" s="1"/>
  <c r="B23" i="1"/>
  <c r="B48" i="5" s="1"/>
  <c r="M22" i="1"/>
  <c r="M21" i="1"/>
  <c r="M20" i="1"/>
  <c r="E45" i="5"/>
  <c r="B45" i="5"/>
  <c r="M19" i="1"/>
  <c r="B44" i="5"/>
  <c r="M18" i="1"/>
  <c r="B43" i="5"/>
  <c r="M17" i="1"/>
  <c r="B42" i="5"/>
  <c r="M16" i="1"/>
  <c r="D41" i="5"/>
  <c r="B41" i="5"/>
  <c r="M15" i="1"/>
  <c r="E40" i="5"/>
  <c r="B40" i="5"/>
  <c r="M14" i="1"/>
  <c r="E39" i="5"/>
  <c r="B39" i="5"/>
  <c r="M13" i="1"/>
  <c r="E38" i="5"/>
  <c r="M12" i="1"/>
  <c r="G12" i="1"/>
  <c r="E12" i="1"/>
  <c r="E37" i="5" s="1"/>
  <c r="B12" i="1"/>
  <c r="B37" i="5" s="1"/>
  <c r="M11" i="1"/>
  <c r="G11" i="1"/>
  <c r="E11" i="1"/>
  <c r="E36" i="5" s="1"/>
  <c r="B11" i="1"/>
  <c r="B36" i="5" s="1"/>
  <c r="M10" i="1"/>
  <c r="M9" i="1"/>
  <c r="M8" i="1"/>
  <c r="M7" i="1"/>
  <c r="M6" i="1"/>
  <c r="M5" i="1"/>
  <c r="G5" i="1"/>
  <c r="E5" i="1"/>
  <c r="B5" i="1"/>
  <c r="B30" i="5" s="1"/>
  <c r="M4" i="1"/>
  <c r="G4" i="1"/>
  <c r="E4" i="1"/>
  <c r="D4" i="1"/>
  <c r="D29" i="5" s="1"/>
  <c r="C4" i="1"/>
  <c r="C29" i="5" s="1"/>
  <c r="B4" i="1"/>
  <c r="O3" i="1"/>
  <c r="C45" i="5" s="1"/>
  <c r="M3" i="1"/>
  <c r="G3" i="1"/>
  <c r="E3" i="1"/>
  <c r="E28" i="5" s="1"/>
  <c r="B3" i="1"/>
  <c r="B28" i="5" s="1"/>
  <c r="D39" i="5" l="1"/>
  <c r="D12" i="1"/>
  <c r="D37" i="5" s="1"/>
  <c r="D45" i="5"/>
  <c r="D24" i="1"/>
  <c r="D49" i="5" s="1"/>
  <c r="D43" i="5"/>
  <c r="D14" i="2"/>
  <c r="D16" i="2"/>
  <c r="D18" i="2"/>
  <c r="D20" i="2"/>
  <c r="C13" i="2"/>
  <c r="C24" i="1"/>
  <c r="C49" i="5" s="1"/>
  <c r="C11" i="1"/>
  <c r="C36" i="5" s="1"/>
  <c r="C38" i="5"/>
  <c r="C40" i="5"/>
  <c r="C42" i="5"/>
  <c r="C44" i="5"/>
  <c r="D42" i="5"/>
  <c r="C3" i="1"/>
  <c r="C28" i="5" s="1"/>
  <c r="D3" i="1"/>
  <c r="D28" i="5" s="1"/>
  <c r="C5" i="1"/>
  <c r="C30" i="5" s="1"/>
  <c r="D11" i="1"/>
  <c r="D36" i="5" s="1"/>
  <c r="D38" i="5"/>
  <c r="D40" i="5"/>
  <c r="D44" i="5"/>
  <c r="D5" i="1"/>
  <c r="D30" i="5" s="1"/>
  <c r="C23" i="1"/>
  <c r="C48" i="5" s="1"/>
  <c r="C25" i="1"/>
  <c r="C50" i="5" s="1"/>
  <c r="C12" i="1"/>
  <c r="C37" i="5" s="1"/>
  <c r="C39" i="5"/>
  <c r="C41" i="5"/>
  <c r="C43" i="5"/>
</calcChain>
</file>

<file path=xl/sharedStrings.xml><?xml version="1.0" encoding="utf-8"?>
<sst xmlns="http://schemas.openxmlformats.org/spreadsheetml/2006/main" count="79" uniqueCount="29">
  <si>
    <t>[SENSORS]</t>
  </si>
  <si>
    <t>#</t>
  </si>
  <si>
    <t>Number</t>
  </si>
  <si>
    <t>X</t>
  </si>
  <si>
    <t>Y</t>
  </si>
  <si>
    <t>Orientation  (degree)</t>
  </si>
  <si>
    <t xml:space="preserve">Gain </t>
  </si>
  <si>
    <t>Mirror</t>
  </si>
  <si>
    <t>CARD #</t>
  </si>
  <si>
    <t>Blue #</t>
  </si>
  <si>
    <t>Triangle #</t>
  </si>
  <si>
    <t>Triangle # for the MTB</t>
  </si>
  <si>
    <t xml:space="preserve">Orientation </t>
  </si>
  <si>
    <t>Angle w.r.t. robot (rad)</t>
  </si>
  <si>
    <t>x</t>
  </si>
  <si>
    <t>y</t>
  </si>
  <si>
    <t>triangle_10pad</t>
  </si>
  <si>
    <t>Mirror X</t>
  </si>
  <si>
    <t xml:space="preserve">no mirror=1  mirror =-1 </t>
  </si>
  <si>
    <t xml:space="preserve">          Angle w.r.t. robot (deg)</t>
  </si>
  <si>
    <t>Mirror Y</t>
  </si>
  <si>
    <t>prese da Matlab (centri dei triangoli)</t>
  </si>
  <si>
    <t>X Offset</t>
  </si>
  <si>
    <t>angolo e posizione nella GUI</t>
  </si>
  <si>
    <t>parametri da mettere negli INI</t>
  </si>
  <si>
    <t>Y Offset</t>
  </si>
  <si>
    <t>numero del triangolo nella figura qui sotto</t>
  </si>
  <si>
    <t>Triangle number Offset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</si>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</sst>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58">
    <xf numFmtId="0" fontId="0" fillId="0" borderId="0" xfId="0"/>
    <xf numFmtId="0" fontId="6" fillId="3" borderId="3" xfId="2" applyFont="1" applyBorder="1" applyAlignment="1">
      <alignment horizontal="center" vertical="center"/>
    </xf>
    <xf numFmtId="0" fontId="6" fillId="3" borderId="4" xfId="2" applyFont="1" applyBorder="1" applyAlignment="1">
      <alignment horizontal="center" vertical="center"/>
    </xf>
    <xf numFmtId="49" fontId="6" fillId="3" borderId="4" xfId="2" applyNumberFormat="1" applyFont="1" applyBorder="1" applyAlignment="1">
      <alignment horizontal="center" vertical="center" wrapText="1"/>
    </xf>
    <xf numFmtId="0" fontId="6" fillId="3" borderId="5" xfId="2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0" fontId="7" fillId="6" borderId="3" xfId="2" applyFont="1" applyFill="1" applyBorder="1" applyAlignment="1">
      <alignment horizontal="right" vertical="center"/>
    </xf>
    <xf numFmtId="0" fontId="5" fillId="7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vertical="center"/>
    </xf>
    <xf numFmtId="0" fontId="5" fillId="9" borderId="4" xfId="0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2" fillId="3" borderId="6" xfId="2" applyBorder="1" applyAlignment="1">
      <alignment horizontal="center"/>
    </xf>
    <xf numFmtId="1" fontId="2" fillId="3" borderId="7" xfId="2" applyNumberFormat="1" applyBorder="1" applyAlignment="1">
      <alignment horizontal="center"/>
    </xf>
    <xf numFmtId="1" fontId="2" fillId="3" borderId="8" xfId="2" applyNumberFormat="1" applyBorder="1" applyAlignment="1">
      <alignment horizontal="center"/>
    </xf>
    <xf numFmtId="0" fontId="2" fillId="3" borderId="8" xfId="2" applyBorder="1" applyAlignment="1">
      <alignment horizontal="center"/>
    </xf>
    <xf numFmtId="0" fontId="2" fillId="3" borderId="9" xfId="2" applyBorder="1" applyAlignment="1">
      <alignment horizontal="center"/>
    </xf>
    <xf numFmtId="0" fontId="0" fillId="0" borderId="0" xfId="0" applyAlignment="1">
      <alignment horizontal="center"/>
    </xf>
    <xf numFmtId="0" fontId="0" fillId="11" borderId="10" xfId="0" applyFill="1" applyBorder="1"/>
    <xf numFmtId="0" fontId="4" fillId="12" borderId="11" xfId="4" applyFill="1" applyBorder="1" applyAlignment="1"/>
    <xf numFmtId="0" fontId="4" fillId="5" borderId="7" xfId="4" applyBorder="1" applyAlignment="1"/>
    <xf numFmtId="0" fontId="4" fillId="11" borderId="7" xfId="4" applyFill="1" applyBorder="1" applyAlignment="1"/>
    <xf numFmtId="0" fontId="3" fillId="4" borderId="8" xfId="3" applyBorder="1"/>
    <xf numFmtId="0" fontId="3" fillId="4" borderId="12" xfId="3" applyBorder="1" applyAlignment="1">
      <alignment horizontal="center"/>
    </xf>
    <xf numFmtId="164" fontId="3" fillId="4" borderId="13" xfId="3" applyNumberFormat="1" applyBorder="1" applyAlignment="1"/>
    <xf numFmtId="164" fontId="3" fillId="4" borderId="14" xfId="3" applyNumberFormat="1" applyBorder="1" applyAlignment="1"/>
    <xf numFmtId="0" fontId="0" fillId="13" borderId="15" xfId="0" applyFill="1" applyBorder="1"/>
    <xf numFmtId="0" fontId="0" fillId="14" borderId="16" xfId="0" applyFill="1" applyBorder="1"/>
    <xf numFmtId="0" fontId="0" fillId="13" borderId="0" xfId="0" applyFill="1" applyAlignment="1">
      <alignment horizontal="center"/>
    </xf>
    <xf numFmtId="0" fontId="0" fillId="11" borderId="6" xfId="0" applyFill="1" applyBorder="1"/>
    <xf numFmtId="0" fontId="4" fillId="12" borderId="17" xfId="4" applyFill="1" applyBorder="1" applyAlignment="1"/>
    <xf numFmtId="0" fontId="4" fillId="5" borderId="8" xfId="4" applyBorder="1" applyAlignment="1"/>
    <xf numFmtId="0" fontId="0" fillId="0" borderId="0" xfId="0" applyBorder="1"/>
    <xf numFmtId="164" fontId="3" fillId="4" borderId="1" xfId="3" applyNumberFormat="1" applyBorder="1" applyAlignment="1"/>
    <xf numFmtId="164" fontId="3" fillId="4" borderId="18" xfId="3" applyNumberFormat="1" applyBorder="1" applyAlignment="1"/>
    <xf numFmtId="0" fontId="0" fillId="13" borderId="19" xfId="0" applyFill="1" applyBorder="1"/>
    <xf numFmtId="0" fontId="0" fillId="14" borderId="20" xfId="0" applyFill="1" applyBorder="1"/>
    <xf numFmtId="0" fontId="0" fillId="0" borderId="0" xfId="0" applyFill="1"/>
    <xf numFmtId="0" fontId="1" fillId="2" borderId="0" xfId="1" applyBorder="1" applyAlignment="1">
      <alignment horizontal="center"/>
    </xf>
    <xf numFmtId="49" fontId="3" fillId="4" borderId="1" xfId="3" applyNumberFormat="1"/>
    <xf numFmtId="0" fontId="4" fillId="15" borderId="7" xfId="4" applyFill="1" applyBorder="1" applyAlignment="1"/>
    <xf numFmtId="0" fontId="0" fillId="0" borderId="0" xfId="0" applyBorder="1" applyAlignment="1">
      <alignment horizontal="center"/>
    </xf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2" fillId="0" borderId="0" xfId="2" applyFill="1" applyAlignment="1">
      <alignment horizontal="center"/>
    </xf>
    <xf numFmtId="0" fontId="1" fillId="2" borderId="0" xfId="1" applyAlignment="1">
      <alignment horizontal="center"/>
    </xf>
    <xf numFmtId="0" fontId="0" fillId="0" borderId="0" xfId="0" applyFill="1" applyBorder="1" applyAlignment="1">
      <alignment horizontal="center"/>
    </xf>
    <xf numFmtId="0" fontId="4" fillId="12" borderId="21" xfId="4" applyFill="1" applyBorder="1" applyAlignment="1"/>
    <xf numFmtId="0" fontId="4" fillId="5" borderId="22" xfId="4" applyBorder="1" applyAlignment="1"/>
    <xf numFmtId="0" fontId="3" fillId="4" borderId="22" xfId="3" applyBorder="1"/>
    <xf numFmtId="0" fontId="0" fillId="0" borderId="23" xfId="0" applyBorder="1"/>
    <xf numFmtId="164" fontId="3" fillId="4" borderId="24" xfId="3" applyNumberFormat="1" applyBorder="1" applyAlignment="1"/>
    <xf numFmtId="164" fontId="3" fillId="4" borderId="25" xfId="3" applyNumberFormat="1" applyBorder="1" applyAlignment="1"/>
    <xf numFmtId="1" fontId="2" fillId="0" borderId="0" xfId="2" applyNumberFormat="1" applyFill="1" applyAlignment="1">
      <alignment horizontal="center"/>
    </xf>
    <xf numFmtId="0" fontId="0" fillId="16" borderId="0" xfId="0" applyNumberFormat="1" applyFill="1"/>
    <xf numFmtId="0" fontId="1" fillId="2" borderId="0" xfId="1" applyNumberFormat="1"/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534787</xdr:colOff>
      <xdr:row>9</xdr:row>
      <xdr:rowOff>150712</xdr:rowOff>
    </xdr:from>
    <xdr:to>
      <xdr:col>21</xdr:col>
      <xdr:colOff>897673</xdr:colOff>
      <xdr:row>29</xdr:row>
      <xdr:rowOff>46190</xdr:rowOff>
    </xdr:to>
    <xdr:grpSp>
      <xdr:nvGrpSpPr>
        <xdr:cNvPr id="2" name="Group 1"/>
        <xdr:cNvGrpSpPr/>
      </xdr:nvGrpSpPr>
      <xdr:grpSpPr>
        <a:xfrm>
          <a:off x="9985704" y="2426129"/>
          <a:ext cx="4342219" cy="4097061"/>
          <a:chOff x="10968014" y="1847464"/>
          <a:chExt cx="5518210" cy="4625913"/>
        </a:xfrm>
      </xdr:grpSpPr>
      <xdr:grpSp>
        <xdr:nvGrpSpPr>
          <xdr:cNvPr id="3" name="Group 2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5" name="Picture 4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" name="Group 5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7" name="TextBox 6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7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5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6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7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3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344267</xdr:colOff>
      <xdr:row>9</xdr:row>
      <xdr:rowOff>148895</xdr:rowOff>
    </xdr:from>
    <xdr:to>
      <xdr:col>20</xdr:col>
      <xdr:colOff>2465916</xdr:colOff>
      <xdr:row>20</xdr:row>
      <xdr:rowOff>105833</xdr:rowOff>
    </xdr:to>
    <xdr:sp macro="" textlink="">
      <xdr:nvSpPr>
        <xdr:cNvPr id="29" name="Freeform 5"/>
        <xdr:cNvSpPr/>
      </xdr:nvSpPr>
      <xdr:spPr>
        <a:xfrm>
          <a:off x="10525434" y="2424312"/>
          <a:ext cx="2746065" cy="2052438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3027404 h 3037952"/>
            <a:gd name="connsiteX1" fmla="*/ 1181947 w 3502344"/>
            <a:gd name="connsiteY1" fmla="*/ 1983480 h 3037952"/>
            <a:gd name="connsiteX2" fmla="*/ 513163 w 3502344"/>
            <a:gd name="connsiteY2" fmla="*/ 3037952 h 3037952"/>
            <a:gd name="connsiteX3" fmla="*/ 0 w 3502344"/>
            <a:gd name="connsiteY3" fmla="*/ 2018069 h 3037952"/>
            <a:gd name="connsiteX4" fmla="*/ 586587 w 3502344"/>
            <a:gd name="connsiteY4" fmla="*/ 967958 h 3037952"/>
            <a:gd name="connsiteX5" fmla="*/ 3394341 w 3502344"/>
            <a:gd name="connsiteY5" fmla="*/ 0 h 3037952"/>
            <a:gd name="connsiteX6" fmla="*/ 3502344 w 3502344"/>
            <a:gd name="connsiteY6" fmla="*/ 2014401 h 3037952"/>
            <a:gd name="connsiteX7" fmla="*/ 2908446 w 3502344"/>
            <a:gd name="connsiteY7" fmla="*/ 3025629 h 3037952"/>
            <a:gd name="connsiteX8" fmla="*/ 2329642 w 3502344"/>
            <a:gd name="connsiteY8" fmla="*/ 2004137 h 3037952"/>
            <a:gd name="connsiteX9" fmla="*/ 1733753 w 3502344"/>
            <a:gd name="connsiteY9" fmla="*/ 3027404 h 3037952"/>
            <a:gd name="connsiteX0" fmla="*/ 1733753 w 3502344"/>
            <a:gd name="connsiteY0" fmla="*/ 3027404 h 3037952"/>
            <a:gd name="connsiteX1" fmla="*/ 1181947 w 3502344"/>
            <a:gd name="connsiteY1" fmla="*/ 1983480 h 3037952"/>
            <a:gd name="connsiteX2" fmla="*/ 513163 w 3502344"/>
            <a:gd name="connsiteY2" fmla="*/ 3037952 h 3037952"/>
            <a:gd name="connsiteX3" fmla="*/ 0 w 3502344"/>
            <a:gd name="connsiteY3" fmla="*/ 2018069 h 3037952"/>
            <a:gd name="connsiteX4" fmla="*/ 1138082 w 3502344"/>
            <a:gd name="connsiteY4" fmla="*/ 9091 h 3037952"/>
            <a:gd name="connsiteX5" fmla="*/ 3394341 w 3502344"/>
            <a:gd name="connsiteY5" fmla="*/ 0 h 3037952"/>
            <a:gd name="connsiteX6" fmla="*/ 3502344 w 3502344"/>
            <a:gd name="connsiteY6" fmla="*/ 2014401 h 3037952"/>
            <a:gd name="connsiteX7" fmla="*/ 2908446 w 3502344"/>
            <a:gd name="connsiteY7" fmla="*/ 3025629 h 3037952"/>
            <a:gd name="connsiteX8" fmla="*/ 2329642 w 3502344"/>
            <a:gd name="connsiteY8" fmla="*/ 2004137 h 3037952"/>
            <a:gd name="connsiteX9" fmla="*/ 1733753 w 3502344"/>
            <a:gd name="connsiteY9" fmla="*/ 3027404 h 3037952"/>
            <a:gd name="connsiteX0" fmla="*/ 1220590 w 2989181"/>
            <a:gd name="connsiteY0" fmla="*/ 3027404 h 3037952"/>
            <a:gd name="connsiteX1" fmla="*/ 668784 w 2989181"/>
            <a:gd name="connsiteY1" fmla="*/ 1983480 h 3037952"/>
            <a:gd name="connsiteX2" fmla="*/ 0 w 2989181"/>
            <a:gd name="connsiteY2" fmla="*/ 3037952 h 3037952"/>
            <a:gd name="connsiteX3" fmla="*/ 92399 w 2989181"/>
            <a:gd name="connsiteY3" fmla="*/ 954977 h 3037952"/>
            <a:gd name="connsiteX4" fmla="*/ 624919 w 2989181"/>
            <a:gd name="connsiteY4" fmla="*/ 9091 h 3037952"/>
            <a:gd name="connsiteX5" fmla="*/ 2881178 w 2989181"/>
            <a:gd name="connsiteY5" fmla="*/ 0 h 3037952"/>
            <a:gd name="connsiteX6" fmla="*/ 2989181 w 2989181"/>
            <a:gd name="connsiteY6" fmla="*/ 2014401 h 3037952"/>
            <a:gd name="connsiteX7" fmla="*/ 2395283 w 2989181"/>
            <a:gd name="connsiteY7" fmla="*/ 3025629 h 3037952"/>
            <a:gd name="connsiteX8" fmla="*/ 1816479 w 2989181"/>
            <a:gd name="connsiteY8" fmla="*/ 2004137 h 3037952"/>
            <a:gd name="connsiteX9" fmla="*/ 1220590 w 2989181"/>
            <a:gd name="connsiteY9" fmla="*/ 3027404 h 3037952"/>
            <a:gd name="connsiteX0" fmla="*/ 1128191 w 2896782"/>
            <a:gd name="connsiteY0" fmla="*/ 3027404 h 3027404"/>
            <a:gd name="connsiteX1" fmla="*/ 576385 w 2896782"/>
            <a:gd name="connsiteY1" fmla="*/ 1983480 h 3027404"/>
            <a:gd name="connsiteX2" fmla="*/ 0 w 2896782"/>
            <a:gd name="connsiteY2" fmla="*/ 954977 h 3027404"/>
            <a:gd name="connsiteX3" fmla="*/ 532520 w 2896782"/>
            <a:gd name="connsiteY3" fmla="*/ 9091 h 3027404"/>
            <a:gd name="connsiteX4" fmla="*/ 2788779 w 2896782"/>
            <a:gd name="connsiteY4" fmla="*/ 0 h 3027404"/>
            <a:gd name="connsiteX5" fmla="*/ 2896782 w 2896782"/>
            <a:gd name="connsiteY5" fmla="*/ 2014401 h 3027404"/>
            <a:gd name="connsiteX6" fmla="*/ 2302884 w 2896782"/>
            <a:gd name="connsiteY6" fmla="*/ 3025629 h 3027404"/>
            <a:gd name="connsiteX7" fmla="*/ 1724080 w 2896782"/>
            <a:gd name="connsiteY7" fmla="*/ 2004137 h 3027404"/>
            <a:gd name="connsiteX8" fmla="*/ 1128191 w 2896782"/>
            <a:gd name="connsiteY8" fmla="*/ 3027404 h 3027404"/>
            <a:gd name="connsiteX0" fmla="*/ 1128191 w 2896782"/>
            <a:gd name="connsiteY0" fmla="*/ 3027404 h 3027404"/>
            <a:gd name="connsiteX1" fmla="*/ 576385 w 2896782"/>
            <a:gd name="connsiteY1" fmla="*/ 1983480 h 3027404"/>
            <a:gd name="connsiteX2" fmla="*/ 0 w 2896782"/>
            <a:gd name="connsiteY2" fmla="*/ 954977 h 3027404"/>
            <a:gd name="connsiteX3" fmla="*/ 532520 w 2896782"/>
            <a:gd name="connsiteY3" fmla="*/ 9091 h 3027404"/>
            <a:gd name="connsiteX4" fmla="*/ 2788779 w 2896782"/>
            <a:gd name="connsiteY4" fmla="*/ 0 h 3027404"/>
            <a:gd name="connsiteX5" fmla="*/ 2896782 w 2896782"/>
            <a:gd name="connsiteY5" fmla="*/ 2014401 h 3027404"/>
            <a:gd name="connsiteX6" fmla="*/ 1724080 w 2896782"/>
            <a:gd name="connsiteY6" fmla="*/ 2004137 h 3027404"/>
            <a:gd name="connsiteX7" fmla="*/ 1128191 w 2896782"/>
            <a:gd name="connsiteY7" fmla="*/ 3027404 h 3027404"/>
            <a:gd name="connsiteX0" fmla="*/ 1128191 w 2788779"/>
            <a:gd name="connsiteY0" fmla="*/ 3027404 h 3027404"/>
            <a:gd name="connsiteX1" fmla="*/ 576385 w 2788779"/>
            <a:gd name="connsiteY1" fmla="*/ 1983480 h 3027404"/>
            <a:gd name="connsiteX2" fmla="*/ 0 w 2788779"/>
            <a:gd name="connsiteY2" fmla="*/ 954977 h 3027404"/>
            <a:gd name="connsiteX3" fmla="*/ 532520 w 2788779"/>
            <a:gd name="connsiteY3" fmla="*/ 9091 h 3027404"/>
            <a:gd name="connsiteX4" fmla="*/ 2788779 w 2788779"/>
            <a:gd name="connsiteY4" fmla="*/ 0 h 3027404"/>
            <a:gd name="connsiteX5" fmla="*/ 1724080 w 2788779"/>
            <a:gd name="connsiteY5" fmla="*/ 2004137 h 3027404"/>
            <a:gd name="connsiteX6" fmla="*/ 1128191 w 2788779"/>
            <a:gd name="connsiteY6" fmla="*/ 3027404 h 3027404"/>
            <a:gd name="connsiteX0" fmla="*/ 1128191 w 2788779"/>
            <a:gd name="connsiteY0" fmla="*/ 3027404 h 3027404"/>
            <a:gd name="connsiteX1" fmla="*/ 576385 w 2788779"/>
            <a:gd name="connsiteY1" fmla="*/ 1983480 h 3027404"/>
            <a:gd name="connsiteX2" fmla="*/ 0 w 2788779"/>
            <a:gd name="connsiteY2" fmla="*/ 954977 h 3027404"/>
            <a:gd name="connsiteX3" fmla="*/ 532520 w 2788779"/>
            <a:gd name="connsiteY3" fmla="*/ 9091 h 3027404"/>
            <a:gd name="connsiteX4" fmla="*/ 2788779 w 2788779"/>
            <a:gd name="connsiteY4" fmla="*/ 0 h 3027404"/>
            <a:gd name="connsiteX5" fmla="*/ 1128191 w 2788779"/>
            <a:gd name="connsiteY5" fmla="*/ 3027404 h 3027404"/>
            <a:gd name="connsiteX0" fmla="*/ 46828 w 2788779"/>
            <a:gd name="connsiteY0" fmla="*/ 2871067 h 2871067"/>
            <a:gd name="connsiteX1" fmla="*/ 576385 w 2788779"/>
            <a:gd name="connsiteY1" fmla="*/ 1983480 h 2871067"/>
            <a:gd name="connsiteX2" fmla="*/ 0 w 2788779"/>
            <a:gd name="connsiteY2" fmla="*/ 954977 h 2871067"/>
            <a:gd name="connsiteX3" fmla="*/ 532520 w 2788779"/>
            <a:gd name="connsiteY3" fmla="*/ 9091 h 2871067"/>
            <a:gd name="connsiteX4" fmla="*/ 2788779 w 2788779"/>
            <a:gd name="connsiteY4" fmla="*/ 0 h 2871067"/>
            <a:gd name="connsiteX5" fmla="*/ 46828 w 2788779"/>
            <a:gd name="connsiteY5" fmla="*/ 2871067 h 2871067"/>
            <a:gd name="connsiteX0" fmla="*/ 0 w 2828460"/>
            <a:gd name="connsiteY0" fmla="*/ 2985714 h 2985714"/>
            <a:gd name="connsiteX1" fmla="*/ 616066 w 2828460"/>
            <a:gd name="connsiteY1" fmla="*/ 1983480 h 2985714"/>
            <a:gd name="connsiteX2" fmla="*/ 39681 w 2828460"/>
            <a:gd name="connsiteY2" fmla="*/ 954977 h 2985714"/>
            <a:gd name="connsiteX3" fmla="*/ 572201 w 2828460"/>
            <a:gd name="connsiteY3" fmla="*/ 9091 h 2985714"/>
            <a:gd name="connsiteX4" fmla="*/ 2828460 w 2828460"/>
            <a:gd name="connsiteY4" fmla="*/ 0 h 2985714"/>
            <a:gd name="connsiteX5" fmla="*/ 0 w 2828460"/>
            <a:gd name="connsiteY5" fmla="*/ 2985714 h 2985714"/>
            <a:gd name="connsiteX0" fmla="*/ 0 w 2828460"/>
            <a:gd name="connsiteY0" fmla="*/ 2985714 h 2985714"/>
            <a:gd name="connsiteX1" fmla="*/ 616066 w 2828460"/>
            <a:gd name="connsiteY1" fmla="*/ 1983480 h 2985714"/>
            <a:gd name="connsiteX2" fmla="*/ 39681 w 2828460"/>
            <a:gd name="connsiteY2" fmla="*/ 954977 h 2985714"/>
            <a:gd name="connsiteX3" fmla="*/ 572201 w 2828460"/>
            <a:gd name="connsiteY3" fmla="*/ 9091 h 2985714"/>
            <a:gd name="connsiteX4" fmla="*/ 2828460 w 2828460"/>
            <a:gd name="connsiteY4" fmla="*/ 0 h 2985714"/>
            <a:gd name="connsiteX5" fmla="*/ 801726 w 2828460"/>
            <a:gd name="connsiteY5" fmla="*/ 2177578 h 2985714"/>
            <a:gd name="connsiteX6" fmla="*/ 0 w 2828460"/>
            <a:gd name="connsiteY6" fmla="*/ 2985714 h 2985714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585453 w 2828460"/>
            <a:gd name="connsiteY5" fmla="*/ 3970243 h 3970243"/>
            <a:gd name="connsiteX6" fmla="*/ 0 w 2828460"/>
            <a:gd name="connsiteY6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223458 w 2828460"/>
            <a:gd name="connsiteY5" fmla="*/ 2813349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223458 w 2828460"/>
            <a:gd name="connsiteY5" fmla="*/ 2813349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28460"/>
            <a:gd name="connsiteY0" fmla="*/ 2985714 h 4241226"/>
            <a:gd name="connsiteX1" fmla="*/ 616066 w 2828460"/>
            <a:gd name="connsiteY1" fmla="*/ 1983480 h 4241226"/>
            <a:gd name="connsiteX2" fmla="*/ 39681 w 2828460"/>
            <a:gd name="connsiteY2" fmla="*/ 954977 h 4241226"/>
            <a:gd name="connsiteX3" fmla="*/ 572201 w 2828460"/>
            <a:gd name="connsiteY3" fmla="*/ 9091 h 4241226"/>
            <a:gd name="connsiteX4" fmla="*/ 2828460 w 2828460"/>
            <a:gd name="connsiteY4" fmla="*/ 0 h 4241226"/>
            <a:gd name="connsiteX5" fmla="*/ 1861461 w 2828460"/>
            <a:gd name="connsiteY5" fmla="*/ 3803484 h 4241226"/>
            <a:gd name="connsiteX6" fmla="*/ 585453 w 2828460"/>
            <a:gd name="connsiteY6" fmla="*/ 3970243 h 4241226"/>
            <a:gd name="connsiteX7" fmla="*/ 0 w 2828460"/>
            <a:gd name="connsiteY7" fmla="*/ 2985714 h 4241226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861461 w 2828460"/>
            <a:gd name="connsiteY5" fmla="*/ 3803484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585453 w 2828460"/>
            <a:gd name="connsiteY5" fmla="*/ 3970243 h 3970243"/>
            <a:gd name="connsiteX6" fmla="*/ 0 w 2828460"/>
            <a:gd name="connsiteY6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115322 w 2828460"/>
            <a:gd name="connsiteY5" fmla="*/ 3011376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9 w 2834689"/>
            <a:gd name="connsiteY5" fmla="*/ 3991089 h 3991089"/>
            <a:gd name="connsiteX6" fmla="*/ 585453 w 2834689"/>
            <a:gd name="connsiteY6" fmla="*/ 3970243 h 3991089"/>
            <a:gd name="connsiteX7" fmla="*/ 0 w 2834689"/>
            <a:gd name="connsiteY7" fmla="*/ 2985714 h 3991089"/>
            <a:gd name="connsiteX0" fmla="*/ 0 w 3207759"/>
            <a:gd name="connsiteY0" fmla="*/ 2985714 h 3991089"/>
            <a:gd name="connsiteX1" fmla="*/ 616066 w 3207759"/>
            <a:gd name="connsiteY1" fmla="*/ 1983480 h 3991089"/>
            <a:gd name="connsiteX2" fmla="*/ 39681 w 3207759"/>
            <a:gd name="connsiteY2" fmla="*/ 954977 h 3991089"/>
            <a:gd name="connsiteX3" fmla="*/ 572201 w 3207759"/>
            <a:gd name="connsiteY3" fmla="*/ 9091 h 3991089"/>
            <a:gd name="connsiteX4" fmla="*/ 2828460 w 3207759"/>
            <a:gd name="connsiteY4" fmla="*/ 0 h 3991089"/>
            <a:gd name="connsiteX5" fmla="*/ 2823875 w 3207759"/>
            <a:gd name="connsiteY5" fmla="*/ 2948841 h 3991089"/>
            <a:gd name="connsiteX6" fmla="*/ 2834689 w 3207759"/>
            <a:gd name="connsiteY6" fmla="*/ 3991089 h 3991089"/>
            <a:gd name="connsiteX7" fmla="*/ 585453 w 3207759"/>
            <a:gd name="connsiteY7" fmla="*/ 3970243 h 3991089"/>
            <a:gd name="connsiteX8" fmla="*/ 0 w 3207759"/>
            <a:gd name="connsiteY8" fmla="*/ 2985714 h 3991089"/>
            <a:gd name="connsiteX0" fmla="*/ 0 w 3208524"/>
            <a:gd name="connsiteY0" fmla="*/ 2985714 h 3991089"/>
            <a:gd name="connsiteX1" fmla="*/ 616066 w 3208524"/>
            <a:gd name="connsiteY1" fmla="*/ 1983480 h 3991089"/>
            <a:gd name="connsiteX2" fmla="*/ 39681 w 3208524"/>
            <a:gd name="connsiteY2" fmla="*/ 954977 h 3991089"/>
            <a:gd name="connsiteX3" fmla="*/ 572201 w 3208524"/>
            <a:gd name="connsiteY3" fmla="*/ 9091 h 3991089"/>
            <a:gd name="connsiteX4" fmla="*/ 2828460 w 3208524"/>
            <a:gd name="connsiteY4" fmla="*/ 0 h 3991089"/>
            <a:gd name="connsiteX5" fmla="*/ 2834689 w 3208524"/>
            <a:gd name="connsiteY5" fmla="*/ 3991089 h 3991089"/>
            <a:gd name="connsiteX6" fmla="*/ 585453 w 3208524"/>
            <a:gd name="connsiteY6" fmla="*/ 3970243 h 3991089"/>
            <a:gd name="connsiteX7" fmla="*/ 0 w 3208524"/>
            <a:gd name="connsiteY7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9 w 2834689"/>
            <a:gd name="connsiteY5" fmla="*/ 3991089 h 3991089"/>
            <a:gd name="connsiteX6" fmla="*/ 585453 w 2834689"/>
            <a:gd name="connsiteY6" fmla="*/ 3970243 h 3991089"/>
            <a:gd name="connsiteX7" fmla="*/ 0 w 2834689"/>
            <a:gd name="connsiteY7" fmla="*/ 2985714 h 3991089"/>
            <a:gd name="connsiteX0" fmla="*/ 0 w 3207759"/>
            <a:gd name="connsiteY0" fmla="*/ 2985714 h 3991089"/>
            <a:gd name="connsiteX1" fmla="*/ 616066 w 3207759"/>
            <a:gd name="connsiteY1" fmla="*/ 1983480 h 3991089"/>
            <a:gd name="connsiteX2" fmla="*/ 39681 w 3207759"/>
            <a:gd name="connsiteY2" fmla="*/ 954977 h 3991089"/>
            <a:gd name="connsiteX3" fmla="*/ 572201 w 3207759"/>
            <a:gd name="connsiteY3" fmla="*/ 9091 h 3991089"/>
            <a:gd name="connsiteX4" fmla="*/ 2828460 w 3207759"/>
            <a:gd name="connsiteY4" fmla="*/ 0 h 3991089"/>
            <a:gd name="connsiteX5" fmla="*/ 2823874 w 3207759"/>
            <a:gd name="connsiteY5" fmla="*/ 1896171 h 3991089"/>
            <a:gd name="connsiteX6" fmla="*/ 2834689 w 3207759"/>
            <a:gd name="connsiteY6" fmla="*/ 3991089 h 3991089"/>
            <a:gd name="connsiteX7" fmla="*/ 585453 w 3207759"/>
            <a:gd name="connsiteY7" fmla="*/ 3970243 h 3991089"/>
            <a:gd name="connsiteX8" fmla="*/ 0 w 3207759"/>
            <a:gd name="connsiteY8" fmla="*/ 2985714 h 3991089"/>
            <a:gd name="connsiteX0" fmla="*/ 0 w 3207759"/>
            <a:gd name="connsiteY0" fmla="*/ 2985714 h 3991089"/>
            <a:gd name="connsiteX1" fmla="*/ 616066 w 3207759"/>
            <a:gd name="connsiteY1" fmla="*/ 1983480 h 3991089"/>
            <a:gd name="connsiteX2" fmla="*/ 39681 w 3207759"/>
            <a:gd name="connsiteY2" fmla="*/ 954977 h 3991089"/>
            <a:gd name="connsiteX3" fmla="*/ 572201 w 3207759"/>
            <a:gd name="connsiteY3" fmla="*/ 9091 h 3991089"/>
            <a:gd name="connsiteX4" fmla="*/ 2828460 w 3207759"/>
            <a:gd name="connsiteY4" fmla="*/ 0 h 3991089"/>
            <a:gd name="connsiteX5" fmla="*/ 2823874 w 3207759"/>
            <a:gd name="connsiteY5" fmla="*/ 1896171 h 3991089"/>
            <a:gd name="connsiteX6" fmla="*/ 2834689 w 3207759"/>
            <a:gd name="connsiteY6" fmla="*/ 3991089 h 3991089"/>
            <a:gd name="connsiteX7" fmla="*/ 585453 w 3207759"/>
            <a:gd name="connsiteY7" fmla="*/ 3970243 h 3991089"/>
            <a:gd name="connsiteX8" fmla="*/ 0 w 320775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23874 w 2834689"/>
            <a:gd name="connsiteY5" fmla="*/ 189617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304819 w 2834689"/>
            <a:gd name="connsiteY5" fmla="*/ 303222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304819 w 2834689"/>
            <a:gd name="connsiteY5" fmla="*/ 303222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553533 w 2834689"/>
            <a:gd name="connsiteY5" fmla="*/ 1646032 h 3991089"/>
            <a:gd name="connsiteX6" fmla="*/ 2304819 w 2834689"/>
            <a:gd name="connsiteY6" fmla="*/ 3032221 h 3991089"/>
            <a:gd name="connsiteX7" fmla="*/ 2834689 w 2834689"/>
            <a:gd name="connsiteY7" fmla="*/ 3991089 h 3991089"/>
            <a:gd name="connsiteX8" fmla="*/ 585453 w 2834689"/>
            <a:gd name="connsiteY8" fmla="*/ 3970243 h 3991089"/>
            <a:gd name="connsiteX9" fmla="*/ 0 w 2834689"/>
            <a:gd name="connsiteY9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8 w 2834689"/>
            <a:gd name="connsiteY5" fmla="*/ 2010818 h 3991089"/>
            <a:gd name="connsiteX6" fmla="*/ 2304819 w 2834689"/>
            <a:gd name="connsiteY6" fmla="*/ 3032221 h 3991089"/>
            <a:gd name="connsiteX7" fmla="*/ 2834689 w 2834689"/>
            <a:gd name="connsiteY7" fmla="*/ 3991089 h 3991089"/>
            <a:gd name="connsiteX8" fmla="*/ 585453 w 2834689"/>
            <a:gd name="connsiteY8" fmla="*/ 3970243 h 3991089"/>
            <a:gd name="connsiteX9" fmla="*/ 0 w 2834689"/>
            <a:gd name="connsiteY9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13060 w 2834689"/>
            <a:gd name="connsiteY5" fmla="*/ 1010261 h 3991089"/>
            <a:gd name="connsiteX6" fmla="*/ 2834688 w 2834689"/>
            <a:gd name="connsiteY6" fmla="*/ 2010818 h 3991089"/>
            <a:gd name="connsiteX7" fmla="*/ 2304819 w 2834689"/>
            <a:gd name="connsiteY7" fmla="*/ 3032221 h 3991089"/>
            <a:gd name="connsiteX8" fmla="*/ 2834689 w 2834689"/>
            <a:gd name="connsiteY8" fmla="*/ 3991089 h 3991089"/>
            <a:gd name="connsiteX9" fmla="*/ 585453 w 2834689"/>
            <a:gd name="connsiteY9" fmla="*/ 3970243 h 3991089"/>
            <a:gd name="connsiteX10" fmla="*/ 0 w 2834689"/>
            <a:gd name="connsiteY10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294006 w 2834689"/>
            <a:gd name="connsiteY5" fmla="*/ 999838 h 3991089"/>
            <a:gd name="connsiteX6" fmla="*/ 2834688 w 2834689"/>
            <a:gd name="connsiteY6" fmla="*/ 2010818 h 3991089"/>
            <a:gd name="connsiteX7" fmla="*/ 2304819 w 2834689"/>
            <a:gd name="connsiteY7" fmla="*/ 3032221 h 3991089"/>
            <a:gd name="connsiteX8" fmla="*/ 2834689 w 2834689"/>
            <a:gd name="connsiteY8" fmla="*/ 3991089 h 3991089"/>
            <a:gd name="connsiteX9" fmla="*/ 585453 w 2834689"/>
            <a:gd name="connsiteY9" fmla="*/ 3970243 h 3991089"/>
            <a:gd name="connsiteX10" fmla="*/ 0 w 2834689"/>
            <a:gd name="connsiteY10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294006 w 2834689"/>
            <a:gd name="connsiteY5" fmla="*/ 999838 h 3991089"/>
            <a:gd name="connsiteX6" fmla="*/ 2834688 w 2834689"/>
            <a:gd name="connsiteY6" fmla="*/ 2010818 h 3991089"/>
            <a:gd name="connsiteX7" fmla="*/ 2304819 w 2834689"/>
            <a:gd name="connsiteY7" fmla="*/ 3032221 h 3991089"/>
            <a:gd name="connsiteX8" fmla="*/ 2834689 w 2834689"/>
            <a:gd name="connsiteY8" fmla="*/ 3991089 h 3991089"/>
            <a:gd name="connsiteX9" fmla="*/ 0 w 2834689"/>
            <a:gd name="connsiteY9" fmla="*/ 2985714 h 3991089"/>
            <a:gd name="connsiteX0" fmla="*/ 2795008 w 2795008"/>
            <a:gd name="connsiteY0" fmla="*/ 3991089 h 3991089"/>
            <a:gd name="connsiteX1" fmla="*/ 576385 w 2795008"/>
            <a:gd name="connsiteY1" fmla="*/ 1983480 h 3991089"/>
            <a:gd name="connsiteX2" fmla="*/ 0 w 2795008"/>
            <a:gd name="connsiteY2" fmla="*/ 954977 h 3991089"/>
            <a:gd name="connsiteX3" fmla="*/ 532520 w 2795008"/>
            <a:gd name="connsiteY3" fmla="*/ 9091 h 3991089"/>
            <a:gd name="connsiteX4" fmla="*/ 2788779 w 2795008"/>
            <a:gd name="connsiteY4" fmla="*/ 0 h 3991089"/>
            <a:gd name="connsiteX5" fmla="*/ 2254325 w 2795008"/>
            <a:gd name="connsiteY5" fmla="*/ 999838 h 3991089"/>
            <a:gd name="connsiteX6" fmla="*/ 2795007 w 2795008"/>
            <a:gd name="connsiteY6" fmla="*/ 2010818 h 3991089"/>
            <a:gd name="connsiteX7" fmla="*/ 2265138 w 2795008"/>
            <a:gd name="connsiteY7" fmla="*/ 3032221 h 3991089"/>
            <a:gd name="connsiteX8" fmla="*/ 2795008 w 2795008"/>
            <a:gd name="connsiteY8" fmla="*/ 3991089 h 3991089"/>
            <a:gd name="connsiteX0" fmla="*/ 2795008 w 2795008"/>
            <a:gd name="connsiteY0" fmla="*/ 3991089 h 3991089"/>
            <a:gd name="connsiteX1" fmla="*/ 576385 w 2795008"/>
            <a:gd name="connsiteY1" fmla="*/ 1983480 h 3991089"/>
            <a:gd name="connsiteX2" fmla="*/ 0 w 2795008"/>
            <a:gd name="connsiteY2" fmla="*/ 954977 h 3991089"/>
            <a:gd name="connsiteX3" fmla="*/ 532520 w 2795008"/>
            <a:gd name="connsiteY3" fmla="*/ 9091 h 3991089"/>
            <a:gd name="connsiteX4" fmla="*/ 2788779 w 2795008"/>
            <a:gd name="connsiteY4" fmla="*/ 0 h 3991089"/>
            <a:gd name="connsiteX5" fmla="*/ 2254325 w 2795008"/>
            <a:gd name="connsiteY5" fmla="*/ 999838 h 3991089"/>
            <a:gd name="connsiteX6" fmla="*/ 2795007 w 2795008"/>
            <a:gd name="connsiteY6" fmla="*/ 2010818 h 3991089"/>
            <a:gd name="connsiteX7" fmla="*/ 2795008 w 2795008"/>
            <a:gd name="connsiteY7" fmla="*/ 3991089 h 3991089"/>
            <a:gd name="connsiteX0" fmla="*/ 2795007 w 2795007"/>
            <a:gd name="connsiteY0" fmla="*/ 2010818 h 2125117"/>
            <a:gd name="connsiteX1" fmla="*/ 576385 w 2795007"/>
            <a:gd name="connsiteY1" fmla="*/ 1983480 h 2125117"/>
            <a:gd name="connsiteX2" fmla="*/ 0 w 2795007"/>
            <a:gd name="connsiteY2" fmla="*/ 954977 h 2125117"/>
            <a:gd name="connsiteX3" fmla="*/ 532520 w 2795007"/>
            <a:gd name="connsiteY3" fmla="*/ 9091 h 2125117"/>
            <a:gd name="connsiteX4" fmla="*/ 2788779 w 2795007"/>
            <a:gd name="connsiteY4" fmla="*/ 0 h 2125117"/>
            <a:gd name="connsiteX5" fmla="*/ 2254325 w 2795007"/>
            <a:gd name="connsiteY5" fmla="*/ 999838 h 2125117"/>
            <a:gd name="connsiteX6" fmla="*/ 2795007 w 2795007"/>
            <a:gd name="connsiteY6" fmla="*/ 2010818 h 2125117"/>
            <a:gd name="connsiteX0" fmla="*/ 2795007 w 2795007"/>
            <a:gd name="connsiteY0" fmla="*/ 2010818 h 2076982"/>
            <a:gd name="connsiteX1" fmla="*/ 576385 w 2795007"/>
            <a:gd name="connsiteY1" fmla="*/ 1983480 h 2076982"/>
            <a:gd name="connsiteX2" fmla="*/ 0 w 2795007"/>
            <a:gd name="connsiteY2" fmla="*/ 954977 h 2076982"/>
            <a:gd name="connsiteX3" fmla="*/ 532520 w 2795007"/>
            <a:gd name="connsiteY3" fmla="*/ 9091 h 2076982"/>
            <a:gd name="connsiteX4" fmla="*/ 2788779 w 2795007"/>
            <a:gd name="connsiteY4" fmla="*/ 0 h 2076982"/>
            <a:gd name="connsiteX5" fmla="*/ 2254325 w 2795007"/>
            <a:gd name="connsiteY5" fmla="*/ 999838 h 2076982"/>
            <a:gd name="connsiteX6" fmla="*/ 2795007 w 2795007"/>
            <a:gd name="connsiteY6" fmla="*/ 2010818 h 2076982"/>
            <a:gd name="connsiteX0" fmla="*/ 2795007 w 2795007"/>
            <a:gd name="connsiteY0" fmla="*/ 2010818 h 2010818"/>
            <a:gd name="connsiteX1" fmla="*/ 576385 w 2795007"/>
            <a:gd name="connsiteY1" fmla="*/ 1983480 h 2010818"/>
            <a:gd name="connsiteX2" fmla="*/ 0 w 2795007"/>
            <a:gd name="connsiteY2" fmla="*/ 954977 h 2010818"/>
            <a:gd name="connsiteX3" fmla="*/ 532520 w 2795007"/>
            <a:gd name="connsiteY3" fmla="*/ 9091 h 2010818"/>
            <a:gd name="connsiteX4" fmla="*/ 2788779 w 2795007"/>
            <a:gd name="connsiteY4" fmla="*/ 0 h 2010818"/>
            <a:gd name="connsiteX5" fmla="*/ 2254325 w 2795007"/>
            <a:gd name="connsiteY5" fmla="*/ 999838 h 2010818"/>
            <a:gd name="connsiteX6" fmla="*/ 2795007 w 2795007"/>
            <a:gd name="connsiteY6" fmla="*/ 2010818 h 20108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795007" h="2010818">
              <a:moveTo>
                <a:pt x="2795007" y="2010818"/>
              </a:moveTo>
              <a:cubicBezTo>
                <a:pt x="590524" y="1976731"/>
                <a:pt x="2718331" y="1982271"/>
                <a:pt x="576385" y="1983480"/>
              </a:cubicBezTo>
              <a:lnTo>
                <a:pt x="0" y="954977"/>
              </a:lnTo>
              <a:lnTo>
                <a:pt x="532520" y="9091"/>
              </a:lnTo>
              <a:lnTo>
                <a:pt x="2788779" y="0"/>
              </a:lnTo>
              <a:lnTo>
                <a:pt x="2254325" y="999838"/>
              </a:lnTo>
              <a:lnTo>
                <a:pt x="2795007" y="2010818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534787</xdr:colOff>
      <xdr:row>9</xdr:row>
      <xdr:rowOff>150712</xdr:rowOff>
    </xdr:from>
    <xdr:to>
      <xdr:col>21</xdr:col>
      <xdr:colOff>897673</xdr:colOff>
      <xdr:row>29</xdr:row>
      <xdr:rowOff>46190</xdr:rowOff>
    </xdr:to>
    <xdr:grpSp>
      <xdr:nvGrpSpPr>
        <xdr:cNvPr id="2" name="Group 1"/>
        <xdr:cNvGrpSpPr/>
      </xdr:nvGrpSpPr>
      <xdr:grpSpPr>
        <a:xfrm>
          <a:off x="9985704" y="2426129"/>
          <a:ext cx="4342219" cy="4097061"/>
          <a:chOff x="10968014" y="1847464"/>
          <a:chExt cx="5518210" cy="4625913"/>
        </a:xfrm>
      </xdr:grpSpPr>
      <xdr:grpSp>
        <xdr:nvGrpSpPr>
          <xdr:cNvPr id="3" name="Group 2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5" name="Picture 4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" name="Group 5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7" name="TextBox 6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7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5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6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7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3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305432</xdr:colOff>
      <xdr:row>20</xdr:row>
      <xdr:rowOff>67489</xdr:rowOff>
    </xdr:from>
    <xdr:to>
      <xdr:col>20</xdr:col>
      <xdr:colOff>2455335</xdr:colOff>
      <xdr:row>29</xdr:row>
      <xdr:rowOff>1</xdr:rowOff>
    </xdr:to>
    <xdr:sp macro="" textlink="">
      <xdr:nvSpPr>
        <xdr:cNvPr id="29" name="Freeform 5"/>
        <xdr:cNvSpPr/>
      </xdr:nvSpPr>
      <xdr:spPr>
        <a:xfrm>
          <a:off x="10486599" y="4438406"/>
          <a:ext cx="2774319" cy="2038595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3027404 h 3037952"/>
            <a:gd name="connsiteX1" fmla="*/ 1181947 w 3502344"/>
            <a:gd name="connsiteY1" fmla="*/ 1983480 h 3037952"/>
            <a:gd name="connsiteX2" fmla="*/ 513163 w 3502344"/>
            <a:gd name="connsiteY2" fmla="*/ 3037952 h 3037952"/>
            <a:gd name="connsiteX3" fmla="*/ 0 w 3502344"/>
            <a:gd name="connsiteY3" fmla="*/ 2018069 h 3037952"/>
            <a:gd name="connsiteX4" fmla="*/ 586587 w 3502344"/>
            <a:gd name="connsiteY4" fmla="*/ 967958 h 3037952"/>
            <a:gd name="connsiteX5" fmla="*/ 3394341 w 3502344"/>
            <a:gd name="connsiteY5" fmla="*/ 0 h 3037952"/>
            <a:gd name="connsiteX6" fmla="*/ 3502344 w 3502344"/>
            <a:gd name="connsiteY6" fmla="*/ 2014401 h 3037952"/>
            <a:gd name="connsiteX7" fmla="*/ 2908446 w 3502344"/>
            <a:gd name="connsiteY7" fmla="*/ 3025629 h 3037952"/>
            <a:gd name="connsiteX8" fmla="*/ 2329642 w 3502344"/>
            <a:gd name="connsiteY8" fmla="*/ 2004137 h 3037952"/>
            <a:gd name="connsiteX9" fmla="*/ 1733753 w 3502344"/>
            <a:gd name="connsiteY9" fmla="*/ 3027404 h 3037952"/>
            <a:gd name="connsiteX0" fmla="*/ 1733753 w 3502344"/>
            <a:gd name="connsiteY0" fmla="*/ 3027404 h 3037952"/>
            <a:gd name="connsiteX1" fmla="*/ 1181947 w 3502344"/>
            <a:gd name="connsiteY1" fmla="*/ 1983480 h 3037952"/>
            <a:gd name="connsiteX2" fmla="*/ 513163 w 3502344"/>
            <a:gd name="connsiteY2" fmla="*/ 3037952 h 3037952"/>
            <a:gd name="connsiteX3" fmla="*/ 0 w 3502344"/>
            <a:gd name="connsiteY3" fmla="*/ 2018069 h 3037952"/>
            <a:gd name="connsiteX4" fmla="*/ 1138082 w 3502344"/>
            <a:gd name="connsiteY4" fmla="*/ 9091 h 3037952"/>
            <a:gd name="connsiteX5" fmla="*/ 3394341 w 3502344"/>
            <a:gd name="connsiteY5" fmla="*/ 0 h 3037952"/>
            <a:gd name="connsiteX6" fmla="*/ 3502344 w 3502344"/>
            <a:gd name="connsiteY6" fmla="*/ 2014401 h 3037952"/>
            <a:gd name="connsiteX7" fmla="*/ 2908446 w 3502344"/>
            <a:gd name="connsiteY7" fmla="*/ 3025629 h 3037952"/>
            <a:gd name="connsiteX8" fmla="*/ 2329642 w 3502344"/>
            <a:gd name="connsiteY8" fmla="*/ 2004137 h 3037952"/>
            <a:gd name="connsiteX9" fmla="*/ 1733753 w 3502344"/>
            <a:gd name="connsiteY9" fmla="*/ 3027404 h 3037952"/>
            <a:gd name="connsiteX0" fmla="*/ 1220590 w 2989181"/>
            <a:gd name="connsiteY0" fmla="*/ 3027404 h 3037952"/>
            <a:gd name="connsiteX1" fmla="*/ 668784 w 2989181"/>
            <a:gd name="connsiteY1" fmla="*/ 1983480 h 3037952"/>
            <a:gd name="connsiteX2" fmla="*/ 0 w 2989181"/>
            <a:gd name="connsiteY2" fmla="*/ 3037952 h 3037952"/>
            <a:gd name="connsiteX3" fmla="*/ 92399 w 2989181"/>
            <a:gd name="connsiteY3" fmla="*/ 954977 h 3037952"/>
            <a:gd name="connsiteX4" fmla="*/ 624919 w 2989181"/>
            <a:gd name="connsiteY4" fmla="*/ 9091 h 3037952"/>
            <a:gd name="connsiteX5" fmla="*/ 2881178 w 2989181"/>
            <a:gd name="connsiteY5" fmla="*/ 0 h 3037952"/>
            <a:gd name="connsiteX6" fmla="*/ 2989181 w 2989181"/>
            <a:gd name="connsiteY6" fmla="*/ 2014401 h 3037952"/>
            <a:gd name="connsiteX7" fmla="*/ 2395283 w 2989181"/>
            <a:gd name="connsiteY7" fmla="*/ 3025629 h 3037952"/>
            <a:gd name="connsiteX8" fmla="*/ 1816479 w 2989181"/>
            <a:gd name="connsiteY8" fmla="*/ 2004137 h 3037952"/>
            <a:gd name="connsiteX9" fmla="*/ 1220590 w 2989181"/>
            <a:gd name="connsiteY9" fmla="*/ 3027404 h 3037952"/>
            <a:gd name="connsiteX0" fmla="*/ 1128191 w 2896782"/>
            <a:gd name="connsiteY0" fmla="*/ 3027404 h 3027404"/>
            <a:gd name="connsiteX1" fmla="*/ 576385 w 2896782"/>
            <a:gd name="connsiteY1" fmla="*/ 1983480 h 3027404"/>
            <a:gd name="connsiteX2" fmla="*/ 0 w 2896782"/>
            <a:gd name="connsiteY2" fmla="*/ 954977 h 3027404"/>
            <a:gd name="connsiteX3" fmla="*/ 532520 w 2896782"/>
            <a:gd name="connsiteY3" fmla="*/ 9091 h 3027404"/>
            <a:gd name="connsiteX4" fmla="*/ 2788779 w 2896782"/>
            <a:gd name="connsiteY4" fmla="*/ 0 h 3027404"/>
            <a:gd name="connsiteX5" fmla="*/ 2896782 w 2896782"/>
            <a:gd name="connsiteY5" fmla="*/ 2014401 h 3027404"/>
            <a:gd name="connsiteX6" fmla="*/ 2302884 w 2896782"/>
            <a:gd name="connsiteY6" fmla="*/ 3025629 h 3027404"/>
            <a:gd name="connsiteX7" fmla="*/ 1724080 w 2896782"/>
            <a:gd name="connsiteY7" fmla="*/ 2004137 h 3027404"/>
            <a:gd name="connsiteX8" fmla="*/ 1128191 w 2896782"/>
            <a:gd name="connsiteY8" fmla="*/ 3027404 h 3027404"/>
            <a:gd name="connsiteX0" fmla="*/ 1128191 w 2896782"/>
            <a:gd name="connsiteY0" fmla="*/ 3027404 h 3027404"/>
            <a:gd name="connsiteX1" fmla="*/ 576385 w 2896782"/>
            <a:gd name="connsiteY1" fmla="*/ 1983480 h 3027404"/>
            <a:gd name="connsiteX2" fmla="*/ 0 w 2896782"/>
            <a:gd name="connsiteY2" fmla="*/ 954977 h 3027404"/>
            <a:gd name="connsiteX3" fmla="*/ 532520 w 2896782"/>
            <a:gd name="connsiteY3" fmla="*/ 9091 h 3027404"/>
            <a:gd name="connsiteX4" fmla="*/ 2788779 w 2896782"/>
            <a:gd name="connsiteY4" fmla="*/ 0 h 3027404"/>
            <a:gd name="connsiteX5" fmla="*/ 2896782 w 2896782"/>
            <a:gd name="connsiteY5" fmla="*/ 2014401 h 3027404"/>
            <a:gd name="connsiteX6" fmla="*/ 1724080 w 2896782"/>
            <a:gd name="connsiteY6" fmla="*/ 2004137 h 3027404"/>
            <a:gd name="connsiteX7" fmla="*/ 1128191 w 2896782"/>
            <a:gd name="connsiteY7" fmla="*/ 3027404 h 3027404"/>
            <a:gd name="connsiteX0" fmla="*/ 1128191 w 2788779"/>
            <a:gd name="connsiteY0" fmla="*/ 3027404 h 3027404"/>
            <a:gd name="connsiteX1" fmla="*/ 576385 w 2788779"/>
            <a:gd name="connsiteY1" fmla="*/ 1983480 h 3027404"/>
            <a:gd name="connsiteX2" fmla="*/ 0 w 2788779"/>
            <a:gd name="connsiteY2" fmla="*/ 954977 h 3027404"/>
            <a:gd name="connsiteX3" fmla="*/ 532520 w 2788779"/>
            <a:gd name="connsiteY3" fmla="*/ 9091 h 3027404"/>
            <a:gd name="connsiteX4" fmla="*/ 2788779 w 2788779"/>
            <a:gd name="connsiteY4" fmla="*/ 0 h 3027404"/>
            <a:gd name="connsiteX5" fmla="*/ 1724080 w 2788779"/>
            <a:gd name="connsiteY5" fmla="*/ 2004137 h 3027404"/>
            <a:gd name="connsiteX6" fmla="*/ 1128191 w 2788779"/>
            <a:gd name="connsiteY6" fmla="*/ 3027404 h 3027404"/>
            <a:gd name="connsiteX0" fmla="*/ 1128191 w 2788779"/>
            <a:gd name="connsiteY0" fmla="*/ 3027404 h 3027404"/>
            <a:gd name="connsiteX1" fmla="*/ 576385 w 2788779"/>
            <a:gd name="connsiteY1" fmla="*/ 1983480 h 3027404"/>
            <a:gd name="connsiteX2" fmla="*/ 0 w 2788779"/>
            <a:gd name="connsiteY2" fmla="*/ 954977 h 3027404"/>
            <a:gd name="connsiteX3" fmla="*/ 532520 w 2788779"/>
            <a:gd name="connsiteY3" fmla="*/ 9091 h 3027404"/>
            <a:gd name="connsiteX4" fmla="*/ 2788779 w 2788779"/>
            <a:gd name="connsiteY4" fmla="*/ 0 h 3027404"/>
            <a:gd name="connsiteX5" fmla="*/ 1128191 w 2788779"/>
            <a:gd name="connsiteY5" fmla="*/ 3027404 h 3027404"/>
            <a:gd name="connsiteX0" fmla="*/ 46828 w 2788779"/>
            <a:gd name="connsiteY0" fmla="*/ 2871067 h 2871067"/>
            <a:gd name="connsiteX1" fmla="*/ 576385 w 2788779"/>
            <a:gd name="connsiteY1" fmla="*/ 1983480 h 2871067"/>
            <a:gd name="connsiteX2" fmla="*/ 0 w 2788779"/>
            <a:gd name="connsiteY2" fmla="*/ 954977 h 2871067"/>
            <a:gd name="connsiteX3" fmla="*/ 532520 w 2788779"/>
            <a:gd name="connsiteY3" fmla="*/ 9091 h 2871067"/>
            <a:gd name="connsiteX4" fmla="*/ 2788779 w 2788779"/>
            <a:gd name="connsiteY4" fmla="*/ 0 h 2871067"/>
            <a:gd name="connsiteX5" fmla="*/ 46828 w 2788779"/>
            <a:gd name="connsiteY5" fmla="*/ 2871067 h 2871067"/>
            <a:gd name="connsiteX0" fmla="*/ 0 w 2828460"/>
            <a:gd name="connsiteY0" fmla="*/ 2985714 h 2985714"/>
            <a:gd name="connsiteX1" fmla="*/ 616066 w 2828460"/>
            <a:gd name="connsiteY1" fmla="*/ 1983480 h 2985714"/>
            <a:gd name="connsiteX2" fmla="*/ 39681 w 2828460"/>
            <a:gd name="connsiteY2" fmla="*/ 954977 h 2985714"/>
            <a:gd name="connsiteX3" fmla="*/ 572201 w 2828460"/>
            <a:gd name="connsiteY3" fmla="*/ 9091 h 2985714"/>
            <a:gd name="connsiteX4" fmla="*/ 2828460 w 2828460"/>
            <a:gd name="connsiteY4" fmla="*/ 0 h 2985714"/>
            <a:gd name="connsiteX5" fmla="*/ 0 w 2828460"/>
            <a:gd name="connsiteY5" fmla="*/ 2985714 h 2985714"/>
            <a:gd name="connsiteX0" fmla="*/ 0 w 2828460"/>
            <a:gd name="connsiteY0" fmla="*/ 2985714 h 2985714"/>
            <a:gd name="connsiteX1" fmla="*/ 616066 w 2828460"/>
            <a:gd name="connsiteY1" fmla="*/ 1983480 h 2985714"/>
            <a:gd name="connsiteX2" fmla="*/ 39681 w 2828460"/>
            <a:gd name="connsiteY2" fmla="*/ 954977 h 2985714"/>
            <a:gd name="connsiteX3" fmla="*/ 572201 w 2828460"/>
            <a:gd name="connsiteY3" fmla="*/ 9091 h 2985714"/>
            <a:gd name="connsiteX4" fmla="*/ 2828460 w 2828460"/>
            <a:gd name="connsiteY4" fmla="*/ 0 h 2985714"/>
            <a:gd name="connsiteX5" fmla="*/ 801726 w 2828460"/>
            <a:gd name="connsiteY5" fmla="*/ 2177578 h 2985714"/>
            <a:gd name="connsiteX6" fmla="*/ 0 w 2828460"/>
            <a:gd name="connsiteY6" fmla="*/ 2985714 h 2985714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585453 w 2828460"/>
            <a:gd name="connsiteY5" fmla="*/ 3970243 h 3970243"/>
            <a:gd name="connsiteX6" fmla="*/ 0 w 2828460"/>
            <a:gd name="connsiteY6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223458 w 2828460"/>
            <a:gd name="connsiteY5" fmla="*/ 2813349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223458 w 2828460"/>
            <a:gd name="connsiteY5" fmla="*/ 2813349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28460"/>
            <a:gd name="connsiteY0" fmla="*/ 2985714 h 4241226"/>
            <a:gd name="connsiteX1" fmla="*/ 616066 w 2828460"/>
            <a:gd name="connsiteY1" fmla="*/ 1983480 h 4241226"/>
            <a:gd name="connsiteX2" fmla="*/ 39681 w 2828460"/>
            <a:gd name="connsiteY2" fmla="*/ 954977 h 4241226"/>
            <a:gd name="connsiteX3" fmla="*/ 572201 w 2828460"/>
            <a:gd name="connsiteY3" fmla="*/ 9091 h 4241226"/>
            <a:gd name="connsiteX4" fmla="*/ 2828460 w 2828460"/>
            <a:gd name="connsiteY4" fmla="*/ 0 h 4241226"/>
            <a:gd name="connsiteX5" fmla="*/ 1861461 w 2828460"/>
            <a:gd name="connsiteY5" fmla="*/ 3803484 h 4241226"/>
            <a:gd name="connsiteX6" fmla="*/ 585453 w 2828460"/>
            <a:gd name="connsiteY6" fmla="*/ 3970243 h 4241226"/>
            <a:gd name="connsiteX7" fmla="*/ 0 w 2828460"/>
            <a:gd name="connsiteY7" fmla="*/ 2985714 h 4241226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861461 w 2828460"/>
            <a:gd name="connsiteY5" fmla="*/ 3803484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585453 w 2828460"/>
            <a:gd name="connsiteY5" fmla="*/ 3970243 h 3970243"/>
            <a:gd name="connsiteX6" fmla="*/ 0 w 2828460"/>
            <a:gd name="connsiteY6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115322 w 2828460"/>
            <a:gd name="connsiteY5" fmla="*/ 3011376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9 w 2834689"/>
            <a:gd name="connsiteY5" fmla="*/ 3991089 h 3991089"/>
            <a:gd name="connsiteX6" fmla="*/ 585453 w 2834689"/>
            <a:gd name="connsiteY6" fmla="*/ 3970243 h 3991089"/>
            <a:gd name="connsiteX7" fmla="*/ 0 w 2834689"/>
            <a:gd name="connsiteY7" fmla="*/ 2985714 h 3991089"/>
            <a:gd name="connsiteX0" fmla="*/ 0 w 3207759"/>
            <a:gd name="connsiteY0" fmla="*/ 2985714 h 3991089"/>
            <a:gd name="connsiteX1" fmla="*/ 616066 w 3207759"/>
            <a:gd name="connsiteY1" fmla="*/ 1983480 h 3991089"/>
            <a:gd name="connsiteX2" fmla="*/ 39681 w 3207759"/>
            <a:gd name="connsiteY2" fmla="*/ 954977 h 3991089"/>
            <a:gd name="connsiteX3" fmla="*/ 572201 w 3207759"/>
            <a:gd name="connsiteY3" fmla="*/ 9091 h 3991089"/>
            <a:gd name="connsiteX4" fmla="*/ 2828460 w 3207759"/>
            <a:gd name="connsiteY4" fmla="*/ 0 h 3991089"/>
            <a:gd name="connsiteX5" fmla="*/ 2823875 w 3207759"/>
            <a:gd name="connsiteY5" fmla="*/ 2948841 h 3991089"/>
            <a:gd name="connsiteX6" fmla="*/ 2834689 w 3207759"/>
            <a:gd name="connsiteY6" fmla="*/ 3991089 h 3991089"/>
            <a:gd name="connsiteX7" fmla="*/ 585453 w 3207759"/>
            <a:gd name="connsiteY7" fmla="*/ 3970243 h 3991089"/>
            <a:gd name="connsiteX8" fmla="*/ 0 w 3207759"/>
            <a:gd name="connsiteY8" fmla="*/ 2985714 h 3991089"/>
            <a:gd name="connsiteX0" fmla="*/ 0 w 3208524"/>
            <a:gd name="connsiteY0" fmla="*/ 2985714 h 3991089"/>
            <a:gd name="connsiteX1" fmla="*/ 616066 w 3208524"/>
            <a:gd name="connsiteY1" fmla="*/ 1983480 h 3991089"/>
            <a:gd name="connsiteX2" fmla="*/ 39681 w 3208524"/>
            <a:gd name="connsiteY2" fmla="*/ 954977 h 3991089"/>
            <a:gd name="connsiteX3" fmla="*/ 572201 w 3208524"/>
            <a:gd name="connsiteY3" fmla="*/ 9091 h 3991089"/>
            <a:gd name="connsiteX4" fmla="*/ 2828460 w 3208524"/>
            <a:gd name="connsiteY4" fmla="*/ 0 h 3991089"/>
            <a:gd name="connsiteX5" fmla="*/ 2834689 w 3208524"/>
            <a:gd name="connsiteY5" fmla="*/ 3991089 h 3991089"/>
            <a:gd name="connsiteX6" fmla="*/ 585453 w 3208524"/>
            <a:gd name="connsiteY6" fmla="*/ 3970243 h 3991089"/>
            <a:gd name="connsiteX7" fmla="*/ 0 w 3208524"/>
            <a:gd name="connsiteY7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9 w 2834689"/>
            <a:gd name="connsiteY5" fmla="*/ 3991089 h 3991089"/>
            <a:gd name="connsiteX6" fmla="*/ 585453 w 2834689"/>
            <a:gd name="connsiteY6" fmla="*/ 3970243 h 3991089"/>
            <a:gd name="connsiteX7" fmla="*/ 0 w 2834689"/>
            <a:gd name="connsiteY7" fmla="*/ 2985714 h 3991089"/>
            <a:gd name="connsiteX0" fmla="*/ 0 w 3207759"/>
            <a:gd name="connsiteY0" fmla="*/ 2985714 h 3991089"/>
            <a:gd name="connsiteX1" fmla="*/ 616066 w 3207759"/>
            <a:gd name="connsiteY1" fmla="*/ 1983480 h 3991089"/>
            <a:gd name="connsiteX2" fmla="*/ 39681 w 3207759"/>
            <a:gd name="connsiteY2" fmla="*/ 954977 h 3991089"/>
            <a:gd name="connsiteX3" fmla="*/ 572201 w 3207759"/>
            <a:gd name="connsiteY3" fmla="*/ 9091 h 3991089"/>
            <a:gd name="connsiteX4" fmla="*/ 2828460 w 3207759"/>
            <a:gd name="connsiteY4" fmla="*/ 0 h 3991089"/>
            <a:gd name="connsiteX5" fmla="*/ 2823874 w 3207759"/>
            <a:gd name="connsiteY5" fmla="*/ 1896171 h 3991089"/>
            <a:gd name="connsiteX6" fmla="*/ 2834689 w 3207759"/>
            <a:gd name="connsiteY6" fmla="*/ 3991089 h 3991089"/>
            <a:gd name="connsiteX7" fmla="*/ 585453 w 3207759"/>
            <a:gd name="connsiteY7" fmla="*/ 3970243 h 3991089"/>
            <a:gd name="connsiteX8" fmla="*/ 0 w 3207759"/>
            <a:gd name="connsiteY8" fmla="*/ 2985714 h 3991089"/>
            <a:gd name="connsiteX0" fmla="*/ 0 w 3207759"/>
            <a:gd name="connsiteY0" fmla="*/ 2985714 h 3991089"/>
            <a:gd name="connsiteX1" fmla="*/ 616066 w 3207759"/>
            <a:gd name="connsiteY1" fmla="*/ 1983480 h 3991089"/>
            <a:gd name="connsiteX2" fmla="*/ 39681 w 3207759"/>
            <a:gd name="connsiteY2" fmla="*/ 954977 h 3991089"/>
            <a:gd name="connsiteX3" fmla="*/ 572201 w 3207759"/>
            <a:gd name="connsiteY3" fmla="*/ 9091 h 3991089"/>
            <a:gd name="connsiteX4" fmla="*/ 2828460 w 3207759"/>
            <a:gd name="connsiteY4" fmla="*/ 0 h 3991089"/>
            <a:gd name="connsiteX5" fmla="*/ 2823874 w 3207759"/>
            <a:gd name="connsiteY5" fmla="*/ 1896171 h 3991089"/>
            <a:gd name="connsiteX6" fmla="*/ 2834689 w 3207759"/>
            <a:gd name="connsiteY6" fmla="*/ 3991089 h 3991089"/>
            <a:gd name="connsiteX7" fmla="*/ 585453 w 3207759"/>
            <a:gd name="connsiteY7" fmla="*/ 3970243 h 3991089"/>
            <a:gd name="connsiteX8" fmla="*/ 0 w 320775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23874 w 2834689"/>
            <a:gd name="connsiteY5" fmla="*/ 189617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304819 w 2834689"/>
            <a:gd name="connsiteY5" fmla="*/ 303222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304819 w 2834689"/>
            <a:gd name="connsiteY5" fmla="*/ 303222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553533 w 2834689"/>
            <a:gd name="connsiteY5" fmla="*/ 1646032 h 3991089"/>
            <a:gd name="connsiteX6" fmla="*/ 2304819 w 2834689"/>
            <a:gd name="connsiteY6" fmla="*/ 3032221 h 3991089"/>
            <a:gd name="connsiteX7" fmla="*/ 2834689 w 2834689"/>
            <a:gd name="connsiteY7" fmla="*/ 3991089 h 3991089"/>
            <a:gd name="connsiteX8" fmla="*/ 585453 w 2834689"/>
            <a:gd name="connsiteY8" fmla="*/ 3970243 h 3991089"/>
            <a:gd name="connsiteX9" fmla="*/ 0 w 2834689"/>
            <a:gd name="connsiteY9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8 w 2834689"/>
            <a:gd name="connsiteY5" fmla="*/ 2010818 h 3991089"/>
            <a:gd name="connsiteX6" fmla="*/ 2304819 w 2834689"/>
            <a:gd name="connsiteY6" fmla="*/ 3032221 h 3991089"/>
            <a:gd name="connsiteX7" fmla="*/ 2834689 w 2834689"/>
            <a:gd name="connsiteY7" fmla="*/ 3991089 h 3991089"/>
            <a:gd name="connsiteX8" fmla="*/ 585453 w 2834689"/>
            <a:gd name="connsiteY8" fmla="*/ 3970243 h 3991089"/>
            <a:gd name="connsiteX9" fmla="*/ 0 w 2834689"/>
            <a:gd name="connsiteY9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13060 w 2834689"/>
            <a:gd name="connsiteY5" fmla="*/ 1010261 h 3991089"/>
            <a:gd name="connsiteX6" fmla="*/ 2834688 w 2834689"/>
            <a:gd name="connsiteY6" fmla="*/ 2010818 h 3991089"/>
            <a:gd name="connsiteX7" fmla="*/ 2304819 w 2834689"/>
            <a:gd name="connsiteY7" fmla="*/ 3032221 h 3991089"/>
            <a:gd name="connsiteX8" fmla="*/ 2834689 w 2834689"/>
            <a:gd name="connsiteY8" fmla="*/ 3991089 h 3991089"/>
            <a:gd name="connsiteX9" fmla="*/ 585453 w 2834689"/>
            <a:gd name="connsiteY9" fmla="*/ 3970243 h 3991089"/>
            <a:gd name="connsiteX10" fmla="*/ 0 w 2834689"/>
            <a:gd name="connsiteY10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294006 w 2834689"/>
            <a:gd name="connsiteY5" fmla="*/ 999838 h 3991089"/>
            <a:gd name="connsiteX6" fmla="*/ 2834688 w 2834689"/>
            <a:gd name="connsiteY6" fmla="*/ 2010818 h 3991089"/>
            <a:gd name="connsiteX7" fmla="*/ 2304819 w 2834689"/>
            <a:gd name="connsiteY7" fmla="*/ 3032221 h 3991089"/>
            <a:gd name="connsiteX8" fmla="*/ 2834689 w 2834689"/>
            <a:gd name="connsiteY8" fmla="*/ 3991089 h 3991089"/>
            <a:gd name="connsiteX9" fmla="*/ 585453 w 2834689"/>
            <a:gd name="connsiteY9" fmla="*/ 3970243 h 3991089"/>
            <a:gd name="connsiteX10" fmla="*/ 0 w 2834689"/>
            <a:gd name="connsiteY10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2828460 w 2834689"/>
            <a:gd name="connsiteY3" fmla="*/ 0 h 3991089"/>
            <a:gd name="connsiteX4" fmla="*/ 2294006 w 2834689"/>
            <a:gd name="connsiteY4" fmla="*/ 999838 h 3991089"/>
            <a:gd name="connsiteX5" fmla="*/ 2834688 w 2834689"/>
            <a:gd name="connsiteY5" fmla="*/ 2010818 h 3991089"/>
            <a:gd name="connsiteX6" fmla="*/ 2304819 w 2834689"/>
            <a:gd name="connsiteY6" fmla="*/ 3032221 h 3991089"/>
            <a:gd name="connsiteX7" fmla="*/ 2834689 w 2834689"/>
            <a:gd name="connsiteY7" fmla="*/ 3991089 h 3991089"/>
            <a:gd name="connsiteX8" fmla="*/ 585453 w 2834689"/>
            <a:gd name="connsiteY8" fmla="*/ 3970243 h 3991089"/>
            <a:gd name="connsiteX9" fmla="*/ 0 w 2834689"/>
            <a:gd name="connsiteY9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2828460 w 2834689"/>
            <a:gd name="connsiteY2" fmla="*/ 0 h 3991089"/>
            <a:gd name="connsiteX3" fmla="*/ 2294006 w 2834689"/>
            <a:gd name="connsiteY3" fmla="*/ 999838 h 3991089"/>
            <a:gd name="connsiteX4" fmla="*/ 2834688 w 2834689"/>
            <a:gd name="connsiteY4" fmla="*/ 2010818 h 3991089"/>
            <a:gd name="connsiteX5" fmla="*/ 2304819 w 2834689"/>
            <a:gd name="connsiteY5" fmla="*/ 303222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2828460 w 2834689"/>
            <a:gd name="connsiteY2" fmla="*/ 0 h 3991089"/>
            <a:gd name="connsiteX3" fmla="*/ 2834688 w 2834689"/>
            <a:gd name="connsiteY3" fmla="*/ 2010818 h 3991089"/>
            <a:gd name="connsiteX4" fmla="*/ 2304819 w 2834689"/>
            <a:gd name="connsiteY4" fmla="*/ 3032221 h 3991089"/>
            <a:gd name="connsiteX5" fmla="*/ 2834689 w 2834689"/>
            <a:gd name="connsiteY5" fmla="*/ 3991089 h 3991089"/>
            <a:gd name="connsiteX6" fmla="*/ 585453 w 2834689"/>
            <a:gd name="connsiteY6" fmla="*/ 3970243 h 3991089"/>
            <a:gd name="connsiteX7" fmla="*/ 0 w 2834689"/>
            <a:gd name="connsiteY7" fmla="*/ 2985714 h 3991089"/>
            <a:gd name="connsiteX0" fmla="*/ 0 w 2834689"/>
            <a:gd name="connsiteY0" fmla="*/ 1002234 h 2007609"/>
            <a:gd name="connsiteX1" fmla="*/ 616066 w 2834689"/>
            <a:gd name="connsiteY1" fmla="*/ 0 h 2007609"/>
            <a:gd name="connsiteX2" fmla="*/ 2834688 w 2834689"/>
            <a:gd name="connsiteY2" fmla="*/ 27338 h 2007609"/>
            <a:gd name="connsiteX3" fmla="*/ 2304819 w 2834689"/>
            <a:gd name="connsiteY3" fmla="*/ 1048741 h 2007609"/>
            <a:gd name="connsiteX4" fmla="*/ 2834689 w 2834689"/>
            <a:gd name="connsiteY4" fmla="*/ 2007609 h 2007609"/>
            <a:gd name="connsiteX5" fmla="*/ 585453 w 2834689"/>
            <a:gd name="connsiteY5" fmla="*/ 1986763 h 2007609"/>
            <a:gd name="connsiteX6" fmla="*/ 0 w 2834689"/>
            <a:gd name="connsiteY6" fmla="*/ 1002234 h 200760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834689" h="2007609">
              <a:moveTo>
                <a:pt x="0" y="1002234"/>
              </a:moveTo>
              <a:lnTo>
                <a:pt x="616066" y="0"/>
              </a:lnTo>
              <a:lnTo>
                <a:pt x="2834688" y="27338"/>
              </a:lnTo>
              <a:lnTo>
                <a:pt x="2304819" y="1048741"/>
              </a:lnTo>
              <a:lnTo>
                <a:pt x="2834689" y="2007609"/>
              </a:lnTo>
              <a:lnTo>
                <a:pt x="585453" y="1986763"/>
              </a:lnTo>
              <a:lnTo>
                <a:pt x="0" y="1002234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90" zoomScaleNormal="90" workbookViewId="0">
      <selection activeCell="D20" sqref="D20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4" width="5" bestFit="1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7.42578125" bestFit="1" customWidth="1"/>
    <col min="11" max="11" width="6.42578125" bestFit="1" customWidth="1"/>
    <col min="12" max="12" width="9.5703125" bestFit="1" customWidth="1"/>
    <col min="13" max="13" width="9.5703125" customWidth="1"/>
    <col min="14" max="14" width="12.85546875" bestFit="1" customWidth="1"/>
    <col min="15" max="15" width="27.5703125" bestFit="1" customWidth="1"/>
    <col min="16" max="17" width="5.7109375" bestFit="1" customWidth="1"/>
    <col min="18" max="18" width="8.140625" bestFit="1" customWidth="1"/>
    <col min="19" max="19" width="2.85546875" bestFit="1" customWidth="1"/>
    <col min="20" max="20" width="9.42578125" customWidth="1"/>
    <col min="21" max="21" width="39.42578125" bestFit="1" customWidth="1"/>
    <col min="22" max="22" width="17" customWidth="1"/>
  </cols>
  <sheetData>
    <row r="1" spans="1:21" ht="15.75" thickBot="1" x14ac:dyDescent="0.3">
      <c r="A1" t="s">
        <v>0</v>
      </c>
    </row>
    <row r="2" spans="1:21" ht="54" customHeight="1" thickBot="1" x14ac:dyDescent="0.3">
      <c r="A2" s="1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2" t="s">
        <v>6</v>
      </c>
      <c r="G2" s="4" t="s">
        <v>7</v>
      </c>
      <c r="H2" s="5"/>
      <c r="I2" s="6"/>
      <c r="J2" s="7" t="s">
        <v>8</v>
      </c>
      <c r="K2" s="8" t="s">
        <v>9</v>
      </c>
      <c r="L2" s="9" t="s">
        <v>10</v>
      </c>
      <c r="M2" s="10" t="s">
        <v>11</v>
      </c>
      <c r="N2" s="11" t="s">
        <v>12</v>
      </c>
      <c r="O2" s="11" t="s">
        <v>13</v>
      </c>
      <c r="P2" s="11" t="s">
        <v>14</v>
      </c>
      <c r="Q2" s="12" t="s">
        <v>15</v>
      </c>
    </row>
    <row r="3" spans="1:21" x14ac:dyDescent="0.25">
      <c r="A3" s="13"/>
      <c r="B3" s="14"/>
      <c r="C3" s="15"/>
      <c r="D3" s="15"/>
      <c r="E3" s="15"/>
      <c r="F3" s="16"/>
      <c r="G3" s="17"/>
      <c r="H3" s="18"/>
      <c r="I3" s="18"/>
      <c r="J3" s="19">
        <v>1</v>
      </c>
      <c r="K3" s="20">
        <v>1</v>
      </c>
      <c r="L3" s="21">
        <v>10</v>
      </c>
      <c r="M3" s="22">
        <f>(ROUND((L3/10),0)-1)*4+(MOD(L3,10))</f>
        <v>0</v>
      </c>
      <c r="N3" s="23">
        <v>-2.0943951023932001</v>
      </c>
      <c r="O3" s="24">
        <f>+RADIANS(O5)</f>
        <v>2.0943951023931953</v>
      </c>
      <c r="P3" s="25">
        <v>100</v>
      </c>
      <c r="Q3" s="26">
        <v>100</v>
      </c>
      <c r="R3" s="27" t="s">
        <v>17</v>
      </c>
      <c r="S3" s="28">
        <v>1</v>
      </c>
      <c r="U3" s="29" t="s">
        <v>18</v>
      </c>
    </row>
    <row r="4" spans="1:21" ht="15.75" thickBot="1" x14ac:dyDescent="0.3">
      <c r="A4" s="13"/>
      <c r="B4" s="14"/>
      <c r="C4" s="15"/>
      <c r="D4" s="15"/>
      <c r="E4" s="15"/>
      <c r="F4" s="16"/>
      <c r="G4" s="17"/>
      <c r="H4" s="18"/>
      <c r="I4" s="18"/>
      <c r="J4" s="30">
        <v>1</v>
      </c>
      <c r="K4" s="31">
        <v>2</v>
      </c>
      <c r="L4" s="32">
        <v>11</v>
      </c>
      <c r="M4" s="22">
        <f t="shared" ref="M4:M25" si="0">(ROUND((L4/10),0)-1)*4+(MOD(L4,10))</f>
        <v>1</v>
      </c>
      <c r="N4" s="23">
        <v>-1.0471975511966001</v>
      </c>
      <c r="O4" s="33" t="s">
        <v>19</v>
      </c>
      <c r="P4" s="34">
        <v>116</v>
      </c>
      <c r="Q4" s="35">
        <v>109.237604307034</v>
      </c>
      <c r="R4" s="36" t="s">
        <v>20</v>
      </c>
      <c r="S4" s="37">
        <v>1</v>
      </c>
      <c r="T4" s="38"/>
    </row>
    <row r="5" spans="1:21" x14ac:dyDescent="0.25">
      <c r="A5" s="13"/>
      <c r="B5" s="14"/>
      <c r="C5" s="15"/>
      <c r="D5" s="15"/>
      <c r="E5" s="15"/>
      <c r="F5" s="16"/>
      <c r="G5" s="17"/>
      <c r="H5" s="18"/>
      <c r="I5" s="18"/>
      <c r="J5" s="30">
        <v>1</v>
      </c>
      <c r="K5" s="31">
        <v>3</v>
      </c>
      <c r="L5" s="32">
        <v>12</v>
      </c>
      <c r="M5" s="22">
        <f t="shared" si="0"/>
        <v>2</v>
      </c>
      <c r="N5" s="23">
        <v>-2.0943951023932001</v>
      </c>
      <c r="O5" s="39">
        <v>120</v>
      </c>
      <c r="P5" s="34">
        <v>132</v>
      </c>
      <c r="Q5" s="35">
        <v>100</v>
      </c>
      <c r="R5" s="38"/>
      <c r="S5" s="38"/>
      <c r="T5" s="38"/>
      <c r="U5" s="40" t="s">
        <v>21</v>
      </c>
    </row>
    <row r="6" spans="1:21" x14ac:dyDescent="0.25">
      <c r="A6" s="13"/>
      <c r="B6" s="14"/>
      <c r="C6" s="15"/>
      <c r="D6" s="15"/>
      <c r="E6" s="15"/>
      <c r="F6" s="16"/>
      <c r="G6" s="17"/>
      <c r="H6" s="18"/>
      <c r="I6" s="18"/>
      <c r="J6" s="30">
        <v>1</v>
      </c>
      <c r="K6" s="31">
        <v>17</v>
      </c>
      <c r="L6" s="32">
        <v>13</v>
      </c>
      <c r="M6" s="41">
        <f t="shared" si="0"/>
        <v>3</v>
      </c>
      <c r="N6" s="23">
        <v>-1.0471975511966001</v>
      </c>
      <c r="O6" s="42" t="s">
        <v>22</v>
      </c>
      <c r="P6" s="34">
        <v>148</v>
      </c>
      <c r="Q6" s="35">
        <v>109.237604307034</v>
      </c>
      <c r="T6" s="38"/>
      <c r="U6" s="43" t="s">
        <v>23</v>
      </c>
    </row>
    <row r="7" spans="1:21" ht="15.75" thickBot="1" x14ac:dyDescent="0.3">
      <c r="A7" s="13"/>
      <c r="B7" s="14"/>
      <c r="C7" s="15"/>
      <c r="D7" s="15"/>
      <c r="E7" s="15"/>
      <c r="F7" s="16"/>
      <c r="G7" s="17"/>
      <c r="H7" s="18"/>
      <c r="I7" s="18"/>
      <c r="J7" s="30">
        <v>1</v>
      </c>
      <c r="K7" s="31">
        <v>18</v>
      </c>
      <c r="L7" s="32">
        <v>20</v>
      </c>
      <c r="M7" s="41">
        <f t="shared" si="0"/>
        <v>4</v>
      </c>
      <c r="N7" s="23">
        <v>0</v>
      </c>
      <c r="O7" s="39">
        <v>200</v>
      </c>
      <c r="P7" s="34">
        <v>148</v>
      </c>
      <c r="Q7" s="35">
        <v>127.712812921102</v>
      </c>
      <c r="U7" s="44" t="s">
        <v>24</v>
      </c>
    </row>
    <row r="8" spans="1:21" ht="16.5" thickTop="1" thickBot="1" x14ac:dyDescent="0.3">
      <c r="A8" s="13"/>
      <c r="B8" s="14"/>
      <c r="C8" s="15"/>
      <c r="D8" s="15"/>
      <c r="E8" s="15"/>
      <c r="F8" s="16"/>
      <c r="G8" s="17"/>
      <c r="H8" s="18"/>
      <c r="I8" s="18"/>
      <c r="J8" s="30">
        <v>1</v>
      </c>
      <c r="K8" s="31">
        <v>19</v>
      </c>
      <c r="L8" s="32">
        <v>21</v>
      </c>
      <c r="M8" s="41">
        <f t="shared" si="0"/>
        <v>5</v>
      </c>
      <c r="N8" s="23">
        <v>-1.0471975511966001</v>
      </c>
      <c r="O8" s="42" t="s">
        <v>25</v>
      </c>
      <c r="P8" s="34">
        <v>164</v>
      </c>
      <c r="Q8" s="35">
        <v>136.95041722813599</v>
      </c>
      <c r="U8" s="45" t="s">
        <v>26</v>
      </c>
    </row>
    <row r="9" spans="1:21" ht="15.75" thickTop="1" x14ac:dyDescent="0.25">
      <c r="A9" s="13"/>
      <c r="B9" s="14"/>
      <c r="C9" s="15"/>
      <c r="D9" s="15"/>
      <c r="E9" s="15"/>
      <c r="F9" s="16"/>
      <c r="G9" s="17"/>
      <c r="I9" s="18"/>
      <c r="J9" s="30">
        <v>1</v>
      </c>
      <c r="K9" s="31">
        <v>20</v>
      </c>
      <c r="L9" s="32">
        <v>22</v>
      </c>
      <c r="M9" s="41">
        <f t="shared" si="0"/>
        <v>6</v>
      </c>
      <c r="N9" s="23">
        <v>0</v>
      </c>
      <c r="O9" s="39">
        <v>-50</v>
      </c>
      <c r="P9" s="34">
        <v>164</v>
      </c>
      <c r="Q9" s="35">
        <v>155.425625842204</v>
      </c>
      <c r="U9" s="46"/>
    </row>
    <row r="10" spans="1:21" x14ac:dyDescent="0.25">
      <c r="A10" s="13"/>
      <c r="B10" s="14"/>
      <c r="C10" s="15"/>
      <c r="D10" s="15"/>
      <c r="E10" s="15"/>
      <c r="F10" s="16"/>
      <c r="G10" s="17"/>
      <c r="I10" s="18"/>
      <c r="J10" s="30">
        <v>1</v>
      </c>
      <c r="K10" s="31">
        <v>21</v>
      </c>
      <c r="L10" s="32">
        <v>23</v>
      </c>
      <c r="M10" s="41">
        <f t="shared" si="0"/>
        <v>7</v>
      </c>
      <c r="N10" s="23">
        <v>1.0471975511966001</v>
      </c>
      <c r="O10" s="18" t="s">
        <v>27</v>
      </c>
      <c r="P10" s="34">
        <v>148</v>
      </c>
      <c r="Q10" s="35">
        <v>164.66323014923799</v>
      </c>
    </row>
    <row r="11" spans="1:21" x14ac:dyDescent="0.25">
      <c r="A11" s="13"/>
      <c r="B11" s="14"/>
      <c r="C11" s="15"/>
      <c r="D11" s="15"/>
      <c r="E11" s="15"/>
      <c r="F11" s="16"/>
      <c r="G11" s="17"/>
      <c r="I11" s="18"/>
      <c r="J11" s="30">
        <v>1</v>
      </c>
      <c r="K11" s="31">
        <v>4</v>
      </c>
      <c r="L11" s="32">
        <v>40</v>
      </c>
      <c r="M11" s="22">
        <f t="shared" si="0"/>
        <v>12</v>
      </c>
      <c r="N11" s="23">
        <v>0</v>
      </c>
      <c r="O11" s="47">
        <v>0</v>
      </c>
      <c r="P11" s="34">
        <v>116</v>
      </c>
      <c r="Q11" s="35">
        <v>127.712812921102</v>
      </c>
    </row>
    <row r="12" spans="1:21" x14ac:dyDescent="0.25">
      <c r="A12" s="13"/>
      <c r="B12" s="14"/>
      <c r="C12" s="15"/>
      <c r="D12" s="15"/>
      <c r="E12" s="15"/>
      <c r="F12" s="16"/>
      <c r="G12" s="17"/>
      <c r="I12" s="18"/>
      <c r="J12" s="30">
        <v>1</v>
      </c>
      <c r="K12" s="31">
        <v>5</v>
      </c>
      <c r="L12" s="32">
        <v>41</v>
      </c>
      <c r="M12" s="22">
        <f t="shared" si="0"/>
        <v>13</v>
      </c>
      <c r="N12" s="23">
        <v>-1.0471975511966001</v>
      </c>
      <c r="O12" s="33"/>
      <c r="P12" s="34">
        <v>132</v>
      </c>
      <c r="Q12" s="35">
        <v>136.95041722813599</v>
      </c>
    </row>
    <row r="13" spans="1:21" x14ac:dyDescent="0.25">
      <c r="A13" s="13" t="s">
        <v>16</v>
      </c>
      <c r="B13" s="14">
        <f t="shared" ref="B3:B25" si="1">((ROUND($L13/10,0))-1)*4+MOD($L13,10)+((J13-1)*15)+O$11</f>
        <v>8</v>
      </c>
      <c r="C13" s="15">
        <f t="shared" ref="C3:C25" si="2">((+P13*COS($O$3)-Q13*SIN($O$3))*$S$3)+$O$7</f>
        <v>-0.60254037844379127</v>
      </c>
      <c r="D13" s="15">
        <f t="shared" ref="D3:D20" si="3">((P13*SIN($O$3)+Q13*COS($O$3))*$S$4)+$O$9</f>
        <v>-13.397459621556067</v>
      </c>
      <c r="E13" s="15">
        <f t="shared" ref="E3:E13" si="4">S$3*(($N13/3.1416*180)+$O$5)</f>
        <v>120</v>
      </c>
      <c r="F13" s="16">
        <v>4</v>
      </c>
      <c r="G13" s="17">
        <f t="shared" ref="G3:G25" si="5">IF($S$3*$S$4=-1,1,0)</f>
        <v>0</v>
      </c>
      <c r="I13" s="18"/>
      <c r="J13" s="30">
        <v>1</v>
      </c>
      <c r="K13" s="31">
        <v>6</v>
      </c>
      <c r="L13" s="32">
        <v>30</v>
      </c>
      <c r="M13" s="22">
        <f t="shared" si="0"/>
        <v>8</v>
      </c>
      <c r="N13" s="23">
        <v>0</v>
      </c>
      <c r="O13" s="33"/>
      <c r="P13" s="34">
        <v>132</v>
      </c>
      <c r="Q13" s="35">
        <v>155.425625842204</v>
      </c>
    </row>
    <row r="14" spans="1:21" x14ac:dyDescent="0.25">
      <c r="A14" s="13" t="s">
        <v>16</v>
      </c>
      <c r="B14" s="14">
        <f t="shared" si="1"/>
        <v>9</v>
      </c>
      <c r="C14" s="15">
        <f t="shared" si="2"/>
        <v>-0.60254037844376285</v>
      </c>
      <c r="D14" s="15">
        <f t="shared" si="3"/>
        <v>-31.872668235624062</v>
      </c>
      <c r="E14" s="15">
        <f>S$3*(($N14/3.1416*180)+$O$5)</f>
        <v>179.99985969422843</v>
      </c>
      <c r="F14" s="16">
        <v>4</v>
      </c>
      <c r="G14" s="17">
        <f t="shared" si="5"/>
        <v>0</v>
      </c>
      <c r="I14" s="18"/>
      <c r="J14" s="30">
        <v>1</v>
      </c>
      <c r="K14" s="31">
        <v>7</v>
      </c>
      <c r="L14" s="32">
        <v>31</v>
      </c>
      <c r="M14" s="22">
        <f t="shared" si="0"/>
        <v>9</v>
      </c>
      <c r="N14" s="23">
        <v>1.0471975511966001</v>
      </c>
      <c r="O14" s="33"/>
      <c r="P14" s="34">
        <v>116</v>
      </c>
      <c r="Q14" s="35">
        <v>164.66323014923799</v>
      </c>
    </row>
    <row r="15" spans="1:21" x14ac:dyDescent="0.25">
      <c r="A15" s="13" t="s">
        <v>16</v>
      </c>
      <c r="B15" s="14">
        <f t="shared" si="1"/>
        <v>6</v>
      </c>
      <c r="C15" s="15">
        <f t="shared" si="2"/>
        <v>-16.602540378443763</v>
      </c>
      <c r="D15" s="15">
        <f t="shared" si="3"/>
        <v>-41.110272542658066</v>
      </c>
      <c r="E15" s="15">
        <f t="shared" ref="E15:E20" si="6">S$3*(($N15/3.1416*180)+$O$5)</f>
        <v>120</v>
      </c>
      <c r="F15" s="16">
        <v>4</v>
      </c>
      <c r="G15" s="17">
        <f t="shared" si="5"/>
        <v>0</v>
      </c>
      <c r="I15" s="18"/>
      <c r="J15" s="30">
        <v>1</v>
      </c>
      <c r="K15" s="31">
        <v>8</v>
      </c>
      <c r="L15" s="32">
        <v>22</v>
      </c>
      <c r="M15" s="22">
        <f t="shared" si="0"/>
        <v>6</v>
      </c>
      <c r="N15" s="23">
        <v>0</v>
      </c>
      <c r="O15" s="33"/>
      <c r="P15" s="34">
        <v>116</v>
      </c>
      <c r="Q15" s="35">
        <v>183.138438763306</v>
      </c>
    </row>
    <row r="16" spans="1:21" x14ac:dyDescent="0.25">
      <c r="A16" s="13" t="s">
        <v>16</v>
      </c>
      <c r="B16" s="14">
        <f t="shared" si="1"/>
        <v>7</v>
      </c>
      <c r="C16" s="15">
        <f t="shared" si="2"/>
        <v>-32.602540378443734</v>
      </c>
      <c r="D16" s="15">
        <f t="shared" si="3"/>
        <v>-31.872668235624047</v>
      </c>
      <c r="E16" s="15">
        <f t="shared" si="6"/>
        <v>60.000140305771573</v>
      </c>
      <c r="F16" s="16">
        <v>4</v>
      </c>
      <c r="G16" s="17">
        <f t="shared" si="5"/>
        <v>0</v>
      </c>
      <c r="I16" s="18"/>
      <c r="J16" s="30">
        <v>1</v>
      </c>
      <c r="K16" s="31">
        <v>9</v>
      </c>
      <c r="L16" s="32">
        <v>23</v>
      </c>
      <c r="M16" s="22">
        <f t="shared" si="0"/>
        <v>7</v>
      </c>
      <c r="N16" s="23">
        <v>-1.0471975511966001</v>
      </c>
      <c r="O16" s="33"/>
      <c r="P16" s="34">
        <v>132</v>
      </c>
      <c r="Q16" s="35">
        <v>192.37604307033999</v>
      </c>
    </row>
    <row r="17" spans="1:17" x14ac:dyDescent="0.25">
      <c r="A17" s="13" t="s">
        <v>16</v>
      </c>
      <c r="B17" s="14">
        <f t="shared" si="1"/>
        <v>3</v>
      </c>
      <c r="C17" s="15">
        <f t="shared" si="2"/>
        <v>-16.602540378443734</v>
      </c>
      <c r="D17" s="15">
        <f t="shared" si="3"/>
        <v>-59.585481156726075</v>
      </c>
      <c r="E17" s="15">
        <f t="shared" si="6"/>
        <v>179.99985969422843</v>
      </c>
      <c r="F17" s="16">
        <v>4</v>
      </c>
      <c r="G17" s="17">
        <f t="shared" si="5"/>
        <v>0</v>
      </c>
      <c r="I17" s="18"/>
      <c r="J17" s="30">
        <v>1</v>
      </c>
      <c r="K17" s="31">
        <v>10</v>
      </c>
      <c r="L17" s="32">
        <v>13</v>
      </c>
      <c r="M17" s="22">
        <f t="shared" si="0"/>
        <v>3</v>
      </c>
      <c r="N17" s="23">
        <v>1.0471975511966001</v>
      </c>
      <c r="O17" s="33"/>
      <c r="P17" s="34">
        <v>100</v>
      </c>
      <c r="Q17" s="35">
        <v>192.37604307033999</v>
      </c>
    </row>
    <row r="18" spans="1:17" x14ac:dyDescent="0.25">
      <c r="A18" s="13" t="s">
        <v>16</v>
      </c>
      <c r="B18" s="14">
        <f t="shared" si="1"/>
        <v>4</v>
      </c>
      <c r="C18" s="15">
        <f t="shared" si="2"/>
        <v>-0.60254037844376285</v>
      </c>
      <c r="D18" s="15">
        <f t="shared" si="3"/>
        <v>-68.823085463760108</v>
      </c>
      <c r="E18" s="15">
        <f t="shared" si="6"/>
        <v>239.99971938845687</v>
      </c>
      <c r="F18" s="16">
        <v>4</v>
      </c>
      <c r="G18" s="17">
        <f t="shared" si="5"/>
        <v>0</v>
      </c>
      <c r="I18" s="18"/>
      <c r="J18" s="30">
        <v>1</v>
      </c>
      <c r="K18" s="31">
        <v>11</v>
      </c>
      <c r="L18" s="32">
        <v>20</v>
      </c>
      <c r="M18" s="22">
        <f t="shared" si="0"/>
        <v>4</v>
      </c>
      <c r="N18" s="23">
        <v>2.0943951023932001</v>
      </c>
      <c r="O18" s="33"/>
      <c r="P18" s="34">
        <v>84</v>
      </c>
      <c r="Q18" s="35">
        <v>183.138438763306</v>
      </c>
    </row>
    <row r="19" spans="1:17" x14ac:dyDescent="0.25">
      <c r="A19" s="13" t="s">
        <v>16</v>
      </c>
      <c r="B19" s="14">
        <f t="shared" si="1"/>
        <v>10</v>
      </c>
      <c r="C19" s="15">
        <f t="shared" si="2"/>
        <v>15.397459621556209</v>
      </c>
      <c r="D19" s="15">
        <f t="shared" si="3"/>
        <v>-41.110272542658095</v>
      </c>
      <c r="E19" s="15">
        <f t="shared" si="6"/>
        <v>239.99971938845687</v>
      </c>
      <c r="F19" s="16">
        <v>4</v>
      </c>
      <c r="G19" s="17">
        <f t="shared" si="5"/>
        <v>0</v>
      </c>
      <c r="I19" s="18"/>
      <c r="J19" s="30">
        <v>1</v>
      </c>
      <c r="K19" s="31">
        <v>12</v>
      </c>
      <c r="L19" s="32">
        <v>32</v>
      </c>
      <c r="M19" s="22">
        <f t="shared" si="0"/>
        <v>10</v>
      </c>
      <c r="N19" s="23">
        <v>2.0943951023932001</v>
      </c>
      <c r="O19" s="33"/>
      <c r="P19" s="34">
        <v>100</v>
      </c>
      <c r="Q19" s="35">
        <v>155.425625842204</v>
      </c>
    </row>
    <row r="20" spans="1:17" x14ac:dyDescent="0.25">
      <c r="A20" s="13" t="s">
        <v>16</v>
      </c>
      <c r="B20" s="14">
        <f t="shared" si="1"/>
        <v>5</v>
      </c>
      <c r="C20" s="15">
        <f t="shared" si="2"/>
        <v>15.397459621556237</v>
      </c>
      <c r="D20" s="15">
        <f t="shared" si="3"/>
        <v>-59.585481156726104</v>
      </c>
      <c r="E20" s="15">
        <f t="shared" si="6"/>
        <v>179.99985969422843</v>
      </c>
      <c r="F20" s="16">
        <v>4</v>
      </c>
      <c r="G20" s="17">
        <f t="shared" si="5"/>
        <v>0</v>
      </c>
      <c r="I20" s="48"/>
      <c r="J20" s="30">
        <v>1</v>
      </c>
      <c r="K20" s="31">
        <v>13</v>
      </c>
      <c r="L20" s="32">
        <v>21</v>
      </c>
      <c r="M20" s="41">
        <f t="shared" si="0"/>
        <v>5</v>
      </c>
      <c r="N20" s="23">
        <v>1.0471975511966001</v>
      </c>
      <c r="O20" s="33"/>
      <c r="P20" s="34">
        <v>84</v>
      </c>
      <c r="Q20" s="35">
        <v>164.66323014923799</v>
      </c>
    </row>
    <row r="21" spans="1:17" x14ac:dyDescent="0.25">
      <c r="A21" s="13"/>
      <c r="B21" s="14"/>
      <c r="C21" s="15"/>
      <c r="D21" s="15"/>
      <c r="E21" s="15"/>
      <c r="F21" s="16"/>
      <c r="G21" s="17"/>
      <c r="I21" s="48"/>
      <c r="J21" s="30">
        <v>1</v>
      </c>
      <c r="K21" s="31">
        <v>22</v>
      </c>
      <c r="L21" s="32">
        <v>43</v>
      </c>
      <c r="M21" s="41">
        <f t="shared" si="0"/>
        <v>15</v>
      </c>
      <c r="N21" s="23">
        <v>2.0943951023932001</v>
      </c>
      <c r="O21" s="33"/>
      <c r="P21" s="34">
        <v>68</v>
      </c>
      <c r="Q21" s="35">
        <v>155.425625842204</v>
      </c>
    </row>
    <row r="22" spans="1:17" x14ac:dyDescent="0.25">
      <c r="A22" s="13"/>
      <c r="B22" s="14"/>
      <c r="C22" s="15"/>
      <c r="D22" s="15"/>
      <c r="E22" s="15"/>
      <c r="F22" s="16"/>
      <c r="G22" s="17"/>
      <c r="I22" s="48"/>
      <c r="J22" s="30">
        <v>1</v>
      </c>
      <c r="K22" s="31">
        <v>23</v>
      </c>
      <c r="L22" s="32">
        <v>10</v>
      </c>
      <c r="M22" s="41">
        <f t="shared" si="0"/>
        <v>0</v>
      </c>
      <c r="N22" s="23">
        <v>3.14159265358979</v>
      </c>
      <c r="O22" s="33"/>
      <c r="P22" s="34">
        <v>68</v>
      </c>
      <c r="Q22" s="35">
        <v>136.95041722813599</v>
      </c>
    </row>
    <row r="23" spans="1:17" x14ac:dyDescent="0.25">
      <c r="A23" s="13"/>
      <c r="B23" s="14"/>
      <c r="C23" s="15"/>
      <c r="D23" s="15"/>
      <c r="E23" s="15"/>
      <c r="F23" s="16"/>
      <c r="G23" s="17"/>
      <c r="I23" s="48"/>
      <c r="J23" s="30">
        <v>1</v>
      </c>
      <c r="K23" s="31">
        <v>14</v>
      </c>
      <c r="L23" s="32">
        <v>33</v>
      </c>
      <c r="M23" s="22">
        <f t="shared" si="0"/>
        <v>11</v>
      </c>
      <c r="N23" s="23">
        <v>3.14159265358979</v>
      </c>
      <c r="O23" s="33"/>
      <c r="P23" s="34">
        <v>100</v>
      </c>
      <c r="Q23" s="35">
        <v>136.95041722813599</v>
      </c>
    </row>
    <row r="24" spans="1:17" x14ac:dyDescent="0.25">
      <c r="A24" s="13"/>
      <c r="B24" s="14"/>
      <c r="C24" s="15"/>
      <c r="D24" s="15"/>
      <c r="E24" s="15"/>
      <c r="F24" s="16"/>
      <c r="G24" s="17"/>
      <c r="I24" s="48"/>
      <c r="J24" s="30">
        <v>1</v>
      </c>
      <c r="K24" s="31">
        <v>15</v>
      </c>
      <c r="L24" s="32">
        <v>42</v>
      </c>
      <c r="M24" s="22">
        <f t="shared" si="0"/>
        <v>14</v>
      </c>
      <c r="N24" s="23">
        <v>2.0943951023932001</v>
      </c>
      <c r="O24" s="33"/>
      <c r="P24" s="34">
        <v>84</v>
      </c>
      <c r="Q24" s="35">
        <v>127.712812921102</v>
      </c>
    </row>
    <row r="25" spans="1:17" ht="15.75" thickBot="1" x14ac:dyDescent="0.3">
      <c r="A25" s="13"/>
      <c r="B25" s="14"/>
      <c r="C25" s="15"/>
      <c r="D25" s="15"/>
      <c r="E25" s="15"/>
      <c r="F25" s="16"/>
      <c r="G25" s="17"/>
      <c r="I25" s="48"/>
      <c r="J25" s="30">
        <v>1</v>
      </c>
      <c r="K25" s="49">
        <v>16</v>
      </c>
      <c r="L25" s="50">
        <v>43</v>
      </c>
      <c r="M25" s="22">
        <f t="shared" si="0"/>
        <v>15</v>
      </c>
      <c r="N25" s="51">
        <v>3.14159265358979</v>
      </c>
      <c r="O25" s="52"/>
      <c r="P25" s="53">
        <v>84</v>
      </c>
      <c r="Q25" s="54">
        <v>109.237604307034</v>
      </c>
    </row>
    <row r="26" spans="1:17" ht="45" customHeight="1" x14ac:dyDescent="0.25">
      <c r="J26" t="s">
        <v>28</v>
      </c>
    </row>
    <row r="31" spans="1:17" x14ac:dyDescent="0.25">
      <c r="G31" s="46"/>
      <c r="H31" s="46"/>
      <c r="I31" s="46"/>
      <c r="K31" s="46"/>
      <c r="L31" s="46"/>
      <c r="M31" s="46"/>
      <c r="N31" s="46"/>
    </row>
    <row r="32" spans="1:17" x14ac:dyDescent="0.25">
      <c r="G32" s="46"/>
      <c r="H32" s="55"/>
      <c r="I32" s="55"/>
      <c r="J32" s="55"/>
      <c r="K32" s="55"/>
      <c r="L32" s="55"/>
      <c r="M32" s="55"/>
      <c r="N32" s="46"/>
    </row>
    <row r="33" spans="7:15" x14ac:dyDescent="0.25">
      <c r="G33" s="46"/>
      <c r="H33" s="55"/>
      <c r="I33" s="55"/>
      <c r="J33" s="55"/>
      <c r="K33" s="55"/>
      <c r="L33" s="55"/>
      <c r="M33" s="55"/>
      <c r="N33" s="46"/>
      <c r="O33" s="46"/>
    </row>
    <row r="34" spans="7:15" x14ac:dyDescent="0.25">
      <c r="G34" s="46"/>
      <c r="H34" s="55"/>
      <c r="I34" s="55"/>
      <c r="J34" s="55"/>
      <c r="K34" s="55"/>
      <c r="L34" s="55"/>
      <c r="M34" s="55"/>
      <c r="N34" s="46"/>
      <c r="O34" s="46"/>
    </row>
    <row r="35" spans="7:15" x14ac:dyDescent="0.25">
      <c r="G35" s="46"/>
      <c r="H35" s="55"/>
      <c r="I35" s="55"/>
      <c r="J35" s="55"/>
      <c r="K35" s="55"/>
      <c r="L35" s="55"/>
      <c r="M35" s="55"/>
      <c r="N35" s="46"/>
      <c r="O35" s="46"/>
    </row>
    <row r="36" spans="7:15" x14ac:dyDescent="0.25">
      <c r="G36" s="46"/>
      <c r="H36" s="55"/>
      <c r="I36" s="55"/>
      <c r="J36" s="55"/>
      <c r="K36" s="55"/>
      <c r="L36" s="55"/>
      <c r="M36" s="55"/>
      <c r="N36" s="46"/>
      <c r="O36" s="46"/>
    </row>
    <row r="37" spans="7:15" x14ac:dyDescent="0.25">
      <c r="G37" s="46"/>
      <c r="H37" s="55"/>
      <c r="I37" s="55"/>
      <c r="J37" s="55"/>
      <c r="K37" s="55"/>
      <c r="L37" s="55"/>
      <c r="M37" s="55"/>
      <c r="N37" s="46"/>
      <c r="O37" s="46"/>
    </row>
    <row r="38" spans="7:15" x14ac:dyDescent="0.25">
      <c r="G38" s="46"/>
      <c r="H38" s="55"/>
      <c r="I38" s="55"/>
      <c r="J38" s="55"/>
      <c r="K38" s="55"/>
      <c r="L38" s="55"/>
      <c r="M38" s="55"/>
      <c r="N38" s="46"/>
      <c r="O38" s="46"/>
    </row>
    <row r="39" spans="7:15" x14ac:dyDescent="0.25">
      <c r="G39" s="46"/>
      <c r="H39" s="55"/>
      <c r="I39" s="55"/>
      <c r="J39" s="55"/>
      <c r="K39" s="55"/>
      <c r="L39" s="55"/>
      <c r="M39" s="55"/>
      <c r="N39" s="46"/>
      <c r="O39" s="46"/>
    </row>
    <row r="40" spans="7:15" x14ac:dyDescent="0.25">
      <c r="G40" s="46"/>
      <c r="H40" s="55"/>
      <c r="I40" s="55"/>
      <c r="J40" s="55"/>
      <c r="K40" s="55"/>
      <c r="L40" s="55"/>
      <c r="M40" s="55"/>
      <c r="N40" s="46"/>
      <c r="O40" s="46"/>
    </row>
    <row r="41" spans="7:15" x14ac:dyDescent="0.25">
      <c r="G41" s="46"/>
      <c r="H41" s="55"/>
      <c r="I41" s="55"/>
      <c r="J41" s="55"/>
      <c r="K41" s="55"/>
      <c r="L41" s="55"/>
      <c r="M41" s="55"/>
      <c r="N41" s="46"/>
      <c r="O41" s="46"/>
    </row>
    <row r="42" spans="7:15" x14ac:dyDescent="0.25">
      <c r="G42" s="46"/>
      <c r="H42" s="55"/>
      <c r="I42" s="55"/>
      <c r="J42" s="55"/>
      <c r="K42" s="55"/>
      <c r="L42" s="55"/>
      <c r="M42" s="55"/>
      <c r="N42" s="46"/>
      <c r="O42" s="46"/>
    </row>
    <row r="43" spans="7:15" x14ac:dyDescent="0.25">
      <c r="G43" s="46"/>
      <c r="H43" s="55"/>
      <c r="I43" s="55"/>
      <c r="J43" s="55"/>
      <c r="K43" s="55"/>
      <c r="L43" s="55"/>
      <c r="M43" s="55"/>
      <c r="N43" s="46"/>
      <c r="O43" s="46"/>
    </row>
    <row r="44" spans="7:15" x14ac:dyDescent="0.25">
      <c r="G44" s="46"/>
      <c r="H44" s="55"/>
      <c r="I44" s="55"/>
      <c r="J44" s="55"/>
      <c r="K44" s="55"/>
      <c r="L44" s="55"/>
      <c r="M44" s="55"/>
      <c r="N44" s="46"/>
      <c r="O44" s="46"/>
    </row>
    <row r="45" spans="7:15" x14ac:dyDescent="0.25">
      <c r="G45" s="46"/>
      <c r="H45" s="55"/>
      <c r="I45" s="55"/>
      <c r="J45" s="55"/>
      <c r="K45" s="55"/>
      <c r="L45" s="55"/>
      <c r="M45" s="55"/>
      <c r="N45" s="46"/>
      <c r="O45" s="46"/>
    </row>
    <row r="46" spans="7:15" x14ac:dyDescent="0.25">
      <c r="G46" s="46"/>
      <c r="H46" s="55"/>
      <c r="I46" s="55"/>
      <c r="J46" s="55"/>
      <c r="K46" s="55"/>
      <c r="L46" s="55"/>
      <c r="M46" s="55"/>
      <c r="N46" s="46"/>
      <c r="O46" s="46"/>
    </row>
    <row r="47" spans="7:15" x14ac:dyDescent="0.25">
      <c r="G47" s="46"/>
      <c r="H47" s="55"/>
      <c r="I47" s="55"/>
      <c r="J47" s="55"/>
      <c r="K47" s="55"/>
      <c r="L47" s="55"/>
      <c r="M47" s="55"/>
      <c r="N47" s="46"/>
      <c r="O47" s="46"/>
    </row>
    <row r="48" spans="7:15" x14ac:dyDescent="0.25">
      <c r="G48" s="46"/>
      <c r="H48" s="55"/>
      <c r="I48" s="55"/>
      <c r="J48" s="55"/>
      <c r="K48" s="55"/>
      <c r="L48" s="55"/>
      <c r="M48" s="55"/>
      <c r="N48" s="46"/>
      <c r="O48" s="46"/>
    </row>
    <row r="49" spans="7:15" x14ac:dyDescent="0.25">
      <c r="G49" s="46"/>
      <c r="H49" s="55"/>
      <c r="I49" s="55"/>
      <c r="J49" s="55"/>
      <c r="K49" s="55"/>
      <c r="L49" s="55"/>
      <c r="M49" s="55"/>
      <c r="N49" s="46"/>
      <c r="O49" s="46"/>
    </row>
    <row r="50" spans="7:15" x14ac:dyDescent="0.25">
      <c r="G50" s="46"/>
      <c r="H50" s="55"/>
      <c r="I50" s="55"/>
      <c r="J50" s="55"/>
      <c r="K50" s="55"/>
      <c r="L50" s="55"/>
      <c r="M50" s="55"/>
      <c r="N50" s="46"/>
      <c r="O50" s="46"/>
    </row>
    <row r="51" spans="7:15" x14ac:dyDescent="0.25">
      <c r="G51" s="46"/>
      <c r="H51" s="55"/>
      <c r="I51" s="55"/>
      <c r="J51" s="55"/>
      <c r="K51" s="55"/>
      <c r="L51" s="55"/>
      <c r="M51" s="55"/>
      <c r="N51" s="46"/>
      <c r="O51" s="46"/>
    </row>
    <row r="52" spans="7:15" x14ac:dyDescent="0.25">
      <c r="G52" s="46"/>
      <c r="H52" s="55"/>
      <c r="I52" s="55"/>
      <c r="J52" s="55"/>
      <c r="K52" s="55"/>
      <c r="L52" s="55"/>
      <c r="M52" s="55"/>
      <c r="N52" s="46"/>
      <c r="O52" s="46"/>
    </row>
    <row r="53" spans="7:15" x14ac:dyDescent="0.25">
      <c r="G53" s="46"/>
      <c r="H53" s="55"/>
      <c r="I53" s="55"/>
      <c r="J53" s="55"/>
      <c r="K53" s="55"/>
      <c r="L53" s="55"/>
      <c r="M53" s="55"/>
      <c r="N53" s="46"/>
      <c r="O53" s="46"/>
    </row>
    <row r="54" spans="7:15" x14ac:dyDescent="0.25">
      <c r="G54" s="46"/>
      <c r="H54" s="55"/>
      <c r="I54" s="55"/>
      <c r="J54" s="55"/>
      <c r="K54" s="55"/>
      <c r="L54" s="55"/>
      <c r="M54" s="55"/>
      <c r="N54" s="46"/>
      <c r="O54" s="46"/>
    </row>
    <row r="55" spans="7:15" x14ac:dyDescent="0.25">
      <c r="G55" s="38"/>
      <c r="H55" s="38"/>
      <c r="I55" s="38"/>
      <c r="J55" s="38"/>
      <c r="K55" s="38"/>
      <c r="L55" s="38"/>
      <c r="M55" s="38"/>
      <c r="N55" s="38"/>
      <c r="O55" s="3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90" zoomScaleNormal="90" workbookViewId="0">
      <selection activeCell="O10" sqref="O10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4" width="5" bestFit="1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7.42578125" bestFit="1" customWidth="1"/>
    <col min="11" max="11" width="6.42578125" bestFit="1" customWidth="1"/>
    <col min="12" max="12" width="9.5703125" bestFit="1" customWidth="1"/>
    <col min="13" max="13" width="9.5703125" customWidth="1"/>
    <col min="14" max="14" width="12.85546875" bestFit="1" customWidth="1"/>
    <col min="15" max="15" width="27.5703125" bestFit="1" customWidth="1"/>
    <col min="16" max="17" width="5.7109375" bestFit="1" customWidth="1"/>
    <col min="18" max="18" width="8.140625" bestFit="1" customWidth="1"/>
    <col min="19" max="19" width="2.85546875" bestFit="1" customWidth="1"/>
    <col min="20" max="20" width="9.42578125" customWidth="1"/>
    <col min="21" max="21" width="39.42578125" bestFit="1" customWidth="1"/>
    <col min="22" max="22" width="17" customWidth="1"/>
  </cols>
  <sheetData>
    <row r="1" spans="1:21" ht="15.75" thickBot="1" x14ac:dyDescent="0.3">
      <c r="A1" t="s">
        <v>0</v>
      </c>
    </row>
    <row r="2" spans="1:21" ht="54" customHeight="1" thickBot="1" x14ac:dyDescent="0.3">
      <c r="A2" s="1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2" t="s">
        <v>6</v>
      </c>
      <c r="G2" s="4" t="s">
        <v>7</v>
      </c>
      <c r="H2" s="5"/>
      <c r="I2" s="6"/>
      <c r="J2" s="7" t="s">
        <v>8</v>
      </c>
      <c r="K2" s="8" t="s">
        <v>9</v>
      </c>
      <c r="L2" s="9" t="s">
        <v>10</v>
      </c>
      <c r="M2" s="10" t="s">
        <v>11</v>
      </c>
      <c r="N2" s="11" t="s">
        <v>12</v>
      </c>
      <c r="O2" s="11" t="s">
        <v>13</v>
      </c>
      <c r="P2" s="11" t="s">
        <v>14</v>
      </c>
      <c r="Q2" s="12" t="s">
        <v>15</v>
      </c>
    </row>
    <row r="3" spans="1:21" x14ac:dyDescent="0.25">
      <c r="A3" s="13" t="s">
        <v>16</v>
      </c>
      <c r="B3" s="14">
        <f t="shared" ref="B3:B20" si="0">((ROUND($L3/10,0))-1)*4+MOD($L3,10)+((J3-1)*15)+O$11</f>
        <v>0</v>
      </c>
      <c r="C3" s="15">
        <f t="shared" ref="C3:C20" si="1">((+P3*COS($O$3)-Q3*SIN($O$3))*$S$3)+$O$7</f>
        <v>136.60254037844388</v>
      </c>
      <c r="D3" s="15">
        <f t="shared" ref="D3:D20" si="2">((P3*SIN($O$3)+Q3*COS($O$3))*$S$4)+$O$9</f>
        <v>-36.602540378443848</v>
      </c>
      <c r="E3" s="15">
        <f t="shared" ref="E3:E13" si="3">S$3*(($N3/3.1416*180)+$O$5)</f>
        <v>180.00028061154313</v>
      </c>
      <c r="F3" s="16">
        <v>4</v>
      </c>
      <c r="G3" s="17">
        <f t="shared" ref="G3:G25" si="4">IF($S$3*$S$4=-1,1,0)</f>
        <v>0</v>
      </c>
      <c r="H3" s="18"/>
      <c r="I3" s="18"/>
      <c r="J3" s="19">
        <v>1</v>
      </c>
      <c r="K3" s="20">
        <v>1</v>
      </c>
      <c r="L3" s="21">
        <v>10</v>
      </c>
      <c r="M3" s="22">
        <f>(ROUND((L3/10),0)-1)*4+(MOD(L3,10))</f>
        <v>0</v>
      </c>
      <c r="N3" s="23">
        <v>-2.0943951023932001</v>
      </c>
      <c r="O3" s="24">
        <f>+RADIANS(O5)</f>
        <v>5.2359877559829888</v>
      </c>
      <c r="P3" s="25">
        <v>100</v>
      </c>
      <c r="Q3" s="26">
        <v>100</v>
      </c>
      <c r="R3" s="27" t="s">
        <v>17</v>
      </c>
      <c r="S3" s="28">
        <v>1</v>
      </c>
      <c r="U3" s="29" t="s">
        <v>18</v>
      </c>
    </row>
    <row r="4" spans="1:21" ht="15.75" thickBot="1" x14ac:dyDescent="0.3">
      <c r="A4" s="13" t="s">
        <v>16</v>
      </c>
      <c r="B4" s="14">
        <f t="shared" si="0"/>
        <v>1</v>
      </c>
      <c r="C4" s="15">
        <f t="shared" si="1"/>
        <v>152.60254037844385</v>
      </c>
      <c r="D4" s="15">
        <f t="shared" si="2"/>
        <v>-45.84014468547786</v>
      </c>
      <c r="E4" s="15">
        <f t="shared" si="3"/>
        <v>240.00014030577157</v>
      </c>
      <c r="F4" s="16">
        <v>4</v>
      </c>
      <c r="G4" s="17">
        <f t="shared" si="4"/>
        <v>0</v>
      </c>
      <c r="H4" s="18"/>
      <c r="I4" s="18"/>
      <c r="J4" s="30">
        <v>1</v>
      </c>
      <c r="K4" s="31">
        <v>2</v>
      </c>
      <c r="L4" s="32">
        <v>11</v>
      </c>
      <c r="M4" s="22">
        <f t="shared" ref="M4:M25" si="5">(ROUND((L4/10),0)-1)*4+(MOD(L4,10))</f>
        <v>1</v>
      </c>
      <c r="N4" s="23">
        <v>-1.0471975511966001</v>
      </c>
      <c r="O4" s="33" t="s">
        <v>19</v>
      </c>
      <c r="P4" s="34">
        <v>116</v>
      </c>
      <c r="Q4" s="35">
        <v>109.237604307034</v>
      </c>
      <c r="R4" s="36" t="s">
        <v>20</v>
      </c>
      <c r="S4" s="37">
        <v>1</v>
      </c>
      <c r="T4" s="38"/>
    </row>
    <row r="5" spans="1:21" x14ac:dyDescent="0.25">
      <c r="A5" s="13" t="s">
        <v>16</v>
      </c>
      <c r="B5" s="14">
        <f t="shared" si="0"/>
        <v>2</v>
      </c>
      <c r="C5" s="15">
        <f t="shared" si="1"/>
        <v>152.60254037844388</v>
      </c>
      <c r="D5" s="15">
        <f t="shared" si="2"/>
        <v>-64.315353299545876</v>
      </c>
      <c r="E5" s="15">
        <f t="shared" si="3"/>
        <v>180.00028061154313</v>
      </c>
      <c r="F5" s="16">
        <v>4</v>
      </c>
      <c r="G5" s="17">
        <f t="shared" si="4"/>
        <v>0</v>
      </c>
      <c r="H5" s="18"/>
      <c r="I5" s="18"/>
      <c r="J5" s="30">
        <v>1</v>
      </c>
      <c r="K5" s="31">
        <v>3</v>
      </c>
      <c r="L5" s="32">
        <v>12</v>
      </c>
      <c r="M5" s="22">
        <f t="shared" si="5"/>
        <v>2</v>
      </c>
      <c r="N5" s="23">
        <v>-2.0943951023932001</v>
      </c>
      <c r="O5" s="39">
        <v>300</v>
      </c>
      <c r="P5" s="34">
        <v>132</v>
      </c>
      <c r="Q5" s="35">
        <v>100</v>
      </c>
      <c r="R5" s="38"/>
      <c r="S5" s="38"/>
      <c r="T5" s="38"/>
      <c r="U5" s="40" t="s">
        <v>21</v>
      </c>
    </row>
    <row r="6" spans="1:21" x14ac:dyDescent="0.25">
      <c r="A6" s="13"/>
      <c r="B6" s="14"/>
      <c r="C6" s="15"/>
      <c r="D6" s="15"/>
      <c r="E6" s="15"/>
      <c r="F6" s="16"/>
      <c r="G6" s="17"/>
      <c r="H6" s="18"/>
      <c r="I6" s="18"/>
      <c r="J6" s="30">
        <v>1</v>
      </c>
      <c r="K6" s="31">
        <v>17</v>
      </c>
      <c r="L6" s="32">
        <v>13</v>
      </c>
      <c r="M6" s="41">
        <f t="shared" si="5"/>
        <v>3</v>
      </c>
      <c r="N6" s="23">
        <v>-1.0471975511966001</v>
      </c>
      <c r="O6" s="42" t="s">
        <v>22</v>
      </c>
      <c r="P6" s="34">
        <v>148</v>
      </c>
      <c r="Q6" s="35">
        <v>109.237604307034</v>
      </c>
      <c r="T6" s="38"/>
      <c r="U6" s="43" t="s">
        <v>23</v>
      </c>
    </row>
    <row r="7" spans="1:21" ht="15.75" thickBot="1" x14ac:dyDescent="0.3">
      <c r="A7" s="13"/>
      <c r="B7" s="14"/>
      <c r="C7" s="15"/>
      <c r="D7" s="15"/>
      <c r="E7" s="15"/>
      <c r="F7" s="16"/>
      <c r="G7" s="17"/>
      <c r="H7" s="18"/>
      <c r="I7" s="18"/>
      <c r="J7" s="30">
        <v>1</v>
      </c>
      <c r="K7" s="31">
        <v>18</v>
      </c>
      <c r="L7" s="32">
        <v>20</v>
      </c>
      <c r="M7" s="41">
        <f t="shared" si="5"/>
        <v>4</v>
      </c>
      <c r="N7" s="23">
        <v>0</v>
      </c>
      <c r="O7" s="39">
        <v>0</v>
      </c>
      <c r="P7" s="34">
        <v>148</v>
      </c>
      <c r="Q7" s="35">
        <v>127.712812921102</v>
      </c>
      <c r="U7" s="44" t="s">
        <v>24</v>
      </c>
    </row>
    <row r="8" spans="1:21" ht="16.5" thickTop="1" thickBot="1" x14ac:dyDescent="0.3">
      <c r="A8" s="13"/>
      <c r="B8" s="14"/>
      <c r="C8" s="15"/>
      <c r="D8" s="15"/>
      <c r="E8" s="15"/>
      <c r="F8" s="16"/>
      <c r="G8" s="17"/>
      <c r="H8" s="18"/>
      <c r="I8" s="18"/>
      <c r="J8" s="30">
        <v>1</v>
      </c>
      <c r="K8" s="31">
        <v>19</v>
      </c>
      <c r="L8" s="32">
        <v>21</v>
      </c>
      <c r="M8" s="41">
        <f t="shared" si="5"/>
        <v>5</v>
      </c>
      <c r="N8" s="23">
        <v>-1.0471975511966001</v>
      </c>
      <c r="O8" s="42" t="s">
        <v>25</v>
      </c>
      <c r="P8" s="34">
        <v>164</v>
      </c>
      <c r="Q8" s="35">
        <v>136.95041722813599</v>
      </c>
      <c r="U8" s="45" t="s">
        <v>26</v>
      </c>
    </row>
    <row r="9" spans="1:21" ht="15.75" thickTop="1" x14ac:dyDescent="0.25">
      <c r="A9" s="13"/>
      <c r="B9" s="14"/>
      <c r="C9" s="15"/>
      <c r="D9" s="15"/>
      <c r="E9" s="15"/>
      <c r="F9" s="16"/>
      <c r="G9" s="17"/>
      <c r="I9" s="18"/>
      <c r="J9" s="30">
        <v>1</v>
      </c>
      <c r="K9" s="31">
        <v>20</v>
      </c>
      <c r="L9" s="32">
        <v>22</v>
      </c>
      <c r="M9" s="41">
        <f t="shared" si="5"/>
        <v>6</v>
      </c>
      <c r="N9" s="23">
        <v>0</v>
      </c>
      <c r="O9" s="39">
        <v>0</v>
      </c>
      <c r="P9" s="34">
        <v>164</v>
      </c>
      <c r="Q9" s="35">
        <v>155.425625842204</v>
      </c>
      <c r="U9" s="46"/>
    </row>
    <row r="10" spans="1:21" x14ac:dyDescent="0.25">
      <c r="A10" s="13"/>
      <c r="B10" s="14"/>
      <c r="C10" s="15"/>
      <c r="D10" s="15"/>
      <c r="E10" s="15"/>
      <c r="F10" s="16"/>
      <c r="G10" s="17"/>
      <c r="I10" s="18"/>
      <c r="J10" s="30">
        <v>1</v>
      </c>
      <c r="K10" s="31">
        <v>21</v>
      </c>
      <c r="L10" s="32">
        <v>23</v>
      </c>
      <c r="M10" s="41">
        <f t="shared" si="5"/>
        <v>7</v>
      </c>
      <c r="N10" s="23">
        <v>1.0471975511966001</v>
      </c>
      <c r="O10" s="18" t="s">
        <v>27</v>
      </c>
      <c r="P10" s="34">
        <v>148</v>
      </c>
      <c r="Q10" s="35">
        <v>164.66323014923799</v>
      </c>
    </row>
    <row r="11" spans="1:21" x14ac:dyDescent="0.25">
      <c r="A11" s="13" t="s">
        <v>16</v>
      </c>
      <c r="B11" s="14">
        <f t="shared" si="0"/>
        <v>12</v>
      </c>
      <c r="C11" s="15">
        <f t="shared" si="1"/>
        <v>168.60254037844385</v>
      </c>
      <c r="D11" s="15">
        <f t="shared" si="2"/>
        <v>-36.602540378443862</v>
      </c>
      <c r="E11" s="15">
        <f t="shared" si="3"/>
        <v>300</v>
      </c>
      <c r="F11" s="16">
        <v>4</v>
      </c>
      <c r="G11" s="17">
        <f t="shared" si="4"/>
        <v>0</v>
      </c>
      <c r="I11" s="18"/>
      <c r="J11" s="30">
        <v>1</v>
      </c>
      <c r="K11" s="31">
        <v>4</v>
      </c>
      <c r="L11" s="32">
        <v>40</v>
      </c>
      <c r="M11" s="22">
        <f t="shared" si="5"/>
        <v>12</v>
      </c>
      <c r="N11" s="23">
        <v>0</v>
      </c>
      <c r="O11" s="47">
        <v>0</v>
      </c>
      <c r="P11" s="34">
        <v>116</v>
      </c>
      <c r="Q11" s="35">
        <v>127.712812921102</v>
      </c>
    </row>
    <row r="12" spans="1:21" x14ac:dyDescent="0.25">
      <c r="A12" s="13" t="s">
        <v>16</v>
      </c>
      <c r="B12" s="14">
        <f t="shared" si="0"/>
        <v>13</v>
      </c>
      <c r="C12" s="15">
        <f t="shared" si="1"/>
        <v>184.60254037844382</v>
      </c>
      <c r="D12" s="15">
        <f t="shared" si="2"/>
        <v>-45.840144685477881</v>
      </c>
      <c r="E12" s="15">
        <f t="shared" si="3"/>
        <v>240.00014030577157</v>
      </c>
      <c r="F12" s="16">
        <v>4</v>
      </c>
      <c r="G12" s="17">
        <f t="shared" si="4"/>
        <v>0</v>
      </c>
      <c r="I12" s="18"/>
      <c r="J12" s="30">
        <v>1</v>
      </c>
      <c r="K12" s="31">
        <v>5</v>
      </c>
      <c r="L12" s="32">
        <v>41</v>
      </c>
      <c r="M12" s="22">
        <f t="shared" si="5"/>
        <v>13</v>
      </c>
      <c r="N12" s="23">
        <v>-1.0471975511966001</v>
      </c>
      <c r="O12" s="33"/>
      <c r="P12" s="34">
        <v>132</v>
      </c>
      <c r="Q12" s="35">
        <v>136.95041722813599</v>
      </c>
    </row>
    <row r="13" spans="1:21" x14ac:dyDescent="0.25">
      <c r="A13" s="13"/>
      <c r="B13" s="14"/>
      <c r="C13" s="15"/>
      <c r="D13" s="15"/>
      <c r="E13" s="15"/>
      <c r="F13" s="16"/>
      <c r="G13" s="17"/>
      <c r="I13" s="18"/>
      <c r="J13" s="30">
        <v>1</v>
      </c>
      <c r="K13" s="31">
        <v>6</v>
      </c>
      <c r="L13" s="32">
        <v>30</v>
      </c>
      <c r="M13" s="22">
        <f t="shared" si="5"/>
        <v>8</v>
      </c>
      <c r="N13" s="23">
        <v>0</v>
      </c>
      <c r="O13" s="33"/>
      <c r="P13" s="34">
        <v>132</v>
      </c>
      <c r="Q13" s="35">
        <v>155.425625842204</v>
      </c>
    </row>
    <row r="14" spans="1:21" x14ac:dyDescent="0.25">
      <c r="A14" s="13"/>
      <c r="B14" s="14"/>
      <c r="C14" s="15"/>
      <c r="D14" s="15"/>
      <c r="E14" s="15"/>
      <c r="F14" s="16"/>
      <c r="G14" s="17"/>
      <c r="I14" s="18"/>
      <c r="J14" s="30">
        <v>1</v>
      </c>
      <c r="K14" s="31">
        <v>7</v>
      </c>
      <c r="L14" s="32">
        <v>31</v>
      </c>
      <c r="M14" s="22">
        <f t="shared" si="5"/>
        <v>9</v>
      </c>
      <c r="N14" s="23">
        <v>1.0471975511966001</v>
      </c>
      <c r="O14" s="33"/>
      <c r="P14" s="34">
        <v>116</v>
      </c>
      <c r="Q14" s="35">
        <v>164.66323014923799</v>
      </c>
    </row>
    <row r="15" spans="1:21" x14ac:dyDescent="0.25">
      <c r="A15" s="13"/>
      <c r="B15" s="14"/>
      <c r="C15" s="15"/>
      <c r="D15" s="15"/>
      <c r="E15" s="15"/>
      <c r="F15" s="16"/>
      <c r="G15" s="17"/>
      <c r="I15" s="18"/>
      <c r="J15" s="30">
        <v>1</v>
      </c>
      <c r="K15" s="31">
        <v>8</v>
      </c>
      <c r="L15" s="32">
        <v>22</v>
      </c>
      <c r="M15" s="22">
        <f t="shared" si="5"/>
        <v>6</v>
      </c>
      <c r="N15" s="23">
        <v>0</v>
      </c>
      <c r="O15" s="33"/>
      <c r="P15" s="34">
        <v>116</v>
      </c>
      <c r="Q15" s="35">
        <v>183.138438763306</v>
      </c>
    </row>
    <row r="16" spans="1:21" x14ac:dyDescent="0.25">
      <c r="A16" s="13"/>
      <c r="B16" s="14"/>
      <c r="C16" s="15"/>
      <c r="D16" s="15"/>
      <c r="E16" s="15"/>
      <c r="F16" s="16"/>
      <c r="G16" s="17"/>
      <c r="I16" s="18"/>
      <c r="J16" s="30">
        <v>1</v>
      </c>
      <c r="K16" s="31">
        <v>9</v>
      </c>
      <c r="L16" s="32">
        <v>23</v>
      </c>
      <c r="M16" s="22">
        <f t="shared" si="5"/>
        <v>7</v>
      </c>
      <c r="N16" s="23">
        <v>-1.0471975511966001</v>
      </c>
      <c r="O16" s="33"/>
      <c r="P16" s="34">
        <v>132</v>
      </c>
      <c r="Q16" s="35">
        <v>192.37604307033999</v>
      </c>
    </row>
    <row r="17" spans="1:17" x14ac:dyDescent="0.25">
      <c r="A17" s="13"/>
      <c r="B17" s="14"/>
      <c r="C17" s="15"/>
      <c r="D17" s="15"/>
      <c r="E17" s="15"/>
      <c r="F17" s="16"/>
      <c r="G17" s="17"/>
      <c r="I17" s="18"/>
      <c r="J17" s="30">
        <v>1</v>
      </c>
      <c r="K17" s="31">
        <v>10</v>
      </c>
      <c r="L17" s="32">
        <v>13</v>
      </c>
      <c r="M17" s="22">
        <f t="shared" si="5"/>
        <v>3</v>
      </c>
      <c r="N17" s="23">
        <v>1.0471975511966001</v>
      </c>
      <c r="O17" s="33"/>
      <c r="P17" s="34">
        <v>100</v>
      </c>
      <c r="Q17" s="35">
        <v>192.37604307033999</v>
      </c>
    </row>
    <row r="18" spans="1:17" x14ac:dyDescent="0.25">
      <c r="A18" s="13"/>
      <c r="B18" s="14"/>
      <c r="C18" s="15"/>
      <c r="D18" s="15"/>
      <c r="E18" s="15"/>
      <c r="F18" s="16"/>
      <c r="G18" s="17"/>
      <c r="I18" s="18"/>
      <c r="J18" s="30">
        <v>1</v>
      </c>
      <c r="K18" s="31">
        <v>11</v>
      </c>
      <c r="L18" s="32">
        <v>20</v>
      </c>
      <c r="M18" s="22">
        <f t="shared" si="5"/>
        <v>4</v>
      </c>
      <c r="N18" s="23">
        <v>2.0943951023932001</v>
      </c>
      <c r="O18" s="33"/>
      <c r="P18" s="34">
        <v>84</v>
      </c>
      <c r="Q18" s="35">
        <v>183.138438763306</v>
      </c>
    </row>
    <row r="19" spans="1:17" x14ac:dyDescent="0.25">
      <c r="A19" s="13"/>
      <c r="B19" s="14"/>
      <c r="C19" s="15"/>
      <c r="D19" s="15"/>
      <c r="E19" s="15"/>
      <c r="F19" s="16"/>
      <c r="G19" s="17"/>
      <c r="I19" s="18"/>
      <c r="J19" s="30">
        <v>1</v>
      </c>
      <c r="K19" s="31">
        <v>12</v>
      </c>
      <c r="L19" s="32">
        <v>32</v>
      </c>
      <c r="M19" s="22">
        <f t="shared" si="5"/>
        <v>10</v>
      </c>
      <c r="N19" s="23">
        <v>2.0943951023932001</v>
      </c>
      <c r="O19" s="33"/>
      <c r="P19" s="34">
        <v>100</v>
      </c>
      <c r="Q19" s="35">
        <v>155.425625842204</v>
      </c>
    </row>
    <row r="20" spans="1:17" x14ac:dyDescent="0.25">
      <c r="A20" s="13"/>
      <c r="B20" s="14"/>
      <c r="C20" s="15"/>
      <c r="D20" s="15"/>
      <c r="E20" s="15"/>
      <c r="F20" s="16"/>
      <c r="G20" s="17"/>
      <c r="I20" s="48"/>
      <c r="J20" s="30">
        <v>1</v>
      </c>
      <c r="K20" s="31">
        <v>13</v>
      </c>
      <c r="L20" s="32">
        <v>21</v>
      </c>
      <c r="M20" s="41">
        <f t="shared" si="5"/>
        <v>5</v>
      </c>
      <c r="N20" s="23">
        <v>1.0471975511966001</v>
      </c>
      <c r="O20" s="33"/>
      <c r="P20" s="34">
        <v>84</v>
      </c>
      <c r="Q20" s="35">
        <v>164.66323014923799</v>
      </c>
    </row>
    <row r="21" spans="1:17" x14ac:dyDescent="0.25">
      <c r="A21" s="13"/>
      <c r="B21" s="14"/>
      <c r="C21" s="15"/>
      <c r="D21" s="15"/>
      <c r="E21" s="15"/>
      <c r="F21" s="16"/>
      <c r="G21" s="17"/>
      <c r="I21" s="48"/>
      <c r="J21" s="30">
        <v>1</v>
      </c>
      <c r="K21" s="31">
        <v>22</v>
      </c>
      <c r="L21" s="32">
        <v>43</v>
      </c>
      <c r="M21" s="41">
        <f t="shared" si="5"/>
        <v>15</v>
      </c>
      <c r="N21" s="23">
        <v>2.0943951023932001</v>
      </c>
      <c r="O21" s="33"/>
      <c r="P21" s="34">
        <v>68</v>
      </c>
      <c r="Q21" s="35">
        <v>155.425625842204</v>
      </c>
    </row>
    <row r="22" spans="1:17" x14ac:dyDescent="0.25">
      <c r="A22" s="13"/>
      <c r="B22" s="14"/>
      <c r="C22" s="15"/>
      <c r="D22" s="15"/>
      <c r="E22" s="15"/>
      <c r="F22" s="16"/>
      <c r="G22" s="17"/>
      <c r="I22" s="48"/>
      <c r="J22" s="30">
        <v>1</v>
      </c>
      <c r="K22" s="31">
        <v>23</v>
      </c>
      <c r="L22" s="32">
        <v>10</v>
      </c>
      <c r="M22" s="41">
        <f t="shared" si="5"/>
        <v>0</v>
      </c>
      <c r="N22" s="23">
        <v>3.14159265358979</v>
      </c>
      <c r="O22" s="33"/>
      <c r="P22" s="34">
        <v>68</v>
      </c>
      <c r="Q22" s="35">
        <v>136.95041722813599</v>
      </c>
    </row>
    <row r="23" spans="1:17" x14ac:dyDescent="0.25">
      <c r="A23" s="13" t="s">
        <v>16</v>
      </c>
      <c r="B23" s="14">
        <f t="shared" ref="B23:B25" si="6">((ROUND($L23/10,0))-1)*4+MOD($L23,10)+((J23-1)*15)+O$11</f>
        <v>11</v>
      </c>
      <c r="C23" s="15">
        <f t="shared" ref="C23:C25" si="7">((+P23*COS($O$3)-Q23*SIN($O$3))*$S$3)+$O$7</f>
        <v>168.60254037844382</v>
      </c>
      <c r="D23" s="15">
        <f t="shared" ref="D23:D25" si="8">((P23*SIN($O$3)+Q23*COS($O$3))*$S$4)+$O$9</f>
        <v>-18.127331764375853</v>
      </c>
      <c r="E23" s="15">
        <f t="shared" ref="E23:E25" si="9">S$3*(($N23/3.1416*180)+$O$5)</f>
        <v>479.9995790826847</v>
      </c>
      <c r="F23" s="16">
        <v>4</v>
      </c>
      <c r="G23" s="17">
        <f t="shared" si="4"/>
        <v>0</v>
      </c>
      <c r="I23" s="48"/>
      <c r="J23" s="30">
        <v>1</v>
      </c>
      <c r="K23" s="31">
        <v>14</v>
      </c>
      <c r="L23" s="32">
        <v>33</v>
      </c>
      <c r="M23" s="22">
        <f t="shared" si="5"/>
        <v>11</v>
      </c>
      <c r="N23" s="23">
        <v>3.14159265358979</v>
      </c>
      <c r="O23" s="33"/>
      <c r="P23" s="34">
        <v>100</v>
      </c>
      <c r="Q23" s="35">
        <v>136.95041722813599</v>
      </c>
    </row>
    <row r="24" spans="1:17" x14ac:dyDescent="0.25">
      <c r="A24" s="13" t="s">
        <v>16</v>
      </c>
      <c r="B24" s="14">
        <f t="shared" si="6"/>
        <v>14</v>
      </c>
      <c r="C24" s="15">
        <f t="shared" si="7"/>
        <v>152.60254037844382</v>
      </c>
      <c r="D24" s="15">
        <f t="shared" si="8"/>
        <v>-8.8897274573418343</v>
      </c>
      <c r="E24" s="15">
        <f t="shared" si="9"/>
        <v>419.99971938845687</v>
      </c>
      <c r="F24" s="16">
        <v>4</v>
      </c>
      <c r="G24" s="17">
        <f t="shared" si="4"/>
        <v>0</v>
      </c>
      <c r="I24" s="48"/>
      <c r="J24" s="30">
        <v>1</v>
      </c>
      <c r="K24" s="31">
        <v>15</v>
      </c>
      <c r="L24" s="32">
        <v>42</v>
      </c>
      <c r="M24" s="22">
        <f t="shared" si="5"/>
        <v>14</v>
      </c>
      <c r="N24" s="23">
        <v>2.0943951023932001</v>
      </c>
      <c r="O24" s="33"/>
      <c r="P24" s="34">
        <v>84</v>
      </c>
      <c r="Q24" s="35">
        <v>127.712812921102</v>
      </c>
    </row>
    <row r="25" spans="1:17" ht="15.75" thickBot="1" x14ac:dyDescent="0.3">
      <c r="A25" s="13" t="s">
        <v>16</v>
      </c>
      <c r="B25" s="14">
        <f t="shared" si="6"/>
        <v>15</v>
      </c>
      <c r="C25" s="15">
        <f t="shared" si="7"/>
        <v>136.60254037844385</v>
      </c>
      <c r="D25" s="15">
        <f t="shared" si="8"/>
        <v>-18.127331764375832</v>
      </c>
      <c r="E25" s="15">
        <f t="shared" si="9"/>
        <v>479.9995790826847</v>
      </c>
      <c r="F25" s="16">
        <v>4</v>
      </c>
      <c r="G25" s="17">
        <f t="shared" si="4"/>
        <v>0</v>
      </c>
      <c r="I25" s="48"/>
      <c r="J25" s="30">
        <v>1</v>
      </c>
      <c r="K25" s="49">
        <v>16</v>
      </c>
      <c r="L25" s="50">
        <v>43</v>
      </c>
      <c r="M25" s="22">
        <f t="shared" si="5"/>
        <v>15</v>
      </c>
      <c r="N25" s="51">
        <v>3.14159265358979</v>
      </c>
      <c r="O25" s="52"/>
      <c r="P25" s="53">
        <v>84</v>
      </c>
      <c r="Q25" s="54">
        <v>109.237604307034</v>
      </c>
    </row>
    <row r="26" spans="1:17" ht="45" customHeight="1" x14ac:dyDescent="0.25">
      <c r="J26" t="s">
        <v>28</v>
      </c>
    </row>
    <row r="31" spans="1:17" x14ac:dyDescent="0.25">
      <c r="G31" s="46"/>
      <c r="H31" s="46"/>
      <c r="I31" s="46"/>
      <c r="K31" s="46"/>
      <c r="L31" s="46"/>
      <c r="M31" s="46"/>
      <c r="N31" s="46"/>
    </row>
    <row r="32" spans="1:17" x14ac:dyDescent="0.25">
      <c r="G32" s="46"/>
      <c r="H32" s="55"/>
      <c r="I32" s="55"/>
      <c r="J32" s="55"/>
      <c r="K32" s="55"/>
      <c r="L32" s="55"/>
      <c r="M32" s="55"/>
      <c r="N32" s="46"/>
    </row>
    <row r="33" spans="7:15" x14ac:dyDescent="0.25">
      <c r="G33" s="46"/>
      <c r="H33" s="55"/>
      <c r="I33" s="55"/>
      <c r="J33" s="55"/>
      <c r="K33" s="55"/>
      <c r="L33" s="55"/>
      <c r="M33" s="55"/>
      <c r="N33" s="46"/>
      <c r="O33" s="46"/>
    </row>
    <row r="34" spans="7:15" x14ac:dyDescent="0.25">
      <c r="G34" s="46"/>
      <c r="H34" s="55"/>
      <c r="I34" s="55"/>
      <c r="J34" s="55"/>
      <c r="K34" s="55"/>
      <c r="L34" s="55"/>
      <c r="M34" s="55"/>
      <c r="N34" s="46"/>
      <c r="O34" s="46"/>
    </row>
    <row r="35" spans="7:15" x14ac:dyDescent="0.25">
      <c r="G35" s="46"/>
      <c r="H35" s="55"/>
      <c r="I35" s="55"/>
      <c r="J35" s="55"/>
      <c r="K35" s="55"/>
      <c r="L35" s="55"/>
      <c r="M35" s="55"/>
      <c r="N35" s="46"/>
      <c r="O35" s="46"/>
    </row>
    <row r="36" spans="7:15" x14ac:dyDescent="0.25">
      <c r="G36" s="46"/>
      <c r="H36" s="55"/>
      <c r="I36" s="55"/>
      <c r="J36" s="55"/>
      <c r="K36" s="55"/>
      <c r="L36" s="55"/>
      <c r="M36" s="55"/>
      <c r="N36" s="46"/>
      <c r="O36" s="46"/>
    </row>
    <row r="37" spans="7:15" x14ac:dyDescent="0.25">
      <c r="G37" s="46"/>
      <c r="H37" s="55"/>
      <c r="I37" s="55"/>
      <c r="J37" s="55"/>
      <c r="K37" s="55"/>
      <c r="L37" s="55"/>
      <c r="M37" s="55"/>
      <c r="N37" s="46"/>
      <c r="O37" s="46"/>
    </row>
    <row r="38" spans="7:15" x14ac:dyDescent="0.25">
      <c r="G38" s="46"/>
      <c r="H38" s="55"/>
      <c r="I38" s="55"/>
      <c r="J38" s="55"/>
      <c r="K38" s="55"/>
      <c r="L38" s="55"/>
      <c r="M38" s="55"/>
      <c r="N38" s="46"/>
      <c r="O38" s="46"/>
    </row>
    <row r="39" spans="7:15" x14ac:dyDescent="0.25">
      <c r="G39" s="46"/>
      <c r="H39" s="55"/>
      <c r="I39" s="55"/>
      <c r="J39" s="55"/>
      <c r="K39" s="55"/>
      <c r="L39" s="55"/>
      <c r="M39" s="55"/>
      <c r="N39" s="46"/>
      <c r="O39" s="46"/>
    </row>
    <row r="40" spans="7:15" x14ac:dyDescent="0.25">
      <c r="G40" s="46"/>
      <c r="H40" s="55"/>
      <c r="I40" s="55"/>
      <c r="J40" s="55"/>
      <c r="K40" s="55"/>
      <c r="L40" s="55"/>
      <c r="M40" s="55"/>
      <c r="N40" s="46"/>
      <c r="O40" s="46"/>
    </row>
    <row r="41" spans="7:15" x14ac:dyDescent="0.25">
      <c r="G41" s="46"/>
      <c r="H41" s="55"/>
      <c r="I41" s="55"/>
      <c r="J41" s="55"/>
      <c r="K41" s="55"/>
      <c r="L41" s="55"/>
      <c r="M41" s="55"/>
      <c r="N41" s="46"/>
      <c r="O41" s="46"/>
    </row>
    <row r="42" spans="7:15" x14ac:dyDescent="0.25">
      <c r="G42" s="46"/>
      <c r="H42" s="55"/>
      <c r="I42" s="55"/>
      <c r="J42" s="55"/>
      <c r="K42" s="55"/>
      <c r="L42" s="55"/>
      <c r="M42" s="55"/>
      <c r="N42" s="46"/>
      <c r="O42" s="46"/>
    </row>
    <row r="43" spans="7:15" x14ac:dyDescent="0.25">
      <c r="G43" s="46"/>
      <c r="H43" s="55"/>
      <c r="I43" s="55"/>
      <c r="J43" s="55"/>
      <c r="K43" s="55"/>
      <c r="L43" s="55"/>
      <c r="M43" s="55"/>
      <c r="N43" s="46"/>
      <c r="O43" s="46"/>
    </row>
    <row r="44" spans="7:15" x14ac:dyDescent="0.25">
      <c r="G44" s="46"/>
      <c r="H44" s="55"/>
      <c r="I44" s="55"/>
      <c r="J44" s="55"/>
      <c r="K44" s="55"/>
      <c r="L44" s="55"/>
      <c r="M44" s="55"/>
      <c r="N44" s="46"/>
      <c r="O44" s="46"/>
    </row>
    <row r="45" spans="7:15" x14ac:dyDescent="0.25">
      <c r="G45" s="46"/>
      <c r="H45" s="55"/>
      <c r="I45" s="55"/>
      <c r="J45" s="55"/>
      <c r="K45" s="55"/>
      <c r="L45" s="55"/>
      <c r="M45" s="55"/>
      <c r="N45" s="46"/>
      <c r="O45" s="46"/>
    </row>
    <row r="46" spans="7:15" x14ac:dyDescent="0.25">
      <c r="G46" s="46"/>
      <c r="H46" s="55"/>
      <c r="I46" s="55"/>
      <c r="J46" s="55"/>
      <c r="K46" s="55"/>
      <c r="L46" s="55"/>
      <c r="M46" s="55"/>
      <c r="N46" s="46"/>
      <c r="O46" s="46"/>
    </row>
    <row r="47" spans="7:15" x14ac:dyDescent="0.25">
      <c r="G47" s="46"/>
      <c r="H47" s="55"/>
      <c r="I47" s="55"/>
      <c r="J47" s="55"/>
      <c r="K47" s="55"/>
      <c r="L47" s="55"/>
      <c r="M47" s="55"/>
      <c r="N47" s="46"/>
      <c r="O47" s="46"/>
    </row>
    <row r="48" spans="7:15" x14ac:dyDescent="0.25">
      <c r="G48" s="46"/>
      <c r="H48" s="55"/>
      <c r="I48" s="55"/>
      <c r="J48" s="55"/>
      <c r="K48" s="55"/>
      <c r="L48" s="55"/>
      <c r="M48" s="55"/>
      <c r="N48" s="46"/>
      <c r="O48" s="46"/>
    </row>
    <row r="49" spans="7:15" x14ac:dyDescent="0.25">
      <c r="G49" s="46"/>
      <c r="H49" s="55"/>
      <c r="I49" s="55"/>
      <c r="J49" s="55"/>
      <c r="K49" s="55"/>
      <c r="L49" s="55"/>
      <c r="M49" s="55"/>
      <c r="N49" s="46"/>
      <c r="O49" s="46"/>
    </row>
    <row r="50" spans="7:15" x14ac:dyDescent="0.25">
      <c r="G50" s="46"/>
      <c r="H50" s="55"/>
      <c r="I50" s="55"/>
      <c r="J50" s="55"/>
      <c r="K50" s="55"/>
      <c r="L50" s="55"/>
      <c r="M50" s="55"/>
      <c r="N50" s="46"/>
      <c r="O50" s="46"/>
    </row>
    <row r="51" spans="7:15" x14ac:dyDescent="0.25">
      <c r="G51" s="46"/>
      <c r="H51" s="55"/>
      <c r="I51" s="55"/>
      <c r="J51" s="55"/>
      <c r="K51" s="55"/>
      <c r="L51" s="55"/>
      <c r="M51" s="55"/>
      <c r="N51" s="46"/>
      <c r="O51" s="46"/>
    </row>
    <row r="52" spans="7:15" x14ac:dyDescent="0.25">
      <c r="G52" s="46"/>
      <c r="H52" s="55"/>
      <c r="I52" s="55"/>
      <c r="J52" s="55"/>
      <c r="K52" s="55"/>
      <c r="L52" s="55"/>
      <c r="M52" s="55"/>
      <c r="N52" s="46"/>
      <c r="O52" s="46"/>
    </row>
    <row r="53" spans="7:15" x14ac:dyDescent="0.25">
      <c r="G53" s="46"/>
      <c r="H53" s="55"/>
      <c r="I53" s="55"/>
      <c r="J53" s="55"/>
      <c r="K53" s="55"/>
      <c r="L53" s="55"/>
      <c r="M53" s="55"/>
      <c r="N53" s="46"/>
      <c r="O53" s="46"/>
    </row>
    <row r="54" spans="7:15" x14ac:dyDescent="0.25">
      <c r="G54" s="46"/>
      <c r="H54" s="55"/>
      <c r="I54" s="55"/>
      <c r="J54" s="55"/>
      <c r="K54" s="55"/>
      <c r="L54" s="55"/>
      <c r="M54" s="55"/>
      <c r="N54" s="46"/>
      <c r="O54" s="46"/>
    </row>
    <row r="55" spans="7:15" x14ac:dyDescent="0.25">
      <c r="G55" s="38"/>
      <c r="H55" s="38"/>
      <c r="I55" s="38"/>
      <c r="J55" s="38"/>
      <c r="K55" s="38"/>
      <c r="L55" s="38"/>
      <c r="M55" s="38"/>
      <c r="N55" s="38"/>
      <c r="O55" s="3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selection activeCell="A2" sqref="A2:G2"/>
    </sheetView>
  </sheetViews>
  <sheetFormatPr defaultRowHeight="15" x14ac:dyDescent="0.25"/>
  <sheetData>
    <row r="1" spans="1:7" ht="15.75" thickBot="1" x14ac:dyDescent="0.3"/>
    <row r="2" spans="1:7" ht="45.75" thickBot="1" x14ac:dyDescent="0.3">
      <c r="A2" s="1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2" t="s">
        <v>6</v>
      </c>
      <c r="G2" s="4" t="s">
        <v>7</v>
      </c>
    </row>
    <row r="3" spans="1:7" x14ac:dyDescent="0.25">
      <c r="A3" s="56" t="str">
        <f>IF('left upperarm front'!A3=0, "", 'left upperarm front'!A3)</f>
        <v/>
      </c>
      <c r="B3" s="56" t="str">
        <f>IF('left upperarm front'!B3=0, "", 'left upperarm front'!B3)</f>
        <v/>
      </c>
      <c r="C3" s="56" t="str">
        <f>IF('left upperarm front'!C3=0, "", 'left upperarm front'!C3)</f>
        <v/>
      </c>
      <c r="D3" s="56" t="str">
        <f>IF('left upperarm front'!D3=0, "", 'left upperarm front'!D3)</f>
        <v/>
      </c>
      <c r="E3" s="56" t="str">
        <f>IF('left upperarm front'!E3=0, "", 'left upperarm front'!E3)</f>
        <v/>
      </c>
      <c r="F3" s="56" t="str">
        <f>IF('left upperarm front'!F3=0, "", 'left upperarm front'!F3)</f>
        <v/>
      </c>
      <c r="G3" s="56" t="str">
        <f>IF('left upperarm front'!G3=0, "", 'left upperarm front'!G3)</f>
        <v/>
      </c>
    </row>
    <row r="4" spans="1:7" x14ac:dyDescent="0.25">
      <c r="A4" s="56" t="str">
        <f>IF('left upperarm front'!A4=0, "", 'left upperarm front'!A4)</f>
        <v/>
      </c>
      <c r="B4" s="56" t="str">
        <f>IF('left upperarm front'!B4=0, "", 'left upperarm front'!B4)</f>
        <v/>
      </c>
      <c r="C4" s="56" t="str">
        <f>IF('left upperarm front'!C4=0, "", 'left upperarm front'!C4)</f>
        <v/>
      </c>
      <c r="D4" s="56" t="str">
        <f>IF('left upperarm front'!D4=0, "", 'left upperarm front'!D4)</f>
        <v/>
      </c>
      <c r="E4" s="56" t="str">
        <f>IF('left upperarm front'!E4=0, "", 'left upperarm front'!E4)</f>
        <v/>
      </c>
      <c r="F4" s="56" t="str">
        <f>IF('left upperarm front'!F4=0, "", 'left upperarm front'!F4)</f>
        <v/>
      </c>
      <c r="G4" s="56" t="str">
        <f>IF('left upperarm front'!G4=0, "", 'left upperarm front'!G4)</f>
        <v/>
      </c>
    </row>
    <row r="5" spans="1:7" x14ac:dyDescent="0.25">
      <c r="A5" s="56" t="str">
        <f>IF('left upperarm front'!A5=0, "", 'left upperarm front'!A5)</f>
        <v/>
      </c>
      <c r="B5" s="56" t="str">
        <f>IF('left upperarm front'!B5=0, "", 'left upperarm front'!B5)</f>
        <v/>
      </c>
      <c r="C5" s="56" t="str">
        <f>IF('left upperarm front'!C5=0, "", 'left upperarm front'!C5)</f>
        <v/>
      </c>
      <c r="D5" s="56" t="str">
        <f>IF('left upperarm front'!D5=0, "", 'left upperarm front'!D5)</f>
        <v/>
      </c>
      <c r="E5" s="56" t="str">
        <f>IF('left upperarm front'!E5=0, "", 'left upperarm front'!E5)</f>
        <v/>
      </c>
      <c r="F5" s="56" t="str">
        <f>IF('left upperarm front'!F5=0, "", 'left upperarm front'!F5)</f>
        <v/>
      </c>
      <c r="G5" s="56" t="str">
        <f>IF('left upperarm front'!G5=0, "", 'left upperarm front'!G5)</f>
        <v/>
      </c>
    </row>
    <row r="6" spans="1:7" x14ac:dyDescent="0.25">
      <c r="A6" s="56" t="str">
        <f>IF('left upperarm front'!A6=0, "", 'left upperarm front'!A6)</f>
        <v/>
      </c>
      <c r="B6" s="56" t="str">
        <f>IF('left upperarm front'!B6=0, "", 'left upperarm front'!B6)</f>
        <v/>
      </c>
      <c r="C6" s="56" t="str">
        <f>IF('left upperarm front'!C6=0, "", 'left upperarm front'!C6)</f>
        <v/>
      </c>
      <c r="D6" s="56" t="str">
        <f>IF('left upperarm front'!D6=0, "", 'left upperarm front'!D6)</f>
        <v/>
      </c>
      <c r="E6" s="56" t="str">
        <f>IF('left upperarm front'!E6=0, "", 'left upperarm front'!E6)</f>
        <v/>
      </c>
      <c r="F6" s="56" t="str">
        <f>IF('left upperarm front'!F6=0, "", 'left upperarm front'!F6)</f>
        <v/>
      </c>
      <c r="G6" s="56" t="str">
        <f>IF('left upperarm front'!G6=0, "", 'left upperarm front'!G6)</f>
        <v/>
      </c>
    </row>
    <row r="7" spans="1:7" x14ac:dyDescent="0.25">
      <c r="A7" s="56" t="str">
        <f>IF('left upperarm front'!A7=0, "", 'left upperarm front'!A7)</f>
        <v/>
      </c>
      <c r="B7" s="56" t="str">
        <f>IF('left upperarm front'!B7=0, "", 'left upperarm front'!B7)</f>
        <v/>
      </c>
      <c r="C7" s="56" t="str">
        <f>IF('left upperarm front'!C7=0, "", 'left upperarm front'!C7)</f>
        <v/>
      </c>
      <c r="D7" s="56" t="str">
        <f>IF('left upperarm front'!D7=0, "", 'left upperarm front'!D7)</f>
        <v/>
      </c>
      <c r="E7" s="56" t="str">
        <f>IF('left upperarm front'!E7=0, "", 'left upperarm front'!E7)</f>
        <v/>
      </c>
      <c r="F7" s="56" t="str">
        <f>IF('left upperarm front'!F7=0, "", 'left upperarm front'!F7)</f>
        <v/>
      </c>
      <c r="G7" s="56" t="str">
        <f>IF('left upperarm front'!G7=0, "", 'left upperarm front'!G7)</f>
        <v/>
      </c>
    </row>
    <row r="8" spans="1:7" x14ac:dyDescent="0.25">
      <c r="A8" s="56" t="str">
        <f>IF('left upperarm front'!A8=0, "", 'left upperarm front'!A8)</f>
        <v/>
      </c>
      <c r="B8" s="56" t="str">
        <f>IF('left upperarm front'!B8=0, "", 'left upperarm front'!B8)</f>
        <v/>
      </c>
      <c r="C8" s="56" t="str">
        <f>IF('left upperarm front'!C8=0, "", 'left upperarm front'!C8)</f>
        <v/>
      </c>
      <c r="D8" s="56" t="str">
        <f>IF('left upperarm front'!D8=0, "", 'left upperarm front'!D8)</f>
        <v/>
      </c>
      <c r="E8" s="56" t="str">
        <f>IF('left upperarm front'!E8=0, "", 'left upperarm front'!E8)</f>
        <v/>
      </c>
      <c r="F8" s="56" t="str">
        <f>IF('left upperarm front'!F8=0, "", 'left upperarm front'!F8)</f>
        <v/>
      </c>
      <c r="G8" s="56" t="str">
        <f>IF('left upperarm front'!G8=0, "", 'left upperarm front'!G8)</f>
        <v/>
      </c>
    </row>
    <row r="9" spans="1:7" x14ac:dyDescent="0.25">
      <c r="A9" s="56" t="str">
        <f>IF('left upperarm front'!A9=0, "", 'left upperarm front'!A9)</f>
        <v/>
      </c>
      <c r="B9" s="56" t="str">
        <f>IF('left upperarm front'!B9=0, "", 'left upperarm front'!B9)</f>
        <v/>
      </c>
      <c r="C9" s="56" t="str">
        <f>IF('left upperarm front'!C9=0, "", 'left upperarm front'!C9)</f>
        <v/>
      </c>
      <c r="D9" s="56" t="str">
        <f>IF('left upperarm front'!D9=0, "", 'left upperarm front'!D9)</f>
        <v/>
      </c>
      <c r="E9" s="56" t="str">
        <f>IF('left upperarm front'!E9=0, "", 'left upperarm front'!E9)</f>
        <v/>
      </c>
      <c r="F9" s="56" t="str">
        <f>IF('left upperarm front'!F9=0, "", 'left upperarm front'!F9)</f>
        <v/>
      </c>
      <c r="G9" s="56" t="str">
        <f>IF('left upperarm front'!G9=0, "", 'left upperarm front'!G9)</f>
        <v/>
      </c>
    </row>
    <row r="10" spans="1:7" x14ac:dyDescent="0.25">
      <c r="A10" s="56" t="str">
        <f>IF('left upperarm front'!A10=0, "", 'left upperarm front'!A10)</f>
        <v/>
      </c>
      <c r="B10" s="56" t="str">
        <f>IF('left upperarm front'!B10=0, "", 'left upperarm front'!B10)</f>
        <v/>
      </c>
      <c r="C10" s="56" t="str">
        <f>IF('left upperarm front'!C10=0, "", 'left upperarm front'!C10)</f>
        <v/>
      </c>
      <c r="D10" s="56" t="str">
        <f>IF('left upperarm front'!D10=0, "", 'left upperarm front'!D10)</f>
        <v/>
      </c>
      <c r="E10" s="56" t="str">
        <f>IF('left upperarm front'!E10=0, "", 'left upperarm front'!E10)</f>
        <v/>
      </c>
      <c r="F10" s="56" t="str">
        <f>IF('left upperarm front'!F10=0, "", 'left upperarm front'!F10)</f>
        <v/>
      </c>
      <c r="G10" s="56" t="str">
        <f>IF('left upperarm front'!G10=0, "", 'left upperarm front'!G10)</f>
        <v/>
      </c>
    </row>
    <row r="11" spans="1:7" x14ac:dyDescent="0.25">
      <c r="A11" s="56" t="str">
        <f>IF('left upperarm front'!A11=0, "", 'left upperarm front'!A11)</f>
        <v/>
      </c>
      <c r="B11" s="56" t="str">
        <f>IF('left upperarm front'!B11=0, "", 'left upperarm front'!B11)</f>
        <v/>
      </c>
      <c r="C11" s="56" t="str">
        <f>IF('left upperarm front'!C11=0, "", 'left upperarm front'!C11)</f>
        <v/>
      </c>
      <c r="D11" s="56" t="str">
        <f>IF('left upperarm front'!D11=0, "", 'left upperarm front'!D11)</f>
        <v/>
      </c>
      <c r="E11" s="56" t="str">
        <f>IF('left upperarm front'!E11=0, "", 'left upperarm front'!E11)</f>
        <v/>
      </c>
      <c r="F11" s="56" t="str">
        <f>IF('left upperarm front'!F11=0, "", 'left upperarm front'!F11)</f>
        <v/>
      </c>
      <c r="G11" s="56" t="str">
        <f>IF('left upperarm front'!G11=0, "", 'left upperarm front'!G11)</f>
        <v/>
      </c>
    </row>
    <row r="12" spans="1:7" x14ac:dyDescent="0.25">
      <c r="A12" s="56" t="str">
        <f>IF('left upperarm front'!A12=0, "", 'left upperarm front'!A12)</f>
        <v/>
      </c>
      <c r="B12" s="56" t="str">
        <f>IF('left upperarm front'!B12=0, "", 'left upperarm front'!B12)</f>
        <v/>
      </c>
      <c r="C12" s="56" t="str">
        <f>IF('left upperarm front'!C12=0, "", 'left upperarm front'!C12)</f>
        <v/>
      </c>
      <c r="D12" s="56" t="str">
        <f>IF('left upperarm front'!D12=0, "", 'left upperarm front'!D12)</f>
        <v/>
      </c>
      <c r="E12" s="56" t="str">
        <f>IF('left upperarm front'!E12=0, "", 'left upperarm front'!E12)</f>
        <v/>
      </c>
      <c r="F12" s="56" t="str">
        <f>IF('left upperarm front'!F12=0, "", 'left upperarm front'!F12)</f>
        <v/>
      </c>
      <c r="G12" s="56" t="str">
        <f>IF('left upperarm front'!G12=0, "", 'left upperarm front'!G12)</f>
        <v/>
      </c>
    </row>
    <row r="13" spans="1:7" x14ac:dyDescent="0.25">
      <c r="A13" s="56" t="str">
        <f>IF('left upperarm front'!A13=0, "", 'left upperarm front'!A13)</f>
        <v>triangle_10pad</v>
      </c>
      <c r="B13" s="56">
        <f>IF('left upperarm front'!B13=0, "", 'left upperarm front'!B13)</f>
        <v>8</v>
      </c>
      <c r="C13" s="56">
        <f>IF('left upperarm front'!C13=0, "", 'left upperarm front'!C13)</f>
        <v>-0.60254037844379127</v>
      </c>
      <c r="D13" s="56">
        <f>IF('left upperarm front'!D13=0, "", 'left upperarm front'!D13)</f>
        <v>-13.397459621556067</v>
      </c>
      <c r="E13" s="56">
        <f>IF('left upperarm front'!E13=0, "", 'left upperarm front'!E13)</f>
        <v>120</v>
      </c>
      <c r="F13" s="56">
        <f>IF('left upperarm front'!F13=0, "", 'left upperarm front'!F13)</f>
        <v>4</v>
      </c>
      <c r="G13" s="56" t="str">
        <f>IF('left upperarm front'!G13=0, "", 'left upperarm front'!G13)</f>
        <v/>
      </c>
    </row>
    <row r="14" spans="1:7" x14ac:dyDescent="0.25">
      <c r="A14" s="56" t="str">
        <f>IF('left upperarm front'!A14=0, "", 'left upperarm front'!A14)</f>
        <v>triangle_10pad</v>
      </c>
      <c r="B14" s="56">
        <f>IF('left upperarm front'!B14=0, "", 'left upperarm front'!B14)</f>
        <v>9</v>
      </c>
      <c r="C14" s="56">
        <f>IF('left upperarm front'!C14=0, "", 'left upperarm front'!C14)</f>
        <v>-0.60254037844376285</v>
      </c>
      <c r="D14" s="56">
        <f>IF('left upperarm front'!D14=0, "", 'left upperarm front'!D14)</f>
        <v>-31.872668235624062</v>
      </c>
      <c r="E14" s="56">
        <f>IF('left upperarm front'!E14=0, "", 'left upperarm front'!E14)</f>
        <v>179.99985969422843</v>
      </c>
      <c r="F14" s="56">
        <f>IF('left upperarm front'!F14=0, "", 'left upperarm front'!F14)</f>
        <v>4</v>
      </c>
      <c r="G14" s="56" t="str">
        <f>IF('left upperarm front'!G14=0, "", 'left upperarm front'!G14)</f>
        <v/>
      </c>
    </row>
    <row r="15" spans="1:7" x14ac:dyDescent="0.25">
      <c r="A15" s="56" t="str">
        <f>IF('left upperarm front'!A15=0, "", 'left upperarm front'!A15)</f>
        <v>triangle_10pad</v>
      </c>
      <c r="B15" s="56">
        <f>IF('left upperarm front'!B15=0, "", 'left upperarm front'!B15)</f>
        <v>6</v>
      </c>
      <c r="C15" s="56">
        <f>IF('left upperarm front'!C15=0, "", 'left upperarm front'!C15)</f>
        <v>-16.602540378443763</v>
      </c>
      <c r="D15" s="56">
        <f>IF('left upperarm front'!D15=0, "", 'left upperarm front'!D15)</f>
        <v>-41.110272542658066</v>
      </c>
      <c r="E15" s="56">
        <f>IF('left upperarm front'!E15=0, "", 'left upperarm front'!E15)</f>
        <v>120</v>
      </c>
      <c r="F15" s="56">
        <f>IF('left upperarm front'!F15=0, "", 'left upperarm front'!F15)</f>
        <v>4</v>
      </c>
      <c r="G15" s="56" t="str">
        <f>IF('left upperarm front'!G15=0, "", 'left upperarm front'!G15)</f>
        <v/>
      </c>
    </row>
    <row r="16" spans="1:7" x14ac:dyDescent="0.25">
      <c r="A16" s="56" t="str">
        <f>IF('left upperarm front'!A16=0, "", 'left upperarm front'!A16)</f>
        <v>triangle_10pad</v>
      </c>
      <c r="B16" s="56">
        <f>IF('left upperarm front'!B16=0, "", 'left upperarm front'!B16)</f>
        <v>7</v>
      </c>
      <c r="C16" s="56">
        <f>IF('left upperarm front'!C16=0, "", 'left upperarm front'!C16)</f>
        <v>-32.602540378443734</v>
      </c>
      <c r="D16" s="56">
        <f>IF('left upperarm front'!D16=0, "", 'left upperarm front'!D16)</f>
        <v>-31.872668235624047</v>
      </c>
      <c r="E16" s="56">
        <f>IF('left upperarm front'!E16=0, "", 'left upperarm front'!E16)</f>
        <v>60.000140305771573</v>
      </c>
      <c r="F16" s="56">
        <f>IF('left upperarm front'!F16=0, "", 'left upperarm front'!F16)</f>
        <v>4</v>
      </c>
      <c r="G16" s="56" t="str">
        <f>IF('left upperarm front'!G16=0, "", 'left upperarm front'!G16)</f>
        <v/>
      </c>
    </row>
    <row r="17" spans="1:7" x14ac:dyDescent="0.25">
      <c r="A17" s="56" t="str">
        <f>IF('left upperarm front'!A17=0, "", 'left upperarm front'!A17)</f>
        <v>triangle_10pad</v>
      </c>
      <c r="B17" s="56">
        <f>IF('left upperarm front'!B17=0, "", 'left upperarm front'!B17)</f>
        <v>3</v>
      </c>
      <c r="C17" s="56">
        <f>IF('left upperarm front'!C17=0, "", 'left upperarm front'!C17)</f>
        <v>-16.602540378443734</v>
      </c>
      <c r="D17" s="56">
        <f>IF('left upperarm front'!D17=0, "", 'left upperarm front'!D17)</f>
        <v>-59.585481156726075</v>
      </c>
      <c r="E17" s="56">
        <f>IF('left upperarm front'!E17=0, "", 'left upperarm front'!E17)</f>
        <v>179.99985969422843</v>
      </c>
      <c r="F17" s="56">
        <f>IF('left upperarm front'!F17=0, "", 'left upperarm front'!F17)</f>
        <v>4</v>
      </c>
      <c r="G17" s="56" t="str">
        <f>IF('left upperarm front'!G17=0, "", 'left upperarm front'!G17)</f>
        <v/>
      </c>
    </row>
    <row r="18" spans="1:7" x14ac:dyDescent="0.25">
      <c r="A18" s="56" t="str">
        <f>IF('left upperarm front'!A18=0, "", 'left upperarm front'!A18)</f>
        <v>triangle_10pad</v>
      </c>
      <c r="B18" s="56">
        <f>IF('left upperarm front'!B18=0, "", 'left upperarm front'!B18)</f>
        <v>4</v>
      </c>
      <c r="C18" s="56">
        <f>IF('left upperarm front'!C18=0, "", 'left upperarm front'!C18)</f>
        <v>-0.60254037844376285</v>
      </c>
      <c r="D18" s="56">
        <f>IF('left upperarm front'!D18=0, "", 'left upperarm front'!D18)</f>
        <v>-68.823085463760108</v>
      </c>
      <c r="E18" s="56">
        <f>IF('left upperarm front'!E18=0, "", 'left upperarm front'!E18)</f>
        <v>239.99971938845687</v>
      </c>
      <c r="F18" s="56">
        <f>IF('left upperarm front'!F18=0, "", 'left upperarm front'!F18)</f>
        <v>4</v>
      </c>
      <c r="G18" s="56" t="str">
        <f>IF('left upperarm front'!G18=0, "", 'left upperarm front'!G18)</f>
        <v/>
      </c>
    </row>
    <row r="19" spans="1:7" x14ac:dyDescent="0.25">
      <c r="A19" s="56" t="str">
        <f>IF('left upperarm front'!A19=0, "", 'left upperarm front'!A19)</f>
        <v>triangle_10pad</v>
      </c>
      <c r="B19" s="56">
        <f>IF('left upperarm front'!B19=0, "", 'left upperarm front'!B19)</f>
        <v>10</v>
      </c>
      <c r="C19" s="56">
        <f>IF('left upperarm front'!C19=0, "", 'left upperarm front'!C19)</f>
        <v>15.397459621556209</v>
      </c>
      <c r="D19" s="56">
        <f>IF('left upperarm front'!D19=0, "", 'left upperarm front'!D19)</f>
        <v>-41.110272542658095</v>
      </c>
      <c r="E19" s="56">
        <f>IF('left upperarm front'!E19=0, "", 'left upperarm front'!E19)</f>
        <v>239.99971938845687</v>
      </c>
      <c r="F19" s="56">
        <f>IF('left upperarm front'!F19=0, "", 'left upperarm front'!F19)</f>
        <v>4</v>
      </c>
      <c r="G19" s="56" t="str">
        <f>IF('left upperarm front'!G19=0, "", 'left upperarm front'!G19)</f>
        <v/>
      </c>
    </row>
    <row r="20" spans="1:7" x14ac:dyDescent="0.25">
      <c r="A20" s="56" t="str">
        <f>IF('left upperarm front'!A20=0, "", 'left upperarm front'!A20)</f>
        <v>triangle_10pad</v>
      </c>
      <c r="B20" s="56">
        <f>IF('left upperarm front'!B20=0, "", 'left upperarm front'!B20)</f>
        <v>5</v>
      </c>
      <c r="C20" s="56">
        <f>IF('left upperarm front'!C20=0, "", 'left upperarm front'!C20)</f>
        <v>15.397459621556237</v>
      </c>
      <c r="D20" s="56">
        <f>IF('left upperarm front'!D20=0, "", 'left upperarm front'!D20)</f>
        <v>-59.585481156726104</v>
      </c>
      <c r="E20" s="56">
        <f>IF('left upperarm front'!E20=0, "", 'left upperarm front'!E20)</f>
        <v>179.99985969422843</v>
      </c>
      <c r="F20" s="56">
        <f>IF('left upperarm front'!F20=0, "", 'left upperarm front'!F20)</f>
        <v>4</v>
      </c>
      <c r="G20" s="56" t="str">
        <f>IF('left upperarm front'!G20=0, "", 'left upperarm front'!G20)</f>
        <v/>
      </c>
    </row>
    <row r="21" spans="1:7" x14ac:dyDescent="0.25">
      <c r="A21" s="56" t="str">
        <f>IF('left upperarm front'!A21=0, "", 'left upperarm front'!A21)</f>
        <v/>
      </c>
      <c r="B21" s="56" t="str">
        <f>IF('left upperarm front'!B21=0, "", 'left upperarm front'!B21)</f>
        <v/>
      </c>
      <c r="C21" s="56" t="str">
        <f>IF('left upperarm front'!C21=0, "", 'left upperarm front'!C21)</f>
        <v/>
      </c>
      <c r="D21" s="56" t="str">
        <f>IF('left upperarm front'!D21=0, "", 'left upperarm front'!D21)</f>
        <v/>
      </c>
      <c r="E21" s="56" t="str">
        <f>IF('left upperarm front'!E21=0, "", 'left upperarm front'!E21)</f>
        <v/>
      </c>
      <c r="F21" s="56" t="str">
        <f>IF('left upperarm front'!F21=0, "", 'left upperarm front'!F21)</f>
        <v/>
      </c>
      <c r="G21" s="56" t="str">
        <f>IF('left upperarm front'!G21=0, "", 'left upperarm front'!G21)</f>
        <v/>
      </c>
    </row>
    <row r="22" spans="1:7" x14ac:dyDescent="0.25">
      <c r="A22" s="56" t="str">
        <f>IF('left upperarm front'!A22=0, "", 'left upperarm front'!A22)</f>
        <v/>
      </c>
      <c r="B22" s="56" t="str">
        <f>IF('left upperarm front'!B22=0, "", 'left upperarm front'!B22)</f>
        <v/>
      </c>
      <c r="C22" s="56" t="str">
        <f>IF('left upperarm front'!C22=0, "", 'left upperarm front'!C22)</f>
        <v/>
      </c>
      <c r="D22" s="56" t="str">
        <f>IF('left upperarm front'!D22=0, "", 'left upperarm front'!D22)</f>
        <v/>
      </c>
      <c r="E22" s="56" t="str">
        <f>IF('left upperarm front'!E22=0, "", 'left upperarm front'!E22)</f>
        <v/>
      </c>
      <c r="F22" s="56" t="str">
        <f>IF('left upperarm front'!F22=0, "", 'left upperarm front'!F22)</f>
        <v/>
      </c>
      <c r="G22" s="56" t="str">
        <f>IF('left upperarm front'!G22=0, "", 'left upperarm front'!G22)</f>
        <v/>
      </c>
    </row>
    <row r="23" spans="1:7" x14ac:dyDescent="0.25">
      <c r="A23" s="56" t="str">
        <f>IF('left upperarm front'!A23=0, "", 'left upperarm front'!A23)</f>
        <v/>
      </c>
      <c r="B23" s="56" t="str">
        <f>IF('left upperarm front'!B23=0, "", 'left upperarm front'!B23)</f>
        <v/>
      </c>
      <c r="C23" s="56" t="str">
        <f>IF('left upperarm front'!C23=0, "", 'left upperarm front'!C23)</f>
        <v/>
      </c>
      <c r="D23" s="56" t="str">
        <f>IF('left upperarm front'!D23=0, "", 'left upperarm front'!D23)</f>
        <v/>
      </c>
      <c r="E23" s="56" t="str">
        <f>IF('left upperarm front'!E23=0, "", 'left upperarm front'!E23)</f>
        <v/>
      </c>
      <c r="F23" s="56" t="str">
        <f>IF('left upperarm front'!F23=0, "", 'left upperarm front'!F23)</f>
        <v/>
      </c>
      <c r="G23" s="56" t="str">
        <f>IF('left upperarm front'!G23=0, "", 'left upperarm front'!G23)</f>
        <v/>
      </c>
    </row>
    <row r="24" spans="1:7" x14ac:dyDescent="0.25">
      <c r="A24" s="56" t="str">
        <f>IF('left upperarm front'!A24=0, "", 'left upperarm front'!A24)</f>
        <v/>
      </c>
      <c r="B24" s="56" t="str">
        <f>IF('left upperarm front'!B24=0, "", 'left upperarm front'!B24)</f>
        <v/>
      </c>
      <c r="C24" s="56" t="str">
        <f>IF('left upperarm front'!C24=0, "", 'left upperarm front'!C24)</f>
        <v/>
      </c>
      <c r="D24" s="56" t="str">
        <f>IF('left upperarm front'!D24=0, "", 'left upperarm front'!D24)</f>
        <v/>
      </c>
      <c r="E24" s="56" t="str">
        <f>IF('left upperarm front'!E24=0, "", 'left upperarm front'!E24)</f>
        <v/>
      </c>
      <c r="F24" s="56" t="str">
        <f>IF('left upperarm front'!F24=0, "", 'left upperarm front'!F24)</f>
        <v/>
      </c>
      <c r="G24" s="56" t="str">
        <f>IF('left upperarm front'!G24=0, "", 'left upperarm front'!G24)</f>
        <v/>
      </c>
    </row>
    <row r="25" spans="1:7" x14ac:dyDescent="0.25">
      <c r="A25" s="56" t="str">
        <f>IF('left upperarm front'!A25=0, "", 'left upperarm front'!A25)</f>
        <v/>
      </c>
      <c r="B25" s="56" t="str">
        <f>IF('left upperarm front'!B25=0, "", 'left upperarm front'!B25)</f>
        <v/>
      </c>
      <c r="C25" s="56" t="str">
        <f>IF('left upperarm front'!C25=0, "", 'left upperarm front'!C25)</f>
        <v/>
      </c>
      <c r="D25" s="56" t="str">
        <f>IF('left upperarm front'!D25=0, "", 'left upperarm front'!D25)</f>
        <v/>
      </c>
      <c r="E25" s="56" t="str">
        <f>IF('left upperarm front'!E25=0, "", 'left upperarm front'!E25)</f>
        <v/>
      </c>
      <c r="F25" s="56" t="str">
        <f>IF('left upperarm front'!F25=0, "", 'left upperarm front'!F25)</f>
        <v/>
      </c>
      <c r="G25" s="56" t="str">
        <f>IF('left upperarm front'!G25=0, "", 'left upperarm front'!G25)</f>
        <v/>
      </c>
    </row>
    <row r="26" spans="1:7" x14ac:dyDescent="0.25">
      <c r="A26" s="56" t="str">
        <f>IF('left upperarm front'!A26=0, "", 'left upperarm front'!A26)</f>
        <v/>
      </c>
      <c r="B26" s="56" t="str">
        <f>IF('left upperarm front'!B26=0, "", 'left upperarm front'!B26)</f>
        <v/>
      </c>
      <c r="C26" s="56" t="str">
        <f>IF('left upperarm front'!C26=0, "", 'left upperarm front'!C26)</f>
        <v/>
      </c>
      <c r="D26" s="56" t="str">
        <f>IF('left upperarm front'!D26=0, "", 'left upperarm front'!D26)</f>
        <v/>
      </c>
      <c r="E26" s="56" t="str">
        <f>IF('left upperarm front'!E26=0, "", 'left upperarm front'!E26)</f>
        <v/>
      </c>
      <c r="F26" s="56" t="str">
        <f>IF('left upperarm front'!F26=0, "", 'left upperarm front'!F26)</f>
        <v/>
      </c>
      <c r="G26" s="56" t="str">
        <f>IF('left upperarm front'!G26=0, "", 'left upperarm front'!G26)</f>
        <v/>
      </c>
    </row>
    <row r="27" spans="1:7" x14ac:dyDescent="0.25">
      <c r="A27" s="56" t="str">
        <f>IF('left upperarm front'!A27=0, "", 'left upperarm front'!A27)</f>
        <v/>
      </c>
      <c r="B27" s="56" t="str">
        <f>IF('left upperarm front'!B27=0, "", 'left upperarm front'!B27)</f>
        <v/>
      </c>
      <c r="C27" s="56" t="str">
        <f>IF('left upperarm front'!C27=0, "", 'left upperarm front'!C27)</f>
        <v/>
      </c>
      <c r="D27" s="56" t="str">
        <f>IF('left upperarm front'!D27=0, "", 'left upperarm front'!D27)</f>
        <v/>
      </c>
      <c r="E27" s="56" t="str">
        <f>IF('left upperarm front'!E27=0, "", 'left upperarm front'!E27)</f>
        <v/>
      </c>
      <c r="F27" s="56" t="str">
        <f>IF('left upperarm front'!F27=0, "", 'left upperarm front'!F27)</f>
        <v/>
      </c>
      <c r="G27" s="56" t="str">
        <f>IF('left upperarm front'!G27=0, "", 'left upperarm front'!G27)</f>
        <v/>
      </c>
    </row>
    <row r="28" spans="1:7" x14ac:dyDescent="0.25">
      <c r="A28" s="57" t="str">
        <f>IF('left upperarm back'!A3=0, "", 'left upperarm back'!A3)</f>
        <v>triangle_10pad</v>
      </c>
      <c r="B28" s="57" t="str">
        <f>IF('left upperarm back'!B3=0, "", 'left upperarm back'!B3)</f>
        <v/>
      </c>
      <c r="C28" s="57">
        <f>IF('left upperarm back'!C3=0, "", 'left upperarm back'!C3)</f>
        <v>136.60254037844388</v>
      </c>
      <c r="D28" s="57">
        <f>IF('left upperarm back'!D3=0, "", 'left upperarm back'!D3)</f>
        <v>-36.602540378443848</v>
      </c>
      <c r="E28" s="57">
        <f>IF('left upperarm back'!E3=0, "", 'left upperarm back'!E3)</f>
        <v>180.00028061154313</v>
      </c>
      <c r="F28" s="57">
        <f>IF('left upperarm back'!F3=0, "", 'left upperarm back'!F3)</f>
        <v>4</v>
      </c>
      <c r="G28" s="57" t="str">
        <f>IF('left upperarm back'!G3=0, "", 'left upperarm back'!G3)</f>
        <v/>
      </c>
    </row>
    <row r="29" spans="1:7" x14ac:dyDescent="0.25">
      <c r="A29" s="57" t="str">
        <f>IF('left upperarm back'!A4=0, "", 'left upperarm back'!A4)</f>
        <v>triangle_10pad</v>
      </c>
      <c r="B29" s="57">
        <f>IF('left upperarm back'!B4=0, "", 'left upperarm back'!B4)</f>
        <v>1</v>
      </c>
      <c r="C29" s="57">
        <f>IF('left upperarm back'!C4=0, "", 'left upperarm back'!C4)</f>
        <v>152.60254037844385</v>
      </c>
      <c r="D29" s="57">
        <f>IF('left upperarm back'!D4=0, "", 'left upperarm back'!D4)</f>
        <v>-45.84014468547786</v>
      </c>
      <c r="E29" s="57">
        <f>IF('left upperarm back'!E4=0, "", 'left upperarm back'!E4)</f>
        <v>240.00014030577157</v>
      </c>
      <c r="F29" s="57">
        <f>IF('left upperarm back'!F4=0, "", 'left upperarm back'!F4)</f>
        <v>4</v>
      </c>
      <c r="G29" s="57" t="str">
        <f>IF('left upperarm back'!G4=0, "", 'left upperarm back'!G4)</f>
        <v/>
      </c>
    </row>
    <row r="30" spans="1:7" x14ac:dyDescent="0.25">
      <c r="A30" s="57" t="str">
        <f>IF('left upperarm back'!A5=0, "", 'left upperarm back'!A5)</f>
        <v>triangle_10pad</v>
      </c>
      <c r="B30" s="57">
        <f>IF('left upperarm back'!B5=0, "", 'left upperarm back'!B5)</f>
        <v>2</v>
      </c>
      <c r="C30" s="57">
        <f>IF('left upperarm back'!C5=0, "", 'left upperarm back'!C5)</f>
        <v>152.60254037844388</v>
      </c>
      <c r="D30" s="57">
        <f>IF('left upperarm back'!D5=0, "", 'left upperarm back'!D5)</f>
        <v>-64.315353299545876</v>
      </c>
      <c r="E30" s="57">
        <f>IF('left upperarm back'!E5=0, "", 'left upperarm back'!E5)</f>
        <v>180.00028061154313</v>
      </c>
      <c r="F30" s="57">
        <f>IF('left upperarm back'!F5=0, "", 'left upperarm back'!F5)</f>
        <v>4</v>
      </c>
      <c r="G30" s="57" t="str">
        <f>IF('left upperarm back'!G5=0, "", 'left upperarm back'!G5)</f>
        <v/>
      </c>
    </row>
    <row r="31" spans="1:7" x14ac:dyDescent="0.25">
      <c r="A31" s="57" t="str">
        <f>IF('left upperarm back'!A6=0, "", 'left upperarm back'!A6)</f>
        <v/>
      </c>
      <c r="B31" s="57" t="str">
        <f>IF('left upperarm back'!B6=0, "", 'left upperarm back'!B6)</f>
        <v/>
      </c>
      <c r="C31" s="57" t="str">
        <f>IF('left upperarm back'!C6=0, "", 'left upperarm back'!C6)</f>
        <v/>
      </c>
      <c r="D31" s="57" t="str">
        <f>IF('left upperarm back'!D6=0, "", 'left upperarm back'!D6)</f>
        <v/>
      </c>
      <c r="E31" s="57" t="str">
        <f>IF('left upperarm back'!E6=0, "", 'left upperarm back'!E6)</f>
        <v/>
      </c>
      <c r="F31" s="57" t="str">
        <f>IF('left upperarm back'!F6=0, "", 'left upperarm back'!F6)</f>
        <v/>
      </c>
      <c r="G31" s="57" t="str">
        <f>IF('left upperarm back'!G6=0, "", 'left upperarm back'!G6)</f>
        <v/>
      </c>
    </row>
    <row r="32" spans="1:7" x14ac:dyDescent="0.25">
      <c r="A32" s="57" t="str">
        <f>IF('left upperarm back'!A7=0, "", 'left upperarm back'!A7)</f>
        <v/>
      </c>
      <c r="B32" s="57" t="str">
        <f>IF('left upperarm back'!B7=0, "", 'left upperarm back'!B7)</f>
        <v/>
      </c>
      <c r="C32" s="57" t="str">
        <f>IF('left upperarm back'!C7=0, "", 'left upperarm back'!C7)</f>
        <v/>
      </c>
      <c r="D32" s="57" t="str">
        <f>IF('left upperarm back'!D7=0, "", 'left upperarm back'!D7)</f>
        <v/>
      </c>
      <c r="E32" s="57" t="str">
        <f>IF('left upperarm back'!E7=0, "", 'left upperarm back'!E7)</f>
        <v/>
      </c>
      <c r="F32" s="57" t="str">
        <f>IF('left upperarm back'!F7=0, "", 'left upperarm back'!F7)</f>
        <v/>
      </c>
      <c r="G32" s="57" t="str">
        <f>IF('left upperarm back'!G7=0, "", 'left upperarm back'!G7)</f>
        <v/>
      </c>
    </row>
    <row r="33" spans="1:7" x14ac:dyDescent="0.25">
      <c r="A33" s="57" t="str">
        <f>IF('left upperarm back'!A8=0, "", 'left upperarm back'!A8)</f>
        <v/>
      </c>
      <c r="B33" s="57" t="str">
        <f>IF('left upperarm back'!B8=0, "", 'left upperarm back'!B8)</f>
        <v/>
      </c>
      <c r="C33" s="57" t="str">
        <f>IF('left upperarm back'!C8=0, "", 'left upperarm back'!C8)</f>
        <v/>
      </c>
      <c r="D33" s="57" t="str">
        <f>IF('left upperarm back'!D8=0, "", 'left upperarm back'!D8)</f>
        <v/>
      </c>
      <c r="E33" s="57" t="str">
        <f>IF('left upperarm back'!E8=0, "", 'left upperarm back'!E8)</f>
        <v/>
      </c>
      <c r="F33" s="57" t="str">
        <f>IF('left upperarm back'!F8=0, "", 'left upperarm back'!F8)</f>
        <v/>
      </c>
      <c r="G33" s="57" t="str">
        <f>IF('left upperarm back'!G8=0, "", 'left upperarm back'!G8)</f>
        <v/>
      </c>
    </row>
    <row r="34" spans="1:7" x14ac:dyDescent="0.25">
      <c r="A34" s="57" t="str">
        <f>IF('left upperarm back'!A9=0, "", 'left upperarm back'!A9)</f>
        <v/>
      </c>
      <c r="B34" s="57" t="str">
        <f>IF('left upperarm back'!B9=0, "", 'left upperarm back'!B9)</f>
        <v/>
      </c>
      <c r="C34" s="57" t="str">
        <f>IF('left upperarm back'!C9=0, "", 'left upperarm back'!C9)</f>
        <v/>
      </c>
      <c r="D34" s="57" t="str">
        <f>IF('left upperarm back'!D9=0, "", 'left upperarm back'!D9)</f>
        <v/>
      </c>
      <c r="E34" s="57" t="str">
        <f>IF('left upperarm back'!E9=0, "", 'left upperarm back'!E9)</f>
        <v/>
      </c>
      <c r="F34" s="57" t="str">
        <f>IF('left upperarm back'!F9=0, "", 'left upperarm back'!F9)</f>
        <v/>
      </c>
      <c r="G34" s="57" t="str">
        <f>IF('left upperarm back'!G9=0, "", 'left upperarm back'!G9)</f>
        <v/>
      </c>
    </row>
    <row r="35" spans="1:7" x14ac:dyDescent="0.25">
      <c r="A35" s="57" t="str">
        <f>IF('left upperarm back'!A10=0, "", 'left upperarm back'!A10)</f>
        <v/>
      </c>
      <c r="B35" s="57" t="str">
        <f>IF('left upperarm back'!B10=0, "", 'left upperarm back'!B10)</f>
        <v/>
      </c>
      <c r="C35" s="57" t="str">
        <f>IF('left upperarm back'!C10=0, "", 'left upperarm back'!C10)</f>
        <v/>
      </c>
      <c r="D35" s="57" t="str">
        <f>IF('left upperarm back'!D10=0, "", 'left upperarm back'!D10)</f>
        <v/>
      </c>
      <c r="E35" s="57" t="str">
        <f>IF('left upperarm back'!E10=0, "", 'left upperarm back'!E10)</f>
        <v/>
      </c>
      <c r="F35" s="57" t="str">
        <f>IF('left upperarm back'!F10=0, "", 'left upperarm back'!F10)</f>
        <v/>
      </c>
      <c r="G35" s="57" t="str">
        <f>IF('left upperarm back'!G10=0, "", 'left upperarm back'!G10)</f>
        <v/>
      </c>
    </row>
    <row r="36" spans="1:7" x14ac:dyDescent="0.25">
      <c r="A36" s="57" t="str">
        <f>IF('left upperarm back'!A11=0, "", 'left upperarm back'!A11)</f>
        <v>triangle_10pad</v>
      </c>
      <c r="B36" s="57">
        <f>IF('left upperarm back'!B11=0, "", 'left upperarm back'!B11)</f>
        <v>12</v>
      </c>
      <c r="C36" s="57">
        <f>IF('left upperarm back'!C11=0, "", 'left upperarm back'!C11)</f>
        <v>168.60254037844385</v>
      </c>
      <c r="D36" s="57">
        <f>IF('left upperarm back'!D11=0, "", 'left upperarm back'!D11)</f>
        <v>-36.602540378443862</v>
      </c>
      <c r="E36" s="57">
        <f>IF('left upperarm back'!E11=0, "", 'left upperarm back'!E11)</f>
        <v>300</v>
      </c>
      <c r="F36" s="57">
        <f>IF('left upperarm back'!F11=0, "", 'left upperarm back'!F11)</f>
        <v>4</v>
      </c>
      <c r="G36" s="57" t="str">
        <f>IF('left upperarm back'!G11=0, "", 'left upperarm back'!G11)</f>
        <v/>
      </c>
    </row>
    <row r="37" spans="1:7" x14ac:dyDescent="0.25">
      <c r="A37" s="57" t="str">
        <f>IF('left upperarm back'!A12=0, "", 'left upperarm back'!A12)</f>
        <v>triangle_10pad</v>
      </c>
      <c r="B37" s="57">
        <f>IF('left upperarm back'!B12=0, "", 'left upperarm back'!B12)</f>
        <v>13</v>
      </c>
      <c r="C37" s="57">
        <f>IF('left upperarm back'!C12=0, "", 'left upperarm back'!C12)</f>
        <v>184.60254037844382</v>
      </c>
      <c r="D37" s="57">
        <f>IF('left upperarm back'!D12=0, "", 'left upperarm back'!D12)</f>
        <v>-45.840144685477881</v>
      </c>
      <c r="E37" s="57">
        <f>IF('left upperarm back'!E12=0, "", 'left upperarm back'!E12)</f>
        <v>240.00014030577157</v>
      </c>
      <c r="F37" s="57">
        <f>IF('left upperarm back'!F12=0, "", 'left upperarm back'!F12)</f>
        <v>4</v>
      </c>
      <c r="G37" s="57" t="str">
        <f>IF('left upperarm back'!G12=0, "", 'left upperarm back'!G12)</f>
        <v/>
      </c>
    </row>
    <row r="38" spans="1:7" x14ac:dyDescent="0.25">
      <c r="A38" s="57" t="str">
        <f>IF('left upperarm back'!A13=0, "", 'left upperarm back'!A13)</f>
        <v/>
      </c>
      <c r="B38" s="57" t="str">
        <f>IF('left upperarm back'!B13=0, "", 'left upperarm back'!B13)</f>
        <v/>
      </c>
      <c r="C38" s="57" t="str">
        <f>IF('left upperarm back'!C13=0, "", 'left upperarm back'!C13)</f>
        <v/>
      </c>
      <c r="D38" s="57" t="str">
        <f>IF('left upperarm back'!D13=0, "", 'left upperarm back'!D13)</f>
        <v/>
      </c>
      <c r="E38" s="57" t="str">
        <f>IF('left upperarm back'!E13=0, "", 'left upperarm back'!E13)</f>
        <v/>
      </c>
      <c r="F38" s="57" t="str">
        <f>IF('left upperarm back'!F13=0, "", 'left upperarm back'!F13)</f>
        <v/>
      </c>
      <c r="G38" s="57" t="str">
        <f>IF('left upperarm back'!G13=0, "", 'left upperarm back'!G13)</f>
        <v/>
      </c>
    </row>
    <row r="39" spans="1:7" x14ac:dyDescent="0.25">
      <c r="A39" s="57" t="str">
        <f>IF('left upperarm back'!A14=0, "", 'left upperarm back'!A14)</f>
        <v/>
      </c>
      <c r="B39" s="57" t="str">
        <f>IF('left upperarm back'!B14=0, "", 'left upperarm back'!B14)</f>
        <v/>
      </c>
      <c r="C39" s="57" t="str">
        <f>IF('left upperarm back'!C14=0, "", 'left upperarm back'!C14)</f>
        <v/>
      </c>
      <c r="D39" s="57" t="str">
        <f>IF('left upperarm back'!D14=0, "", 'left upperarm back'!D14)</f>
        <v/>
      </c>
      <c r="E39" s="57" t="str">
        <f>IF('left upperarm back'!E14=0, "", 'left upperarm back'!E14)</f>
        <v/>
      </c>
      <c r="F39" s="57" t="str">
        <f>IF('left upperarm back'!F14=0, "", 'left upperarm back'!F14)</f>
        <v/>
      </c>
      <c r="G39" s="57" t="str">
        <f>IF('left upperarm back'!G14=0, "", 'left upperarm back'!G14)</f>
        <v/>
      </c>
    </row>
    <row r="40" spans="1:7" x14ac:dyDescent="0.25">
      <c r="A40" s="57" t="str">
        <f>IF('left upperarm back'!A15=0, "", 'left upperarm back'!A15)</f>
        <v/>
      </c>
      <c r="B40" s="57" t="str">
        <f>IF('left upperarm back'!B15=0, "", 'left upperarm back'!B15)</f>
        <v/>
      </c>
      <c r="C40" s="57" t="str">
        <f>IF('left upperarm back'!C15=0, "", 'left upperarm back'!C15)</f>
        <v/>
      </c>
      <c r="D40" s="57" t="str">
        <f>IF('left upperarm back'!D15=0, "", 'left upperarm back'!D15)</f>
        <v/>
      </c>
      <c r="E40" s="57" t="str">
        <f>IF('left upperarm back'!E15=0, "", 'left upperarm back'!E15)</f>
        <v/>
      </c>
      <c r="F40" s="57" t="str">
        <f>IF('left upperarm back'!F15=0, "", 'left upperarm back'!F15)</f>
        <v/>
      </c>
      <c r="G40" s="57" t="str">
        <f>IF('left upperarm back'!G15=0, "", 'left upperarm back'!G15)</f>
        <v/>
      </c>
    </row>
    <row r="41" spans="1:7" x14ac:dyDescent="0.25">
      <c r="A41" s="57" t="str">
        <f>IF('left upperarm back'!A16=0, "", 'left upperarm back'!A16)</f>
        <v/>
      </c>
      <c r="B41" s="57" t="str">
        <f>IF('left upperarm back'!B16=0, "", 'left upperarm back'!B16)</f>
        <v/>
      </c>
      <c r="C41" s="57" t="str">
        <f>IF('left upperarm back'!C16=0, "", 'left upperarm back'!C16)</f>
        <v/>
      </c>
      <c r="D41" s="57" t="str">
        <f>IF('left upperarm back'!D16=0, "", 'left upperarm back'!D16)</f>
        <v/>
      </c>
      <c r="E41" s="57" t="str">
        <f>IF('left upperarm back'!E16=0, "", 'left upperarm back'!E16)</f>
        <v/>
      </c>
      <c r="F41" s="57" t="str">
        <f>IF('left upperarm back'!F16=0, "", 'left upperarm back'!F16)</f>
        <v/>
      </c>
      <c r="G41" s="57" t="str">
        <f>IF('left upperarm back'!G16=0, "", 'left upperarm back'!G16)</f>
        <v/>
      </c>
    </row>
    <row r="42" spans="1:7" x14ac:dyDescent="0.25">
      <c r="A42" s="57" t="str">
        <f>IF('left upperarm back'!A17=0, "", 'left upperarm back'!A17)</f>
        <v/>
      </c>
      <c r="B42" s="57" t="str">
        <f>IF('left upperarm back'!B17=0, "", 'left upperarm back'!B17)</f>
        <v/>
      </c>
      <c r="C42" s="57" t="str">
        <f>IF('left upperarm back'!C17=0, "", 'left upperarm back'!C17)</f>
        <v/>
      </c>
      <c r="D42" s="57" t="str">
        <f>IF('left upperarm back'!D17=0, "", 'left upperarm back'!D17)</f>
        <v/>
      </c>
      <c r="E42" s="57" t="str">
        <f>IF('left upperarm back'!E17=0, "", 'left upperarm back'!E17)</f>
        <v/>
      </c>
      <c r="F42" s="57" t="str">
        <f>IF('left upperarm back'!F17=0, "", 'left upperarm back'!F17)</f>
        <v/>
      </c>
      <c r="G42" s="57" t="str">
        <f>IF('left upperarm back'!G17=0, "", 'left upperarm back'!G17)</f>
        <v/>
      </c>
    </row>
    <row r="43" spans="1:7" x14ac:dyDescent="0.25">
      <c r="A43" s="57" t="str">
        <f>IF('left upperarm back'!A18=0, "", 'left upperarm back'!A18)</f>
        <v/>
      </c>
      <c r="B43" s="57" t="str">
        <f>IF('left upperarm back'!B18=0, "", 'left upperarm back'!B18)</f>
        <v/>
      </c>
      <c r="C43" s="57" t="str">
        <f>IF('left upperarm back'!C18=0, "", 'left upperarm back'!C18)</f>
        <v/>
      </c>
      <c r="D43" s="57" t="str">
        <f>IF('left upperarm back'!D18=0, "", 'left upperarm back'!D18)</f>
        <v/>
      </c>
      <c r="E43" s="57" t="str">
        <f>IF('left upperarm back'!E18=0, "", 'left upperarm back'!E18)</f>
        <v/>
      </c>
      <c r="F43" s="57" t="str">
        <f>IF('left upperarm back'!F18=0, "", 'left upperarm back'!F18)</f>
        <v/>
      </c>
      <c r="G43" s="57" t="str">
        <f>IF('left upperarm back'!G18=0, "", 'left upperarm back'!G18)</f>
        <v/>
      </c>
    </row>
    <row r="44" spans="1:7" x14ac:dyDescent="0.25">
      <c r="A44" s="57" t="str">
        <f>IF('left upperarm back'!A19=0, "", 'left upperarm back'!A19)</f>
        <v/>
      </c>
      <c r="B44" s="57" t="str">
        <f>IF('left upperarm back'!B19=0, "", 'left upperarm back'!B19)</f>
        <v/>
      </c>
      <c r="C44" s="57" t="str">
        <f>IF('left upperarm back'!C19=0, "", 'left upperarm back'!C19)</f>
        <v/>
      </c>
      <c r="D44" s="57" t="str">
        <f>IF('left upperarm back'!D19=0, "", 'left upperarm back'!D19)</f>
        <v/>
      </c>
      <c r="E44" s="57" t="str">
        <f>IF('left upperarm back'!E19=0, "", 'left upperarm back'!E19)</f>
        <v/>
      </c>
      <c r="F44" s="57" t="str">
        <f>IF('left upperarm back'!F19=0, "", 'left upperarm back'!F19)</f>
        <v/>
      </c>
      <c r="G44" s="57" t="str">
        <f>IF('left upperarm back'!G19=0, "", 'left upperarm back'!G19)</f>
        <v/>
      </c>
    </row>
    <row r="45" spans="1:7" x14ac:dyDescent="0.25">
      <c r="A45" s="57" t="str">
        <f>IF('left upperarm back'!A20=0, "", 'left upperarm back'!A20)</f>
        <v/>
      </c>
      <c r="B45" s="57" t="str">
        <f>IF('left upperarm back'!B20=0, "", 'left upperarm back'!B20)</f>
        <v/>
      </c>
      <c r="C45" s="57" t="str">
        <f>IF('left upperarm back'!C20=0, "", 'left upperarm back'!C20)</f>
        <v/>
      </c>
      <c r="D45" s="57" t="str">
        <f>IF('left upperarm back'!D20=0, "", 'left upperarm back'!D20)</f>
        <v/>
      </c>
      <c r="E45" s="57" t="str">
        <f>IF('left upperarm back'!E20=0, "", 'left upperarm back'!E20)</f>
        <v/>
      </c>
      <c r="F45" s="57" t="str">
        <f>IF('left upperarm back'!F20=0, "", 'left upperarm back'!F20)</f>
        <v/>
      </c>
      <c r="G45" s="57" t="str">
        <f>IF('left upperarm back'!G20=0, "", 'left upperarm back'!G20)</f>
        <v/>
      </c>
    </row>
    <row r="46" spans="1:7" x14ac:dyDescent="0.25">
      <c r="A46" s="57" t="str">
        <f>IF('left upperarm back'!A21=0, "", 'left upperarm back'!A21)</f>
        <v/>
      </c>
      <c r="B46" s="57" t="str">
        <f>IF('left upperarm back'!B21=0, "", 'left upperarm back'!B21)</f>
        <v/>
      </c>
      <c r="C46" s="57" t="str">
        <f>IF('left upperarm back'!C21=0, "", 'left upperarm back'!C21)</f>
        <v/>
      </c>
      <c r="D46" s="57" t="str">
        <f>IF('left upperarm back'!D21=0, "", 'left upperarm back'!D21)</f>
        <v/>
      </c>
      <c r="E46" s="57" t="str">
        <f>IF('left upperarm back'!E21=0, "", 'left upperarm back'!E21)</f>
        <v/>
      </c>
      <c r="F46" s="57" t="str">
        <f>IF('left upperarm back'!F21=0, "", 'left upperarm back'!F21)</f>
        <v/>
      </c>
      <c r="G46" s="57" t="str">
        <f>IF('left upperarm back'!G21=0, "", 'left upperarm back'!G21)</f>
        <v/>
      </c>
    </row>
    <row r="47" spans="1:7" x14ac:dyDescent="0.25">
      <c r="A47" s="57" t="str">
        <f>IF('left upperarm back'!A22=0, "", 'left upperarm back'!A22)</f>
        <v/>
      </c>
      <c r="B47" s="57" t="str">
        <f>IF('left upperarm back'!B22=0, "", 'left upperarm back'!B22)</f>
        <v/>
      </c>
      <c r="C47" s="57" t="str">
        <f>IF('left upperarm back'!C22=0, "", 'left upperarm back'!C22)</f>
        <v/>
      </c>
      <c r="D47" s="57" t="str">
        <f>IF('left upperarm back'!D22=0, "", 'left upperarm back'!D22)</f>
        <v/>
      </c>
      <c r="E47" s="57" t="str">
        <f>IF('left upperarm back'!E22=0, "", 'left upperarm back'!E22)</f>
        <v/>
      </c>
      <c r="F47" s="57" t="str">
        <f>IF('left upperarm back'!F22=0, "", 'left upperarm back'!F22)</f>
        <v/>
      </c>
      <c r="G47" s="57" t="str">
        <f>IF('left upperarm back'!G22=0, "", 'left upperarm back'!G22)</f>
        <v/>
      </c>
    </row>
    <row r="48" spans="1:7" x14ac:dyDescent="0.25">
      <c r="A48" s="57" t="str">
        <f>IF('left upperarm back'!A23=0, "", 'left upperarm back'!A23)</f>
        <v>triangle_10pad</v>
      </c>
      <c r="B48" s="57">
        <f>IF('left upperarm back'!B23=0, "", 'left upperarm back'!B23)</f>
        <v>11</v>
      </c>
      <c r="C48" s="57">
        <f>IF('left upperarm back'!C23=0, "", 'left upperarm back'!C23)</f>
        <v>168.60254037844382</v>
      </c>
      <c r="D48" s="57">
        <f>IF('left upperarm back'!D23=0, "", 'left upperarm back'!D23)</f>
        <v>-18.127331764375853</v>
      </c>
      <c r="E48" s="57">
        <f>IF('left upperarm back'!E23=0, "", 'left upperarm back'!E23)</f>
        <v>479.9995790826847</v>
      </c>
      <c r="F48" s="57">
        <f>IF('left upperarm back'!F23=0, "", 'left upperarm back'!F23)</f>
        <v>4</v>
      </c>
      <c r="G48" s="57" t="str">
        <f>IF('left upperarm back'!G23=0, "", 'left upperarm back'!G23)</f>
        <v/>
      </c>
    </row>
    <row r="49" spans="1:7" x14ac:dyDescent="0.25">
      <c r="A49" s="57" t="str">
        <f>IF('left upperarm back'!A24=0, "", 'left upperarm back'!A24)</f>
        <v>triangle_10pad</v>
      </c>
      <c r="B49" s="57">
        <f>IF('left upperarm back'!B24=0, "", 'left upperarm back'!B24)</f>
        <v>14</v>
      </c>
      <c r="C49" s="57">
        <f>IF('left upperarm back'!C24=0, "", 'left upperarm back'!C24)</f>
        <v>152.60254037844382</v>
      </c>
      <c r="D49" s="57">
        <f>IF('left upperarm back'!D24=0, "", 'left upperarm back'!D24)</f>
        <v>-8.8897274573418343</v>
      </c>
      <c r="E49" s="57">
        <f>IF('left upperarm back'!E24=0, "", 'left upperarm back'!E24)</f>
        <v>419.99971938845687</v>
      </c>
      <c r="F49" s="57">
        <f>IF('left upperarm back'!F24=0, "", 'left upperarm back'!F24)</f>
        <v>4</v>
      </c>
      <c r="G49" s="57" t="str">
        <f>IF('left upperarm back'!G24=0, "", 'left upperarm back'!G24)</f>
        <v/>
      </c>
    </row>
    <row r="50" spans="1:7" x14ac:dyDescent="0.25">
      <c r="A50" s="57" t="str">
        <f>IF('left upperarm back'!A25=0, "", 'left upperarm back'!A25)</f>
        <v>triangle_10pad</v>
      </c>
      <c r="B50" s="57">
        <f>IF('left upperarm back'!B25=0, "", 'left upperarm back'!B25)</f>
        <v>15</v>
      </c>
      <c r="C50" s="57">
        <f>IF('left upperarm back'!C25=0, "", 'left upperarm back'!C25)</f>
        <v>136.60254037844385</v>
      </c>
      <c r="D50" s="57">
        <f>IF('left upperarm back'!D25=0, "", 'left upperarm back'!D25)</f>
        <v>-18.127331764375832</v>
      </c>
      <c r="E50" s="57">
        <f>IF('left upperarm back'!E25=0, "", 'left upperarm back'!E25)</f>
        <v>479.9995790826847</v>
      </c>
      <c r="F50" s="57">
        <f>IF('left upperarm back'!F25=0, "", 'left upperarm back'!F25)</f>
        <v>4</v>
      </c>
      <c r="G50" s="57" t="str">
        <f>IF('left upperarm back'!G25=0, "", 'left upperarm back'!G25)</f>
        <v/>
      </c>
    </row>
    <row r="51" spans="1:7" x14ac:dyDescent="0.25">
      <c r="A51" s="57" t="str">
        <f>IF('left upperarm back'!A26=0, "", 'left upperarm back'!A26)</f>
        <v/>
      </c>
      <c r="B51" s="57" t="str">
        <f>IF('left upperarm back'!B26=0, "", 'left upperarm back'!B26)</f>
        <v/>
      </c>
      <c r="C51" s="57" t="str">
        <f>IF('left upperarm back'!C26=0, "", 'left upperarm back'!C26)</f>
        <v/>
      </c>
      <c r="D51" s="57" t="str">
        <f>IF('left upperarm back'!D26=0, "", 'left upperarm back'!D26)</f>
        <v/>
      </c>
      <c r="E51" s="57" t="str">
        <f>IF('left upperarm back'!E26=0, "", 'left upperarm back'!E26)</f>
        <v/>
      </c>
      <c r="F51" s="57" t="str">
        <f>IF('left upperarm back'!F26=0, "", 'left upperarm back'!F26)</f>
        <v/>
      </c>
      <c r="G51" s="57" t="str">
        <f>IF('left upperarm back'!G26=0, "", 'left upperarm back'!G26)</f>
        <v/>
      </c>
    </row>
    <row r="52" spans="1:7" x14ac:dyDescent="0.25">
      <c r="A52" s="57" t="str">
        <f>IF('left upperarm back'!A27=0, "", 'left upperarm back'!A27)</f>
        <v/>
      </c>
      <c r="B52" s="57" t="str">
        <f>IF('left upperarm back'!B27=0, "", 'left upperarm back'!B27)</f>
        <v/>
      </c>
      <c r="C52" s="57" t="str">
        <f>IF('left upperarm back'!C27=0, "", 'left upperarm back'!C27)</f>
        <v/>
      </c>
      <c r="D52" s="57" t="str">
        <f>IF('left upperarm back'!D27=0, "", 'left upperarm back'!D27)</f>
        <v/>
      </c>
      <c r="E52" s="57" t="str">
        <f>IF('left upperarm back'!E27=0, "", 'left upperarm back'!E27)</f>
        <v/>
      </c>
      <c r="F52" s="57" t="str">
        <f>IF('left upperarm back'!F27=0, "", 'left upperarm back'!F27)</f>
        <v/>
      </c>
      <c r="G52" s="57" t="str">
        <f>IF('left upperarm back'!G27=0, "", 'left upperarm back'!G27)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left upperarm front</vt:lpstr>
      <vt:lpstr>left upperarm back</vt:lpstr>
      <vt:lpstr>final ini</vt:lpstr>
    </vt:vector>
  </TitlesOfParts>
  <Company>Istituto Italiano di Tecnologia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Simeone Dussoni</dc:creator>
  <cp:lastModifiedBy>Simeone Dussoni</cp:lastModifiedBy>
  <dcterms:created xsi:type="dcterms:W3CDTF">2021-01-15T12:20:35Z</dcterms:created>
  <dcterms:modified xsi:type="dcterms:W3CDTF">2021-01-15T14:33:55Z</dcterms:modified>
</cp:coreProperties>
</file>