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4" sheetId="1" state="visible" r:id="rId2"/>
    <sheet name="Senet Borçlu Alacaklı Giriş" sheetId="2" state="visible" r:id="rId3"/>
    <sheet name="Senet Taksit Giriş" sheetId="3" state="visible" r:id="rId4"/>
    <sheet name="Senet Önizlem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<sst xmlns="http://schemas.openxmlformats.org/spreadsheetml/2006/main" count="249" uniqueCount="65">
  <si>
    <t xml:space="preserve">ADEM DUMAN </t>
  </si>
  <si>
    <t xml:space="preserve">KİRA HESAP ÖZETİ</t>
  </si>
  <si>
    <t xml:space="preserve">tutar</t>
  </si>
  <si>
    <t xml:space="preserve">bakiye</t>
  </si>
  <si>
    <t xml:space="preserve">28-02-2021 27-02-2022</t>
  </si>
  <si>
    <t xml:space="preserve">2021-22 kira bedeli</t>
  </si>
  <si>
    <t xml:space="preserve">nakit ödeme </t>
  </si>
  <si>
    <t xml:space="preserve">Senet 2000 TL</t>
  </si>
  <si>
    <t xml:space="preserve">Senet 14000 TL</t>
  </si>
  <si>
    <t xml:space="preserve">2022-2023 ödemeleri</t>
  </si>
  <si>
    <t xml:space="preserve">tüfe oranında artış önceki 7 senete eklenir.</t>
  </si>
  <si>
    <t xml:space="preserve">28-02-2022 27-02-2023</t>
  </si>
  <si>
    <t xml:space="preserve">2022-23 kira bedeli</t>
  </si>
  <si>
    <t xml:space="preserve">2023 tüfe artışı</t>
  </si>
  <si>
    <t xml:space="preserve">+</t>
  </si>
  <si>
    <t xml:space="preserve">Alacaklı Adı Soyadı / Unvanı</t>
  </si>
  <si>
    <t xml:space="preserve">HACI MURAT BALCI</t>
  </si>
  <si>
    <t xml:space="preserve">İl</t>
  </si>
  <si>
    <t xml:space="preserve">TOKAT</t>
  </si>
  <si>
    <t xml:space="preserve">BORÇLU</t>
  </si>
  <si>
    <t xml:space="preserve">Kişilik</t>
  </si>
  <si>
    <t xml:space="preserve">Tüzel Kişi</t>
  </si>
  <si>
    <t xml:space="preserve">Adı Soyadı / Unvanı</t>
  </si>
  <si>
    <t xml:space="preserve">Bursa Fabrika Satış Mağazası – Adem Duman</t>
  </si>
  <si>
    <t xml:space="preserve">Adresi</t>
  </si>
  <si>
    <t xml:space="preserve">Hızarhane Cad. No:5 TOKAT</t>
  </si>
  <si>
    <t xml:space="preserve">Vergi Dairesi</t>
  </si>
  <si>
    <t xml:space="preserve">Tokat</t>
  </si>
  <si>
    <t xml:space="preserve">Vergi No/TC Kimlik No</t>
  </si>
  <si>
    <t xml:space="preserve">341 3267 6260</t>
  </si>
  <si>
    <t xml:space="preserve">KEFİL</t>
  </si>
  <si>
    <t xml:space="preserve">Adem Duman</t>
  </si>
  <si>
    <t xml:space="preserve">Esentepe Mah. Şehit Ulaşar Cad. Belde Sitesi B Blk. K1: D:3 TOKAT</t>
  </si>
  <si>
    <t xml:space="preserve">Senet No</t>
  </si>
  <si>
    <t xml:space="preserve">Düzenleme Tarihi</t>
  </si>
  <si>
    <t xml:space="preserve">Vade Tarihi</t>
  </si>
  <si>
    <t xml:space="preserve">Tutarı Rakamla</t>
  </si>
  <si>
    <t xml:space="preserve">Tutarı Yazıyla</t>
  </si>
  <si>
    <t xml:space="preserve">Borcun Nedeni</t>
  </si>
  <si>
    <t xml:space="preserve">Senet  Mühteviyatı</t>
  </si>
  <si>
    <t xml:space="preserve">NAKDEN</t>
  </si>
  <si>
    <t xml:space="preserve">1. Taksit</t>
  </si>
  <si>
    <t xml:space="preserve">2. Taksit</t>
  </si>
  <si>
    <t xml:space="preserve">3. Taksit</t>
  </si>
  <si>
    <t xml:space="preserve">4. Taksit</t>
  </si>
  <si>
    <t xml:space="preserve">5. Taksit</t>
  </si>
  <si>
    <t xml:space="preserve">6. Taksit</t>
  </si>
  <si>
    <t xml:space="preserve">7. Taksit</t>
  </si>
  <si>
    <t xml:space="preserve">8. Taksit</t>
  </si>
  <si>
    <t xml:space="preserve">9. Taksit</t>
  </si>
  <si>
    <t xml:space="preserve">10. Taksit</t>
  </si>
  <si>
    <t xml:space="preserve">11. Taksit</t>
  </si>
  <si>
    <t xml:space="preserve">12. Taksit</t>
  </si>
  <si>
    <t xml:space="preserve">Senedin</t>
  </si>
  <si>
    <t xml:space="preserve">Ödeme Günü</t>
  </si>
  <si>
    <t xml:space="preserve">Türk Lirası</t>
  </si>
  <si>
    <t xml:space="preserve">Kuruş</t>
  </si>
  <si>
    <t xml:space="preserve">No</t>
  </si>
  <si>
    <t xml:space="preserve">No:</t>
  </si>
  <si>
    <t xml:space="preserve">Tutarı</t>
  </si>
  <si>
    <t xml:space="preserve">Borçlu:</t>
  </si>
  <si>
    <t xml:space="preserve">ÖDEYECEK</t>
  </si>
  <si>
    <t xml:space="preserve">İmza</t>
  </si>
  <si>
    <t xml:space="preserve">Vade</t>
  </si>
  <si>
    <t xml:space="preserve">Tarih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</si>
</sst>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dd/mm/yyyy"/>
    <numFmt numFmtId="167" formatCode="_-* #,##0.00&quot; ₺&quot;_-;\-* #,##0.00&quot; ₺&quot;_-;_-* \-??&quot; ₺&quot;_-;_-@_-"/>
    <numFmt numFmtId="168" formatCode="General"/>
    <numFmt numFmtId="169" formatCode="_-* #,##0.00\ _₺_-;\-* #,##0.00\ _₺_-;_-* \-??\ _₺_-;_-@_-"/>
    <numFmt numFmtId="170" formatCode="#,##0_ ;\-#,##0\ "/>
    <numFmt numFmtId="171" formatCode="0"/>
  </numFmts>
  <fonts count="15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sz val="14"/>
      <color rgb="FF000000"/>
      <name val="Calibri"/>
      <family val="2"/>
      <charset val="162"/>
    </font>
    <font>
      <sz val="18"/>
      <color rgb="FF000000"/>
      <name val="Calibri"/>
      <family val="2"/>
      <charset val="162"/>
    </font>
    <font>
      <b val="true"/>
      <sz val="18"/>
      <color rgb="FF000000"/>
      <name val="Calibri"/>
      <family val="2"/>
      <charset val="162"/>
    </font>
    <font>
      <sz val="20"/>
      <color rgb="FF000000"/>
      <name val="Calibri"/>
      <family val="2"/>
      <charset val="162"/>
    </font>
    <font>
      <b val="true"/>
      <u val="double"/>
      <sz val="18"/>
      <color rgb="FF000000"/>
      <name val="Calibri"/>
      <family val="2"/>
      <charset val="162"/>
    </font>
    <font>
      <b val="true"/>
      <sz val="18"/>
      <name val="Calibri"/>
      <family val="2"/>
      <charset val="162"/>
    </font>
    <font>
      <b val="true"/>
      <sz val="18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6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9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1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7" fillId="0" borderId="0" xfId="0" applyFont="true" applyBorder="true" applyAlignment="true" applyProtection="true">
      <alignment horizontal="justify" vertical="top" textRotation="0" wrapText="true" indent="0" shrinkToFit="false"/>
      <protection locked="true" hidden="true"/>
    </xf>
    <xf numFmtId="170" fontId="13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8" fontId="8" fillId="0" borderId="3" xfId="0" applyFont="true" applyBorder="true" applyAlignment="true" applyProtection="true">
      <alignment horizontal="left" vertical="bottom" textRotation="0" wrapText="false" indent="0" shrinkToFit="false" readingOrder="1"/>
      <protection locked="true" hidden="true"/>
    </xf>
    <xf numFmtId="164" fontId="7" fillId="0" borderId="5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8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8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7" fillId="0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1343160</xdr:colOff>
      <xdr:row>1</xdr:row>
      <xdr:rowOff>20520</xdr:rowOff>
    </xdr:from>
    <xdr:to>
      <xdr:col>5</xdr:col>
      <xdr:colOff>66600</xdr:colOff>
      <xdr:row>19</xdr:row>
      <xdr:rowOff>21240</xdr:rowOff>
    </xdr:to>
    <xdr:sp>
      <xdr:nvSpPr>
        <xdr:cNvPr id="0" name="CustomShape 1"/>
        <xdr:cNvSpPr/>
      </xdr:nvSpPr>
      <xdr:spPr>
        <a:xfrm>
          <a:off x="1923840" y="322560"/>
          <a:ext cx="2082600" cy="54414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21</xdr:row>
      <xdr:rowOff>264600</xdr:rowOff>
    </xdr:from>
    <xdr:to>
      <xdr:col>5</xdr:col>
      <xdr:colOff>66600</xdr:colOff>
      <xdr:row>40</xdr:row>
      <xdr:rowOff>13680</xdr:rowOff>
    </xdr:to>
    <xdr:sp>
      <xdr:nvSpPr>
        <xdr:cNvPr id="1" name="CustomShape 1"/>
        <xdr:cNvSpPr/>
      </xdr:nvSpPr>
      <xdr:spPr>
        <a:xfrm>
          <a:off x="1923840" y="6611760"/>
          <a:ext cx="2082600" cy="54921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43</xdr:row>
      <xdr:rowOff>57960</xdr:rowOff>
    </xdr:from>
    <xdr:to>
      <xdr:col>5</xdr:col>
      <xdr:colOff>66600</xdr:colOff>
      <xdr:row>61</xdr:row>
      <xdr:rowOff>18720</xdr:rowOff>
    </xdr:to>
    <xdr:sp>
      <xdr:nvSpPr>
        <xdr:cNvPr id="2" name="CustomShape 1"/>
        <xdr:cNvSpPr/>
      </xdr:nvSpPr>
      <xdr:spPr>
        <a:xfrm>
          <a:off x="1923840" y="13055040"/>
          <a:ext cx="2082600" cy="54014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63</xdr:row>
      <xdr:rowOff>58320</xdr:rowOff>
    </xdr:from>
    <xdr:to>
      <xdr:col>5</xdr:col>
      <xdr:colOff>66600</xdr:colOff>
      <xdr:row>81</xdr:row>
      <xdr:rowOff>19080</xdr:rowOff>
    </xdr:to>
    <xdr:sp>
      <xdr:nvSpPr>
        <xdr:cNvPr id="3" name="CustomShape 1"/>
        <xdr:cNvSpPr/>
      </xdr:nvSpPr>
      <xdr:spPr>
        <a:xfrm>
          <a:off x="1923840" y="19100520"/>
          <a:ext cx="2082600" cy="54014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84</xdr:row>
      <xdr:rowOff>58320</xdr:rowOff>
    </xdr:from>
    <xdr:to>
      <xdr:col>5</xdr:col>
      <xdr:colOff>66600</xdr:colOff>
      <xdr:row>102</xdr:row>
      <xdr:rowOff>19080</xdr:rowOff>
    </xdr:to>
    <xdr:sp>
      <xdr:nvSpPr>
        <xdr:cNvPr id="4" name="CustomShape 1"/>
        <xdr:cNvSpPr/>
      </xdr:nvSpPr>
      <xdr:spPr>
        <a:xfrm>
          <a:off x="1923840" y="25448040"/>
          <a:ext cx="2082600" cy="54014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105</xdr:row>
      <xdr:rowOff>9360</xdr:rowOff>
    </xdr:from>
    <xdr:to>
      <xdr:col>5</xdr:col>
      <xdr:colOff>66960</xdr:colOff>
      <xdr:row>123</xdr:row>
      <xdr:rowOff>14040</xdr:rowOff>
    </xdr:to>
    <xdr:sp>
      <xdr:nvSpPr>
        <xdr:cNvPr id="5" name="CustomShape 1"/>
        <xdr:cNvSpPr/>
      </xdr:nvSpPr>
      <xdr:spPr>
        <a:xfrm>
          <a:off x="1923840" y="31746600"/>
          <a:ext cx="2082960" cy="54453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125</xdr:row>
      <xdr:rowOff>9360</xdr:rowOff>
    </xdr:from>
    <xdr:to>
      <xdr:col>5</xdr:col>
      <xdr:colOff>66960</xdr:colOff>
      <xdr:row>143</xdr:row>
      <xdr:rowOff>14040</xdr:rowOff>
    </xdr:to>
    <xdr:sp>
      <xdr:nvSpPr>
        <xdr:cNvPr id="6" name="CustomShape 1"/>
        <xdr:cNvSpPr/>
      </xdr:nvSpPr>
      <xdr:spPr>
        <a:xfrm>
          <a:off x="1923840" y="37791720"/>
          <a:ext cx="2082960" cy="54453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146</xdr:row>
      <xdr:rowOff>9360</xdr:rowOff>
    </xdr:from>
    <xdr:to>
      <xdr:col>5</xdr:col>
      <xdr:colOff>66960</xdr:colOff>
      <xdr:row>164</xdr:row>
      <xdr:rowOff>14040</xdr:rowOff>
    </xdr:to>
    <xdr:sp>
      <xdr:nvSpPr>
        <xdr:cNvPr id="7" name="CustomShape 1"/>
        <xdr:cNvSpPr/>
      </xdr:nvSpPr>
      <xdr:spPr>
        <a:xfrm>
          <a:off x="1923840" y="44139240"/>
          <a:ext cx="2082960" cy="54453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167</xdr:row>
      <xdr:rowOff>9360</xdr:rowOff>
    </xdr:from>
    <xdr:to>
      <xdr:col>5</xdr:col>
      <xdr:colOff>66960</xdr:colOff>
      <xdr:row>185</xdr:row>
      <xdr:rowOff>14040</xdr:rowOff>
    </xdr:to>
    <xdr:sp>
      <xdr:nvSpPr>
        <xdr:cNvPr id="8" name="CustomShape 1"/>
        <xdr:cNvSpPr/>
      </xdr:nvSpPr>
      <xdr:spPr>
        <a:xfrm>
          <a:off x="1923840" y="50486760"/>
          <a:ext cx="2082960" cy="54453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187</xdr:row>
      <xdr:rowOff>9360</xdr:rowOff>
    </xdr:from>
    <xdr:to>
      <xdr:col>5</xdr:col>
      <xdr:colOff>66960</xdr:colOff>
      <xdr:row>205</xdr:row>
      <xdr:rowOff>14040</xdr:rowOff>
    </xdr:to>
    <xdr:sp>
      <xdr:nvSpPr>
        <xdr:cNvPr id="9" name="CustomShape 1"/>
        <xdr:cNvSpPr/>
      </xdr:nvSpPr>
      <xdr:spPr>
        <a:xfrm>
          <a:off x="1923840" y="56531880"/>
          <a:ext cx="2082960" cy="54453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208</xdr:row>
      <xdr:rowOff>9360</xdr:rowOff>
    </xdr:from>
    <xdr:to>
      <xdr:col>5</xdr:col>
      <xdr:colOff>66960</xdr:colOff>
      <xdr:row>226</xdr:row>
      <xdr:rowOff>14040</xdr:rowOff>
    </xdr:to>
    <xdr:sp>
      <xdr:nvSpPr>
        <xdr:cNvPr id="10" name="CustomShape 1"/>
        <xdr:cNvSpPr/>
      </xdr:nvSpPr>
      <xdr:spPr>
        <a:xfrm>
          <a:off x="1923840" y="62879400"/>
          <a:ext cx="2082960" cy="54453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229</xdr:row>
      <xdr:rowOff>9720</xdr:rowOff>
    </xdr:from>
    <xdr:to>
      <xdr:col>5</xdr:col>
      <xdr:colOff>66960</xdr:colOff>
      <xdr:row>247</xdr:row>
      <xdr:rowOff>14400</xdr:rowOff>
    </xdr:to>
    <xdr:sp>
      <xdr:nvSpPr>
        <xdr:cNvPr id="11" name="CustomShape 1"/>
        <xdr:cNvSpPr/>
      </xdr:nvSpPr>
      <xdr:spPr>
        <a:xfrm>
          <a:off x="1923840" y="69226920"/>
          <a:ext cx="2082960" cy="54453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33"/>
  <sheetViews>
    <sheetView showFormulas="false" showGridLines="true" showRowColHeaders="true" showZeros="true" rightToLeft="false" tabSelected="false" showOutlineSymbols="true" defaultGridColor="true" view="normal" topLeftCell="A1" colorId="64" zoomScale="124" zoomScaleNormal="124" zoomScalePageLayoutView="100" workbookViewId="0">
      <selection pane="topLeft" activeCell="F13" activeCellId="0" sqref="F13"/>
    </sheetView>
  </sheetViews>
  <sheetFormatPr defaultColWidth="11.54296875" defaultRowHeight="13.8" zeroHeight="false" outlineLevelRow="0" outlineLevelCol="0"/>
  <cols>
    <col collapsed="false" customWidth="true" hidden="false" outlineLevel="0" max="1" min="1" style="0" width="4.82"/>
    <col collapsed="false" customWidth="true" hidden="false" outlineLevel="0" max="3" min="3" style="0" width="16.91"/>
    <col collapsed="false" customWidth="true" hidden="false" outlineLevel="0" max="4" min="4" style="0" width="2.27"/>
    <col collapsed="false" customWidth="true" hidden="false" outlineLevel="0" max="5" min="5" style="0" width="9.91"/>
    <col collapsed="false" customWidth="false" hidden="false" outlineLevel="0" max="6" min="6" style="1" width="11.52"/>
  </cols>
  <sheetData>
    <row r="2" customFormat="false" ht="13.8" hidden="false" customHeight="false" outlineLevel="0" collapsed="false">
      <c r="B2" s="0" t="s">
        <v>0</v>
      </c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C4" s="0" t="s">
        <v>1</v>
      </c>
    </row>
    <row r="7" customFormat="false" ht="13.8" hidden="false" customHeight="false" outlineLevel="0" collapsed="false">
      <c r="E7" s="3" t="s">
        <v>2</v>
      </c>
      <c r="F7" s="4" t="s">
        <v>3</v>
      </c>
    </row>
    <row r="8" customFormat="false" ht="13.8" hidden="false" customHeight="false" outlineLevel="0" collapsed="false">
      <c r="C8" s="0" t="s">
        <v>4</v>
      </c>
      <c r="E8" s="3"/>
      <c r="F8" s="4"/>
    </row>
    <row r="9" customFormat="false" ht="13.8" hidden="false" customHeight="false" outlineLevel="0" collapsed="false">
      <c r="B9" s="5"/>
      <c r="C9" s="0" t="s">
        <v>5</v>
      </c>
      <c r="E9" s="0" t="n">
        <v>24000</v>
      </c>
      <c r="F9" s="1" t="n">
        <f aca="false">E9</f>
        <v>24000</v>
      </c>
    </row>
    <row r="10" customFormat="false" ht="13.8" hidden="false" customHeight="false" outlineLevel="0" collapsed="false">
      <c r="B10" s="5" t="n">
        <v>44250</v>
      </c>
      <c r="C10" s="0" t="s">
        <v>6</v>
      </c>
      <c r="E10" s="0" t="n">
        <v>-2000</v>
      </c>
      <c r="F10" s="1" t="n">
        <f aca="false">F9+E10</f>
        <v>22000</v>
      </c>
    </row>
    <row r="11" customFormat="false" ht="13.8" hidden="false" customHeight="false" outlineLevel="0" collapsed="false">
      <c r="A11" s="0" t="n">
        <v>1</v>
      </c>
      <c r="B11" s="5" t="n">
        <v>44285</v>
      </c>
      <c r="C11" s="0" t="s">
        <v>7</v>
      </c>
      <c r="E11" s="0" t="n">
        <v>-2000</v>
      </c>
      <c r="F11" s="1" t="n">
        <f aca="false">F10+E11</f>
        <v>20000</v>
      </c>
    </row>
    <row r="12" customFormat="false" ht="13.8" hidden="false" customHeight="false" outlineLevel="0" collapsed="false">
      <c r="A12" s="0" t="n">
        <v>2</v>
      </c>
      <c r="B12" s="5" t="n">
        <v>44316</v>
      </c>
      <c r="C12" s="0" t="s">
        <v>7</v>
      </c>
    </row>
    <row r="13" customFormat="false" ht="13.8" hidden="false" customHeight="false" outlineLevel="0" collapsed="false">
      <c r="A13" s="0" t="n">
        <v>3</v>
      </c>
      <c r="B13" s="5" t="n">
        <v>44346</v>
      </c>
      <c r="C13" s="0" t="s">
        <v>7</v>
      </c>
    </row>
    <row r="14" customFormat="false" ht="13.8" hidden="false" customHeight="false" outlineLevel="0" collapsed="false">
      <c r="A14" s="0" t="n">
        <v>4</v>
      </c>
      <c r="B14" s="5" t="n">
        <v>44377</v>
      </c>
      <c r="C14" s="0" t="s">
        <v>7</v>
      </c>
      <c r="E14" s="1"/>
    </row>
    <row r="15" customFormat="false" ht="13.8" hidden="false" customHeight="false" outlineLevel="0" collapsed="false">
      <c r="A15" s="0" t="n">
        <v>5</v>
      </c>
      <c r="B15" s="5" t="n">
        <v>44407</v>
      </c>
      <c r="C15" s="0" t="s">
        <v>8</v>
      </c>
      <c r="E15" s="1"/>
    </row>
    <row r="16" customFormat="false" ht="13.8" hidden="false" customHeight="false" outlineLevel="0" collapsed="false">
      <c r="B16" s="5"/>
      <c r="E16" s="1"/>
    </row>
    <row r="17" customFormat="false" ht="13.8" hidden="false" customHeight="false" outlineLevel="0" collapsed="false">
      <c r="B17" s="5"/>
      <c r="C17" s="0" t="s">
        <v>9</v>
      </c>
      <c r="E17" s="1"/>
    </row>
    <row r="18" customFormat="false" ht="13.8" hidden="false" customHeight="false" outlineLevel="0" collapsed="false">
      <c r="A18" s="0" t="n">
        <v>6</v>
      </c>
      <c r="B18" s="5" t="n">
        <v>44438</v>
      </c>
      <c r="C18" s="0" t="s">
        <v>7</v>
      </c>
      <c r="E18" s="1"/>
    </row>
    <row r="19" customFormat="false" ht="13.8" hidden="false" customHeight="false" outlineLevel="0" collapsed="false">
      <c r="A19" s="0" t="n">
        <v>7</v>
      </c>
      <c r="B19" s="5" t="n">
        <v>44469</v>
      </c>
      <c r="C19" s="0" t="s">
        <v>7</v>
      </c>
    </row>
    <row r="20" customFormat="false" ht="13.8" hidden="false" customHeight="false" outlineLevel="0" collapsed="false">
      <c r="A20" s="0" t="n">
        <v>8</v>
      </c>
      <c r="B20" s="5" t="n">
        <v>44499</v>
      </c>
      <c r="C20" s="0" t="s">
        <v>7</v>
      </c>
      <c r="E20" s="1"/>
    </row>
    <row r="21" customFormat="false" ht="13.8" hidden="false" customHeight="false" outlineLevel="0" collapsed="false">
      <c r="A21" s="0" t="n">
        <v>9</v>
      </c>
      <c r="B21" s="5" t="n">
        <v>44530</v>
      </c>
      <c r="C21" s="0" t="s">
        <v>7</v>
      </c>
      <c r="E21" s="1"/>
    </row>
    <row r="22" customFormat="false" ht="13.8" hidden="false" customHeight="false" outlineLevel="0" collapsed="false">
      <c r="A22" s="0" t="n">
        <v>10</v>
      </c>
      <c r="B22" s="5" t="n">
        <v>44560</v>
      </c>
      <c r="C22" s="0" t="s">
        <v>7</v>
      </c>
      <c r="E22" s="1"/>
    </row>
    <row r="23" customFormat="false" ht="13.8" hidden="false" customHeight="false" outlineLevel="0" collapsed="false">
      <c r="A23" s="0" t="n">
        <v>11</v>
      </c>
      <c r="B23" s="5" t="n">
        <v>44591</v>
      </c>
      <c r="C23" s="0" t="s">
        <v>7</v>
      </c>
      <c r="E23" s="1"/>
    </row>
    <row r="24" customFormat="false" ht="13.8" hidden="false" customHeight="false" outlineLevel="0" collapsed="false">
      <c r="A24" s="0" t="n">
        <v>12</v>
      </c>
      <c r="B24" s="5" t="n">
        <v>44620</v>
      </c>
      <c r="C24" s="0" t="s">
        <v>7</v>
      </c>
    </row>
    <row r="25" customFormat="false" ht="13.8" hidden="false" customHeight="false" outlineLevel="0" collapsed="false">
      <c r="C25" s="0" t="s">
        <v>10</v>
      </c>
    </row>
    <row r="26" customFormat="false" ht="13.8" hidden="false" customHeight="false" outlineLevel="0" collapsed="false">
      <c r="C26" s="0" t="s">
        <v>11</v>
      </c>
      <c r="E26" s="3"/>
    </row>
    <row r="27" customFormat="false" ht="13.8" hidden="false" customHeight="false" outlineLevel="0" collapsed="false">
      <c r="C27" s="0" t="s">
        <v>12</v>
      </c>
      <c r="E27" s="0" t="n">
        <v>24000</v>
      </c>
    </row>
    <row r="28" customFormat="false" ht="13.8" hidden="false" customHeight="false" outlineLevel="0" collapsed="false">
      <c r="C28" s="0" t="s">
        <v>13</v>
      </c>
      <c r="D28" s="0" t="s">
        <v>14</v>
      </c>
    </row>
    <row r="29" customFormat="false" ht="13.8" hidden="false" customHeight="false" outlineLevel="0" collapsed="false">
      <c r="B29" s="5" t="n">
        <v>44650</v>
      </c>
    </row>
    <row r="30" customFormat="false" ht="13.8" hidden="false" customHeight="false" outlineLevel="0" collapsed="false">
      <c r="B30" s="5" t="n">
        <v>44681</v>
      </c>
    </row>
    <row r="31" customFormat="false" ht="13.8" hidden="false" customHeight="false" outlineLevel="0" collapsed="false">
      <c r="B31" s="5" t="n">
        <v>44711</v>
      </c>
    </row>
    <row r="32" customFormat="false" ht="13.8" hidden="false" customHeight="false" outlineLevel="0" collapsed="false">
      <c r="B32" s="5" t="n">
        <v>44742</v>
      </c>
    </row>
    <row r="33" customFormat="false" ht="13.8" hidden="false" customHeight="false" outlineLevel="0" collapsed="false">
      <c r="B33" s="5" t="n">
        <v>44772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9.12109375" defaultRowHeight="13.8" zeroHeight="false" outlineLevelRow="0" outlineLevelCol="0"/>
  <cols>
    <col collapsed="false" customWidth="true" hidden="false" outlineLevel="0" max="1" min="1" style="6" width="3.71"/>
    <col collapsed="false" customWidth="true" hidden="false" outlineLevel="0" max="2" min="2" style="7" width="26.13"/>
    <col collapsed="false" customWidth="true" hidden="false" outlineLevel="0" max="3" min="3" style="6" width="86.27"/>
    <col collapsed="false" customWidth="false" hidden="false" outlineLevel="0" max="1024" min="4" style="6" width="9.13"/>
  </cols>
  <sheetData>
    <row r="1" customFormat="false" ht="25.25" hidden="false" customHeight="true" outlineLevel="0" collapsed="false">
      <c r="A1" s="8"/>
      <c r="B1" s="9" t="s">
        <v>15</v>
      </c>
      <c r="C1" s="10" t="s">
        <v>16</v>
      </c>
      <c r="D1" s="11"/>
      <c r="E1" s="11"/>
    </row>
    <row r="2" customFormat="false" ht="25.25" hidden="false" customHeight="true" outlineLevel="0" collapsed="false">
      <c r="A2" s="8"/>
      <c r="B2" s="9" t="s">
        <v>17</v>
      </c>
      <c r="C2" s="10" t="s">
        <v>18</v>
      </c>
      <c r="D2" s="11"/>
      <c r="E2" s="11"/>
    </row>
    <row r="3" customFormat="false" ht="25.25" hidden="false" customHeight="true" outlineLevel="0" collapsed="false">
      <c r="B3" s="12"/>
      <c r="C3" s="11"/>
      <c r="D3" s="11"/>
      <c r="E3" s="11"/>
    </row>
    <row r="4" customFormat="false" ht="25.25" hidden="false" customHeight="true" outlineLevel="0" collapsed="false">
      <c r="A4" s="13" t="s">
        <v>19</v>
      </c>
      <c r="B4" s="9" t="s">
        <v>20</v>
      </c>
      <c r="C4" s="14" t="s">
        <v>21</v>
      </c>
      <c r="D4" s="11"/>
      <c r="E4" s="11"/>
    </row>
    <row r="5" customFormat="false" ht="25.25" hidden="false" customHeight="true" outlineLevel="0" collapsed="false">
      <c r="A5" s="13"/>
      <c r="B5" s="9" t="s">
        <v>22</v>
      </c>
      <c r="C5" s="14" t="s">
        <v>23</v>
      </c>
      <c r="D5" s="11"/>
      <c r="E5" s="11"/>
    </row>
    <row r="6" customFormat="false" ht="25.25" hidden="false" customHeight="true" outlineLevel="0" collapsed="false">
      <c r="A6" s="13"/>
      <c r="B6" s="9" t="s">
        <v>24</v>
      </c>
      <c r="C6" s="14" t="s">
        <v>25</v>
      </c>
      <c r="D6" s="11"/>
      <c r="E6" s="11"/>
    </row>
    <row r="7" customFormat="false" ht="25.25" hidden="false" customHeight="true" outlineLevel="0" collapsed="false">
      <c r="A7" s="13"/>
      <c r="B7" s="9" t="s">
        <v>26</v>
      </c>
      <c r="C7" s="14" t="s">
        <v>27</v>
      </c>
      <c r="D7" s="11"/>
      <c r="E7" s="11"/>
    </row>
    <row r="8" customFormat="false" ht="25.25" hidden="false" customHeight="true" outlineLevel="0" collapsed="false">
      <c r="A8" s="13"/>
      <c r="B8" s="9" t="s">
        <v>28</v>
      </c>
      <c r="C8" s="14" t="s">
        <v>29</v>
      </c>
      <c r="D8" s="11"/>
      <c r="E8" s="11"/>
    </row>
    <row r="9" customFormat="false" ht="25.25" hidden="false" customHeight="true" outlineLevel="0" collapsed="false">
      <c r="A9" s="13" t="s">
        <v>30</v>
      </c>
      <c r="B9" s="9" t="s">
        <v>22</v>
      </c>
      <c r="C9" s="14" t="s">
        <v>31</v>
      </c>
      <c r="D9" s="11"/>
      <c r="E9" s="11"/>
    </row>
    <row r="10" customFormat="false" ht="25.25" hidden="false" customHeight="true" outlineLevel="0" collapsed="false">
      <c r="A10" s="13"/>
      <c r="B10" s="9" t="s">
        <v>24</v>
      </c>
      <c r="C10" s="15" t="s">
        <v>32</v>
      </c>
      <c r="D10" s="11"/>
      <c r="E10" s="11"/>
    </row>
    <row r="11" customFormat="false" ht="25.25" hidden="false" customHeight="true" outlineLevel="0" collapsed="false">
      <c r="A11" s="13"/>
      <c r="B11" s="9" t="s">
        <v>26</v>
      </c>
      <c r="C11" s="14" t="s">
        <v>27</v>
      </c>
      <c r="D11" s="11"/>
      <c r="E11" s="11"/>
    </row>
    <row r="12" customFormat="false" ht="25.25" hidden="false" customHeight="true" outlineLevel="0" collapsed="false">
      <c r="A12" s="13"/>
      <c r="B12" s="9" t="s">
        <v>28</v>
      </c>
      <c r="C12" s="16" t="s">
        <v>29</v>
      </c>
      <c r="D12" s="11"/>
      <c r="E12" s="11"/>
    </row>
    <row r="13" customFormat="false" ht="25.25" hidden="false" customHeight="true" outlineLevel="0" collapsed="false">
      <c r="B13" s="12"/>
      <c r="C13" s="11"/>
      <c r="D13" s="11"/>
      <c r="E13" s="11"/>
    </row>
    <row r="14" customFormat="false" ht="25.25" hidden="false" customHeight="true" outlineLevel="0" collapsed="false">
      <c r="B14" s="12"/>
      <c r="C14" s="11"/>
      <c r="D14" s="11"/>
      <c r="E14" s="11"/>
    </row>
    <row r="15" customFormat="false" ht="25.25" hidden="false" customHeight="true" outlineLevel="0" collapsed="false">
      <c r="B15" s="12"/>
      <c r="C15" s="11"/>
      <c r="D15" s="11"/>
      <c r="E15" s="11"/>
    </row>
    <row r="16" customFormat="false" ht="25.25" hidden="false" customHeight="true" outlineLevel="0" collapsed="false">
      <c r="B16" s="12"/>
      <c r="C16" s="11"/>
      <c r="D16" s="11"/>
      <c r="E16" s="11"/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A2"/>
    <mergeCell ref="A4:A8"/>
    <mergeCell ref="A9:A12"/>
  </mergeCells>
  <dataValidations count="1">
    <dataValidation allowBlank="true" operator="between" showDropDown="false" showErrorMessage="true" showInputMessage="true" sqref="C4" type="list">
      <formula1>"Gerçek Kişi,Tüzel Kişi"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3.69"/>
    <col collapsed="false" customWidth="true" hidden="false" outlineLevel="0" max="2" min="2" style="17" width="9.2"/>
    <col collapsed="false" customWidth="true" hidden="false" outlineLevel="0" max="3" min="3" style="17" width="15.73"/>
    <col collapsed="false" customWidth="true" hidden="false" outlineLevel="0" max="4" min="4" style="17" width="13.36"/>
    <col collapsed="false" customWidth="true" hidden="false" outlineLevel="0" max="5" min="5" style="0" width="13.89"/>
    <col collapsed="false" customWidth="true" hidden="false" outlineLevel="0" max="6" min="6" style="18" width="20.69"/>
    <col collapsed="false" customWidth="true" hidden="false" outlineLevel="0" max="7" min="7" style="17" width="17.32"/>
    <col collapsed="false" customWidth="true" hidden="false" outlineLevel="0" max="8" min="8" style="17" width="21.64"/>
  </cols>
  <sheetData>
    <row r="1" customFormat="false" ht="17.35" hidden="false" customHeight="false" outlineLevel="0" collapsed="false">
      <c r="A1" s="19"/>
      <c r="B1" s="20"/>
      <c r="C1" s="21"/>
      <c r="D1" s="22"/>
      <c r="E1" s="11"/>
      <c r="F1" s="23"/>
      <c r="G1" s="24"/>
      <c r="H1" s="24"/>
    </row>
    <row r="2" customFormat="false" ht="17.35" hidden="false" customHeight="false" outlineLevel="0" collapsed="false">
      <c r="A2" s="19"/>
      <c r="B2" s="20" t="s">
        <v>33</v>
      </c>
      <c r="C2" s="20" t="s">
        <v>34</v>
      </c>
      <c r="D2" s="20" t="s">
        <v>35</v>
      </c>
      <c r="E2" s="12" t="s">
        <v>36</v>
      </c>
      <c r="F2" s="25" t="s">
        <v>37</v>
      </c>
      <c r="G2" s="20" t="s">
        <v>38</v>
      </c>
      <c r="H2" s="20" t="s">
        <v>39</v>
      </c>
    </row>
    <row r="3" customFormat="false" ht="17.35" hidden="false" customHeight="false" outlineLevel="0" collapsed="false">
      <c r="A3" s="26" t="n">
        <v>3</v>
      </c>
      <c r="B3" s="21" t="n">
        <v>1</v>
      </c>
      <c r="C3" s="27" t="n">
        <v>44252</v>
      </c>
      <c r="D3" s="27" t="n">
        <v>44285</v>
      </c>
      <c r="E3" s="28" t="n">
        <v>2000</v>
      </c>
      <c r="F3" s="29" t="str">
        <f aca="false">PROPER(IF(IF(LEN(SUBSTITUTE(ROUND(E3,2), ",", ""))=LEN(ROUND(E3,2)),ROUND(E3,2),TRIM(LEFT(ROUND(E3,2),FIND(",",ROUND(E3,2))-1)))*1&gt;=10^6,CHOOSE(LEFT(RIGHT(IF(LEN(SUBSTITUTE(ROUND(E3,2), ",", ""))=LEN(ROUND(E3,2)),ROUND(E3,2),TRIM(LEFT(ROUND(E3,2),FIND(",",ROUND(E3,2))-1)))*1,7),1)+1,"","birmilyon","ikimilyon","üçmilyon","dörtmilyon","beşmilyon","altımilyon","yedimilyon","sekizmilyon","dokuzmilyon"),"")&amp;IF(IF(LEN(SUBSTITUTE(ROUND(E3,2), ",", ""))=LEN(ROUND(E3,2)),ROUND(E3,2),TRIM(LEFT(ROUND(E3,2),FIND(",",ROUND(E3,2))-1)))*1&gt;=10^5,CHOOSE(LEFT(RIGHT(IF(LEN(SUBSTITUTE(ROUND(E3,2), ",", ""))=LEN(ROUND(E3,2)),ROUND(E3,2),TRIM(LEFT(ROUND(E3,2),FIND(",",ROUND(E3,2))-1)))*1,6),1)+1,"","yüz","ikiyüz","üçyüz","dörtyüz","beşyüz","altıyüz","yediyüz","sekizyüz","dokuzyüz"),"")&amp;IF(IF(LEN(SUBSTITUTE(ROUND(E3,2), ",", ""))=LEN(ROUND(E3,2)),ROUND(E3,2),TRIM(LEFT(ROUND(E3,2),FIND(",",ROUND(E3,2))-1)))*1&gt;=10^4,CHOOSE(LEFT(RIGHT(IF(LEN(SUBSTITUTE(ROUND(E3,2), ",", ""))=LEN(ROUND(E3,2)),ROUND(E3,2),TRIM(LEFT(ROUND(E3,2),FIND(",",ROUND(E3,2))-1)))*1,5),1)+1,"","on","yirmi","otuz","kırk","elli","altmış","yetmiş","seksen","doksan"),"")&amp;IF(IF(LEN(SUBSTITUTE(ROUND(E3,2), ",", ""))=LEN(ROUND(E3,2)),ROUND(E3,2),TRIM(LEFT(ROUND(E3,2),FIND(",",ROUND(E3,2))-1)))*1&gt;=10^3,CHOOSE(LEFT(RIGHT(IF(LEN(SUBSTITUTE(ROUND(E3,2), ",", ""))=LEN(ROUND(E3,2)),ROUND(E3,2),TRIM(LEFT(ROUND(E3,2),FIND(",",ROUND(E3,2))-1)))*1,4),1)+1,"","","iki","üç","dört","beş","altı","yedi","sekiz","dokuz"),"")&amp;IF(AND(IF(LEN(SUBSTITUTE(ROUND(E3,2), ",", ""))=LEN(ROUND(E3,2)),ROUND(E3,2),TRIM(LEFT(ROUND(E3,2),FIND(",",ROUND(E3,2))-1)))*1&gt;=10^3,VALUE(LEFT(RIGHT(IF(LEN(SUBSTITUTE(ROUND(E3,2), ",", ""))=LEN(ROUND(E3,2)),ROUND(E3,2),TRIM(LEFT(ROUND(E3,2),FIND(",",ROUND(E3,2))-1)))*1,6),3))&gt;0),IF(AND(IF(LEN(SUBSTITUTE(ROUND(E3,2), ",", ""))=LEN(ROUND(E3,2)),ROUND(E3,2),TRIM(LEFT(ROUND(E3,2),FIND(",",ROUND(E3,2))-1)))*1&gt;1999,LEFT(RIGHT(IF(LEN(SUBSTITUTE(ROUND(E3,2), ",", ""))=LEN(ROUND(E3,2)),ROUND(E3,2),TRIM(LEFT(ROUND(E3,2),FIND(",",ROUND(E3,2))-1)))*1,4),1)="1",LEFT(RIGHT(IF(LEN(SUBSTITUTE(ROUND(E3,2), ",", ""))=LEN(ROUND(E3,2)),ROUND(E3,2),TRIM(LEFT(ROUND(E3,2),FIND(",",ROUND(E3,2))-1)))*1,6),2)&lt;&gt;"00"),"birbin","bin"),"")&amp;IF(IF(LEN(SUBSTITUTE(ROUND(E3,2), ",", ""))=LEN(ROUND(E3,2)),ROUND(E3,2),TRIM(LEFT(ROUND(E3,2),FIND(",",ROUND(E3,2))-1)))*1&gt;=100,CHOOSE(LEFT(RIGHT(IF(LEN(SUBSTITUTE(ROUND(E3,2), ",", ""))=LEN(ROUND(E3,2)),ROUND(E3,2),TRIM(LEFT(ROUND(E3,2),FIND(",",ROUND(E3,2))-1)))*1,3),1)+1,"","yüz","ikiyüz","üçyüz","dörtyüz","beşyüz","altıyüz","yediyüz","sekizyüz","dokuzyüz"),"")&amp;IF(IF(LEN(SUBSTITUTE(ROUND(E3,2), ",", ""))=LEN(ROUND(E3,2)),ROUND(E3,2),TRIM(LEFT(ROUND(E3,2),FIND(",",ROUND(E3,2))-1)))*1&gt;=10,CHOOSE(LEFT(RIGHT(IF(LEN(SUBSTITUTE(ROUND(E3,2), ",", ""))=LEN(ROUND(E3,2)),ROUND(E3,2),TRIM(LEFT(ROUND(E3,2),FIND(",",ROUND(E3,2))-1)))*1,2),1)+1,"","on","yirmi","otuz","kırk","elli","altmış","yetmiş","seksen","doksan"),"")&amp;CHOOSE(MOD(IF(LEN(SUBSTITUTE(ROUND(E3,2), ",", ""))=LEN(ROUND(E3,2)),ROUND(E3,2),TRIM(LEFT(ROUND(E3,2),FIND(",",ROUND(E3,2))-1)))*1,10)+1,"","bir","iki","üç","dört","beş","altı","yedi","sekiz","dokuz")) &amp; " TL " &amp; IF(OR(LEN(SUBSTITUTE(E3, ",", ""))=LEN(E3),LEN(SUBSTITUTE(ROUND(E3,2), ",", ""))=LEN(ROUND(E3,2))),"", PROPER(IF(IF(LEN(TRIM(RIGHT(ROUND(E3,2),LEN(ROUND(E3,2))-FIND(",",ROUND(E3,2)))))&lt;2,TRIM(RIGHT(ROUND(E3,2),LEN(ROUND(E3,2))-FIND(",",ROUND(E3,2))))*10,TRIM(RIGHT(ROUND(E3,2),LEN(ROUND(E3,2))-FIND(",",ROUND(E3,2))))*1)&gt;=10^5,CHOOSE(LEFT(RIGHT(IF(LEN(TRIM(RIGHT(ROUND(E3,2),LEN(ROUND(E3,2))-FIND(",",ROUND(E3,2)))))&lt;2,TRIM(RIGHT(ROUND(E3,2),LEN(ROUND(E3,2))-FIND(",",ROUND(E3,2))))*10,TRIM(RIGHT(ROUND(E3,2),LEN(ROUND(E3,2))-FIND(",",ROUND(E3,2))))*1),6),1)+1,"","yüz","ikiyüz","üçyüz","dörtyüz","beşyüz","altıyüz","yediyüz","sekizyüz","dokuzyüz"),"")&amp;IF(IF(LEN(TRIM(RIGHT(ROUND(E3,2),LEN(ROUND(E3,2))-FIND(",",ROUND(E3,2)))))&lt;2,TRIM(RIGHT(ROUND(E3,2),LEN(ROUND(E3,2))-FIND(",",ROUND(E3,2))))*10,TRIM(RIGHT(ROUND(E3,2),LEN(ROUND(E3,2))-FIND(",",ROUND(E3,2))))*1)&gt;=10^4,CHOOSE(LEFT(RIGHT(IF(LEN(TRIM(RIGHT(ROUND(E3,2),LEN(ROUND(E3,2))-FIND(",",ROUND(E3,2)))))&lt;2,TRIM(RIGHT(ROUND(E3,2),LEN(ROUND(E3,2))-FIND(",",ROUND(E3,2))))*10,TRIM(RIGHT(ROUND(E3,2),LEN(ROUND(E3,2))-FIND(",",ROUND(E3,2))))*1),5),1)+1,"","on","yirmi","otuz","kırk","elli","altmış","yetmiş","seksen","doksan"),"")&amp;IF(IF(LEN(TRIM(RIGHT(ROUND(E3,2),LEN(ROUND(E3,2))-FIND(",",ROUND(E3,2)))))&lt;2,TRIM(RIGHT(ROUND(E3,2),LEN(ROUND(E3,2))-FIND(",",ROUND(E3,2))))*10,TRIM(RIGHT(ROUND(E3,2),LEN(ROUND(E3,2))-FIND(",",ROUND(E3,2))))*1)&gt;=10^3,CHOOSE(LEFT(RIGHT(IF(LEN(TRIM(RIGHT(ROUND(E3,2),LEN(ROUND(E3,2))-FIND(",",ROUND(E3,2)))))&lt;2,TRIM(RIGHT(ROUND(E3,2),LEN(ROUND(E3,2))-FIND(",",ROUND(E3,2))))*10,TRIM(RIGHT(ROUND(E3,2),LEN(ROUND(E3,2))-FIND(",",ROUND(E3,2))))*1),4),1)+1,"","","iki","üç","dört","beş","altı","yedi","sekiz","dokuz"),"")&amp;IF(IF(LEN(TRIM(RIGHT(ROUND(E3,2),LEN(ROUND(E3,2))-FIND(",",ROUND(E3,2)))))&lt;2,TRIM(RIGHT(ROUND(E3,2),LEN(ROUND(E3,2))-FIND(",",ROUND(E3,2))))*10,TRIM(RIGHT(ROUND(E3,2),LEN(ROUND(E3,2))-FIND(",",ROUND(E3,2))))*1)&gt;=10,CHOOSE(LEFT(RIGHT(IF(LEN(TRIM(RIGHT(ROUND(E3,2),LEN(ROUND(E3,2))-FIND(",",ROUND(E3,2)))))&lt;2,TRIM(RIGHT(ROUND(E3,2),LEN(ROUND(E3,2))-FIND(",",ROUND(E3,2))))*10,TRIM(RIGHT(ROUND(E3,2),LEN(ROUND(E3,2))-FIND(",",ROUND(E3,2))))*1),2),1)+1,"","on","yirmi","otuz","kırk","elli","altmış","yetmiş","seksen","doksan"),"")&amp;CHOOSE(MOD(IF(LEN(TRIM(RIGHT(ROUND(E3,2),LEN(ROUND(E3,2))-FIND(",",ROUND(E3,2)))))&lt;2,TRIM(RIGHT(ROUND(E3,2),LEN(ROUND(E3,2))-FIND(",",ROUND(E3,2))))*10,TRIM(RIGHT(ROUND(E3,2),LEN(ROUND(E3,2))-FIND(",",ROUND(E3,2))))*1),10)+1,"","bir","iki","üç","dört","beş","altı","yedi","sekiz","dokuz")) &amp; " Kr")</f>
        <v>İkibin TL</v>
      </c>
      <c r="G3" s="21" t="s">
        <v>40</v>
      </c>
      <c r="H3" s="21" t="s">
        <v>41</v>
      </c>
    </row>
    <row r="4" customFormat="false" ht="17.35" hidden="false" customHeight="false" outlineLevel="0" collapsed="false">
      <c r="A4" s="26"/>
      <c r="B4" s="24" t="n">
        <v>2</v>
      </c>
      <c r="C4" s="27" t="n">
        <v>44252</v>
      </c>
      <c r="D4" s="27" t="n">
        <v>44316</v>
      </c>
      <c r="E4" s="30" t="n">
        <v>2000</v>
      </c>
      <c r="F4" s="29" t="str">
        <f aca="false">PROPER(IF(IF(LEN(SUBSTITUTE(ROUND(E4,2), ",", ""))=LEN(ROUND(E4,2)),ROUND(E4,2),TRIM(LEFT(ROUND(E4,2),FIND(",",ROUND(E4,2))-1)))*1&gt;=10^6,CHOOSE(LEFT(RIGHT(IF(LEN(SUBSTITUTE(ROUND(E4,2), ",", ""))=LEN(ROUND(E4,2)),ROUND(E4,2),TRIM(LEFT(ROUND(E4,2),FIND(",",ROUND(E4,2))-1)))*1,7),1)+1,"","birmilyon","ikimilyon","üçmilyon","dörtmilyon","beşmilyon","altımilyon","yedimilyon","sekizmilyon","dokuzmilyon"),"")&amp;IF(IF(LEN(SUBSTITUTE(ROUND(E4,2), ",", ""))=LEN(ROUND(E4,2)),ROUND(E4,2),TRIM(LEFT(ROUND(E4,2),FIND(",",ROUND(E4,2))-1)))*1&gt;=10^5,CHOOSE(LEFT(RIGHT(IF(LEN(SUBSTITUTE(ROUND(E4,2), ",", ""))=LEN(ROUND(E4,2)),ROUND(E4,2),TRIM(LEFT(ROUND(E4,2),FIND(",",ROUND(E4,2))-1)))*1,6),1)+1,"","yüz","ikiyüz","üçyüz","dörtyüz","beşyüz","altıyüz","yediyüz","sekizyüz","dokuzyüz"),"")&amp;IF(IF(LEN(SUBSTITUTE(ROUND(E4,2), ",", ""))=LEN(ROUND(E4,2)),ROUND(E4,2),TRIM(LEFT(ROUND(E4,2),FIND(",",ROUND(E4,2))-1)))*1&gt;=10^4,CHOOSE(LEFT(RIGHT(IF(LEN(SUBSTITUTE(ROUND(E4,2), ",", ""))=LEN(ROUND(E4,2)),ROUND(E4,2),TRIM(LEFT(ROUND(E4,2),FIND(",",ROUND(E4,2))-1)))*1,5),1)+1,"","on","yirmi","otuz","kırk","elli","altmış","yetmiş","seksen","doksan"),"")&amp;IF(IF(LEN(SUBSTITUTE(ROUND(E4,2), ",", ""))=LEN(ROUND(E4,2)),ROUND(E4,2),TRIM(LEFT(ROUND(E4,2),FIND(",",ROUND(E4,2))-1)))*1&gt;=10^3,CHOOSE(LEFT(RIGHT(IF(LEN(SUBSTITUTE(ROUND(E4,2), ",", ""))=LEN(ROUND(E4,2)),ROUND(E4,2),TRIM(LEFT(ROUND(E4,2),FIND(",",ROUND(E4,2))-1)))*1,4),1)+1,"","","iki","üç","dört","beş","altı","yedi","sekiz","dokuz"),"")&amp;IF(AND(IF(LEN(SUBSTITUTE(ROUND(E4,2), ",", ""))=LEN(ROUND(E4,2)),ROUND(E4,2),TRIM(LEFT(ROUND(E4,2),FIND(",",ROUND(E4,2))-1)))*1&gt;=10^3,VALUE(LEFT(RIGHT(IF(LEN(SUBSTITUTE(ROUND(E4,2), ",", ""))=LEN(ROUND(E4,2)),ROUND(E4,2),TRIM(LEFT(ROUND(E4,2),FIND(",",ROUND(E4,2))-1)))*1,6),3))&gt;0),IF(AND(IF(LEN(SUBSTITUTE(ROUND(E4,2), ",", ""))=LEN(ROUND(E4,2)),ROUND(E4,2),TRIM(LEFT(ROUND(E4,2),FIND(",",ROUND(E4,2))-1)))*1&gt;1999,LEFT(RIGHT(IF(LEN(SUBSTITUTE(ROUND(E4,2), ",", ""))=LEN(ROUND(E4,2)),ROUND(E4,2),TRIM(LEFT(ROUND(E4,2),FIND(",",ROUND(E4,2))-1)))*1,4),1)="1",LEFT(RIGHT(IF(LEN(SUBSTITUTE(ROUND(E4,2), ",", ""))=LEN(ROUND(E4,2)),ROUND(E4,2),TRIM(LEFT(ROUND(E4,2),FIND(",",ROUND(E4,2))-1)))*1,6),2)&lt;&gt;"00"),"birbin","bin"),"")&amp;IF(IF(LEN(SUBSTITUTE(ROUND(E4,2), ",", ""))=LEN(ROUND(E4,2)),ROUND(E4,2),TRIM(LEFT(ROUND(E4,2),FIND(",",ROUND(E4,2))-1)))*1&gt;=100,CHOOSE(LEFT(RIGHT(IF(LEN(SUBSTITUTE(ROUND(E4,2), ",", ""))=LEN(ROUND(E4,2)),ROUND(E4,2),TRIM(LEFT(ROUND(E4,2),FIND(",",ROUND(E4,2))-1)))*1,3),1)+1,"","yüz","ikiyüz","üçyüz","dörtyüz","beşyüz","altıyüz","yediyüz","sekizyüz","dokuzyüz"),"")&amp;IF(IF(LEN(SUBSTITUTE(ROUND(E4,2), ",", ""))=LEN(ROUND(E4,2)),ROUND(E4,2),TRIM(LEFT(ROUND(E4,2),FIND(",",ROUND(E4,2))-1)))*1&gt;=10,CHOOSE(LEFT(RIGHT(IF(LEN(SUBSTITUTE(ROUND(E4,2), ",", ""))=LEN(ROUND(E4,2)),ROUND(E4,2),TRIM(LEFT(ROUND(E4,2),FIND(",",ROUND(E4,2))-1)))*1,2),1)+1,"","on","yirmi","otuz","kırk","elli","altmış","yetmiş","seksen","doksan"),"")&amp;CHOOSE(MOD(IF(LEN(SUBSTITUTE(ROUND(E4,2), ",", ""))=LEN(ROUND(E4,2)),ROUND(E4,2),TRIM(LEFT(ROUND(E4,2),FIND(",",ROUND(E4,2))-1)))*1,10)+1,"","bir","iki","üç","dört","beş","altı","yedi","sekiz","dokuz")) &amp; " TL " &amp; IF(OR(LEN(SUBSTITUTE(E4, ",", ""))=LEN(E4),LEN(SUBSTITUTE(ROUND(E4,2), ",", ""))=LEN(ROUND(E4,2))),"", PROPER(IF(IF(LEN(TRIM(RIGHT(ROUND(E4,2),LEN(ROUND(E4,2))-FIND(",",ROUND(E4,2)))))&lt;2,TRIM(RIGHT(ROUND(E4,2),LEN(ROUND(E4,2))-FIND(",",ROUND(E4,2))))*10,TRIM(RIGHT(ROUND(E4,2),LEN(ROUND(E4,2))-FIND(",",ROUND(E4,2))))*1)&gt;=10^5,CHOOSE(LEFT(RIGHT(IF(LEN(TRIM(RIGHT(ROUND(E4,2),LEN(ROUND(E4,2))-FIND(",",ROUND(E4,2)))))&lt;2,TRIM(RIGHT(ROUND(E4,2),LEN(ROUND(E4,2))-FIND(",",ROUND(E4,2))))*10,TRIM(RIGHT(ROUND(E4,2),LEN(ROUND(E4,2))-FIND(",",ROUND(E4,2))))*1),6),1)+1,"","yüz","ikiyüz","üçyüz","dörtyüz","beşyüz","altıyüz","yediyüz","sekizyüz","dokuzyüz"),"")&amp;IF(IF(LEN(TRIM(RIGHT(ROUND(E4,2),LEN(ROUND(E4,2))-FIND(",",ROUND(E4,2)))))&lt;2,TRIM(RIGHT(ROUND(E4,2),LEN(ROUND(E4,2))-FIND(",",ROUND(E4,2))))*10,TRIM(RIGHT(ROUND(E4,2),LEN(ROUND(E4,2))-FIND(",",ROUND(E4,2))))*1)&gt;=10^4,CHOOSE(LEFT(RIGHT(IF(LEN(TRIM(RIGHT(ROUND(E4,2),LEN(ROUND(E4,2))-FIND(",",ROUND(E4,2)))))&lt;2,TRIM(RIGHT(ROUND(E4,2),LEN(ROUND(E4,2))-FIND(",",ROUND(E4,2))))*10,TRIM(RIGHT(ROUND(E4,2),LEN(ROUND(E4,2))-FIND(",",ROUND(E4,2))))*1),5),1)+1,"","on","yirmi","otuz","kırk","elli","altmış","yetmiş","seksen","doksan"),"")&amp;IF(IF(LEN(TRIM(RIGHT(ROUND(E4,2),LEN(ROUND(E4,2))-FIND(",",ROUND(E4,2)))))&lt;2,TRIM(RIGHT(ROUND(E4,2),LEN(ROUND(E4,2))-FIND(",",ROUND(E4,2))))*10,TRIM(RIGHT(ROUND(E4,2),LEN(ROUND(E4,2))-FIND(",",ROUND(E4,2))))*1)&gt;=10^3,CHOOSE(LEFT(RIGHT(IF(LEN(TRIM(RIGHT(ROUND(E4,2),LEN(ROUND(E4,2))-FIND(",",ROUND(E4,2)))))&lt;2,TRIM(RIGHT(ROUND(E4,2),LEN(ROUND(E4,2))-FIND(",",ROUND(E4,2))))*10,TRIM(RIGHT(ROUND(E4,2),LEN(ROUND(E4,2))-FIND(",",ROUND(E4,2))))*1),4),1)+1,"","","iki","üç","dört","beş","altı","yedi","sekiz","dokuz"),"")&amp;IF(IF(LEN(TRIM(RIGHT(ROUND(E4,2),LEN(ROUND(E4,2))-FIND(",",ROUND(E4,2)))))&lt;2,TRIM(RIGHT(ROUND(E4,2),LEN(ROUND(E4,2))-FIND(",",ROUND(E4,2))))*10,TRIM(RIGHT(ROUND(E4,2),LEN(ROUND(E4,2))-FIND(",",ROUND(E4,2))))*1)&gt;=10,CHOOSE(LEFT(RIGHT(IF(LEN(TRIM(RIGHT(ROUND(E4,2),LEN(ROUND(E4,2))-FIND(",",ROUND(E4,2)))))&lt;2,TRIM(RIGHT(ROUND(E4,2),LEN(ROUND(E4,2))-FIND(",",ROUND(E4,2))))*10,TRIM(RIGHT(ROUND(E4,2),LEN(ROUND(E4,2))-FIND(",",ROUND(E4,2))))*1),2),1)+1,"","on","yirmi","otuz","kırk","elli","altmış","yetmiş","seksen","doksan"),"")&amp;CHOOSE(MOD(IF(LEN(TRIM(RIGHT(ROUND(E4,2),LEN(ROUND(E4,2))-FIND(",",ROUND(E4,2)))))&lt;2,TRIM(RIGHT(ROUND(E4,2),LEN(ROUND(E4,2))-FIND(",",ROUND(E4,2))))*10,TRIM(RIGHT(ROUND(E4,2),LEN(ROUND(E4,2))-FIND(",",ROUND(E4,2))))*1),10)+1,"","bir","iki","üç","dört","beş","altı","yedi","sekiz","dokuz")) &amp; " Kr")</f>
        <v>İkibin TL</v>
      </c>
      <c r="G4" s="24" t="str">
        <f aca="false">G3</f>
        <v>NAKDEN</v>
      </c>
      <c r="H4" s="21" t="s">
        <v>42</v>
      </c>
    </row>
    <row r="5" customFormat="false" ht="17.35" hidden="false" customHeight="false" outlineLevel="0" collapsed="false">
      <c r="A5" s="26"/>
      <c r="B5" s="24" t="n">
        <v>3</v>
      </c>
      <c r="C5" s="27" t="n">
        <v>44252</v>
      </c>
      <c r="D5" s="27" t="n">
        <v>44346</v>
      </c>
      <c r="E5" s="30" t="n">
        <v>2000</v>
      </c>
      <c r="F5" s="29" t="str">
        <f aca="false">PROPER(IF(IF(LEN(SUBSTITUTE(ROUND(E5,2), ",", ""))=LEN(ROUND(E5,2)),ROUND(E5,2),TRIM(LEFT(ROUND(E5,2),FIND(",",ROUND(E5,2))-1)))*1&gt;=10^6,CHOOSE(LEFT(RIGHT(IF(LEN(SUBSTITUTE(ROUND(E5,2), ",", ""))=LEN(ROUND(E5,2)),ROUND(E5,2),TRIM(LEFT(ROUND(E5,2),FIND(",",ROUND(E5,2))-1)))*1,7),1)+1,"","birmilyon","ikimilyon","üçmilyon","dörtmilyon","beşmilyon","altımilyon","yedimilyon","sekizmilyon","dokuzmilyon"),"")&amp;IF(IF(LEN(SUBSTITUTE(ROUND(E5,2), ",", ""))=LEN(ROUND(E5,2)),ROUND(E5,2),TRIM(LEFT(ROUND(E5,2),FIND(",",ROUND(E5,2))-1)))*1&gt;=10^5,CHOOSE(LEFT(RIGHT(IF(LEN(SUBSTITUTE(ROUND(E5,2), ",", ""))=LEN(ROUND(E5,2)),ROUND(E5,2),TRIM(LEFT(ROUND(E5,2),FIND(",",ROUND(E5,2))-1)))*1,6),1)+1,"","yüz","ikiyüz","üçyüz","dörtyüz","beşyüz","altıyüz","yediyüz","sekizyüz","dokuzyüz"),"")&amp;IF(IF(LEN(SUBSTITUTE(ROUND(E5,2), ",", ""))=LEN(ROUND(E5,2)),ROUND(E5,2),TRIM(LEFT(ROUND(E5,2),FIND(",",ROUND(E5,2))-1)))*1&gt;=10^4,CHOOSE(LEFT(RIGHT(IF(LEN(SUBSTITUTE(ROUND(E5,2), ",", ""))=LEN(ROUND(E5,2)),ROUND(E5,2),TRIM(LEFT(ROUND(E5,2),FIND(",",ROUND(E5,2))-1)))*1,5),1)+1,"","on","yirmi","otuz","kırk","elli","altmış","yetmiş","seksen","doksan"),"")&amp;IF(IF(LEN(SUBSTITUTE(ROUND(E5,2), ",", ""))=LEN(ROUND(E5,2)),ROUND(E5,2),TRIM(LEFT(ROUND(E5,2),FIND(",",ROUND(E5,2))-1)))*1&gt;=10^3,CHOOSE(LEFT(RIGHT(IF(LEN(SUBSTITUTE(ROUND(E5,2), ",", ""))=LEN(ROUND(E5,2)),ROUND(E5,2),TRIM(LEFT(ROUND(E5,2),FIND(",",ROUND(E5,2))-1)))*1,4),1)+1,"","","iki","üç","dört","beş","altı","yedi","sekiz","dokuz"),"")&amp;IF(AND(IF(LEN(SUBSTITUTE(ROUND(E5,2), ",", ""))=LEN(ROUND(E5,2)),ROUND(E5,2),TRIM(LEFT(ROUND(E5,2),FIND(",",ROUND(E5,2))-1)))*1&gt;=10^3,VALUE(LEFT(RIGHT(IF(LEN(SUBSTITUTE(ROUND(E5,2), ",", ""))=LEN(ROUND(E5,2)),ROUND(E5,2),TRIM(LEFT(ROUND(E5,2),FIND(",",ROUND(E5,2))-1)))*1,6),3))&gt;0),IF(AND(IF(LEN(SUBSTITUTE(ROUND(E5,2), ",", ""))=LEN(ROUND(E5,2)),ROUND(E5,2),TRIM(LEFT(ROUND(E5,2),FIND(",",ROUND(E5,2))-1)))*1&gt;1999,LEFT(RIGHT(IF(LEN(SUBSTITUTE(ROUND(E5,2), ",", ""))=LEN(ROUND(E5,2)),ROUND(E5,2),TRIM(LEFT(ROUND(E5,2),FIND(",",ROUND(E5,2))-1)))*1,4),1)="1",LEFT(RIGHT(IF(LEN(SUBSTITUTE(ROUND(E5,2), ",", ""))=LEN(ROUND(E5,2)),ROUND(E5,2),TRIM(LEFT(ROUND(E5,2),FIND(",",ROUND(E5,2))-1)))*1,6),2)&lt;&gt;"00"),"birbin","bin"),"")&amp;IF(IF(LEN(SUBSTITUTE(ROUND(E5,2), ",", ""))=LEN(ROUND(E5,2)),ROUND(E5,2),TRIM(LEFT(ROUND(E5,2),FIND(",",ROUND(E5,2))-1)))*1&gt;=100,CHOOSE(LEFT(RIGHT(IF(LEN(SUBSTITUTE(ROUND(E5,2), ",", ""))=LEN(ROUND(E5,2)),ROUND(E5,2),TRIM(LEFT(ROUND(E5,2),FIND(",",ROUND(E5,2))-1)))*1,3),1)+1,"","yüz","ikiyüz","üçyüz","dörtyüz","beşyüz","altıyüz","yediyüz","sekizyüz","dokuzyüz"),"")&amp;IF(IF(LEN(SUBSTITUTE(ROUND(E5,2), ",", ""))=LEN(ROUND(E5,2)),ROUND(E5,2),TRIM(LEFT(ROUND(E5,2),FIND(",",ROUND(E5,2))-1)))*1&gt;=10,CHOOSE(LEFT(RIGHT(IF(LEN(SUBSTITUTE(ROUND(E5,2), ",", ""))=LEN(ROUND(E5,2)),ROUND(E5,2),TRIM(LEFT(ROUND(E5,2),FIND(",",ROUND(E5,2))-1)))*1,2),1)+1,"","on","yirmi","otuz","kırk","elli","altmış","yetmiş","seksen","doksan"),"")&amp;CHOOSE(MOD(IF(LEN(SUBSTITUTE(ROUND(E5,2), ",", ""))=LEN(ROUND(E5,2)),ROUND(E5,2),TRIM(LEFT(ROUND(E5,2),FIND(",",ROUND(E5,2))-1)))*1,10)+1,"","bir","iki","üç","dört","beş","altı","yedi","sekiz","dokuz")) &amp; " TL " &amp; IF(OR(LEN(SUBSTITUTE(E5, ",", ""))=LEN(E5),LEN(SUBSTITUTE(ROUND(E5,2), ",", ""))=LEN(ROUND(E5,2))),"", PROPER(IF(IF(LEN(TRIM(RIGHT(ROUND(E5,2),LEN(ROUND(E5,2))-FIND(",",ROUND(E5,2)))))&lt;2,TRIM(RIGHT(ROUND(E5,2),LEN(ROUND(E5,2))-FIND(",",ROUND(E5,2))))*10,TRIM(RIGHT(ROUND(E5,2),LEN(ROUND(E5,2))-FIND(",",ROUND(E5,2))))*1)&gt;=10^5,CHOOSE(LEFT(RIGHT(IF(LEN(TRIM(RIGHT(ROUND(E5,2),LEN(ROUND(E5,2))-FIND(",",ROUND(E5,2)))))&lt;2,TRIM(RIGHT(ROUND(E5,2),LEN(ROUND(E5,2))-FIND(",",ROUND(E5,2))))*10,TRIM(RIGHT(ROUND(E5,2),LEN(ROUND(E5,2))-FIND(",",ROUND(E5,2))))*1),6),1)+1,"","yüz","ikiyüz","üçyüz","dörtyüz","beşyüz","altıyüz","yediyüz","sekizyüz","dokuzyüz"),"")&amp;IF(IF(LEN(TRIM(RIGHT(ROUND(E5,2),LEN(ROUND(E5,2))-FIND(",",ROUND(E5,2)))))&lt;2,TRIM(RIGHT(ROUND(E5,2),LEN(ROUND(E5,2))-FIND(",",ROUND(E5,2))))*10,TRIM(RIGHT(ROUND(E5,2),LEN(ROUND(E5,2))-FIND(",",ROUND(E5,2))))*1)&gt;=10^4,CHOOSE(LEFT(RIGHT(IF(LEN(TRIM(RIGHT(ROUND(E5,2),LEN(ROUND(E5,2))-FIND(",",ROUND(E5,2)))))&lt;2,TRIM(RIGHT(ROUND(E5,2),LEN(ROUND(E5,2))-FIND(",",ROUND(E5,2))))*10,TRIM(RIGHT(ROUND(E5,2),LEN(ROUND(E5,2))-FIND(",",ROUND(E5,2))))*1),5),1)+1,"","on","yirmi","otuz","kırk","elli","altmış","yetmiş","seksen","doksan"),"")&amp;IF(IF(LEN(TRIM(RIGHT(ROUND(E5,2),LEN(ROUND(E5,2))-FIND(",",ROUND(E5,2)))))&lt;2,TRIM(RIGHT(ROUND(E5,2),LEN(ROUND(E5,2))-FIND(",",ROUND(E5,2))))*10,TRIM(RIGHT(ROUND(E5,2),LEN(ROUND(E5,2))-FIND(",",ROUND(E5,2))))*1)&gt;=10^3,CHOOSE(LEFT(RIGHT(IF(LEN(TRIM(RIGHT(ROUND(E5,2),LEN(ROUND(E5,2))-FIND(",",ROUND(E5,2)))))&lt;2,TRIM(RIGHT(ROUND(E5,2),LEN(ROUND(E5,2))-FIND(",",ROUND(E5,2))))*10,TRIM(RIGHT(ROUND(E5,2),LEN(ROUND(E5,2))-FIND(",",ROUND(E5,2))))*1),4),1)+1,"","","iki","üç","dört","beş","altı","yedi","sekiz","dokuz"),"")&amp;IF(IF(LEN(TRIM(RIGHT(ROUND(E5,2),LEN(ROUND(E5,2))-FIND(",",ROUND(E5,2)))))&lt;2,TRIM(RIGHT(ROUND(E5,2),LEN(ROUND(E5,2))-FIND(",",ROUND(E5,2))))*10,TRIM(RIGHT(ROUND(E5,2),LEN(ROUND(E5,2))-FIND(",",ROUND(E5,2))))*1)&gt;=10,CHOOSE(LEFT(RIGHT(IF(LEN(TRIM(RIGHT(ROUND(E5,2),LEN(ROUND(E5,2))-FIND(",",ROUND(E5,2)))))&lt;2,TRIM(RIGHT(ROUND(E5,2),LEN(ROUND(E5,2))-FIND(",",ROUND(E5,2))))*10,TRIM(RIGHT(ROUND(E5,2),LEN(ROUND(E5,2))-FIND(",",ROUND(E5,2))))*1),2),1)+1,"","on","yirmi","otuz","kırk","elli","altmış","yetmiş","seksen","doksan"),"")&amp;CHOOSE(MOD(IF(LEN(TRIM(RIGHT(ROUND(E5,2),LEN(ROUND(E5,2))-FIND(",",ROUND(E5,2)))))&lt;2,TRIM(RIGHT(ROUND(E5,2),LEN(ROUND(E5,2))-FIND(",",ROUND(E5,2))))*10,TRIM(RIGHT(ROUND(E5,2),LEN(ROUND(E5,2))-FIND(",",ROUND(E5,2))))*1),10)+1,"","bir","iki","üç","dört","beş","altı","yedi","sekiz","dokuz")) &amp; " Kr")</f>
        <v>İkibin TL</v>
      </c>
      <c r="G5" s="24" t="str">
        <f aca="false">G4</f>
        <v>NAKDEN</v>
      </c>
      <c r="H5" s="21" t="s">
        <v>43</v>
      </c>
    </row>
    <row r="6" customFormat="false" ht="17.35" hidden="false" customHeight="false" outlineLevel="0" collapsed="false">
      <c r="A6" s="26"/>
      <c r="B6" s="24" t="n">
        <v>4</v>
      </c>
      <c r="C6" s="27" t="n">
        <v>44252</v>
      </c>
      <c r="D6" s="27" t="n">
        <v>44377</v>
      </c>
      <c r="E6" s="30" t="n">
        <v>2000</v>
      </c>
      <c r="F6" s="29" t="str">
        <f aca="false">PROPER(IF(IF(LEN(SUBSTITUTE(ROUND(E6,2), ",", ""))=LEN(ROUND(E6,2)),ROUND(E6,2),TRIM(LEFT(ROUND(E6,2),FIND(",",ROUND(E6,2))-1)))*1&gt;=10^6,CHOOSE(LEFT(RIGHT(IF(LEN(SUBSTITUTE(ROUND(E6,2), ",", ""))=LEN(ROUND(E6,2)),ROUND(E6,2),TRIM(LEFT(ROUND(E6,2),FIND(",",ROUND(E6,2))-1)))*1,7),1)+1,"","birmilyon","ikimilyon","üçmilyon","dörtmilyon","beşmilyon","altımilyon","yedimilyon","sekizmilyon","dokuzmilyon"),"")&amp;IF(IF(LEN(SUBSTITUTE(ROUND(E6,2), ",", ""))=LEN(ROUND(E6,2)),ROUND(E6,2),TRIM(LEFT(ROUND(E6,2),FIND(",",ROUND(E6,2))-1)))*1&gt;=10^5,CHOOSE(LEFT(RIGHT(IF(LEN(SUBSTITUTE(ROUND(E6,2), ",", ""))=LEN(ROUND(E6,2)),ROUND(E6,2),TRIM(LEFT(ROUND(E6,2),FIND(",",ROUND(E6,2))-1)))*1,6),1)+1,"","yüz","ikiyüz","üçyüz","dörtyüz","beşyüz","altıyüz","yediyüz","sekizyüz","dokuzyüz"),"")&amp;IF(IF(LEN(SUBSTITUTE(ROUND(E6,2), ",", ""))=LEN(ROUND(E6,2)),ROUND(E6,2),TRIM(LEFT(ROUND(E6,2),FIND(",",ROUND(E6,2))-1)))*1&gt;=10^4,CHOOSE(LEFT(RIGHT(IF(LEN(SUBSTITUTE(ROUND(E6,2), ",", ""))=LEN(ROUND(E6,2)),ROUND(E6,2),TRIM(LEFT(ROUND(E6,2),FIND(",",ROUND(E6,2))-1)))*1,5),1)+1,"","on","yirmi","otuz","kırk","elli","altmış","yetmiş","seksen","doksan"),"")&amp;IF(IF(LEN(SUBSTITUTE(ROUND(E6,2), ",", ""))=LEN(ROUND(E6,2)),ROUND(E6,2),TRIM(LEFT(ROUND(E6,2),FIND(",",ROUND(E6,2))-1)))*1&gt;=10^3,CHOOSE(LEFT(RIGHT(IF(LEN(SUBSTITUTE(ROUND(E6,2), ",", ""))=LEN(ROUND(E6,2)),ROUND(E6,2),TRIM(LEFT(ROUND(E6,2),FIND(",",ROUND(E6,2))-1)))*1,4),1)+1,"","","iki","üç","dört","beş","altı","yedi","sekiz","dokuz"),"")&amp;IF(AND(IF(LEN(SUBSTITUTE(ROUND(E6,2), ",", ""))=LEN(ROUND(E6,2)),ROUND(E6,2),TRIM(LEFT(ROUND(E6,2),FIND(",",ROUND(E6,2))-1)))*1&gt;=10^3,VALUE(LEFT(RIGHT(IF(LEN(SUBSTITUTE(ROUND(E6,2), ",", ""))=LEN(ROUND(E6,2)),ROUND(E6,2),TRIM(LEFT(ROUND(E6,2),FIND(",",ROUND(E6,2))-1)))*1,6),3))&gt;0),IF(AND(IF(LEN(SUBSTITUTE(ROUND(E6,2), ",", ""))=LEN(ROUND(E6,2)),ROUND(E6,2),TRIM(LEFT(ROUND(E6,2),FIND(",",ROUND(E6,2))-1)))*1&gt;1999,LEFT(RIGHT(IF(LEN(SUBSTITUTE(ROUND(E6,2), ",", ""))=LEN(ROUND(E6,2)),ROUND(E6,2),TRIM(LEFT(ROUND(E6,2),FIND(",",ROUND(E6,2))-1)))*1,4),1)="1",LEFT(RIGHT(IF(LEN(SUBSTITUTE(ROUND(E6,2), ",", ""))=LEN(ROUND(E6,2)),ROUND(E6,2),TRIM(LEFT(ROUND(E6,2),FIND(",",ROUND(E6,2))-1)))*1,6),2)&lt;&gt;"00"),"birbin","bin"),"")&amp;IF(IF(LEN(SUBSTITUTE(ROUND(E6,2), ",", ""))=LEN(ROUND(E6,2)),ROUND(E6,2),TRIM(LEFT(ROUND(E6,2),FIND(",",ROUND(E6,2))-1)))*1&gt;=100,CHOOSE(LEFT(RIGHT(IF(LEN(SUBSTITUTE(ROUND(E6,2), ",", ""))=LEN(ROUND(E6,2)),ROUND(E6,2),TRIM(LEFT(ROUND(E6,2),FIND(",",ROUND(E6,2))-1)))*1,3),1)+1,"","yüz","ikiyüz","üçyüz","dörtyüz","beşyüz","altıyüz","yediyüz","sekizyüz","dokuzyüz"),"")&amp;IF(IF(LEN(SUBSTITUTE(ROUND(E6,2), ",", ""))=LEN(ROUND(E6,2)),ROUND(E6,2),TRIM(LEFT(ROUND(E6,2),FIND(",",ROUND(E6,2))-1)))*1&gt;=10,CHOOSE(LEFT(RIGHT(IF(LEN(SUBSTITUTE(ROUND(E6,2), ",", ""))=LEN(ROUND(E6,2)),ROUND(E6,2),TRIM(LEFT(ROUND(E6,2),FIND(",",ROUND(E6,2))-1)))*1,2),1)+1,"","on","yirmi","otuz","kırk","elli","altmış","yetmiş","seksen","doksan"),"")&amp;CHOOSE(MOD(IF(LEN(SUBSTITUTE(ROUND(E6,2), ",", ""))=LEN(ROUND(E6,2)),ROUND(E6,2),TRIM(LEFT(ROUND(E6,2),FIND(",",ROUND(E6,2))-1)))*1,10)+1,"","bir","iki","üç","dört","beş","altı","yedi","sekiz","dokuz")) &amp; " TL " &amp; IF(OR(LEN(SUBSTITUTE(E6, ",", ""))=LEN(E6),LEN(SUBSTITUTE(ROUND(E6,2), ",", ""))=LEN(ROUND(E6,2))),"", PROPER(IF(IF(LEN(TRIM(RIGHT(ROUND(E6,2),LEN(ROUND(E6,2))-FIND(",",ROUND(E6,2)))))&lt;2,TRIM(RIGHT(ROUND(E6,2),LEN(ROUND(E6,2))-FIND(",",ROUND(E6,2))))*10,TRIM(RIGHT(ROUND(E6,2),LEN(ROUND(E6,2))-FIND(",",ROUND(E6,2))))*1)&gt;=10^5,CHOOSE(LEFT(RIGHT(IF(LEN(TRIM(RIGHT(ROUND(E6,2),LEN(ROUND(E6,2))-FIND(",",ROUND(E6,2)))))&lt;2,TRIM(RIGHT(ROUND(E6,2),LEN(ROUND(E6,2))-FIND(",",ROUND(E6,2))))*10,TRIM(RIGHT(ROUND(E6,2),LEN(ROUND(E6,2))-FIND(",",ROUND(E6,2))))*1),6),1)+1,"","yüz","ikiyüz","üçyüz","dörtyüz","beşyüz","altıyüz","yediyüz","sekizyüz","dokuzyüz"),"")&amp;IF(IF(LEN(TRIM(RIGHT(ROUND(E6,2),LEN(ROUND(E6,2))-FIND(",",ROUND(E6,2)))))&lt;2,TRIM(RIGHT(ROUND(E6,2),LEN(ROUND(E6,2))-FIND(",",ROUND(E6,2))))*10,TRIM(RIGHT(ROUND(E6,2),LEN(ROUND(E6,2))-FIND(",",ROUND(E6,2))))*1)&gt;=10^4,CHOOSE(LEFT(RIGHT(IF(LEN(TRIM(RIGHT(ROUND(E6,2),LEN(ROUND(E6,2))-FIND(",",ROUND(E6,2)))))&lt;2,TRIM(RIGHT(ROUND(E6,2),LEN(ROUND(E6,2))-FIND(",",ROUND(E6,2))))*10,TRIM(RIGHT(ROUND(E6,2),LEN(ROUND(E6,2))-FIND(",",ROUND(E6,2))))*1),5),1)+1,"","on","yirmi","otuz","kırk","elli","altmış","yetmiş","seksen","doksan"),"")&amp;IF(IF(LEN(TRIM(RIGHT(ROUND(E6,2),LEN(ROUND(E6,2))-FIND(",",ROUND(E6,2)))))&lt;2,TRIM(RIGHT(ROUND(E6,2),LEN(ROUND(E6,2))-FIND(",",ROUND(E6,2))))*10,TRIM(RIGHT(ROUND(E6,2),LEN(ROUND(E6,2))-FIND(",",ROUND(E6,2))))*1)&gt;=10^3,CHOOSE(LEFT(RIGHT(IF(LEN(TRIM(RIGHT(ROUND(E6,2),LEN(ROUND(E6,2))-FIND(",",ROUND(E6,2)))))&lt;2,TRIM(RIGHT(ROUND(E6,2),LEN(ROUND(E6,2))-FIND(",",ROUND(E6,2))))*10,TRIM(RIGHT(ROUND(E6,2),LEN(ROUND(E6,2))-FIND(",",ROUND(E6,2))))*1),4),1)+1,"","","iki","üç","dört","beş","altı","yedi","sekiz","dokuz"),"")&amp;IF(IF(LEN(TRIM(RIGHT(ROUND(E6,2),LEN(ROUND(E6,2))-FIND(",",ROUND(E6,2)))))&lt;2,TRIM(RIGHT(ROUND(E6,2),LEN(ROUND(E6,2))-FIND(",",ROUND(E6,2))))*10,TRIM(RIGHT(ROUND(E6,2),LEN(ROUND(E6,2))-FIND(",",ROUND(E6,2))))*1)&gt;=10,CHOOSE(LEFT(RIGHT(IF(LEN(TRIM(RIGHT(ROUND(E6,2),LEN(ROUND(E6,2))-FIND(",",ROUND(E6,2)))))&lt;2,TRIM(RIGHT(ROUND(E6,2),LEN(ROUND(E6,2))-FIND(",",ROUND(E6,2))))*10,TRIM(RIGHT(ROUND(E6,2),LEN(ROUND(E6,2))-FIND(",",ROUND(E6,2))))*1),2),1)+1,"","on","yirmi","otuz","kırk","elli","altmış","yetmiş","seksen","doksan"),"")&amp;CHOOSE(MOD(IF(LEN(TRIM(RIGHT(ROUND(E6,2),LEN(ROUND(E6,2))-FIND(",",ROUND(E6,2)))))&lt;2,TRIM(RIGHT(ROUND(E6,2),LEN(ROUND(E6,2))-FIND(",",ROUND(E6,2))))*10,TRIM(RIGHT(ROUND(E6,2),LEN(ROUND(E6,2))-FIND(",",ROUND(E6,2))))*1),10)+1,"","bir","iki","üç","dört","beş","altı","yedi","sekiz","dokuz")) &amp; " Kr")</f>
        <v>İkibin TL</v>
      </c>
      <c r="G6" s="24" t="str">
        <f aca="false">G5</f>
        <v>NAKDEN</v>
      </c>
      <c r="H6" s="21" t="s">
        <v>44</v>
      </c>
    </row>
    <row r="7" customFormat="false" ht="17.35" hidden="false" customHeight="false" outlineLevel="0" collapsed="false">
      <c r="A7" s="26"/>
      <c r="B7" s="24" t="n">
        <v>5</v>
      </c>
      <c r="C7" s="27" t="n">
        <v>44252</v>
      </c>
      <c r="D7" s="27" t="n">
        <v>44407</v>
      </c>
      <c r="E7" s="30" t="n">
        <v>14000</v>
      </c>
      <c r="F7" s="29" t="str">
        <f aca="false">PROPER(IF(IF(LEN(SUBSTITUTE(ROUND(E7,2), ",", ""))=LEN(ROUND(E7,2)),ROUND(E7,2),TRIM(LEFT(ROUND(E7,2),FIND(",",ROUND(E7,2))-1)))*1&gt;=10^6,CHOOSE(LEFT(RIGHT(IF(LEN(SUBSTITUTE(ROUND(E7,2), ",", ""))=LEN(ROUND(E7,2)),ROUND(E7,2),TRIM(LEFT(ROUND(E7,2),FIND(",",ROUND(E7,2))-1)))*1,7),1)+1,"","birmilyon","ikimilyon","üçmilyon","dörtmilyon","beşmilyon","altımilyon","yedimilyon","sekizmilyon","dokuzmilyon"),"")&amp;IF(IF(LEN(SUBSTITUTE(ROUND(E7,2), ",", ""))=LEN(ROUND(E7,2)),ROUND(E7,2),TRIM(LEFT(ROUND(E7,2),FIND(",",ROUND(E7,2))-1)))*1&gt;=10^5,CHOOSE(LEFT(RIGHT(IF(LEN(SUBSTITUTE(ROUND(E7,2), ",", ""))=LEN(ROUND(E7,2)),ROUND(E7,2),TRIM(LEFT(ROUND(E7,2),FIND(",",ROUND(E7,2))-1)))*1,6),1)+1,"","yüz","ikiyüz","üçyüz","dörtyüz","beşyüz","altıyüz","yediyüz","sekizyüz","dokuzyüz"),"")&amp;IF(IF(LEN(SUBSTITUTE(ROUND(E7,2), ",", ""))=LEN(ROUND(E7,2)),ROUND(E7,2),TRIM(LEFT(ROUND(E7,2),FIND(",",ROUND(E7,2))-1)))*1&gt;=10^4,CHOOSE(LEFT(RIGHT(IF(LEN(SUBSTITUTE(ROUND(E7,2), ",", ""))=LEN(ROUND(E7,2)),ROUND(E7,2),TRIM(LEFT(ROUND(E7,2),FIND(",",ROUND(E7,2))-1)))*1,5),1)+1,"","on","yirmi","otuz","kırk","elli","altmış","yetmiş","seksen","doksan"),"")&amp;IF(IF(LEN(SUBSTITUTE(ROUND(E7,2), ",", ""))=LEN(ROUND(E7,2)),ROUND(E7,2),TRIM(LEFT(ROUND(E7,2),FIND(",",ROUND(E7,2))-1)))*1&gt;=10^3,CHOOSE(LEFT(RIGHT(IF(LEN(SUBSTITUTE(ROUND(E7,2), ",", ""))=LEN(ROUND(E7,2)),ROUND(E7,2),TRIM(LEFT(ROUND(E7,2),FIND(",",ROUND(E7,2))-1)))*1,4),1)+1,"","","iki","üç","dört","beş","altı","yedi","sekiz","dokuz"),"")&amp;IF(AND(IF(LEN(SUBSTITUTE(ROUND(E7,2), ",", ""))=LEN(ROUND(E7,2)),ROUND(E7,2),TRIM(LEFT(ROUND(E7,2),FIND(",",ROUND(E7,2))-1)))*1&gt;=10^3,VALUE(LEFT(RIGHT(IF(LEN(SUBSTITUTE(ROUND(E7,2), ",", ""))=LEN(ROUND(E7,2)),ROUND(E7,2),TRIM(LEFT(ROUND(E7,2),FIND(",",ROUND(E7,2))-1)))*1,6),3))&gt;0),IF(AND(IF(LEN(SUBSTITUTE(ROUND(E7,2), ",", ""))=LEN(ROUND(E7,2)),ROUND(E7,2),TRIM(LEFT(ROUND(E7,2),FIND(",",ROUND(E7,2))-1)))*1&gt;1999,LEFT(RIGHT(IF(LEN(SUBSTITUTE(ROUND(E7,2), ",", ""))=LEN(ROUND(E7,2)),ROUND(E7,2),TRIM(LEFT(ROUND(E7,2),FIND(",",ROUND(E7,2))-1)))*1,4),1)="1",LEFT(RIGHT(IF(LEN(SUBSTITUTE(ROUND(E7,2), ",", ""))=LEN(ROUND(E7,2)),ROUND(E7,2),TRIM(LEFT(ROUND(E7,2),FIND(",",ROUND(E7,2))-1)))*1,6),2)&lt;&gt;"00"),"birbin","bin"),"")&amp;IF(IF(LEN(SUBSTITUTE(ROUND(E7,2), ",", ""))=LEN(ROUND(E7,2)),ROUND(E7,2),TRIM(LEFT(ROUND(E7,2),FIND(",",ROUND(E7,2))-1)))*1&gt;=100,CHOOSE(LEFT(RIGHT(IF(LEN(SUBSTITUTE(ROUND(E7,2), ",", ""))=LEN(ROUND(E7,2)),ROUND(E7,2),TRIM(LEFT(ROUND(E7,2),FIND(",",ROUND(E7,2))-1)))*1,3),1)+1,"","yüz","ikiyüz","üçyüz","dörtyüz","beşyüz","altıyüz","yediyüz","sekizyüz","dokuzyüz"),"")&amp;IF(IF(LEN(SUBSTITUTE(ROUND(E7,2), ",", ""))=LEN(ROUND(E7,2)),ROUND(E7,2),TRIM(LEFT(ROUND(E7,2),FIND(",",ROUND(E7,2))-1)))*1&gt;=10,CHOOSE(LEFT(RIGHT(IF(LEN(SUBSTITUTE(ROUND(E7,2), ",", ""))=LEN(ROUND(E7,2)),ROUND(E7,2),TRIM(LEFT(ROUND(E7,2),FIND(",",ROUND(E7,2))-1)))*1,2),1)+1,"","on","yirmi","otuz","kırk","elli","altmış","yetmiş","seksen","doksan"),"")&amp;CHOOSE(MOD(IF(LEN(SUBSTITUTE(ROUND(E7,2), ",", ""))=LEN(ROUND(E7,2)),ROUND(E7,2),TRIM(LEFT(ROUND(E7,2),FIND(",",ROUND(E7,2))-1)))*1,10)+1,"","bir","iki","üç","dört","beş","altı","yedi","sekiz","dokuz")) &amp; " TL " &amp; IF(OR(LEN(SUBSTITUTE(E7, ",", ""))=LEN(E7),LEN(SUBSTITUTE(ROUND(E7,2), ",", ""))=LEN(ROUND(E7,2))),"", PROPER(IF(IF(LEN(TRIM(RIGHT(ROUND(E7,2),LEN(ROUND(E7,2))-FIND(",",ROUND(E7,2)))))&lt;2,TRIM(RIGHT(ROUND(E7,2),LEN(ROUND(E7,2))-FIND(",",ROUND(E7,2))))*10,TRIM(RIGHT(ROUND(E7,2),LEN(ROUND(E7,2))-FIND(",",ROUND(E7,2))))*1)&gt;=10^5,CHOOSE(LEFT(RIGHT(IF(LEN(TRIM(RIGHT(ROUND(E7,2),LEN(ROUND(E7,2))-FIND(",",ROUND(E7,2)))))&lt;2,TRIM(RIGHT(ROUND(E7,2),LEN(ROUND(E7,2))-FIND(",",ROUND(E7,2))))*10,TRIM(RIGHT(ROUND(E7,2),LEN(ROUND(E7,2))-FIND(",",ROUND(E7,2))))*1),6),1)+1,"","yüz","ikiyüz","üçyüz","dörtyüz","beşyüz","altıyüz","yediyüz","sekizyüz","dokuzyüz"),"")&amp;IF(IF(LEN(TRIM(RIGHT(ROUND(E7,2),LEN(ROUND(E7,2))-FIND(",",ROUND(E7,2)))))&lt;2,TRIM(RIGHT(ROUND(E7,2),LEN(ROUND(E7,2))-FIND(",",ROUND(E7,2))))*10,TRIM(RIGHT(ROUND(E7,2),LEN(ROUND(E7,2))-FIND(",",ROUND(E7,2))))*1)&gt;=10^4,CHOOSE(LEFT(RIGHT(IF(LEN(TRIM(RIGHT(ROUND(E7,2),LEN(ROUND(E7,2))-FIND(",",ROUND(E7,2)))))&lt;2,TRIM(RIGHT(ROUND(E7,2),LEN(ROUND(E7,2))-FIND(",",ROUND(E7,2))))*10,TRIM(RIGHT(ROUND(E7,2),LEN(ROUND(E7,2))-FIND(",",ROUND(E7,2))))*1),5),1)+1,"","on","yirmi","otuz","kırk","elli","altmış","yetmiş","seksen","doksan"),"")&amp;IF(IF(LEN(TRIM(RIGHT(ROUND(E7,2),LEN(ROUND(E7,2))-FIND(",",ROUND(E7,2)))))&lt;2,TRIM(RIGHT(ROUND(E7,2),LEN(ROUND(E7,2))-FIND(",",ROUND(E7,2))))*10,TRIM(RIGHT(ROUND(E7,2),LEN(ROUND(E7,2))-FIND(",",ROUND(E7,2))))*1)&gt;=10^3,CHOOSE(LEFT(RIGHT(IF(LEN(TRIM(RIGHT(ROUND(E7,2),LEN(ROUND(E7,2))-FIND(",",ROUND(E7,2)))))&lt;2,TRIM(RIGHT(ROUND(E7,2),LEN(ROUND(E7,2))-FIND(",",ROUND(E7,2))))*10,TRIM(RIGHT(ROUND(E7,2),LEN(ROUND(E7,2))-FIND(",",ROUND(E7,2))))*1),4),1)+1,"","","iki","üç","dört","beş","altı","yedi","sekiz","dokuz"),"")&amp;IF(IF(LEN(TRIM(RIGHT(ROUND(E7,2),LEN(ROUND(E7,2))-FIND(",",ROUND(E7,2)))))&lt;2,TRIM(RIGHT(ROUND(E7,2),LEN(ROUND(E7,2))-FIND(",",ROUND(E7,2))))*10,TRIM(RIGHT(ROUND(E7,2),LEN(ROUND(E7,2))-FIND(",",ROUND(E7,2))))*1)&gt;=10,CHOOSE(LEFT(RIGHT(IF(LEN(TRIM(RIGHT(ROUND(E7,2),LEN(ROUND(E7,2))-FIND(",",ROUND(E7,2)))))&lt;2,TRIM(RIGHT(ROUND(E7,2),LEN(ROUND(E7,2))-FIND(",",ROUND(E7,2))))*10,TRIM(RIGHT(ROUND(E7,2),LEN(ROUND(E7,2))-FIND(",",ROUND(E7,2))))*1),2),1)+1,"","on","yirmi","otuz","kırk","elli","altmış","yetmiş","seksen","doksan"),"")&amp;CHOOSE(MOD(IF(LEN(TRIM(RIGHT(ROUND(E7,2),LEN(ROUND(E7,2))-FIND(",",ROUND(E7,2)))))&lt;2,TRIM(RIGHT(ROUND(E7,2),LEN(ROUND(E7,2))-FIND(",",ROUND(E7,2))))*10,TRIM(RIGHT(ROUND(E7,2),LEN(ROUND(E7,2))-FIND(",",ROUND(E7,2))))*1),10)+1,"","bir","iki","üç","dört","beş","altı","yedi","sekiz","dokuz")) &amp; " Kr")</f>
        <v>Ondörtbin TL</v>
      </c>
      <c r="G7" s="24" t="str">
        <f aca="false">G6</f>
        <v>NAKDEN</v>
      </c>
      <c r="H7" s="21" t="s">
        <v>45</v>
      </c>
    </row>
    <row r="8" customFormat="false" ht="17.35" hidden="false" customHeight="false" outlineLevel="0" collapsed="false">
      <c r="A8" s="26"/>
      <c r="B8" s="24" t="n">
        <v>6</v>
      </c>
      <c r="C8" s="27" t="n">
        <v>44252</v>
      </c>
      <c r="D8" s="27" t="n">
        <v>44438</v>
      </c>
      <c r="E8" s="30" t="n">
        <v>2000</v>
      </c>
      <c r="F8" s="29" t="str">
        <f aca="false">PROPER(IF(IF(LEN(SUBSTITUTE(ROUND(E8,2), ",", ""))=LEN(ROUND(E8,2)),ROUND(E8,2),TRIM(LEFT(ROUND(E8,2),FIND(",",ROUND(E8,2))-1)))*1&gt;=10^6,CHOOSE(LEFT(RIGHT(IF(LEN(SUBSTITUTE(ROUND(E8,2), ",", ""))=LEN(ROUND(E8,2)),ROUND(E8,2),TRIM(LEFT(ROUND(E8,2),FIND(",",ROUND(E8,2))-1)))*1,7),1)+1,"","birmilyon","ikimilyon","üçmilyon","dörtmilyon","beşmilyon","altımilyon","yedimilyon","sekizmilyon","dokuzmilyon"),"")&amp;IF(IF(LEN(SUBSTITUTE(ROUND(E8,2), ",", ""))=LEN(ROUND(E8,2)),ROUND(E8,2),TRIM(LEFT(ROUND(E8,2),FIND(",",ROUND(E8,2))-1)))*1&gt;=10^5,CHOOSE(LEFT(RIGHT(IF(LEN(SUBSTITUTE(ROUND(E8,2), ",", ""))=LEN(ROUND(E8,2)),ROUND(E8,2),TRIM(LEFT(ROUND(E8,2),FIND(",",ROUND(E8,2))-1)))*1,6),1)+1,"","yüz","ikiyüz","üçyüz","dörtyüz","beşyüz","altıyüz","yediyüz","sekizyüz","dokuzyüz"),"")&amp;IF(IF(LEN(SUBSTITUTE(ROUND(E8,2), ",", ""))=LEN(ROUND(E8,2)),ROUND(E8,2),TRIM(LEFT(ROUND(E8,2),FIND(",",ROUND(E8,2))-1)))*1&gt;=10^4,CHOOSE(LEFT(RIGHT(IF(LEN(SUBSTITUTE(ROUND(E8,2), ",", ""))=LEN(ROUND(E8,2)),ROUND(E8,2),TRIM(LEFT(ROUND(E8,2),FIND(",",ROUND(E8,2))-1)))*1,5),1)+1,"","on","yirmi","otuz","kırk","elli","altmış","yetmiş","seksen","doksan"),"")&amp;IF(IF(LEN(SUBSTITUTE(ROUND(E8,2), ",", ""))=LEN(ROUND(E8,2)),ROUND(E8,2),TRIM(LEFT(ROUND(E8,2),FIND(",",ROUND(E8,2))-1)))*1&gt;=10^3,CHOOSE(LEFT(RIGHT(IF(LEN(SUBSTITUTE(ROUND(E8,2), ",", ""))=LEN(ROUND(E8,2)),ROUND(E8,2),TRIM(LEFT(ROUND(E8,2),FIND(",",ROUND(E8,2))-1)))*1,4),1)+1,"","","iki","üç","dört","beş","altı","yedi","sekiz","dokuz"),"")&amp;IF(AND(IF(LEN(SUBSTITUTE(ROUND(E8,2), ",", ""))=LEN(ROUND(E8,2)),ROUND(E8,2),TRIM(LEFT(ROUND(E8,2),FIND(",",ROUND(E8,2))-1)))*1&gt;=10^3,VALUE(LEFT(RIGHT(IF(LEN(SUBSTITUTE(ROUND(E8,2), ",", ""))=LEN(ROUND(E8,2)),ROUND(E8,2),TRIM(LEFT(ROUND(E8,2),FIND(",",ROUND(E8,2))-1)))*1,6),3))&gt;0),IF(AND(IF(LEN(SUBSTITUTE(ROUND(E8,2), ",", ""))=LEN(ROUND(E8,2)),ROUND(E8,2),TRIM(LEFT(ROUND(E8,2),FIND(",",ROUND(E8,2))-1)))*1&gt;1999,LEFT(RIGHT(IF(LEN(SUBSTITUTE(ROUND(E8,2), ",", ""))=LEN(ROUND(E8,2)),ROUND(E8,2),TRIM(LEFT(ROUND(E8,2),FIND(",",ROUND(E8,2))-1)))*1,4),1)="1",LEFT(RIGHT(IF(LEN(SUBSTITUTE(ROUND(E8,2), ",", ""))=LEN(ROUND(E8,2)),ROUND(E8,2),TRIM(LEFT(ROUND(E8,2),FIND(",",ROUND(E8,2))-1)))*1,6),2)&lt;&gt;"00"),"birbin","bin"),"")&amp;IF(IF(LEN(SUBSTITUTE(ROUND(E8,2), ",", ""))=LEN(ROUND(E8,2)),ROUND(E8,2),TRIM(LEFT(ROUND(E8,2),FIND(",",ROUND(E8,2))-1)))*1&gt;=100,CHOOSE(LEFT(RIGHT(IF(LEN(SUBSTITUTE(ROUND(E8,2), ",", ""))=LEN(ROUND(E8,2)),ROUND(E8,2),TRIM(LEFT(ROUND(E8,2),FIND(",",ROUND(E8,2))-1)))*1,3),1)+1,"","yüz","ikiyüz","üçyüz","dörtyüz","beşyüz","altıyüz","yediyüz","sekizyüz","dokuzyüz"),"")&amp;IF(IF(LEN(SUBSTITUTE(ROUND(E8,2), ",", ""))=LEN(ROUND(E8,2)),ROUND(E8,2),TRIM(LEFT(ROUND(E8,2),FIND(",",ROUND(E8,2))-1)))*1&gt;=10,CHOOSE(LEFT(RIGHT(IF(LEN(SUBSTITUTE(ROUND(E8,2), ",", ""))=LEN(ROUND(E8,2)),ROUND(E8,2),TRIM(LEFT(ROUND(E8,2),FIND(",",ROUND(E8,2))-1)))*1,2),1)+1,"","on","yirmi","otuz","kırk","elli","altmış","yetmiş","seksen","doksan"),"")&amp;CHOOSE(MOD(IF(LEN(SUBSTITUTE(ROUND(E8,2), ",", ""))=LEN(ROUND(E8,2)),ROUND(E8,2),TRIM(LEFT(ROUND(E8,2),FIND(",",ROUND(E8,2))-1)))*1,10)+1,"","bir","iki","üç","dört","beş","altı","yedi","sekiz","dokuz")) &amp; " TL " &amp; IF(OR(LEN(SUBSTITUTE(E8, ",", ""))=LEN(E8),LEN(SUBSTITUTE(ROUND(E8,2), ",", ""))=LEN(ROUND(E8,2))),"", PROPER(IF(IF(LEN(TRIM(RIGHT(ROUND(E8,2),LEN(ROUND(E8,2))-FIND(",",ROUND(E8,2)))))&lt;2,TRIM(RIGHT(ROUND(E8,2),LEN(ROUND(E8,2))-FIND(",",ROUND(E8,2))))*10,TRIM(RIGHT(ROUND(E8,2),LEN(ROUND(E8,2))-FIND(",",ROUND(E8,2))))*1)&gt;=10^5,CHOOSE(LEFT(RIGHT(IF(LEN(TRIM(RIGHT(ROUND(E8,2),LEN(ROUND(E8,2))-FIND(",",ROUND(E8,2)))))&lt;2,TRIM(RIGHT(ROUND(E8,2),LEN(ROUND(E8,2))-FIND(",",ROUND(E8,2))))*10,TRIM(RIGHT(ROUND(E8,2),LEN(ROUND(E8,2))-FIND(",",ROUND(E8,2))))*1),6),1)+1,"","yüz","ikiyüz","üçyüz","dörtyüz","beşyüz","altıyüz","yediyüz","sekizyüz","dokuzyüz"),"")&amp;IF(IF(LEN(TRIM(RIGHT(ROUND(E8,2),LEN(ROUND(E8,2))-FIND(",",ROUND(E8,2)))))&lt;2,TRIM(RIGHT(ROUND(E8,2),LEN(ROUND(E8,2))-FIND(",",ROUND(E8,2))))*10,TRIM(RIGHT(ROUND(E8,2),LEN(ROUND(E8,2))-FIND(",",ROUND(E8,2))))*1)&gt;=10^4,CHOOSE(LEFT(RIGHT(IF(LEN(TRIM(RIGHT(ROUND(E8,2),LEN(ROUND(E8,2))-FIND(",",ROUND(E8,2)))))&lt;2,TRIM(RIGHT(ROUND(E8,2),LEN(ROUND(E8,2))-FIND(",",ROUND(E8,2))))*10,TRIM(RIGHT(ROUND(E8,2),LEN(ROUND(E8,2))-FIND(",",ROUND(E8,2))))*1),5),1)+1,"","on","yirmi","otuz","kırk","elli","altmış","yetmiş","seksen","doksan"),"")&amp;IF(IF(LEN(TRIM(RIGHT(ROUND(E8,2),LEN(ROUND(E8,2))-FIND(",",ROUND(E8,2)))))&lt;2,TRIM(RIGHT(ROUND(E8,2),LEN(ROUND(E8,2))-FIND(",",ROUND(E8,2))))*10,TRIM(RIGHT(ROUND(E8,2),LEN(ROUND(E8,2))-FIND(",",ROUND(E8,2))))*1)&gt;=10^3,CHOOSE(LEFT(RIGHT(IF(LEN(TRIM(RIGHT(ROUND(E8,2),LEN(ROUND(E8,2))-FIND(",",ROUND(E8,2)))))&lt;2,TRIM(RIGHT(ROUND(E8,2),LEN(ROUND(E8,2))-FIND(",",ROUND(E8,2))))*10,TRIM(RIGHT(ROUND(E8,2),LEN(ROUND(E8,2))-FIND(",",ROUND(E8,2))))*1),4),1)+1,"","","iki","üç","dört","beş","altı","yedi","sekiz","dokuz"),"")&amp;IF(IF(LEN(TRIM(RIGHT(ROUND(E8,2),LEN(ROUND(E8,2))-FIND(",",ROUND(E8,2)))))&lt;2,TRIM(RIGHT(ROUND(E8,2),LEN(ROUND(E8,2))-FIND(",",ROUND(E8,2))))*10,TRIM(RIGHT(ROUND(E8,2),LEN(ROUND(E8,2))-FIND(",",ROUND(E8,2))))*1)&gt;=10,CHOOSE(LEFT(RIGHT(IF(LEN(TRIM(RIGHT(ROUND(E8,2),LEN(ROUND(E8,2))-FIND(",",ROUND(E8,2)))))&lt;2,TRIM(RIGHT(ROUND(E8,2),LEN(ROUND(E8,2))-FIND(",",ROUND(E8,2))))*10,TRIM(RIGHT(ROUND(E8,2),LEN(ROUND(E8,2))-FIND(",",ROUND(E8,2))))*1),2),1)+1,"","on","yirmi","otuz","kırk","elli","altmış","yetmiş","seksen","doksan"),"")&amp;CHOOSE(MOD(IF(LEN(TRIM(RIGHT(ROUND(E8,2),LEN(ROUND(E8,2))-FIND(",",ROUND(E8,2)))))&lt;2,TRIM(RIGHT(ROUND(E8,2),LEN(ROUND(E8,2))-FIND(",",ROUND(E8,2))))*10,TRIM(RIGHT(ROUND(E8,2),LEN(ROUND(E8,2))-FIND(",",ROUND(E8,2))))*1),10)+1,"","bir","iki","üç","dört","beş","altı","yedi","sekiz","dokuz")) &amp; " Kr")</f>
        <v>İkibin TL</v>
      </c>
      <c r="G8" s="24" t="str">
        <f aca="false">G7</f>
        <v>NAKDEN</v>
      </c>
      <c r="H8" s="21" t="s">
        <v>46</v>
      </c>
    </row>
    <row r="9" customFormat="false" ht="17.35" hidden="false" customHeight="false" outlineLevel="0" collapsed="false">
      <c r="A9" s="26"/>
      <c r="B9" s="24" t="n">
        <v>7</v>
      </c>
      <c r="C9" s="27" t="n">
        <v>44252</v>
      </c>
      <c r="D9" s="27" t="n">
        <v>44469</v>
      </c>
      <c r="E9" s="30" t="n">
        <v>2000</v>
      </c>
      <c r="F9" s="29" t="str">
        <f aca="false">PROPER(IF(IF(LEN(SUBSTITUTE(ROUND(E9,2), ",", ""))=LEN(ROUND(E9,2)),ROUND(E9,2),TRIM(LEFT(ROUND(E9,2),FIND(",",ROUND(E9,2))-1)))*1&gt;=10^6,CHOOSE(LEFT(RIGHT(IF(LEN(SUBSTITUTE(ROUND(E9,2), ",", ""))=LEN(ROUND(E9,2)),ROUND(E9,2),TRIM(LEFT(ROUND(E9,2),FIND(",",ROUND(E9,2))-1)))*1,7),1)+1,"","birmilyon","ikimilyon","üçmilyon","dörtmilyon","beşmilyon","altımilyon","yedimilyon","sekizmilyon","dokuzmilyon"),"")&amp;IF(IF(LEN(SUBSTITUTE(ROUND(E9,2), ",", ""))=LEN(ROUND(E9,2)),ROUND(E9,2),TRIM(LEFT(ROUND(E9,2),FIND(",",ROUND(E9,2))-1)))*1&gt;=10^5,CHOOSE(LEFT(RIGHT(IF(LEN(SUBSTITUTE(ROUND(E9,2), ",", ""))=LEN(ROUND(E9,2)),ROUND(E9,2),TRIM(LEFT(ROUND(E9,2),FIND(",",ROUND(E9,2))-1)))*1,6),1)+1,"","yüz","ikiyüz","üçyüz","dörtyüz","beşyüz","altıyüz","yediyüz","sekizyüz","dokuzyüz"),"")&amp;IF(IF(LEN(SUBSTITUTE(ROUND(E9,2), ",", ""))=LEN(ROUND(E9,2)),ROUND(E9,2),TRIM(LEFT(ROUND(E9,2),FIND(",",ROUND(E9,2))-1)))*1&gt;=10^4,CHOOSE(LEFT(RIGHT(IF(LEN(SUBSTITUTE(ROUND(E9,2), ",", ""))=LEN(ROUND(E9,2)),ROUND(E9,2),TRIM(LEFT(ROUND(E9,2),FIND(",",ROUND(E9,2))-1)))*1,5),1)+1,"","on","yirmi","otuz","kırk","elli","altmış","yetmiş","seksen","doksan"),"")&amp;IF(IF(LEN(SUBSTITUTE(ROUND(E9,2), ",", ""))=LEN(ROUND(E9,2)),ROUND(E9,2),TRIM(LEFT(ROUND(E9,2),FIND(",",ROUND(E9,2))-1)))*1&gt;=10^3,CHOOSE(LEFT(RIGHT(IF(LEN(SUBSTITUTE(ROUND(E9,2), ",", ""))=LEN(ROUND(E9,2)),ROUND(E9,2),TRIM(LEFT(ROUND(E9,2),FIND(",",ROUND(E9,2))-1)))*1,4),1)+1,"","","iki","üç","dört","beş","altı","yedi","sekiz","dokuz"),"")&amp;IF(AND(IF(LEN(SUBSTITUTE(ROUND(E9,2), ",", ""))=LEN(ROUND(E9,2)),ROUND(E9,2),TRIM(LEFT(ROUND(E9,2),FIND(",",ROUND(E9,2))-1)))*1&gt;=10^3,VALUE(LEFT(RIGHT(IF(LEN(SUBSTITUTE(ROUND(E9,2), ",", ""))=LEN(ROUND(E9,2)),ROUND(E9,2),TRIM(LEFT(ROUND(E9,2),FIND(",",ROUND(E9,2))-1)))*1,6),3))&gt;0),IF(AND(IF(LEN(SUBSTITUTE(ROUND(E9,2), ",", ""))=LEN(ROUND(E9,2)),ROUND(E9,2),TRIM(LEFT(ROUND(E9,2),FIND(",",ROUND(E9,2))-1)))*1&gt;1999,LEFT(RIGHT(IF(LEN(SUBSTITUTE(ROUND(E9,2), ",", ""))=LEN(ROUND(E9,2)),ROUND(E9,2),TRIM(LEFT(ROUND(E9,2),FIND(",",ROUND(E9,2))-1)))*1,4),1)="1",LEFT(RIGHT(IF(LEN(SUBSTITUTE(ROUND(E9,2), ",", ""))=LEN(ROUND(E9,2)),ROUND(E9,2),TRIM(LEFT(ROUND(E9,2),FIND(",",ROUND(E9,2))-1)))*1,6),2)&lt;&gt;"00"),"birbin","bin"),"")&amp;IF(IF(LEN(SUBSTITUTE(ROUND(E9,2), ",", ""))=LEN(ROUND(E9,2)),ROUND(E9,2),TRIM(LEFT(ROUND(E9,2),FIND(",",ROUND(E9,2))-1)))*1&gt;=100,CHOOSE(LEFT(RIGHT(IF(LEN(SUBSTITUTE(ROUND(E9,2), ",", ""))=LEN(ROUND(E9,2)),ROUND(E9,2),TRIM(LEFT(ROUND(E9,2),FIND(",",ROUND(E9,2))-1)))*1,3),1)+1,"","yüz","ikiyüz","üçyüz","dörtyüz","beşyüz","altıyüz","yediyüz","sekizyüz","dokuzyüz"),"")&amp;IF(IF(LEN(SUBSTITUTE(ROUND(E9,2), ",", ""))=LEN(ROUND(E9,2)),ROUND(E9,2),TRIM(LEFT(ROUND(E9,2),FIND(",",ROUND(E9,2))-1)))*1&gt;=10,CHOOSE(LEFT(RIGHT(IF(LEN(SUBSTITUTE(ROUND(E9,2), ",", ""))=LEN(ROUND(E9,2)),ROUND(E9,2),TRIM(LEFT(ROUND(E9,2),FIND(",",ROUND(E9,2))-1)))*1,2),1)+1,"","on","yirmi","otuz","kırk","elli","altmış","yetmiş","seksen","doksan"),"")&amp;CHOOSE(MOD(IF(LEN(SUBSTITUTE(ROUND(E9,2), ",", ""))=LEN(ROUND(E9,2)),ROUND(E9,2),TRIM(LEFT(ROUND(E9,2),FIND(",",ROUND(E9,2))-1)))*1,10)+1,"","bir","iki","üç","dört","beş","altı","yedi","sekiz","dokuz")) &amp; " TL " &amp; IF(OR(LEN(SUBSTITUTE(E9, ",", ""))=LEN(E9),LEN(SUBSTITUTE(ROUND(E9,2), ",", ""))=LEN(ROUND(E9,2))),"", PROPER(IF(IF(LEN(TRIM(RIGHT(ROUND(E9,2),LEN(ROUND(E9,2))-FIND(",",ROUND(E9,2)))))&lt;2,TRIM(RIGHT(ROUND(E9,2),LEN(ROUND(E9,2))-FIND(",",ROUND(E9,2))))*10,TRIM(RIGHT(ROUND(E9,2),LEN(ROUND(E9,2))-FIND(",",ROUND(E9,2))))*1)&gt;=10^5,CHOOSE(LEFT(RIGHT(IF(LEN(TRIM(RIGHT(ROUND(E9,2),LEN(ROUND(E9,2))-FIND(",",ROUND(E9,2)))))&lt;2,TRIM(RIGHT(ROUND(E9,2),LEN(ROUND(E9,2))-FIND(",",ROUND(E9,2))))*10,TRIM(RIGHT(ROUND(E9,2),LEN(ROUND(E9,2))-FIND(",",ROUND(E9,2))))*1),6),1)+1,"","yüz","ikiyüz","üçyüz","dörtyüz","beşyüz","altıyüz","yediyüz","sekizyüz","dokuzyüz"),"")&amp;IF(IF(LEN(TRIM(RIGHT(ROUND(E9,2),LEN(ROUND(E9,2))-FIND(",",ROUND(E9,2)))))&lt;2,TRIM(RIGHT(ROUND(E9,2),LEN(ROUND(E9,2))-FIND(",",ROUND(E9,2))))*10,TRIM(RIGHT(ROUND(E9,2),LEN(ROUND(E9,2))-FIND(",",ROUND(E9,2))))*1)&gt;=10^4,CHOOSE(LEFT(RIGHT(IF(LEN(TRIM(RIGHT(ROUND(E9,2),LEN(ROUND(E9,2))-FIND(",",ROUND(E9,2)))))&lt;2,TRIM(RIGHT(ROUND(E9,2),LEN(ROUND(E9,2))-FIND(",",ROUND(E9,2))))*10,TRIM(RIGHT(ROUND(E9,2),LEN(ROUND(E9,2))-FIND(",",ROUND(E9,2))))*1),5),1)+1,"","on","yirmi","otuz","kırk","elli","altmış","yetmiş","seksen","doksan"),"")&amp;IF(IF(LEN(TRIM(RIGHT(ROUND(E9,2),LEN(ROUND(E9,2))-FIND(",",ROUND(E9,2)))))&lt;2,TRIM(RIGHT(ROUND(E9,2),LEN(ROUND(E9,2))-FIND(",",ROUND(E9,2))))*10,TRIM(RIGHT(ROUND(E9,2),LEN(ROUND(E9,2))-FIND(",",ROUND(E9,2))))*1)&gt;=10^3,CHOOSE(LEFT(RIGHT(IF(LEN(TRIM(RIGHT(ROUND(E9,2),LEN(ROUND(E9,2))-FIND(",",ROUND(E9,2)))))&lt;2,TRIM(RIGHT(ROUND(E9,2),LEN(ROUND(E9,2))-FIND(",",ROUND(E9,2))))*10,TRIM(RIGHT(ROUND(E9,2),LEN(ROUND(E9,2))-FIND(",",ROUND(E9,2))))*1),4),1)+1,"","","iki","üç","dört","beş","altı","yedi","sekiz","dokuz"),"")&amp;IF(IF(LEN(TRIM(RIGHT(ROUND(E9,2),LEN(ROUND(E9,2))-FIND(",",ROUND(E9,2)))))&lt;2,TRIM(RIGHT(ROUND(E9,2),LEN(ROUND(E9,2))-FIND(",",ROUND(E9,2))))*10,TRIM(RIGHT(ROUND(E9,2),LEN(ROUND(E9,2))-FIND(",",ROUND(E9,2))))*1)&gt;=10,CHOOSE(LEFT(RIGHT(IF(LEN(TRIM(RIGHT(ROUND(E9,2),LEN(ROUND(E9,2))-FIND(",",ROUND(E9,2)))))&lt;2,TRIM(RIGHT(ROUND(E9,2),LEN(ROUND(E9,2))-FIND(",",ROUND(E9,2))))*10,TRIM(RIGHT(ROUND(E9,2),LEN(ROUND(E9,2))-FIND(",",ROUND(E9,2))))*1),2),1)+1,"","on","yirmi","otuz","kırk","elli","altmış","yetmiş","seksen","doksan"),"")&amp;CHOOSE(MOD(IF(LEN(TRIM(RIGHT(ROUND(E9,2),LEN(ROUND(E9,2))-FIND(",",ROUND(E9,2)))))&lt;2,TRIM(RIGHT(ROUND(E9,2),LEN(ROUND(E9,2))-FIND(",",ROUND(E9,2))))*10,TRIM(RIGHT(ROUND(E9,2),LEN(ROUND(E9,2))-FIND(",",ROUND(E9,2))))*1),10)+1,"","bir","iki","üç","dört","beş","altı","yedi","sekiz","dokuz")) &amp; " Kr")</f>
        <v>İkibin TL</v>
      </c>
      <c r="G9" s="24" t="str">
        <f aca="false">G8</f>
        <v>NAKDEN</v>
      </c>
      <c r="H9" s="21" t="s">
        <v>47</v>
      </c>
    </row>
    <row r="10" customFormat="false" ht="17.35" hidden="false" customHeight="false" outlineLevel="0" collapsed="false">
      <c r="A10" s="6"/>
      <c r="B10" s="24" t="n">
        <v>8</v>
      </c>
      <c r="C10" s="27" t="n">
        <v>44252</v>
      </c>
      <c r="D10" s="27" t="n">
        <v>44499</v>
      </c>
      <c r="E10" s="30" t="n">
        <v>2000</v>
      </c>
      <c r="F10" s="29" t="str">
        <f aca="false">PROPER(IF(IF(LEN(SUBSTITUTE(ROUND(E10,2), ",", ""))=LEN(ROUND(E10,2)),ROUND(E10,2),TRIM(LEFT(ROUND(E10,2),FIND(",",ROUND(E10,2))-1)))*1&gt;=10^6,CHOOSE(LEFT(RIGHT(IF(LEN(SUBSTITUTE(ROUND(E10,2), ",", ""))=LEN(ROUND(E10,2)),ROUND(E10,2),TRIM(LEFT(ROUND(E10,2),FIND(",",ROUND(E10,2))-1)))*1,7),1)+1,"","birmilyon","ikimilyon","üçmilyon","dörtmilyon","beşmilyon","altımilyon","yedimilyon","sekizmilyon","dokuzmilyon"),"")&amp;IF(IF(LEN(SUBSTITUTE(ROUND(E10,2), ",", ""))=LEN(ROUND(E10,2)),ROUND(E10,2),TRIM(LEFT(ROUND(E10,2),FIND(",",ROUND(E10,2))-1)))*1&gt;=10^5,CHOOSE(LEFT(RIGHT(IF(LEN(SUBSTITUTE(ROUND(E10,2), ",", ""))=LEN(ROUND(E10,2)),ROUND(E10,2),TRIM(LEFT(ROUND(E10,2),FIND(",",ROUND(E10,2))-1)))*1,6),1)+1,"","yüz","ikiyüz","üçyüz","dörtyüz","beşyüz","altıyüz","yediyüz","sekizyüz","dokuzyüz"),"")&amp;IF(IF(LEN(SUBSTITUTE(ROUND(E10,2), ",", ""))=LEN(ROUND(E10,2)),ROUND(E10,2),TRIM(LEFT(ROUND(E10,2),FIND(",",ROUND(E10,2))-1)))*1&gt;=10^4,CHOOSE(LEFT(RIGHT(IF(LEN(SUBSTITUTE(ROUND(E10,2), ",", ""))=LEN(ROUND(E10,2)),ROUND(E10,2),TRIM(LEFT(ROUND(E10,2),FIND(",",ROUND(E10,2))-1)))*1,5),1)+1,"","on","yirmi","otuz","kırk","elli","altmış","yetmiş","seksen","doksan"),"")&amp;IF(IF(LEN(SUBSTITUTE(ROUND(E10,2), ",", ""))=LEN(ROUND(E10,2)),ROUND(E10,2),TRIM(LEFT(ROUND(E10,2),FIND(",",ROUND(E10,2))-1)))*1&gt;=10^3,CHOOSE(LEFT(RIGHT(IF(LEN(SUBSTITUTE(ROUND(E10,2), ",", ""))=LEN(ROUND(E10,2)),ROUND(E10,2),TRIM(LEFT(ROUND(E10,2),FIND(",",ROUND(E10,2))-1)))*1,4),1)+1,"","","iki","üç","dört","beş","altı","yedi","sekiz","dokuz"),"")&amp;IF(AND(IF(LEN(SUBSTITUTE(ROUND(E10,2), ",", ""))=LEN(ROUND(E10,2)),ROUND(E10,2),TRIM(LEFT(ROUND(E10,2),FIND(",",ROUND(E10,2))-1)))*1&gt;=10^3,VALUE(LEFT(RIGHT(IF(LEN(SUBSTITUTE(ROUND(E10,2), ",", ""))=LEN(ROUND(E10,2)),ROUND(E10,2),TRIM(LEFT(ROUND(E10,2),FIND(",",ROUND(E10,2))-1)))*1,6),3))&gt;0),IF(AND(IF(LEN(SUBSTITUTE(ROUND(E10,2), ",", ""))=LEN(ROUND(E10,2)),ROUND(E10,2),TRIM(LEFT(ROUND(E10,2),FIND(",",ROUND(E10,2))-1)))*1&gt;1999,LEFT(RIGHT(IF(LEN(SUBSTITUTE(ROUND(E10,2), ",", ""))=LEN(ROUND(E10,2)),ROUND(E10,2),TRIM(LEFT(ROUND(E10,2),FIND(",",ROUND(E10,2))-1)))*1,4),1)="1",LEFT(RIGHT(IF(LEN(SUBSTITUTE(ROUND(E10,2), ",", ""))=LEN(ROUND(E10,2)),ROUND(E10,2),TRIM(LEFT(ROUND(E10,2),FIND(",",ROUND(E10,2))-1)))*1,6),2)&lt;&gt;"00"),"birbin","bin"),"")&amp;IF(IF(LEN(SUBSTITUTE(ROUND(E10,2), ",", ""))=LEN(ROUND(E10,2)),ROUND(E10,2),TRIM(LEFT(ROUND(E10,2),FIND(",",ROUND(E10,2))-1)))*1&gt;=100,CHOOSE(LEFT(RIGHT(IF(LEN(SUBSTITUTE(ROUND(E10,2), ",", ""))=LEN(ROUND(E10,2)),ROUND(E10,2),TRIM(LEFT(ROUND(E10,2),FIND(",",ROUND(E10,2))-1)))*1,3),1)+1,"","yüz","ikiyüz","üçyüz","dörtyüz","beşyüz","altıyüz","yediyüz","sekizyüz","dokuzyüz"),"")&amp;IF(IF(LEN(SUBSTITUTE(ROUND(E10,2), ",", ""))=LEN(ROUND(E10,2)),ROUND(E10,2),TRIM(LEFT(ROUND(E10,2),FIND(",",ROUND(E10,2))-1)))*1&gt;=10,CHOOSE(LEFT(RIGHT(IF(LEN(SUBSTITUTE(ROUND(E10,2), ",", ""))=LEN(ROUND(E10,2)),ROUND(E10,2),TRIM(LEFT(ROUND(E10,2),FIND(",",ROUND(E10,2))-1)))*1,2),1)+1,"","on","yirmi","otuz","kırk","elli","altmış","yetmiş","seksen","doksan"),"")&amp;CHOOSE(MOD(IF(LEN(SUBSTITUTE(ROUND(E10,2), ",", ""))=LEN(ROUND(E10,2)),ROUND(E10,2),TRIM(LEFT(ROUND(E10,2),FIND(",",ROUND(E10,2))-1)))*1,10)+1,"","bir","iki","üç","dört","beş","altı","yedi","sekiz","dokuz")) &amp; " TL " &amp; IF(OR(LEN(SUBSTITUTE(E10, ",", ""))=LEN(E10),LEN(SUBSTITUTE(ROUND(E10,2), ",", ""))=LEN(ROUND(E10,2))),"", PROPER(IF(IF(LEN(TRIM(RIGHT(ROUND(E10,2),LEN(ROUND(E10,2))-FIND(",",ROUND(E10,2)))))&lt;2,TRIM(RIGHT(ROUND(E10,2),LEN(ROUND(E10,2))-FIND(",",ROUND(E10,2))))*10,TRIM(RIGHT(ROUND(E10,2),LEN(ROUND(E10,2))-FIND(",",ROUND(E10,2))))*1)&gt;=10^5,CHOOSE(LEFT(RIGHT(IF(LEN(TRIM(RIGHT(ROUND(E10,2),LEN(ROUND(E10,2))-FIND(",",ROUND(E10,2)))))&lt;2,TRIM(RIGHT(ROUND(E10,2),LEN(ROUND(E10,2))-FIND(",",ROUND(E10,2))))*10,TRIM(RIGHT(ROUND(E10,2),LEN(ROUND(E10,2))-FIND(",",ROUND(E10,2))))*1),6),1)+1,"","yüz","ikiyüz","üçyüz","dörtyüz","beşyüz","altıyüz","yediyüz","sekizyüz","dokuzyüz"),"")&amp;IF(IF(LEN(TRIM(RIGHT(ROUND(E10,2),LEN(ROUND(E10,2))-FIND(",",ROUND(E10,2)))))&lt;2,TRIM(RIGHT(ROUND(E10,2),LEN(ROUND(E10,2))-FIND(",",ROUND(E10,2))))*10,TRIM(RIGHT(ROUND(E10,2),LEN(ROUND(E10,2))-FIND(",",ROUND(E10,2))))*1)&gt;=10^4,CHOOSE(LEFT(RIGHT(IF(LEN(TRIM(RIGHT(ROUND(E10,2),LEN(ROUND(E10,2))-FIND(",",ROUND(E10,2)))))&lt;2,TRIM(RIGHT(ROUND(E10,2),LEN(ROUND(E10,2))-FIND(",",ROUND(E10,2))))*10,TRIM(RIGHT(ROUND(E10,2),LEN(ROUND(E10,2))-FIND(",",ROUND(E10,2))))*1),5),1)+1,"","on","yirmi","otuz","kırk","elli","altmış","yetmiş","seksen","doksan"),"")&amp;IF(IF(LEN(TRIM(RIGHT(ROUND(E10,2),LEN(ROUND(E10,2))-FIND(",",ROUND(E10,2)))))&lt;2,TRIM(RIGHT(ROUND(E10,2),LEN(ROUND(E10,2))-FIND(",",ROUND(E10,2))))*10,TRIM(RIGHT(ROUND(E10,2),LEN(ROUND(E10,2))-FIND(",",ROUND(E10,2))))*1)&gt;=10^3,CHOOSE(LEFT(RIGHT(IF(LEN(TRIM(RIGHT(ROUND(E10,2),LEN(ROUND(E10,2))-FIND(",",ROUND(E10,2)))))&lt;2,TRIM(RIGHT(ROUND(E10,2),LEN(ROUND(E10,2))-FIND(",",ROUND(E10,2))))*10,TRIM(RIGHT(ROUND(E10,2),LEN(ROUND(E10,2))-FIND(",",ROUND(E10,2))))*1),4),1)+1,"","","iki","üç","dört","beş","altı","yedi","sekiz","dokuz"),"")&amp;IF(IF(LEN(TRIM(RIGHT(ROUND(E10,2),LEN(ROUND(E10,2))-FIND(",",ROUND(E10,2)))))&lt;2,TRIM(RIGHT(ROUND(E10,2),LEN(ROUND(E10,2))-FIND(",",ROUND(E10,2))))*10,TRIM(RIGHT(ROUND(E10,2),LEN(ROUND(E10,2))-FIND(",",ROUND(E10,2))))*1)&gt;=10,CHOOSE(LEFT(RIGHT(IF(LEN(TRIM(RIGHT(ROUND(E10,2),LEN(ROUND(E10,2))-FIND(",",ROUND(E10,2)))))&lt;2,TRIM(RIGHT(ROUND(E10,2),LEN(ROUND(E10,2))-FIND(",",ROUND(E10,2))))*10,TRIM(RIGHT(ROUND(E10,2),LEN(ROUND(E10,2))-FIND(",",ROUND(E10,2))))*1),2),1)+1,"","on","yirmi","otuz","kırk","elli","altmış","yetmiş","seksen","doksan"),"")&amp;CHOOSE(MOD(IF(LEN(TRIM(RIGHT(ROUND(E10,2),LEN(ROUND(E10,2))-FIND(",",ROUND(E10,2)))))&lt;2,TRIM(RIGHT(ROUND(E10,2),LEN(ROUND(E10,2))-FIND(",",ROUND(E10,2))))*10,TRIM(RIGHT(ROUND(E10,2),LEN(ROUND(E10,2))-FIND(",",ROUND(E10,2))))*1),10)+1,"","bir","iki","üç","dört","beş","altı","yedi","sekiz","dokuz")) &amp; " Kr")</f>
        <v>İkibin TL</v>
      </c>
      <c r="G10" s="24" t="str">
        <f aca="false">G9</f>
        <v>NAKDEN</v>
      </c>
      <c r="H10" s="21" t="s">
        <v>48</v>
      </c>
    </row>
    <row r="11" customFormat="false" ht="17.35" hidden="false" customHeight="false" outlineLevel="0" collapsed="false">
      <c r="A11" s="26"/>
      <c r="B11" s="24" t="n">
        <v>9</v>
      </c>
      <c r="C11" s="27" t="n">
        <v>44252</v>
      </c>
      <c r="D11" s="27" t="n">
        <v>44530</v>
      </c>
      <c r="E11" s="30" t="n">
        <v>2000</v>
      </c>
      <c r="F11" s="29" t="str">
        <f aca="false">PROPER(IF(IF(LEN(SUBSTITUTE(ROUND(E11,2), ",", ""))=LEN(ROUND(E11,2)),ROUND(E11,2),TRIM(LEFT(ROUND(E11,2),FIND(",",ROUND(E11,2))-1)))*1&gt;=10^6,CHOOSE(LEFT(RIGHT(IF(LEN(SUBSTITUTE(ROUND(E11,2), ",", ""))=LEN(ROUND(E11,2)),ROUND(E11,2),TRIM(LEFT(ROUND(E11,2),FIND(",",ROUND(E11,2))-1)))*1,7),1)+1,"","birmilyon","ikimilyon","üçmilyon","dörtmilyon","beşmilyon","altımilyon","yedimilyon","sekizmilyon","dokuzmilyon"),"")&amp;IF(IF(LEN(SUBSTITUTE(ROUND(E11,2), ",", ""))=LEN(ROUND(E11,2)),ROUND(E11,2),TRIM(LEFT(ROUND(E11,2),FIND(",",ROUND(E11,2))-1)))*1&gt;=10^5,CHOOSE(LEFT(RIGHT(IF(LEN(SUBSTITUTE(ROUND(E11,2), ",", ""))=LEN(ROUND(E11,2)),ROUND(E11,2),TRIM(LEFT(ROUND(E11,2),FIND(",",ROUND(E11,2))-1)))*1,6),1)+1,"","yüz","ikiyüz","üçyüz","dörtyüz","beşyüz","altıyüz","yediyüz","sekizyüz","dokuzyüz"),"")&amp;IF(IF(LEN(SUBSTITUTE(ROUND(E11,2), ",", ""))=LEN(ROUND(E11,2)),ROUND(E11,2),TRIM(LEFT(ROUND(E11,2),FIND(",",ROUND(E11,2))-1)))*1&gt;=10^4,CHOOSE(LEFT(RIGHT(IF(LEN(SUBSTITUTE(ROUND(E11,2), ",", ""))=LEN(ROUND(E11,2)),ROUND(E11,2),TRIM(LEFT(ROUND(E11,2),FIND(",",ROUND(E11,2))-1)))*1,5),1)+1,"","on","yirmi","otuz","kırk","elli","altmış","yetmiş","seksen","doksan"),"")&amp;IF(IF(LEN(SUBSTITUTE(ROUND(E11,2), ",", ""))=LEN(ROUND(E11,2)),ROUND(E11,2),TRIM(LEFT(ROUND(E11,2),FIND(",",ROUND(E11,2))-1)))*1&gt;=10^3,CHOOSE(LEFT(RIGHT(IF(LEN(SUBSTITUTE(ROUND(E11,2), ",", ""))=LEN(ROUND(E11,2)),ROUND(E11,2),TRIM(LEFT(ROUND(E11,2),FIND(",",ROUND(E11,2))-1)))*1,4),1)+1,"","","iki","üç","dört","beş","altı","yedi","sekiz","dokuz"),"")&amp;IF(AND(IF(LEN(SUBSTITUTE(ROUND(E11,2), ",", ""))=LEN(ROUND(E11,2)),ROUND(E11,2),TRIM(LEFT(ROUND(E11,2),FIND(",",ROUND(E11,2))-1)))*1&gt;=10^3,VALUE(LEFT(RIGHT(IF(LEN(SUBSTITUTE(ROUND(E11,2), ",", ""))=LEN(ROUND(E11,2)),ROUND(E11,2),TRIM(LEFT(ROUND(E11,2),FIND(",",ROUND(E11,2))-1)))*1,6),3))&gt;0),IF(AND(IF(LEN(SUBSTITUTE(ROUND(E11,2), ",", ""))=LEN(ROUND(E11,2)),ROUND(E11,2),TRIM(LEFT(ROUND(E11,2),FIND(",",ROUND(E11,2))-1)))*1&gt;1999,LEFT(RIGHT(IF(LEN(SUBSTITUTE(ROUND(E11,2), ",", ""))=LEN(ROUND(E11,2)),ROUND(E11,2),TRIM(LEFT(ROUND(E11,2),FIND(",",ROUND(E11,2))-1)))*1,4),1)="1",LEFT(RIGHT(IF(LEN(SUBSTITUTE(ROUND(E11,2), ",", ""))=LEN(ROUND(E11,2)),ROUND(E11,2),TRIM(LEFT(ROUND(E11,2),FIND(",",ROUND(E11,2))-1)))*1,6),2)&lt;&gt;"00"),"birbin","bin"),"")&amp;IF(IF(LEN(SUBSTITUTE(ROUND(E11,2), ",", ""))=LEN(ROUND(E11,2)),ROUND(E11,2),TRIM(LEFT(ROUND(E11,2),FIND(",",ROUND(E11,2))-1)))*1&gt;=100,CHOOSE(LEFT(RIGHT(IF(LEN(SUBSTITUTE(ROUND(E11,2), ",", ""))=LEN(ROUND(E11,2)),ROUND(E11,2),TRIM(LEFT(ROUND(E11,2),FIND(",",ROUND(E11,2))-1)))*1,3),1)+1,"","yüz","ikiyüz","üçyüz","dörtyüz","beşyüz","altıyüz","yediyüz","sekizyüz","dokuzyüz"),"")&amp;IF(IF(LEN(SUBSTITUTE(ROUND(E11,2), ",", ""))=LEN(ROUND(E11,2)),ROUND(E11,2),TRIM(LEFT(ROUND(E11,2),FIND(",",ROUND(E11,2))-1)))*1&gt;=10,CHOOSE(LEFT(RIGHT(IF(LEN(SUBSTITUTE(ROUND(E11,2), ",", ""))=LEN(ROUND(E11,2)),ROUND(E11,2),TRIM(LEFT(ROUND(E11,2),FIND(",",ROUND(E11,2))-1)))*1,2),1)+1,"","on","yirmi","otuz","kırk","elli","altmış","yetmiş","seksen","doksan"),"")&amp;CHOOSE(MOD(IF(LEN(SUBSTITUTE(ROUND(E11,2), ",", ""))=LEN(ROUND(E11,2)),ROUND(E11,2),TRIM(LEFT(ROUND(E11,2),FIND(",",ROUND(E11,2))-1)))*1,10)+1,"","bir","iki","üç","dört","beş","altı","yedi","sekiz","dokuz")) &amp; " TL " &amp; IF(OR(LEN(SUBSTITUTE(E11, ",", ""))=LEN(E11),LEN(SUBSTITUTE(ROUND(E11,2), ",", ""))=LEN(ROUND(E11,2))),"", PROPER(IF(IF(LEN(TRIM(RIGHT(ROUND(E11,2),LEN(ROUND(E11,2))-FIND(",",ROUND(E11,2)))))&lt;2,TRIM(RIGHT(ROUND(E11,2),LEN(ROUND(E11,2))-FIND(",",ROUND(E11,2))))*10,TRIM(RIGHT(ROUND(E11,2),LEN(ROUND(E11,2))-FIND(",",ROUND(E11,2))))*1)&gt;=10^5,CHOOSE(LEFT(RIGHT(IF(LEN(TRIM(RIGHT(ROUND(E11,2),LEN(ROUND(E11,2))-FIND(",",ROUND(E11,2)))))&lt;2,TRIM(RIGHT(ROUND(E11,2),LEN(ROUND(E11,2))-FIND(",",ROUND(E11,2))))*10,TRIM(RIGHT(ROUND(E11,2),LEN(ROUND(E11,2))-FIND(",",ROUND(E11,2))))*1),6),1)+1,"","yüz","ikiyüz","üçyüz","dörtyüz","beşyüz","altıyüz","yediyüz","sekizyüz","dokuzyüz"),"")&amp;IF(IF(LEN(TRIM(RIGHT(ROUND(E11,2),LEN(ROUND(E11,2))-FIND(",",ROUND(E11,2)))))&lt;2,TRIM(RIGHT(ROUND(E11,2),LEN(ROUND(E11,2))-FIND(",",ROUND(E11,2))))*10,TRIM(RIGHT(ROUND(E11,2),LEN(ROUND(E11,2))-FIND(",",ROUND(E11,2))))*1)&gt;=10^4,CHOOSE(LEFT(RIGHT(IF(LEN(TRIM(RIGHT(ROUND(E11,2),LEN(ROUND(E11,2))-FIND(",",ROUND(E11,2)))))&lt;2,TRIM(RIGHT(ROUND(E11,2),LEN(ROUND(E11,2))-FIND(",",ROUND(E11,2))))*10,TRIM(RIGHT(ROUND(E11,2),LEN(ROUND(E11,2))-FIND(",",ROUND(E11,2))))*1),5),1)+1,"","on","yirmi","otuz","kırk","elli","altmış","yetmiş","seksen","doksan"),"")&amp;IF(IF(LEN(TRIM(RIGHT(ROUND(E11,2),LEN(ROUND(E11,2))-FIND(",",ROUND(E11,2)))))&lt;2,TRIM(RIGHT(ROUND(E11,2),LEN(ROUND(E11,2))-FIND(",",ROUND(E11,2))))*10,TRIM(RIGHT(ROUND(E11,2),LEN(ROUND(E11,2))-FIND(",",ROUND(E11,2))))*1)&gt;=10^3,CHOOSE(LEFT(RIGHT(IF(LEN(TRIM(RIGHT(ROUND(E11,2),LEN(ROUND(E11,2))-FIND(",",ROUND(E11,2)))))&lt;2,TRIM(RIGHT(ROUND(E11,2),LEN(ROUND(E11,2))-FIND(",",ROUND(E11,2))))*10,TRIM(RIGHT(ROUND(E11,2),LEN(ROUND(E11,2))-FIND(",",ROUND(E11,2))))*1),4),1)+1,"","","iki","üç","dört","beş","altı","yedi","sekiz","dokuz"),"")&amp;IF(IF(LEN(TRIM(RIGHT(ROUND(E11,2),LEN(ROUND(E11,2))-FIND(",",ROUND(E11,2)))))&lt;2,TRIM(RIGHT(ROUND(E11,2),LEN(ROUND(E11,2))-FIND(",",ROUND(E11,2))))*10,TRIM(RIGHT(ROUND(E11,2),LEN(ROUND(E11,2))-FIND(",",ROUND(E11,2))))*1)&gt;=10,CHOOSE(LEFT(RIGHT(IF(LEN(TRIM(RIGHT(ROUND(E11,2),LEN(ROUND(E11,2))-FIND(",",ROUND(E11,2)))))&lt;2,TRIM(RIGHT(ROUND(E11,2),LEN(ROUND(E11,2))-FIND(",",ROUND(E11,2))))*10,TRIM(RIGHT(ROUND(E11,2),LEN(ROUND(E11,2))-FIND(",",ROUND(E11,2))))*1),2),1)+1,"","on","yirmi","otuz","kırk","elli","altmış","yetmiş","seksen","doksan"),"")&amp;CHOOSE(MOD(IF(LEN(TRIM(RIGHT(ROUND(E11,2),LEN(ROUND(E11,2))-FIND(",",ROUND(E11,2)))))&lt;2,TRIM(RIGHT(ROUND(E11,2),LEN(ROUND(E11,2))-FIND(",",ROUND(E11,2))))*10,TRIM(RIGHT(ROUND(E11,2),LEN(ROUND(E11,2))-FIND(",",ROUND(E11,2))))*1),10)+1,"","bir","iki","üç","dört","beş","altı","yedi","sekiz","dokuz")) &amp; " Kr")</f>
        <v>İkibin TL</v>
      </c>
      <c r="G11" s="24" t="str">
        <f aca="false">G10</f>
        <v>NAKDEN</v>
      </c>
      <c r="H11" s="21" t="s">
        <v>49</v>
      </c>
    </row>
    <row r="12" customFormat="false" ht="17.35" hidden="false" customHeight="false" outlineLevel="0" collapsed="false">
      <c r="A12" s="26"/>
      <c r="B12" s="24" t="n">
        <v>10</v>
      </c>
      <c r="C12" s="27" t="n">
        <v>44252</v>
      </c>
      <c r="D12" s="27" t="n">
        <v>44560</v>
      </c>
      <c r="E12" s="30" t="n">
        <v>2000</v>
      </c>
      <c r="F12" s="29" t="str">
        <f aca="false">PROPER(IF(IF(LEN(SUBSTITUTE(ROUND(E12,2), ",", ""))=LEN(ROUND(E12,2)),ROUND(E12,2),TRIM(LEFT(ROUND(E12,2),FIND(",",ROUND(E12,2))-1)))*1&gt;=10^6,CHOOSE(LEFT(RIGHT(IF(LEN(SUBSTITUTE(ROUND(E12,2), ",", ""))=LEN(ROUND(E12,2)),ROUND(E12,2),TRIM(LEFT(ROUND(E12,2),FIND(",",ROUND(E12,2))-1)))*1,7),1)+1,"","birmilyon","ikimilyon","üçmilyon","dörtmilyon","beşmilyon","altımilyon","yedimilyon","sekizmilyon","dokuzmilyon"),"")&amp;IF(IF(LEN(SUBSTITUTE(ROUND(E12,2), ",", ""))=LEN(ROUND(E12,2)),ROUND(E12,2),TRIM(LEFT(ROUND(E12,2),FIND(",",ROUND(E12,2))-1)))*1&gt;=10^5,CHOOSE(LEFT(RIGHT(IF(LEN(SUBSTITUTE(ROUND(E12,2), ",", ""))=LEN(ROUND(E12,2)),ROUND(E12,2),TRIM(LEFT(ROUND(E12,2),FIND(",",ROUND(E12,2))-1)))*1,6),1)+1,"","yüz","ikiyüz","üçyüz","dörtyüz","beşyüz","altıyüz","yediyüz","sekizyüz","dokuzyüz"),"")&amp;IF(IF(LEN(SUBSTITUTE(ROUND(E12,2), ",", ""))=LEN(ROUND(E12,2)),ROUND(E12,2),TRIM(LEFT(ROUND(E12,2),FIND(",",ROUND(E12,2))-1)))*1&gt;=10^4,CHOOSE(LEFT(RIGHT(IF(LEN(SUBSTITUTE(ROUND(E12,2), ",", ""))=LEN(ROUND(E12,2)),ROUND(E12,2),TRIM(LEFT(ROUND(E12,2),FIND(",",ROUND(E12,2))-1)))*1,5),1)+1,"","on","yirmi","otuz","kırk","elli","altmış","yetmiş","seksen","doksan"),"")&amp;IF(IF(LEN(SUBSTITUTE(ROUND(E12,2), ",", ""))=LEN(ROUND(E12,2)),ROUND(E12,2),TRIM(LEFT(ROUND(E12,2),FIND(",",ROUND(E12,2))-1)))*1&gt;=10^3,CHOOSE(LEFT(RIGHT(IF(LEN(SUBSTITUTE(ROUND(E12,2), ",", ""))=LEN(ROUND(E12,2)),ROUND(E12,2),TRIM(LEFT(ROUND(E12,2),FIND(",",ROUND(E12,2))-1)))*1,4),1)+1,"","","iki","üç","dört","beş","altı","yedi","sekiz","dokuz"),"")&amp;IF(AND(IF(LEN(SUBSTITUTE(ROUND(E12,2), ",", ""))=LEN(ROUND(E12,2)),ROUND(E12,2),TRIM(LEFT(ROUND(E12,2),FIND(",",ROUND(E12,2))-1)))*1&gt;=10^3,VALUE(LEFT(RIGHT(IF(LEN(SUBSTITUTE(ROUND(E12,2), ",", ""))=LEN(ROUND(E12,2)),ROUND(E12,2),TRIM(LEFT(ROUND(E12,2),FIND(",",ROUND(E12,2))-1)))*1,6),3))&gt;0),IF(AND(IF(LEN(SUBSTITUTE(ROUND(E12,2), ",", ""))=LEN(ROUND(E12,2)),ROUND(E12,2),TRIM(LEFT(ROUND(E12,2),FIND(",",ROUND(E12,2))-1)))*1&gt;1999,LEFT(RIGHT(IF(LEN(SUBSTITUTE(ROUND(E12,2), ",", ""))=LEN(ROUND(E12,2)),ROUND(E12,2),TRIM(LEFT(ROUND(E12,2),FIND(",",ROUND(E12,2))-1)))*1,4),1)="1",LEFT(RIGHT(IF(LEN(SUBSTITUTE(ROUND(E12,2), ",", ""))=LEN(ROUND(E12,2)),ROUND(E12,2),TRIM(LEFT(ROUND(E12,2),FIND(",",ROUND(E12,2))-1)))*1,6),2)&lt;&gt;"00"),"birbin","bin"),"")&amp;IF(IF(LEN(SUBSTITUTE(ROUND(E12,2), ",", ""))=LEN(ROUND(E12,2)),ROUND(E12,2),TRIM(LEFT(ROUND(E12,2),FIND(",",ROUND(E12,2))-1)))*1&gt;=100,CHOOSE(LEFT(RIGHT(IF(LEN(SUBSTITUTE(ROUND(E12,2), ",", ""))=LEN(ROUND(E12,2)),ROUND(E12,2),TRIM(LEFT(ROUND(E12,2),FIND(",",ROUND(E12,2))-1)))*1,3),1)+1,"","yüz","ikiyüz","üçyüz","dörtyüz","beşyüz","altıyüz","yediyüz","sekizyüz","dokuzyüz"),"")&amp;IF(IF(LEN(SUBSTITUTE(ROUND(E12,2), ",", ""))=LEN(ROUND(E12,2)),ROUND(E12,2),TRIM(LEFT(ROUND(E12,2),FIND(",",ROUND(E12,2))-1)))*1&gt;=10,CHOOSE(LEFT(RIGHT(IF(LEN(SUBSTITUTE(ROUND(E12,2), ",", ""))=LEN(ROUND(E12,2)),ROUND(E12,2),TRIM(LEFT(ROUND(E12,2),FIND(",",ROUND(E12,2))-1)))*1,2),1)+1,"","on","yirmi","otuz","kırk","elli","altmış","yetmiş","seksen","doksan"),"")&amp;CHOOSE(MOD(IF(LEN(SUBSTITUTE(ROUND(E12,2), ",", ""))=LEN(ROUND(E12,2)),ROUND(E12,2),TRIM(LEFT(ROUND(E12,2),FIND(",",ROUND(E12,2))-1)))*1,10)+1,"","bir","iki","üç","dört","beş","altı","yedi","sekiz","dokuz")) &amp; " TL " &amp; IF(OR(LEN(SUBSTITUTE(E12, ",", ""))=LEN(E12),LEN(SUBSTITUTE(ROUND(E12,2), ",", ""))=LEN(ROUND(E12,2))),"", PROPER(IF(IF(LEN(TRIM(RIGHT(ROUND(E12,2),LEN(ROUND(E12,2))-FIND(",",ROUND(E12,2)))))&lt;2,TRIM(RIGHT(ROUND(E12,2),LEN(ROUND(E12,2))-FIND(",",ROUND(E12,2))))*10,TRIM(RIGHT(ROUND(E12,2),LEN(ROUND(E12,2))-FIND(",",ROUND(E12,2))))*1)&gt;=10^5,CHOOSE(LEFT(RIGHT(IF(LEN(TRIM(RIGHT(ROUND(E12,2),LEN(ROUND(E12,2))-FIND(",",ROUND(E12,2)))))&lt;2,TRIM(RIGHT(ROUND(E12,2),LEN(ROUND(E12,2))-FIND(",",ROUND(E12,2))))*10,TRIM(RIGHT(ROUND(E12,2),LEN(ROUND(E12,2))-FIND(",",ROUND(E12,2))))*1),6),1)+1,"","yüz","ikiyüz","üçyüz","dörtyüz","beşyüz","altıyüz","yediyüz","sekizyüz","dokuzyüz"),"")&amp;IF(IF(LEN(TRIM(RIGHT(ROUND(E12,2),LEN(ROUND(E12,2))-FIND(",",ROUND(E12,2)))))&lt;2,TRIM(RIGHT(ROUND(E12,2),LEN(ROUND(E12,2))-FIND(",",ROUND(E12,2))))*10,TRIM(RIGHT(ROUND(E12,2),LEN(ROUND(E12,2))-FIND(",",ROUND(E12,2))))*1)&gt;=10^4,CHOOSE(LEFT(RIGHT(IF(LEN(TRIM(RIGHT(ROUND(E12,2),LEN(ROUND(E12,2))-FIND(",",ROUND(E12,2)))))&lt;2,TRIM(RIGHT(ROUND(E12,2),LEN(ROUND(E12,2))-FIND(",",ROUND(E12,2))))*10,TRIM(RIGHT(ROUND(E12,2),LEN(ROUND(E12,2))-FIND(",",ROUND(E12,2))))*1),5),1)+1,"","on","yirmi","otuz","kırk","elli","altmış","yetmiş","seksen","doksan"),"")&amp;IF(IF(LEN(TRIM(RIGHT(ROUND(E12,2),LEN(ROUND(E12,2))-FIND(",",ROUND(E12,2)))))&lt;2,TRIM(RIGHT(ROUND(E12,2),LEN(ROUND(E12,2))-FIND(",",ROUND(E12,2))))*10,TRIM(RIGHT(ROUND(E12,2),LEN(ROUND(E12,2))-FIND(",",ROUND(E12,2))))*1)&gt;=10^3,CHOOSE(LEFT(RIGHT(IF(LEN(TRIM(RIGHT(ROUND(E12,2),LEN(ROUND(E12,2))-FIND(",",ROUND(E12,2)))))&lt;2,TRIM(RIGHT(ROUND(E12,2),LEN(ROUND(E12,2))-FIND(",",ROUND(E12,2))))*10,TRIM(RIGHT(ROUND(E12,2),LEN(ROUND(E12,2))-FIND(",",ROUND(E12,2))))*1),4),1)+1,"","","iki","üç","dört","beş","altı","yedi","sekiz","dokuz"),"")&amp;IF(IF(LEN(TRIM(RIGHT(ROUND(E12,2),LEN(ROUND(E12,2))-FIND(",",ROUND(E12,2)))))&lt;2,TRIM(RIGHT(ROUND(E12,2),LEN(ROUND(E12,2))-FIND(",",ROUND(E12,2))))*10,TRIM(RIGHT(ROUND(E12,2),LEN(ROUND(E12,2))-FIND(",",ROUND(E12,2))))*1)&gt;=10,CHOOSE(LEFT(RIGHT(IF(LEN(TRIM(RIGHT(ROUND(E12,2),LEN(ROUND(E12,2))-FIND(",",ROUND(E12,2)))))&lt;2,TRIM(RIGHT(ROUND(E12,2),LEN(ROUND(E12,2))-FIND(",",ROUND(E12,2))))*10,TRIM(RIGHT(ROUND(E12,2),LEN(ROUND(E12,2))-FIND(",",ROUND(E12,2))))*1),2),1)+1,"","on","yirmi","otuz","kırk","elli","altmış","yetmiş","seksen","doksan"),"")&amp;CHOOSE(MOD(IF(LEN(TRIM(RIGHT(ROUND(E12,2),LEN(ROUND(E12,2))-FIND(",",ROUND(E12,2)))))&lt;2,TRIM(RIGHT(ROUND(E12,2),LEN(ROUND(E12,2))-FIND(",",ROUND(E12,2))))*10,TRIM(RIGHT(ROUND(E12,2),LEN(ROUND(E12,2))-FIND(",",ROUND(E12,2))))*1),10)+1,"","bir","iki","üç","dört","beş","altı","yedi","sekiz","dokuz")) &amp; " Kr")</f>
        <v>İkibin TL</v>
      </c>
      <c r="G12" s="24" t="str">
        <f aca="false">G11</f>
        <v>NAKDEN</v>
      </c>
      <c r="H12" s="21" t="s">
        <v>50</v>
      </c>
    </row>
    <row r="13" customFormat="false" ht="17.35" hidden="false" customHeight="false" outlineLevel="0" collapsed="false">
      <c r="A13" s="26"/>
      <c r="B13" s="24" t="n">
        <v>11</v>
      </c>
      <c r="C13" s="27" t="n">
        <v>44252</v>
      </c>
      <c r="D13" s="27" t="n">
        <v>44591</v>
      </c>
      <c r="E13" s="30" t="n">
        <v>2000</v>
      </c>
      <c r="F13" s="29" t="str">
        <f aca="false">PROPER(IF(IF(LEN(SUBSTITUTE(ROUND(E13,2), ",", ""))=LEN(ROUND(E13,2)),ROUND(E13,2),TRIM(LEFT(ROUND(E13,2),FIND(",",ROUND(E13,2))-1)))*1&gt;=10^6,CHOOSE(LEFT(RIGHT(IF(LEN(SUBSTITUTE(ROUND(E13,2), ",", ""))=LEN(ROUND(E13,2)),ROUND(E13,2),TRIM(LEFT(ROUND(E13,2),FIND(",",ROUND(E13,2))-1)))*1,7),1)+1,"","birmilyon","ikimilyon","üçmilyon","dörtmilyon","beşmilyon","altımilyon","yedimilyon","sekizmilyon","dokuzmilyon"),"")&amp;IF(IF(LEN(SUBSTITUTE(ROUND(E13,2), ",", ""))=LEN(ROUND(E13,2)),ROUND(E13,2),TRIM(LEFT(ROUND(E13,2),FIND(",",ROUND(E13,2))-1)))*1&gt;=10^5,CHOOSE(LEFT(RIGHT(IF(LEN(SUBSTITUTE(ROUND(E13,2), ",", ""))=LEN(ROUND(E13,2)),ROUND(E13,2),TRIM(LEFT(ROUND(E13,2),FIND(",",ROUND(E13,2))-1)))*1,6),1)+1,"","yüz","ikiyüz","üçyüz","dörtyüz","beşyüz","altıyüz","yediyüz","sekizyüz","dokuzyüz"),"")&amp;IF(IF(LEN(SUBSTITUTE(ROUND(E13,2), ",", ""))=LEN(ROUND(E13,2)),ROUND(E13,2),TRIM(LEFT(ROUND(E13,2),FIND(",",ROUND(E13,2))-1)))*1&gt;=10^4,CHOOSE(LEFT(RIGHT(IF(LEN(SUBSTITUTE(ROUND(E13,2), ",", ""))=LEN(ROUND(E13,2)),ROUND(E13,2),TRIM(LEFT(ROUND(E13,2),FIND(",",ROUND(E13,2))-1)))*1,5),1)+1,"","on","yirmi","otuz","kırk","elli","altmış","yetmiş","seksen","doksan"),"")&amp;IF(IF(LEN(SUBSTITUTE(ROUND(E13,2), ",", ""))=LEN(ROUND(E13,2)),ROUND(E13,2),TRIM(LEFT(ROUND(E13,2),FIND(",",ROUND(E13,2))-1)))*1&gt;=10^3,CHOOSE(LEFT(RIGHT(IF(LEN(SUBSTITUTE(ROUND(E13,2), ",", ""))=LEN(ROUND(E13,2)),ROUND(E13,2),TRIM(LEFT(ROUND(E13,2),FIND(",",ROUND(E13,2))-1)))*1,4),1)+1,"","","iki","üç","dört","beş","altı","yedi","sekiz","dokuz"),"")&amp;IF(AND(IF(LEN(SUBSTITUTE(ROUND(E13,2), ",", ""))=LEN(ROUND(E13,2)),ROUND(E13,2),TRIM(LEFT(ROUND(E13,2),FIND(",",ROUND(E13,2))-1)))*1&gt;=10^3,VALUE(LEFT(RIGHT(IF(LEN(SUBSTITUTE(ROUND(E13,2), ",", ""))=LEN(ROUND(E13,2)),ROUND(E13,2),TRIM(LEFT(ROUND(E13,2),FIND(",",ROUND(E13,2))-1)))*1,6),3))&gt;0),IF(AND(IF(LEN(SUBSTITUTE(ROUND(E13,2), ",", ""))=LEN(ROUND(E13,2)),ROUND(E13,2),TRIM(LEFT(ROUND(E13,2),FIND(",",ROUND(E13,2))-1)))*1&gt;1999,LEFT(RIGHT(IF(LEN(SUBSTITUTE(ROUND(E13,2), ",", ""))=LEN(ROUND(E13,2)),ROUND(E13,2),TRIM(LEFT(ROUND(E13,2),FIND(",",ROUND(E13,2))-1)))*1,4),1)="1",LEFT(RIGHT(IF(LEN(SUBSTITUTE(ROUND(E13,2), ",", ""))=LEN(ROUND(E13,2)),ROUND(E13,2),TRIM(LEFT(ROUND(E13,2),FIND(",",ROUND(E13,2))-1)))*1,6),2)&lt;&gt;"00"),"birbin","bin"),"")&amp;IF(IF(LEN(SUBSTITUTE(ROUND(E13,2), ",", ""))=LEN(ROUND(E13,2)),ROUND(E13,2),TRIM(LEFT(ROUND(E13,2),FIND(",",ROUND(E13,2))-1)))*1&gt;=100,CHOOSE(LEFT(RIGHT(IF(LEN(SUBSTITUTE(ROUND(E13,2), ",", ""))=LEN(ROUND(E13,2)),ROUND(E13,2),TRIM(LEFT(ROUND(E13,2),FIND(",",ROUND(E13,2))-1)))*1,3),1)+1,"","yüz","ikiyüz","üçyüz","dörtyüz","beşyüz","altıyüz","yediyüz","sekizyüz","dokuzyüz"),"")&amp;IF(IF(LEN(SUBSTITUTE(ROUND(E13,2), ",", ""))=LEN(ROUND(E13,2)),ROUND(E13,2),TRIM(LEFT(ROUND(E13,2),FIND(",",ROUND(E13,2))-1)))*1&gt;=10,CHOOSE(LEFT(RIGHT(IF(LEN(SUBSTITUTE(ROUND(E13,2), ",", ""))=LEN(ROUND(E13,2)),ROUND(E13,2),TRIM(LEFT(ROUND(E13,2),FIND(",",ROUND(E13,2))-1)))*1,2),1)+1,"","on","yirmi","otuz","kırk","elli","altmış","yetmiş","seksen","doksan"),"")&amp;CHOOSE(MOD(IF(LEN(SUBSTITUTE(ROUND(E13,2), ",", ""))=LEN(ROUND(E13,2)),ROUND(E13,2),TRIM(LEFT(ROUND(E13,2),FIND(",",ROUND(E13,2))-1)))*1,10)+1,"","bir","iki","üç","dört","beş","altı","yedi","sekiz","dokuz")) &amp; " TL " &amp; IF(OR(LEN(SUBSTITUTE(E13, ",", ""))=LEN(E13),LEN(SUBSTITUTE(ROUND(E13,2), ",", ""))=LEN(ROUND(E13,2))),"", PROPER(IF(IF(LEN(TRIM(RIGHT(ROUND(E13,2),LEN(ROUND(E13,2))-FIND(",",ROUND(E13,2)))))&lt;2,TRIM(RIGHT(ROUND(E13,2),LEN(ROUND(E13,2))-FIND(",",ROUND(E13,2))))*10,TRIM(RIGHT(ROUND(E13,2),LEN(ROUND(E13,2))-FIND(",",ROUND(E13,2))))*1)&gt;=10^5,CHOOSE(LEFT(RIGHT(IF(LEN(TRIM(RIGHT(ROUND(E13,2),LEN(ROUND(E13,2))-FIND(",",ROUND(E13,2)))))&lt;2,TRIM(RIGHT(ROUND(E13,2),LEN(ROUND(E13,2))-FIND(",",ROUND(E13,2))))*10,TRIM(RIGHT(ROUND(E13,2),LEN(ROUND(E13,2))-FIND(",",ROUND(E13,2))))*1),6),1)+1,"","yüz","ikiyüz","üçyüz","dörtyüz","beşyüz","altıyüz","yediyüz","sekizyüz","dokuzyüz"),"")&amp;IF(IF(LEN(TRIM(RIGHT(ROUND(E13,2),LEN(ROUND(E13,2))-FIND(",",ROUND(E13,2)))))&lt;2,TRIM(RIGHT(ROUND(E13,2),LEN(ROUND(E13,2))-FIND(",",ROUND(E13,2))))*10,TRIM(RIGHT(ROUND(E13,2),LEN(ROUND(E13,2))-FIND(",",ROUND(E13,2))))*1)&gt;=10^4,CHOOSE(LEFT(RIGHT(IF(LEN(TRIM(RIGHT(ROUND(E13,2),LEN(ROUND(E13,2))-FIND(",",ROUND(E13,2)))))&lt;2,TRIM(RIGHT(ROUND(E13,2),LEN(ROUND(E13,2))-FIND(",",ROUND(E13,2))))*10,TRIM(RIGHT(ROUND(E13,2),LEN(ROUND(E13,2))-FIND(",",ROUND(E13,2))))*1),5),1)+1,"","on","yirmi","otuz","kırk","elli","altmış","yetmiş","seksen","doksan"),"")&amp;IF(IF(LEN(TRIM(RIGHT(ROUND(E13,2),LEN(ROUND(E13,2))-FIND(",",ROUND(E13,2)))))&lt;2,TRIM(RIGHT(ROUND(E13,2),LEN(ROUND(E13,2))-FIND(",",ROUND(E13,2))))*10,TRIM(RIGHT(ROUND(E13,2),LEN(ROUND(E13,2))-FIND(",",ROUND(E13,2))))*1)&gt;=10^3,CHOOSE(LEFT(RIGHT(IF(LEN(TRIM(RIGHT(ROUND(E13,2),LEN(ROUND(E13,2))-FIND(",",ROUND(E13,2)))))&lt;2,TRIM(RIGHT(ROUND(E13,2),LEN(ROUND(E13,2))-FIND(",",ROUND(E13,2))))*10,TRIM(RIGHT(ROUND(E13,2),LEN(ROUND(E13,2))-FIND(",",ROUND(E13,2))))*1),4),1)+1,"","","iki","üç","dört","beş","altı","yedi","sekiz","dokuz"),"")&amp;IF(IF(LEN(TRIM(RIGHT(ROUND(E13,2),LEN(ROUND(E13,2))-FIND(",",ROUND(E13,2)))))&lt;2,TRIM(RIGHT(ROUND(E13,2),LEN(ROUND(E13,2))-FIND(",",ROUND(E13,2))))*10,TRIM(RIGHT(ROUND(E13,2),LEN(ROUND(E13,2))-FIND(",",ROUND(E13,2))))*1)&gt;=10,CHOOSE(LEFT(RIGHT(IF(LEN(TRIM(RIGHT(ROUND(E13,2),LEN(ROUND(E13,2))-FIND(",",ROUND(E13,2)))))&lt;2,TRIM(RIGHT(ROUND(E13,2),LEN(ROUND(E13,2))-FIND(",",ROUND(E13,2))))*10,TRIM(RIGHT(ROUND(E13,2),LEN(ROUND(E13,2))-FIND(",",ROUND(E13,2))))*1),2),1)+1,"","on","yirmi","otuz","kırk","elli","altmış","yetmiş","seksen","doksan"),"")&amp;CHOOSE(MOD(IF(LEN(TRIM(RIGHT(ROUND(E13,2),LEN(ROUND(E13,2))-FIND(",",ROUND(E13,2)))))&lt;2,TRIM(RIGHT(ROUND(E13,2),LEN(ROUND(E13,2))-FIND(",",ROUND(E13,2))))*10,TRIM(RIGHT(ROUND(E13,2),LEN(ROUND(E13,2))-FIND(",",ROUND(E13,2))))*1),10)+1,"","bir","iki","üç","dört","beş","altı","yedi","sekiz","dokuz")) &amp; " Kr")</f>
        <v>İkibin TL</v>
      </c>
      <c r="G13" s="24" t="str">
        <f aca="false">G12</f>
        <v>NAKDEN</v>
      </c>
      <c r="H13" s="21" t="s">
        <v>51</v>
      </c>
    </row>
    <row r="14" customFormat="false" ht="17.35" hidden="false" customHeight="false" outlineLevel="0" collapsed="false">
      <c r="A14" s="26"/>
      <c r="B14" s="24" t="n">
        <v>12</v>
      </c>
      <c r="C14" s="27" t="n">
        <v>44252</v>
      </c>
      <c r="D14" s="27" t="n">
        <v>44620</v>
      </c>
      <c r="E14" s="30" t="n">
        <v>2000</v>
      </c>
      <c r="F14" s="29" t="str">
        <f aca="false">PROPER(IF(IF(LEN(SUBSTITUTE(ROUND(E14,2), ",", ""))=LEN(ROUND(E14,2)),ROUND(E14,2),TRIM(LEFT(ROUND(E14,2),FIND(",",ROUND(E14,2))-1)))*1&gt;=10^6,CHOOSE(LEFT(RIGHT(IF(LEN(SUBSTITUTE(ROUND(E14,2), ",", ""))=LEN(ROUND(E14,2)),ROUND(E14,2),TRIM(LEFT(ROUND(E14,2),FIND(",",ROUND(E14,2))-1)))*1,7),1)+1,"","birmilyon","ikimilyon","üçmilyon","dörtmilyon","beşmilyon","altımilyon","yedimilyon","sekizmilyon","dokuzmilyon"),"")&amp;IF(IF(LEN(SUBSTITUTE(ROUND(E14,2), ",", ""))=LEN(ROUND(E14,2)),ROUND(E14,2),TRIM(LEFT(ROUND(E14,2),FIND(",",ROUND(E14,2))-1)))*1&gt;=10^5,CHOOSE(LEFT(RIGHT(IF(LEN(SUBSTITUTE(ROUND(E14,2), ",", ""))=LEN(ROUND(E14,2)),ROUND(E14,2),TRIM(LEFT(ROUND(E14,2),FIND(",",ROUND(E14,2))-1)))*1,6),1)+1,"","yüz","ikiyüz","üçyüz","dörtyüz","beşyüz","altıyüz","yediyüz","sekizyüz","dokuzyüz"),"")&amp;IF(IF(LEN(SUBSTITUTE(ROUND(E14,2), ",", ""))=LEN(ROUND(E14,2)),ROUND(E14,2),TRIM(LEFT(ROUND(E14,2),FIND(",",ROUND(E14,2))-1)))*1&gt;=10^4,CHOOSE(LEFT(RIGHT(IF(LEN(SUBSTITUTE(ROUND(E14,2), ",", ""))=LEN(ROUND(E14,2)),ROUND(E14,2),TRIM(LEFT(ROUND(E14,2),FIND(",",ROUND(E14,2))-1)))*1,5),1)+1,"","on","yirmi","otuz","kırk","elli","altmış","yetmiş","seksen","doksan"),"")&amp;IF(IF(LEN(SUBSTITUTE(ROUND(E14,2), ",", ""))=LEN(ROUND(E14,2)),ROUND(E14,2),TRIM(LEFT(ROUND(E14,2),FIND(",",ROUND(E14,2))-1)))*1&gt;=10^3,CHOOSE(LEFT(RIGHT(IF(LEN(SUBSTITUTE(ROUND(E14,2), ",", ""))=LEN(ROUND(E14,2)),ROUND(E14,2),TRIM(LEFT(ROUND(E14,2),FIND(",",ROUND(E14,2))-1)))*1,4),1)+1,"","","iki","üç","dört","beş","altı","yedi","sekiz","dokuz"),"")&amp;IF(AND(IF(LEN(SUBSTITUTE(ROUND(E14,2), ",", ""))=LEN(ROUND(E14,2)),ROUND(E14,2),TRIM(LEFT(ROUND(E14,2),FIND(",",ROUND(E14,2))-1)))*1&gt;=10^3,VALUE(LEFT(RIGHT(IF(LEN(SUBSTITUTE(ROUND(E14,2), ",", ""))=LEN(ROUND(E14,2)),ROUND(E14,2),TRIM(LEFT(ROUND(E14,2),FIND(",",ROUND(E14,2))-1)))*1,6),3))&gt;0),IF(AND(IF(LEN(SUBSTITUTE(ROUND(E14,2), ",", ""))=LEN(ROUND(E14,2)),ROUND(E14,2),TRIM(LEFT(ROUND(E14,2),FIND(",",ROUND(E14,2))-1)))*1&gt;1999,LEFT(RIGHT(IF(LEN(SUBSTITUTE(ROUND(E14,2), ",", ""))=LEN(ROUND(E14,2)),ROUND(E14,2),TRIM(LEFT(ROUND(E14,2),FIND(",",ROUND(E14,2))-1)))*1,4),1)="1",LEFT(RIGHT(IF(LEN(SUBSTITUTE(ROUND(E14,2), ",", ""))=LEN(ROUND(E14,2)),ROUND(E14,2),TRIM(LEFT(ROUND(E14,2),FIND(",",ROUND(E14,2))-1)))*1,6),2)&lt;&gt;"00"),"birbin","bin"),"")&amp;IF(IF(LEN(SUBSTITUTE(ROUND(E14,2), ",", ""))=LEN(ROUND(E14,2)),ROUND(E14,2),TRIM(LEFT(ROUND(E14,2),FIND(",",ROUND(E14,2))-1)))*1&gt;=100,CHOOSE(LEFT(RIGHT(IF(LEN(SUBSTITUTE(ROUND(E14,2), ",", ""))=LEN(ROUND(E14,2)),ROUND(E14,2),TRIM(LEFT(ROUND(E14,2),FIND(",",ROUND(E14,2))-1)))*1,3),1)+1,"","yüz","ikiyüz","üçyüz","dörtyüz","beşyüz","altıyüz","yediyüz","sekizyüz","dokuzyüz"),"")&amp;IF(IF(LEN(SUBSTITUTE(ROUND(E14,2), ",", ""))=LEN(ROUND(E14,2)),ROUND(E14,2),TRIM(LEFT(ROUND(E14,2),FIND(",",ROUND(E14,2))-1)))*1&gt;=10,CHOOSE(LEFT(RIGHT(IF(LEN(SUBSTITUTE(ROUND(E14,2), ",", ""))=LEN(ROUND(E14,2)),ROUND(E14,2),TRIM(LEFT(ROUND(E14,2),FIND(",",ROUND(E14,2))-1)))*1,2),1)+1,"","on","yirmi","otuz","kırk","elli","altmış","yetmiş","seksen","doksan"),"")&amp;CHOOSE(MOD(IF(LEN(SUBSTITUTE(ROUND(E14,2), ",", ""))=LEN(ROUND(E14,2)),ROUND(E14,2),TRIM(LEFT(ROUND(E14,2),FIND(",",ROUND(E14,2))-1)))*1,10)+1,"","bir","iki","üç","dört","beş","altı","yedi","sekiz","dokuz")) &amp; " TL " &amp; IF(OR(LEN(SUBSTITUTE(E14, ",", ""))=LEN(E14),LEN(SUBSTITUTE(ROUND(E14,2), ",", ""))=LEN(ROUND(E14,2))),"", PROPER(IF(IF(LEN(TRIM(RIGHT(ROUND(E14,2),LEN(ROUND(E14,2))-FIND(",",ROUND(E14,2)))))&lt;2,TRIM(RIGHT(ROUND(E14,2),LEN(ROUND(E14,2))-FIND(",",ROUND(E14,2))))*10,TRIM(RIGHT(ROUND(E14,2),LEN(ROUND(E14,2))-FIND(",",ROUND(E14,2))))*1)&gt;=10^5,CHOOSE(LEFT(RIGHT(IF(LEN(TRIM(RIGHT(ROUND(E14,2),LEN(ROUND(E14,2))-FIND(",",ROUND(E14,2)))))&lt;2,TRIM(RIGHT(ROUND(E14,2),LEN(ROUND(E14,2))-FIND(",",ROUND(E14,2))))*10,TRIM(RIGHT(ROUND(E14,2),LEN(ROUND(E14,2))-FIND(",",ROUND(E14,2))))*1),6),1)+1,"","yüz","ikiyüz","üçyüz","dörtyüz","beşyüz","altıyüz","yediyüz","sekizyüz","dokuzyüz"),"")&amp;IF(IF(LEN(TRIM(RIGHT(ROUND(E14,2),LEN(ROUND(E14,2))-FIND(",",ROUND(E14,2)))))&lt;2,TRIM(RIGHT(ROUND(E14,2),LEN(ROUND(E14,2))-FIND(",",ROUND(E14,2))))*10,TRIM(RIGHT(ROUND(E14,2),LEN(ROUND(E14,2))-FIND(",",ROUND(E14,2))))*1)&gt;=10^4,CHOOSE(LEFT(RIGHT(IF(LEN(TRIM(RIGHT(ROUND(E14,2),LEN(ROUND(E14,2))-FIND(",",ROUND(E14,2)))))&lt;2,TRIM(RIGHT(ROUND(E14,2),LEN(ROUND(E14,2))-FIND(",",ROUND(E14,2))))*10,TRIM(RIGHT(ROUND(E14,2),LEN(ROUND(E14,2))-FIND(",",ROUND(E14,2))))*1),5),1)+1,"","on","yirmi","otuz","kırk","elli","altmış","yetmiş","seksen","doksan"),"")&amp;IF(IF(LEN(TRIM(RIGHT(ROUND(E14,2),LEN(ROUND(E14,2))-FIND(",",ROUND(E14,2)))))&lt;2,TRIM(RIGHT(ROUND(E14,2),LEN(ROUND(E14,2))-FIND(",",ROUND(E14,2))))*10,TRIM(RIGHT(ROUND(E14,2),LEN(ROUND(E14,2))-FIND(",",ROUND(E14,2))))*1)&gt;=10^3,CHOOSE(LEFT(RIGHT(IF(LEN(TRIM(RIGHT(ROUND(E14,2),LEN(ROUND(E14,2))-FIND(",",ROUND(E14,2)))))&lt;2,TRIM(RIGHT(ROUND(E14,2),LEN(ROUND(E14,2))-FIND(",",ROUND(E14,2))))*10,TRIM(RIGHT(ROUND(E14,2),LEN(ROUND(E14,2))-FIND(",",ROUND(E14,2))))*1),4),1)+1,"","","iki","üç","dört","beş","altı","yedi","sekiz","dokuz"),"")&amp;IF(IF(LEN(TRIM(RIGHT(ROUND(E14,2),LEN(ROUND(E14,2))-FIND(",",ROUND(E14,2)))))&lt;2,TRIM(RIGHT(ROUND(E14,2),LEN(ROUND(E14,2))-FIND(",",ROUND(E14,2))))*10,TRIM(RIGHT(ROUND(E14,2),LEN(ROUND(E14,2))-FIND(",",ROUND(E14,2))))*1)&gt;=10,CHOOSE(LEFT(RIGHT(IF(LEN(TRIM(RIGHT(ROUND(E14,2),LEN(ROUND(E14,2))-FIND(",",ROUND(E14,2)))))&lt;2,TRIM(RIGHT(ROUND(E14,2),LEN(ROUND(E14,2))-FIND(",",ROUND(E14,2))))*10,TRIM(RIGHT(ROUND(E14,2),LEN(ROUND(E14,2))-FIND(",",ROUND(E14,2))))*1),2),1)+1,"","on","yirmi","otuz","kırk","elli","altmış","yetmiş","seksen","doksan"),"")&amp;CHOOSE(MOD(IF(LEN(TRIM(RIGHT(ROUND(E14,2),LEN(ROUND(E14,2))-FIND(",",ROUND(E14,2)))))&lt;2,TRIM(RIGHT(ROUND(E14,2),LEN(ROUND(E14,2))-FIND(",",ROUND(E14,2))))*10,TRIM(RIGHT(ROUND(E14,2),LEN(ROUND(E14,2))-FIND(",",ROUND(E14,2))))*1),10)+1,"","bir","iki","üç","dört","beş","altı","yedi","sekiz","dokuz")) &amp; " Kr")</f>
        <v>İkibin TL</v>
      </c>
      <c r="G14" s="24" t="str">
        <f aca="false">G13</f>
        <v>NAKDEN</v>
      </c>
      <c r="H14" s="21" t="s">
        <v>52</v>
      </c>
    </row>
    <row r="15" customFormat="false" ht="17.35" hidden="false" customHeight="false" outlineLevel="0" collapsed="false">
      <c r="A15" s="26"/>
      <c r="B15" s="20"/>
      <c r="C15" s="27"/>
      <c r="D15" s="22"/>
      <c r="E15" s="11"/>
      <c r="F15" s="23"/>
      <c r="G15" s="24"/>
      <c r="H15" s="24"/>
    </row>
    <row r="16" customFormat="false" ht="17.35" hidden="false" customHeight="false" outlineLevel="0" collapsed="false">
      <c r="A16" s="26"/>
      <c r="B16" s="20"/>
      <c r="C16" s="27"/>
      <c r="D16" s="22"/>
      <c r="E16" s="11"/>
      <c r="F16" s="23"/>
      <c r="G16" s="24"/>
      <c r="H16" s="24"/>
    </row>
    <row r="17" customFormat="false" ht="17.35" hidden="false" customHeight="false" outlineLevel="0" collapsed="false">
      <c r="A17" s="26"/>
      <c r="B17" s="20"/>
      <c r="C17" s="27"/>
      <c r="D17" s="22"/>
      <c r="E17" s="11"/>
      <c r="F17" s="23"/>
      <c r="G17" s="24"/>
      <c r="H17" s="24"/>
    </row>
    <row r="18" customFormat="false" ht="17.35" hidden="false" customHeight="false" outlineLevel="0" collapsed="false">
      <c r="A18" s="26"/>
      <c r="B18" s="20"/>
      <c r="C18" s="21"/>
      <c r="D18" s="22"/>
      <c r="E18" s="11"/>
      <c r="F18" s="23"/>
      <c r="G18" s="24"/>
      <c r="H18" s="24"/>
    </row>
    <row r="19" customFormat="false" ht="17.35" hidden="false" customHeight="false" outlineLevel="0" collapsed="false">
      <c r="A19" s="26"/>
      <c r="B19" s="20"/>
      <c r="C19" s="24"/>
      <c r="D19" s="22"/>
      <c r="E19" s="11"/>
      <c r="F19" s="23"/>
      <c r="G19" s="24"/>
      <c r="H19" s="24"/>
    </row>
    <row r="20" customFormat="false" ht="13.8" hidden="false" customHeight="false" outlineLevel="0" collapsed="false">
      <c r="A20" s="6"/>
      <c r="B20" s="31"/>
      <c r="C20" s="19"/>
      <c r="D20" s="19"/>
      <c r="E20" s="6"/>
    </row>
    <row r="21" customFormat="false" ht="13.8" hidden="false" customHeight="false" outlineLevel="0" collapsed="false">
      <c r="A21" s="6"/>
      <c r="B21" s="31"/>
      <c r="C21" s="19"/>
      <c r="D21" s="19"/>
      <c r="E21" s="6"/>
    </row>
    <row r="22" customFormat="false" ht="13.8" hidden="false" customHeight="false" outlineLevel="0" collapsed="false">
      <c r="A22" s="6"/>
      <c r="B22" s="31"/>
      <c r="C22" s="19"/>
      <c r="D22" s="19"/>
      <c r="E22" s="6"/>
    </row>
  </sheetData>
  <mergeCells count="4">
    <mergeCell ref="A1:A2"/>
    <mergeCell ref="A3:A9"/>
    <mergeCell ref="A11:A15"/>
    <mergeCell ref="A16:A19"/>
  </mergeCells>
  <dataValidations count="1">
    <dataValidation allowBlank="true" operator="between" showDropDown="false" showErrorMessage="true" showInputMessage="true" sqref="G3" type="list">
      <formula1>"Malen,Nakden"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82" colorId="64" zoomScale="80" zoomScaleNormal="80" zoomScalePageLayoutView="100" workbookViewId="0">
      <selection pane="topLeft" activeCell="A84" activeCellId="0" sqref="A84"/>
    </sheetView>
  </sheetViews>
  <sheetFormatPr defaultColWidth="9.12109375" defaultRowHeight="23.8" zeroHeight="false" outlineLevelRow="0" outlineLevelCol="0"/>
  <cols>
    <col collapsed="false" customWidth="true" hidden="false" outlineLevel="0" max="1" min="1" style="32" width="1.71"/>
    <col collapsed="false" customWidth="true" hidden="false" outlineLevel="0" max="2" min="2" style="32" width="3.98"/>
    <col collapsed="false" customWidth="true" hidden="false" outlineLevel="0" max="3" min="3" style="32" width="1.58"/>
    <col collapsed="false" customWidth="true" hidden="false" outlineLevel="0" max="4" min="4" style="32" width="20.71"/>
    <col collapsed="false" customWidth="true" hidden="false" outlineLevel="0" max="5" min="5" style="32" width="21.32"/>
    <col collapsed="false" customWidth="true" hidden="false" outlineLevel="0" max="6" min="6" style="32" width="4.86"/>
    <col collapsed="false" customWidth="true" hidden="false" outlineLevel="0" max="7" min="7" style="32" width="27.05"/>
    <col collapsed="false" customWidth="true" hidden="false" outlineLevel="0" max="8" min="8" style="32" width="6.05"/>
    <col collapsed="false" customWidth="true" hidden="false" outlineLevel="0" max="9" min="9" style="32" width="19.72"/>
    <col collapsed="false" customWidth="true" hidden="false" outlineLevel="0" max="10" min="10" style="32" width="25.79"/>
    <col collapsed="false" customWidth="true" hidden="false" outlineLevel="0" max="11" min="11" style="32" width="10.82"/>
    <col collapsed="false" customWidth="true" hidden="false" outlineLevel="0" max="12" min="12" style="32" width="7.34"/>
    <col collapsed="false" customWidth="true" hidden="false" outlineLevel="0" max="13" min="13" style="32" width="7.15"/>
    <col collapsed="false" customWidth="true" hidden="false" outlineLevel="0" max="14" min="14" style="32" width="2.86"/>
    <col collapsed="false" customWidth="true" hidden="false" outlineLevel="0" max="15" min="15" style="32" width="28.49"/>
    <col collapsed="false" customWidth="true" hidden="false" outlineLevel="0" max="16" min="16" style="32" width="1.71"/>
    <col collapsed="false" customWidth="false" hidden="false" outlineLevel="0" max="1024" min="17" style="32" width="9.13"/>
  </cols>
  <sheetData>
    <row r="1" customFormat="false" ht="23.8" hidden="false" customHeight="true" outlineLevel="0" collapsed="false">
      <c r="A1" s="33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</row>
    <row r="2" s="44" customFormat="true" ht="23.8" hidden="false" customHeight="true" outlineLevel="0" collapsed="false">
      <c r="A2" s="37"/>
      <c r="B2" s="38"/>
      <c r="C2" s="37"/>
      <c r="D2" s="39" t="s">
        <v>53</v>
      </c>
      <c r="E2" s="40" t="str">
        <f aca="false">$D9 &amp;"    - Taksit No: " &amp; $D4&amp;"  "</f>
        <v>Bursa Fabrika Satış Mağazası – Adem Duman    - Taksit No: # 1 #</v>
      </c>
      <c r="F2" s="37"/>
      <c r="G2" s="41" t="s">
        <v>54</v>
      </c>
      <c r="H2" s="37"/>
      <c r="I2" s="41" t="s">
        <v>55</v>
      </c>
      <c r="J2" s="41" t="s">
        <v>56</v>
      </c>
      <c r="K2" s="0"/>
      <c r="L2" s="37"/>
      <c r="M2" s="41" t="s">
        <v>57</v>
      </c>
      <c r="N2" s="42"/>
      <c r="O2" s="41" t="s">
        <v>34</v>
      </c>
      <c r="P2" s="43"/>
    </row>
    <row r="3" customFormat="false" ht="23.8" hidden="false" customHeight="true" outlineLevel="0" collapsed="false">
      <c r="A3" s="33"/>
      <c r="B3" s="45"/>
      <c r="C3" s="46"/>
      <c r="D3" s="47" t="s">
        <v>58</v>
      </c>
      <c r="E3" s="40"/>
      <c r="F3" s="33"/>
      <c r="G3" s="48" t="n">
        <f aca="false">D17</f>
        <v>44285</v>
      </c>
      <c r="H3" s="49"/>
      <c r="I3" s="50" t="str">
        <f aca="false">D6</f>
        <v># 2.000 TL #</v>
      </c>
      <c r="J3" s="51" t="str">
        <f aca="false">D7</f>
        <v>#   Krş #</v>
      </c>
      <c r="K3" s="0"/>
      <c r="L3" s="49"/>
      <c r="M3" s="52" t="str">
        <f aca="false">D4</f>
        <v># 1 #</v>
      </c>
      <c r="N3" s="42"/>
      <c r="O3" s="53" t="n">
        <f aca="false">D19</f>
        <v>44252</v>
      </c>
      <c r="P3" s="54"/>
    </row>
    <row r="4" customFormat="false" ht="23.8" hidden="false" customHeight="true" outlineLevel="0" collapsed="false">
      <c r="A4" s="33"/>
      <c r="B4" s="45"/>
      <c r="C4" s="46"/>
      <c r="D4" s="55" t="str">
        <f aca="false">"# "&amp;TEXT(INT('Senet Taksit Giriş'!B3),"##.##0")&amp;" #"</f>
        <v># 1 #</v>
      </c>
      <c r="E4" s="40"/>
      <c r="F4" s="33"/>
      <c r="G4" s="33"/>
      <c r="H4" s="33"/>
      <c r="I4" s="33"/>
      <c r="J4" s="33"/>
      <c r="K4" s="33"/>
      <c r="L4" s="33"/>
      <c r="M4" s="33"/>
      <c r="N4" s="33"/>
      <c r="O4" s="33"/>
      <c r="P4" s="54"/>
    </row>
    <row r="5" customFormat="false" ht="23.8" hidden="false" customHeight="true" outlineLevel="0" collapsed="false">
      <c r="A5" s="33"/>
      <c r="B5" s="45"/>
      <c r="C5" s="46"/>
      <c r="D5" s="56" t="s">
        <v>59</v>
      </c>
      <c r="E5" s="40"/>
      <c r="F5" s="57" t="str">
        <f aca="false">"   İş bu emre muharrer senedim"&amp;IF('Senet Borçlu Alacaklı Giriş'!$C$4="Gerçek Kişi","in","izin")&amp;" mükabilinde "&amp;TEXT(G3,"dd mmmm yyyy")&amp;" tarihinde Sayın : "&amp;'Senet Borçlu Alacaklı Giriş'!$C$1&amp;" 'ya veyahut emruhavalesine yukarıda yazılı Yalnız # "&amp;'Senet Taksit Giriş'!F3&amp;" # ödeyeceği"&amp;IF('Senet Borçlu Alacaklı Giriş'!$C$4="Gerçek Kişi","m.","z.")&amp;" Bedeli "&amp;'Senet Taksit Giriş'!G3&amp;"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Mart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5" s="57"/>
      <c r="H5" s="57"/>
      <c r="I5" s="57"/>
      <c r="J5" s="57"/>
      <c r="K5" s="57"/>
      <c r="L5" s="57"/>
      <c r="M5" s="57"/>
      <c r="N5" s="57"/>
      <c r="O5" s="57"/>
      <c r="P5" s="54"/>
    </row>
    <row r="6" customFormat="false" ht="23.8" hidden="false" customHeight="true" outlineLevel="0" collapsed="false">
      <c r="A6" s="33"/>
      <c r="B6" s="45"/>
      <c r="C6" s="46"/>
      <c r="D6" s="58" t="str">
        <f aca="false">"# "&amp;TEXT(INT('Senet Taksit Giriş'!E3),"##.##0")&amp;" TL #"</f>
        <v># 2.000 TL #</v>
      </c>
      <c r="E6" s="40"/>
      <c r="F6" s="57"/>
      <c r="G6" s="57"/>
      <c r="H6" s="57"/>
      <c r="I6" s="57"/>
      <c r="J6" s="57"/>
      <c r="K6" s="57"/>
      <c r="L6" s="57"/>
      <c r="M6" s="57"/>
      <c r="N6" s="57"/>
      <c r="O6" s="57"/>
      <c r="P6" s="54"/>
    </row>
    <row r="7" customFormat="false" ht="23.8" hidden="false" customHeight="true" outlineLevel="0" collapsed="false">
      <c r="A7" s="33"/>
      <c r="B7" s="45"/>
      <c r="C7" s="33"/>
      <c r="D7" s="59" t="str">
        <f aca="false">"# "&amp;TEXT(('Senet Taksit Giriş'!E3-INT('Senet Taksit Giriş'!E3))*100,"##.##")&amp;"  Krş #"</f>
        <v>#   Krş #</v>
      </c>
      <c r="E7" s="40"/>
      <c r="F7" s="57"/>
      <c r="G7" s="57"/>
      <c r="H7" s="57"/>
      <c r="I7" s="57"/>
      <c r="J7" s="57"/>
      <c r="K7" s="57"/>
      <c r="L7" s="57"/>
      <c r="M7" s="57"/>
      <c r="N7" s="57"/>
      <c r="O7" s="57"/>
      <c r="P7" s="54"/>
    </row>
    <row r="8" customFormat="false" ht="23.8" hidden="false" customHeight="true" outlineLevel="0" collapsed="false">
      <c r="A8" s="33"/>
      <c r="B8" s="45"/>
      <c r="C8" s="33"/>
      <c r="D8" s="60" t="s">
        <v>60</v>
      </c>
      <c r="E8" s="40"/>
      <c r="F8" s="57"/>
      <c r="G8" s="57"/>
      <c r="H8" s="57"/>
      <c r="I8" s="57"/>
      <c r="J8" s="57"/>
      <c r="K8" s="57"/>
      <c r="L8" s="57"/>
      <c r="M8" s="57"/>
      <c r="N8" s="57"/>
      <c r="O8" s="57"/>
      <c r="P8" s="54"/>
    </row>
    <row r="9" customFormat="false" ht="23.8" hidden="false" customHeight="true" outlineLevel="0" collapsed="false">
      <c r="A9" s="33"/>
      <c r="B9" s="61"/>
      <c r="C9" s="33"/>
      <c r="D9" s="62" t="str">
        <f aca="false">'Senet Borçlu Alacaklı Giriş'!C5</f>
        <v>Bursa Fabrika Satış Mağazası – Adem Duman</v>
      </c>
      <c r="E9" s="40"/>
      <c r="F9" s="42"/>
      <c r="G9" s="42"/>
      <c r="H9" s="42"/>
      <c r="I9" s="42"/>
      <c r="J9" s="42"/>
      <c r="K9" s="42"/>
      <c r="L9" s="42"/>
      <c r="M9" s="42"/>
      <c r="N9" s="42"/>
      <c r="O9" s="42"/>
      <c r="P9" s="54"/>
    </row>
    <row r="10" customFormat="false" ht="23.8" hidden="false" customHeight="true" outlineLevel="0" collapsed="false">
      <c r="A10" s="33"/>
      <c r="B10" s="45"/>
      <c r="C10" s="33"/>
      <c r="D10" s="62"/>
      <c r="E10" s="40"/>
      <c r="F10" s="63" t="s">
        <v>61</v>
      </c>
      <c r="G10" s="64" t="str">
        <f aca="false">"İsim : "&amp;$D9</f>
        <v>İsim : Bursa Fabrika Satış Mağazası – Adem Duman</v>
      </c>
      <c r="H10" s="64"/>
      <c r="I10" s="64"/>
      <c r="J10" s="64"/>
      <c r="K10" s="64"/>
      <c r="L10" s="64"/>
      <c r="M10" s="64"/>
      <c r="N10" s="64"/>
      <c r="O10" s="36"/>
      <c r="P10" s="54"/>
    </row>
    <row r="11" customFormat="false" ht="23.8" hidden="false" customHeight="true" outlineLevel="0" collapsed="false">
      <c r="A11" s="33"/>
      <c r="B11" s="65"/>
      <c r="C11" s="66"/>
      <c r="D11" s="62"/>
      <c r="E11" s="40"/>
      <c r="F11" s="63"/>
      <c r="G11" s="67" t="str">
        <f aca="false">"Adres : " &amp;'Senet Borçlu Alacaklı Giriş'!$C$6</f>
        <v>Adres : Hızarhane Cad. No:5 TOKAT</v>
      </c>
      <c r="H11" s="67"/>
      <c r="I11" s="67"/>
      <c r="J11" s="67"/>
      <c r="K11" s="67"/>
      <c r="L11" s="33"/>
      <c r="M11" s="33"/>
      <c r="N11" s="33"/>
      <c r="O11" s="54"/>
      <c r="P11" s="54"/>
    </row>
    <row r="12" customFormat="false" ht="23.8" hidden="false" customHeight="true" outlineLevel="0" collapsed="false">
      <c r="A12" s="33"/>
      <c r="B12" s="65"/>
      <c r="C12" s="66"/>
      <c r="D12" s="62"/>
      <c r="E12" s="40"/>
      <c r="F12" s="63"/>
      <c r="G12" s="67"/>
      <c r="H12" s="67"/>
      <c r="I12" s="67"/>
      <c r="J12" s="67"/>
      <c r="K12" s="67"/>
      <c r="L12" s="46" t="s">
        <v>62</v>
      </c>
      <c r="M12" s="46"/>
      <c r="N12" s="42"/>
      <c r="O12" s="54"/>
      <c r="P12" s="54"/>
    </row>
    <row r="13" customFormat="false" ht="23.8" hidden="false" customHeight="true" outlineLevel="0" collapsed="false">
      <c r="A13" s="33"/>
      <c r="B13" s="65"/>
      <c r="C13" s="66"/>
      <c r="D13" s="62"/>
      <c r="E13" s="40"/>
      <c r="F13" s="63"/>
      <c r="G13" s="68" t="str">
        <f aca="false">"Vergi Dairesi : "&amp;'Senet Borçlu Alacaklı Giriş'!$C$7</f>
        <v>Vergi Dairesi : Tokat</v>
      </c>
      <c r="H13" s="68"/>
      <c r="I13" s="68"/>
      <c r="J13" s="68"/>
      <c r="K13" s="33"/>
      <c r="L13" s="33"/>
      <c r="M13" s="33"/>
      <c r="N13" s="33"/>
      <c r="O13" s="54"/>
      <c r="P13" s="54"/>
    </row>
    <row r="14" customFormat="false" ht="23.8" hidden="false" customHeight="true" outlineLevel="0" collapsed="false">
      <c r="A14" s="33"/>
      <c r="B14" s="45"/>
      <c r="C14" s="33"/>
      <c r="D14" s="62"/>
      <c r="E14" s="40"/>
      <c r="F14" s="63"/>
      <c r="G14" s="69" t="str">
        <f aca="false">"Vergi No / TC Kimlik No : "&amp;'Senet Borçlu Alacaklı Giriş'!$C$8</f>
        <v>Vergi No / TC Kimlik No : 341 3267 6260</v>
      </c>
      <c r="H14" s="69"/>
      <c r="I14" s="69"/>
      <c r="J14" s="69"/>
      <c r="K14" s="70"/>
      <c r="L14" s="70"/>
      <c r="M14" s="70"/>
      <c r="N14" s="70"/>
      <c r="O14" s="71"/>
      <c r="P14" s="54"/>
    </row>
    <row r="15" customFormat="false" ht="23.8" hidden="false" customHeight="true" outlineLevel="0" collapsed="false">
      <c r="A15" s="33"/>
      <c r="B15" s="61"/>
      <c r="C15" s="33"/>
      <c r="D15" s="62"/>
      <c r="E15" s="40"/>
      <c r="F15" s="63" t="s">
        <v>30</v>
      </c>
      <c r="G15" s="72" t="str">
        <f aca="false">"İsim Unvan : "&amp;'Senet Borçlu Alacaklı Giriş'!$C$9</f>
        <v>İsim Unvan : Adem Duman</v>
      </c>
      <c r="H15" s="72"/>
      <c r="I15" s="72"/>
      <c r="J15" s="72"/>
      <c r="K15" s="35"/>
      <c r="L15" s="73"/>
      <c r="M15" s="35"/>
      <c r="N15" s="35"/>
      <c r="O15" s="36"/>
      <c r="P15" s="54"/>
    </row>
    <row r="16" customFormat="false" ht="23.8" hidden="false" customHeight="true" outlineLevel="0" collapsed="false">
      <c r="A16" s="33"/>
      <c r="B16" s="45"/>
      <c r="C16" s="33"/>
      <c r="D16" s="56" t="s">
        <v>63</v>
      </c>
      <c r="E16" s="40"/>
      <c r="F16" s="63"/>
      <c r="G16" s="67" t="str">
        <f aca="false">"Adres : " &amp;'Senet Borçlu Alacaklı Giriş'!$C$10</f>
        <v>Adres : Esentepe Mah. Şehit Ulaşar Cad. Belde Sitesi B Blk. K1: D:3 TOKAT</v>
      </c>
      <c r="H16" s="67"/>
      <c r="I16" s="67"/>
      <c r="J16" s="67"/>
      <c r="K16" s="33"/>
      <c r="L16" s="33"/>
      <c r="M16" s="33"/>
      <c r="N16" s="33"/>
      <c r="O16" s="54"/>
      <c r="P16" s="54"/>
    </row>
    <row r="17" customFormat="false" ht="23.8" hidden="false" customHeight="true" outlineLevel="0" collapsed="false">
      <c r="A17" s="33"/>
      <c r="B17" s="61"/>
      <c r="C17" s="33"/>
      <c r="D17" s="74" t="n">
        <f aca="false">'Senet Taksit Giriş'!D3</f>
        <v>44285</v>
      </c>
      <c r="E17" s="40"/>
      <c r="F17" s="63"/>
      <c r="G17" s="67"/>
      <c r="H17" s="67"/>
      <c r="I17" s="67"/>
      <c r="J17" s="67"/>
      <c r="K17" s="33"/>
      <c r="L17" s="46" t="s">
        <v>62</v>
      </c>
      <c r="M17" s="33"/>
      <c r="N17" s="33"/>
      <c r="O17" s="54"/>
      <c r="P17" s="54"/>
    </row>
    <row r="18" customFormat="false" ht="23.8" hidden="false" customHeight="true" outlineLevel="0" collapsed="false">
      <c r="A18" s="33"/>
      <c r="B18" s="45"/>
      <c r="C18" s="33"/>
      <c r="D18" s="56" t="s">
        <v>64</v>
      </c>
      <c r="E18" s="40"/>
      <c r="F18" s="63"/>
      <c r="G18" s="68" t="str">
        <f aca="false">"Vergi Dairesi : "&amp;'Senet Borçlu Alacaklı Giriş'!$C$11</f>
        <v>Vergi Dairesi : Tokat</v>
      </c>
      <c r="H18" s="68"/>
      <c r="I18" s="68"/>
      <c r="J18" s="68"/>
      <c r="K18" s="33"/>
      <c r="L18" s="33"/>
      <c r="M18" s="33"/>
      <c r="N18" s="33"/>
      <c r="O18" s="54"/>
      <c r="P18" s="54"/>
    </row>
    <row r="19" customFormat="false" ht="23.8" hidden="false" customHeight="true" outlineLevel="0" collapsed="false">
      <c r="A19" s="33"/>
      <c r="B19" s="45"/>
      <c r="C19" s="33"/>
      <c r="D19" s="74" t="n">
        <f aca="false">'Senet Taksit Giriş'!C3</f>
        <v>44252</v>
      </c>
      <c r="E19" s="40"/>
      <c r="F19" s="63"/>
      <c r="G19" s="69" t="str">
        <f aca="false">"Vergi No / TC Kimlik No : "&amp;'Senet Borçlu Alacaklı Giriş'!$C$12</f>
        <v>Vergi No / TC Kimlik No : 341 3267 6260</v>
      </c>
      <c r="H19" s="69"/>
      <c r="I19" s="69"/>
      <c r="J19" s="69"/>
      <c r="K19" s="70"/>
      <c r="L19" s="70"/>
      <c r="M19" s="70"/>
      <c r="N19" s="70"/>
      <c r="O19" s="71"/>
      <c r="P19" s="54"/>
    </row>
    <row r="20" customFormat="false" ht="23.8" hidden="false" customHeight="true" outlineLevel="0" collapsed="false">
      <c r="A20" s="33"/>
      <c r="B20" s="75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1"/>
    </row>
    <row r="21" customFormat="false" ht="23.8" hidden="false" customHeight="true" outlineLevel="0" collapsed="false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customFormat="false" ht="23.8" hidden="false" customHeight="true" outlineLevel="0" collapsed="false">
      <c r="A22" s="33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</row>
    <row r="23" customFormat="false" ht="23.8" hidden="false" customHeight="true" outlineLevel="0" collapsed="false">
      <c r="A23" s="37"/>
      <c r="B23" s="38"/>
      <c r="C23" s="37"/>
      <c r="D23" s="39" t="s">
        <v>53</v>
      </c>
      <c r="E23" s="40" t="str">
        <f aca="false">$D30 &amp;"    - Taksit No: " &amp; $D25&amp;"  "</f>
        <v>Bursa Fabrika Satış Mağazası – Adem Duman    - Taksit No: # 2 #</v>
      </c>
      <c r="F23" s="37"/>
      <c r="G23" s="41" t="s">
        <v>54</v>
      </c>
      <c r="H23" s="37"/>
      <c r="I23" s="41" t="s">
        <v>55</v>
      </c>
      <c r="J23" s="41" t="s">
        <v>56</v>
      </c>
      <c r="K23" s="0"/>
      <c r="L23" s="37"/>
      <c r="M23" s="41" t="s">
        <v>57</v>
      </c>
      <c r="N23" s="42"/>
      <c r="O23" s="41" t="s">
        <v>34</v>
      </c>
      <c r="P23" s="43"/>
    </row>
    <row r="24" customFormat="false" ht="23.8" hidden="false" customHeight="true" outlineLevel="0" collapsed="false">
      <c r="A24" s="33"/>
      <c r="B24" s="45"/>
      <c r="C24" s="46"/>
      <c r="D24" s="47" t="s">
        <v>58</v>
      </c>
      <c r="E24" s="40"/>
      <c r="F24" s="33"/>
      <c r="G24" s="48" t="n">
        <f aca="false">D38</f>
        <v>44316</v>
      </c>
      <c r="H24" s="49"/>
      <c r="I24" s="50" t="str">
        <f aca="false">D27</f>
        <v># 2.000 TL #</v>
      </c>
      <c r="J24" s="51" t="str">
        <f aca="false">D28</f>
        <v>#   Krş #</v>
      </c>
      <c r="K24" s="0"/>
      <c r="L24" s="49"/>
      <c r="M24" s="52" t="str">
        <f aca="false">D25</f>
        <v># 2 #</v>
      </c>
      <c r="N24" s="42"/>
      <c r="O24" s="53" t="n">
        <f aca="false">D40</f>
        <v>44252</v>
      </c>
      <c r="P24" s="54"/>
    </row>
    <row r="25" customFormat="false" ht="23.8" hidden="false" customHeight="true" outlineLevel="0" collapsed="false">
      <c r="A25" s="33"/>
      <c r="B25" s="45"/>
      <c r="C25" s="46"/>
      <c r="D25" s="55" t="str">
        <f aca="false">"# "&amp;TEXT(INT('Senet Taksit Giriş'!B4),"##.##0")&amp;" #"</f>
        <v># 2 #</v>
      </c>
      <c r="E25" s="40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54"/>
    </row>
    <row r="26" customFormat="false" ht="23.8" hidden="false" customHeight="true" outlineLevel="0" collapsed="false">
      <c r="A26" s="33"/>
      <c r="B26" s="45"/>
      <c r="C26" s="46"/>
      <c r="D26" s="56" t="s">
        <v>59</v>
      </c>
      <c r="E26" s="40"/>
      <c r="F26" s="57" t="str">
        <f aca="false">"   İş bu emre muharrer senedim"&amp;IF('Senet Borçlu Alacaklı Giriş'!$C$4="Gerçek Kişi","in","izin")&amp;" mükabilinde "&amp;TEXT(G24,"dd mmmm yyyy")&amp;" tarihinde Sayın : "&amp;'Senet Borçlu Alacaklı Giriş'!$C$1&amp;" 'ya veyahut emruhavalesine yukarıda yazılı Yalnız # "&amp;'Senet Taksit Giriş'!F4&amp;" # ödeyeceği"&amp;IF('Senet Borçlu Alacaklı Giriş'!$C$4="Gerçek Kişi","m.","z.")&amp;" Bedeli "&amp;'Senet Taksit Giriş'!G4&amp;"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Nisan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6" s="57"/>
      <c r="H26" s="57"/>
      <c r="I26" s="57"/>
      <c r="J26" s="57"/>
      <c r="K26" s="57"/>
      <c r="L26" s="57"/>
      <c r="M26" s="57"/>
      <c r="N26" s="57"/>
      <c r="O26" s="57"/>
      <c r="P26" s="54"/>
    </row>
    <row r="27" customFormat="false" ht="23.8" hidden="false" customHeight="true" outlineLevel="0" collapsed="false">
      <c r="A27" s="33"/>
      <c r="B27" s="45"/>
      <c r="C27" s="46"/>
      <c r="D27" s="58" t="str">
        <f aca="false">"# "&amp;TEXT(INT('Senet Taksit Giriş'!E4),"##.##0")&amp;" TL #"</f>
        <v># 2.000 TL #</v>
      </c>
      <c r="E27" s="40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4"/>
    </row>
    <row r="28" customFormat="false" ht="23.8" hidden="false" customHeight="true" outlineLevel="0" collapsed="false">
      <c r="A28" s="33"/>
      <c r="B28" s="45"/>
      <c r="C28" s="33"/>
      <c r="D28" s="59" t="str">
        <f aca="false">"# "&amp;TEXT(('Senet Taksit Giriş'!E24-INT('Senet Taksit Giriş'!E24))*100,"##.##")&amp;"  Krş #"</f>
        <v>#   Krş #</v>
      </c>
      <c r="E28" s="40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4"/>
    </row>
    <row r="29" customFormat="false" ht="23.8" hidden="false" customHeight="true" outlineLevel="0" collapsed="false">
      <c r="A29" s="33"/>
      <c r="B29" s="45"/>
      <c r="C29" s="33"/>
      <c r="D29" s="60" t="s">
        <v>60</v>
      </c>
      <c r="E29" s="40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4"/>
    </row>
    <row r="30" customFormat="false" ht="23.8" hidden="false" customHeight="true" outlineLevel="0" collapsed="false">
      <c r="A30" s="33"/>
      <c r="B30" s="61"/>
      <c r="C30" s="33"/>
      <c r="D30" s="62" t="str">
        <f aca="false">$D$9</f>
        <v>Bursa Fabrika Satış Mağazası – Adem Duman</v>
      </c>
      <c r="E30" s="40"/>
      <c r="F30" s="0"/>
      <c r="G30" s="0"/>
      <c r="H30" s="0"/>
      <c r="I30" s="0"/>
      <c r="J30" s="0"/>
      <c r="K30" s="0"/>
      <c r="L30" s="0"/>
      <c r="M30" s="0"/>
      <c r="N30" s="0"/>
      <c r="O30" s="0"/>
      <c r="P30" s="54"/>
    </row>
    <row r="31" customFormat="false" ht="23.8" hidden="false" customHeight="true" outlineLevel="0" collapsed="false">
      <c r="A31" s="33"/>
      <c r="B31" s="45"/>
      <c r="C31" s="33"/>
      <c r="D31" s="62"/>
      <c r="E31" s="40"/>
      <c r="F31" s="63" t="s">
        <v>61</v>
      </c>
      <c r="G31" s="72" t="str">
        <f aca="false">"İsim : "&amp;$D30</f>
        <v>İsim : Bursa Fabrika Satış Mağazası – Adem Duman</v>
      </c>
      <c r="H31" s="72"/>
      <c r="I31" s="72"/>
      <c r="J31" s="72"/>
      <c r="K31" s="35"/>
      <c r="L31" s="35"/>
      <c r="M31" s="76"/>
      <c r="N31" s="76"/>
      <c r="O31" s="36"/>
      <c r="P31" s="54"/>
    </row>
    <row r="32" customFormat="false" ht="23.8" hidden="false" customHeight="true" outlineLevel="0" collapsed="false">
      <c r="A32" s="33"/>
      <c r="B32" s="65"/>
      <c r="C32" s="66"/>
      <c r="D32" s="62"/>
      <c r="E32" s="40"/>
      <c r="F32" s="63"/>
      <c r="G32" s="67" t="str">
        <f aca="false">"Adres : " &amp;'Senet Borçlu Alacaklı Giriş'!$C$6</f>
        <v>Adres : Hızarhane Cad. No:5 TOKAT</v>
      </c>
      <c r="H32" s="67"/>
      <c r="I32" s="67"/>
      <c r="J32" s="67"/>
      <c r="K32" s="67"/>
      <c r="L32" s="33"/>
      <c r="M32" s="33"/>
      <c r="N32" s="33"/>
      <c r="O32" s="54"/>
      <c r="P32" s="54"/>
    </row>
    <row r="33" customFormat="false" ht="23.8" hidden="false" customHeight="true" outlineLevel="0" collapsed="false">
      <c r="A33" s="33"/>
      <c r="B33" s="65"/>
      <c r="C33" s="66"/>
      <c r="D33" s="62"/>
      <c r="E33" s="40"/>
      <c r="F33" s="63"/>
      <c r="G33" s="67"/>
      <c r="H33" s="67"/>
      <c r="I33" s="67"/>
      <c r="J33" s="67"/>
      <c r="K33" s="67"/>
      <c r="L33" s="46" t="s">
        <v>62</v>
      </c>
      <c r="M33" s="46"/>
      <c r="N33" s="42"/>
      <c r="O33" s="54"/>
      <c r="P33" s="54"/>
    </row>
    <row r="34" customFormat="false" ht="23.8" hidden="false" customHeight="true" outlineLevel="0" collapsed="false">
      <c r="A34" s="33"/>
      <c r="B34" s="65"/>
      <c r="C34" s="66"/>
      <c r="D34" s="62"/>
      <c r="E34" s="40"/>
      <c r="F34" s="63"/>
      <c r="G34" s="68" t="str">
        <f aca="false">"Vergi Dairesi : "&amp;'Senet Borçlu Alacaklı Giriş'!$C$7</f>
        <v>Vergi Dairesi : Tokat</v>
      </c>
      <c r="H34" s="68"/>
      <c r="I34" s="68"/>
      <c r="J34" s="68"/>
      <c r="K34" s="33"/>
      <c r="L34" s="33"/>
      <c r="M34" s="33"/>
      <c r="N34" s="33"/>
      <c r="O34" s="54"/>
      <c r="P34" s="54"/>
    </row>
    <row r="35" customFormat="false" ht="23.8" hidden="false" customHeight="true" outlineLevel="0" collapsed="false">
      <c r="A35" s="33"/>
      <c r="B35" s="45"/>
      <c r="C35" s="33"/>
      <c r="D35" s="62"/>
      <c r="E35" s="40"/>
      <c r="F35" s="63"/>
      <c r="G35" s="69" t="str">
        <f aca="false">"Vergi No / TC Kimlik No : "&amp;'Senet Borçlu Alacaklı Giriş'!$C$8</f>
        <v>Vergi No / TC Kimlik No : 341 3267 6260</v>
      </c>
      <c r="H35" s="69"/>
      <c r="I35" s="69"/>
      <c r="J35" s="69"/>
      <c r="K35" s="70"/>
      <c r="L35" s="70"/>
      <c r="M35" s="70"/>
      <c r="N35" s="70"/>
      <c r="O35" s="71"/>
      <c r="P35" s="54"/>
    </row>
    <row r="36" customFormat="false" ht="23.8" hidden="false" customHeight="true" outlineLevel="0" collapsed="false">
      <c r="A36" s="33"/>
      <c r="B36" s="61"/>
      <c r="C36" s="33"/>
      <c r="D36" s="62"/>
      <c r="E36" s="40"/>
      <c r="F36" s="63" t="s">
        <v>30</v>
      </c>
      <c r="G36" s="72" t="str">
        <f aca="false">"İsim Unvan : "&amp;'Senet Borçlu Alacaklı Giriş'!$C$9</f>
        <v>İsim Unvan : Adem Duman</v>
      </c>
      <c r="H36" s="72"/>
      <c r="I36" s="72"/>
      <c r="J36" s="72"/>
      <c r="K36" s="35"/>
      <c r="L36" s="73"/>
      <c r="M36" s="35"/>
      <c r="N36" s="35"/>
      <c r="O36" s="36"/>
      <c r="P36" s="54"/>
    </row>
    <row r="37" customFormat="false" ht="23.8" hidden="false" customHeight="true" outlineLevel="0" collapsed="false">
      <c r="A37" s="33"/>
      <c r="B37" s="45"/>
      <c r="C37" s="33"/>
      <c r="D37" s="56" t="s">
        <v>63</v>
      </c>
      <c r="E37" s="40"/>
      <c r="F37" s="63"/>
      <c r="G37" s="67" t="str">
        <f aca="false">"Adres : " &amp;'Senet Borçlu Alacaklı Giriş'!$C$10</f>
        <v>Adres : Esentepe Mah. Şehit Ulaşar Cad. Belde Sitesi B Blk. K1: D:3 TOKAT</v>
      </c>
      <c r="H37" s="67"/>
      <c r="I37" s="67"/>
      <c r="J37" s="67"/>
      <c r="K37" s="33"/>
      <c r="L37" s="33"/>
      <c r="M37" s="33"/>
      <c r="N37" s="33"/>
      <c r="O37" s="54"/>
      <c r="P37" s="54"/>
    </row>
    <row r="38" customFormat="false" ht="23.8" hidden="false" customHeight="true" outlineLevel="0" collapsed="false">
      <c r="A38" s="33"/>
      <c r="B38" s="61"/>
      <c r="C38" s="33"/>
      <c r="D38" s="74" t="n">
        <f aca="false">'Senet Taksit Giriş'!D4</f>
        <v>44316</v>
      </c>
      <c r="E38" s="40"/>
      <c r="F38" s="63"/>
      <c r="G38" s="67"/>
      <c r="H38" s="67"/>
      <c r="I38" s="67"/>
      <c r="J38" s="67"/>
      <c r="K38" s="33"/>
      <c r="L38" s="46" t="s">
        <v>62</v>
      </c>
      <c r="M38" s="33"/>
      <c r="N38" s="33"/>
      <c r="O38" s="54"/>
      <c r="P38" s="54"/>
    </row>
    <row r="39" customFormat="false" ht="23.8" hidden="false" customHeight="true" outlineLevel="0" collapsed="false">
      <c r="A39" s="33"/>
      <c r="B39" s="45"/>
      <c r="C39" s="33"/>
      <c r="D39" s="56" t="s">
        <v>64</v>
      </c>
      <c r="E39" s="40"/>
      <c r="F39" s="63"/>
      <c r="G39" s="68" t="str">
        <f aca="false">"Vergi Dairesi : "&amp;'Senet Borçlu Alacaklı Giriş'!$C$11</f>
        <v>Vergi Dairesi : Tokat</v>
      </c>
      <c r="H39" s="68"/>
      <c r="I39" s="68"/>
      <c r="J39" s="68"/>
      <c r="K39" s="33"/>
      <c r="L39" s="33"/>
      <c r="M39" s="33"/>
      <c r="N39" s="33"/>
      <c r="O39" s="54"/>
      <c r="P39" s="54"/>
    </row>
    <row r="40" customFormat="false" ht="23.8" hidden="false" customHeight="true" outlineLevel="0" collapsed="false">
      <c r="A40" s="33"/>
      <c r="B40" s="45"/>
      <c r="C40" s="33"/>
      <c r="D40" s="74" t="n">
        <f aca="false">'Senet Taksit Giriş'!C4</f>
        <v>44252</v>
      </c>
      <c r="E40" s="40"/>
      <c r="F40" s="63"/>
      <c r="G40" s="69" t="str">
        <f aca="false">"Vergi No / TC Kimlik No : "&amp;'Senet Borçlu Alacaklı Giriş'!$C$12</f>
        <v>Vergi No / TC Kimlik No : 341 3267 6260</v>
      </c>
      <c r="H40" s="69"/>
      <c r="I40" s="69"/>
      <c r="J40" s="69"/>
      <c r="K40" s="70"/>
      <c r="L40" s="70"/>
      <c r="M40" s="70"/>
      <c r="N40" s="70"/>
      <c r="O40" s="71"/>
      <c r="P40" s="54"/>
    </row>
    <row r="41" customFormat="false" ht="23.8" hidden="false" customHeight="true" outlineLevel="0" collapsed="false">
      <c r="A41" s="33"/>
      <c r="B41" s="75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1"/>
    </row>
    <row r="43" customFormat="false" ht="23.8" hidden="false" customHeight="true" outlineLevel="0" collapsed="false">
      <c r="A43" s="33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</row>
    <row r="44" customFormat="false" ht="23.8" hidden="false" customHeight="true" outlineLevel="0" collapsed="false">
      <c r="A44" s="37"/>
      <c r="B44" s="38"/>
      <c r="C44" s="37"/>
      <c r="D44" s="39" t="s">
        <v>53</v>
      </c>
      <c r="E44" s="40" t="str">
        <f aca="false">$D51 &amp;"    - Taksit No: " &amp; $D46&amp;"  "</f>
        <v>Bursa Fabrika Satış Mağazası – Adem Duman    - Taksit No: # 3 #</v>
      </c>
      <c r="F44" s="37"/>
      <c r="G44" s="41" t="s">
        <v>54</v>
      </c>
      <c r="H44" s="37"/>
      <c r="I44" s="41" t="s">
        <v>55</v>
      </c>
      <c r="J44" s="41" t="s">
        <v>56</v>
      </c>
      <c r="K44" s="0"/>
      <c r="L44" s="37"/>
      <c r="M44" s="41" t="s">
        <v>57</v>
      </c>
      <c r="N44" s="42"/>
      <c r="O44" s="41" t="s">
        <v>34</v>
      </c>
      <c r="P44" s="43"/>
    </row>
    <row r="45" customFormat="false" ht="23.8" hidden="false" customHeight="true" outlineLevel="0" collapsed="false">
      <c r="A45" s="33"/>
      <c r="B45" s="45"/>
      <c r="C45" s="46"/>
      <c r="D45" s="47" t="s">
        <v>58</v>
      </c>
      <c r="E45" s="40"/>
      <c r="F45" s="33"/>
      <c r="G45" s="48" t="n">
        <f aca="false">D59</f>
        <v>44346</v>
      </c>
      <c r="H45" s="49"/>
      <c r="I45" s="50" t="str">
        <f aca="false">D48</f>
        <v># 2.000 TL #</v>
      </c>
      <c r="J45" s="51" t="str">
        <f aca="false">D49</f>
        <v>#   Krş #</v>
      </c>
      <c r="K45" s="0"/>
      <c r="L45" s="49"/>
      <c r="M45" s="52" t="str">
        <f aca="false">D46</f>
        <v># 3 #</v>
      </c>
      <c r="N45" s="42"/>
      <c r="O45" s="53" t="n">
        <f aca="false">D61</f>
        <v>44252</v>
      </c>
      <c r="P45" s="54"/>
    </row>
    <row r="46" customFormat="false" ht="23.8" hidden="false" customHeight="true" outlineLevel="0" collapsed="false">
      <c r="A46" s="33"/>
      <c r="B46" s="45"/>
      <c r="C46" s="46"/>
      <c r="D46" s="55" t="str">
        <f aca="false">"# "&amp;TEXT(INT('Senet Taksit Giriş'!B5),"##.##0")&amp;" #"</f>
        <v># 3 #</v>
      </c>
      <c r="E46" s="40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54"/>
    </row>
    <row r="47" customFormat="false" ht="23.8" hidden="false" customHeight="true" outlineLevel="0" collapsed="false">
      <c r="A47" s="33"/>
      <c r="B47" s="45"/>
      <c r="C47" s="46"/>
      <c r="D47" s="56" t="s">
        <v>59</v>
      </c>
      <c r="E47" s="40"/>
      <c r="F47" s="57" t="str">
        <f aca="false">"   İş bu emre muharrer senedim"&amp;IF('Senet Borçlu Alacaklı Giriş'!$C$4="Gerçek Kişi","in","izin")&amp;" mükabilinde "&amp;TEXT(G45,"dd mmmm yyyy")&amp;" tarihinde Sayın : "&amp;'Senet Borçlu Alacaklı Giriş'!$C$1&amp;" 'ya veyahut emruhavalesine yukarıda yazılı Yalnız # "&amp;'Senet Taksit Giriş'!F5&amp;" # ödeyeceği"&amp;IF('Senet Borçlu Alacaklı Giriş'!$C$4="Gerçek Kişi","m.","z.")&amp;" Bedeli "&amp;'Senet Taksit Giriş'!G5&amp;"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Mayıs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47" s="57"/>
      <c r="H47" s="57"/>
      <c r="I47" s="57"/>
      <c r="J47" s="57"/>
      <c r="K47" s="57"/>
      <c r="L47" s="57"/>
      <c r="M47" s="57"/>
      <c r="N47" s="57"/>
      <c r="O47" s="57"/>
      <c r="P47" s="54"/>
    </row>
    <row r="48" customFormat="false" ht="23.8" hidden="false" customHeight="true" outlineLevel="0" collapsed="false">
      <c r="A48" s="33"/>
      <c r="B48" s="45"/>
      <c r="C48" s="46"/>
      <c r="D48" s="58" t="str">
        <f aca="false">"# "&amp;TEXT(INT('Senet Taksit Giriş'!E5),"##.##0")&amp;" TL #"</f>
        <v># 2.000 TL #</v>
      </c>
      <c r="E48" s="40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4"/>
    </row>
    <row r="49" customFormat="false" ht="23.8" hidden="false" customHeight="true" outlineLevel="0" collapsed="false">
      <c r="A49" s="33"/>
      <c r="B49" s="45"/>
      <c r="C49" s="33"/>
      <c r="D49" s="59" t="str">
        <f aca="false">"# "&amp;TEXT(('Senet Taksit Giriş'!E46-INT('Senet Taksit Giriş'!E46))*100,"##.##")&amp;"  Krş #"</f>
        <v>#   Krş #</v>
      </c>
      <c r="E49" s="40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4"/>
    </row>
    <row r="50" customFormat="false" ht="23.8" hidden="false" customHeight="true" outlineLevel="0" collapsed="false">
      <c r="A50" s="33"/>
      <c r="B50" s="45"/>
      <c r="C50" s="33"/>
      <c r="D50" s="60" t="s">
        <v>60</v>
      </c>
      <c r="E50" s="40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4"/>
    </row>
    <row r="51" customFormat="false" ht="23.8" hidden="false" customHeight="true" outlineLevel="0" collapsed="false">
      <c r="A51" s="33"/>
      <c r="B51" s="61"/>
      <c r="C51" s="33"/>
      <c r="D51" s="62" t="str">
        <f aca="false">$D$9</f>
        <v>Bursa Fabrika Satış Mağazası – Adem Duman</v>
      </c>
      <c r="E51" s="40"/>
      <c r="F51" s="0"/>
      <c r="G51" s="0"/>
      <c r="H51" s="0"/>
      <c r="I51" s="0"/>
      <c r="J51" s="0"/>
      <c r="K51" s="0"/>
      <c r="L51" s="0"/>
      <c r="M51" s="0"/>
      <c r="N51" s="0"/>
      <c r="O51" s="0"/>
      <c r="P51" s="54"/>
    </row>
    <row r="52" customFormat="false" ht="23.8" hidden="false" customHeight="true" outlineLevel="0" collapsed="false">
      <c r="A52" s="33"/>
      <c r="B52" s="45"/>
      <c r="C52" s="33"/>
      <c r="D52" s="62"/>
      <c r="E52" s="40"/>
      <c r="F52" s="63" t="s">
        <v>61</v>
      </c>
      <c r="G52" s="72" t="str">
        <f aca="false">"İsim : "&amp;$D51</f>
        <v>İsim : Bursa Fabrika Satış Mağazası – Adem Duman</v>
      </c>
      <c r="H52" s="72"/>
      <c r="I52" s="72"/>
      <c r="J52" s="72"/>
      <c r="K52" s="35"/>
      <c r="L52" s="35"/>
      <c r="M52" s="76"/>
      <c r="N52" s="76"/>
      <c r="O52" s="36"/>
      <c r="P52" s="54"/>
    </row>
    <row r="53" customFormat="false" ht="23.8" hidden="false" customHeight="true" outlineLevel="0" collapsed="false">
      <c r="A53" s="33"/>
      <c r="B53" s="65"/>
      <c r="C53" s="66"/>
      <c r="D53" s="62"/>
      <c r="E53" s="40"/>
      <c r="F53" s="63"/>
      <c r="G53" s="67" t="str">
        <f aca="false">"Adres : " &amp;'Senet Borçlu Alacaklı Giriş'!$C$6</f>
        <v>Adres : Hızarhane Cad. No:5 TOKAT</v>
      </c>
      <c r="H53" s="67"/>
      <c r="I53" s="67"/>
      <c r="J53" s="67"/>
      <c r="K53" s="67"/>
      <c r="L53" s="33"/>
      <c r="M53" s="33"/>
      <c r="N53" s="33"/>
      <c r="O53" s="54"/>
      <c r="P53" s="54"/>
    </row>
    <row r="54" customFormat="false" ht="23.8" hidden="false" customHeight="true" outlineLevel="0" collapsed="false">
      <c r="A54" s="33"/>
      <c r="B54" s="65"/>
      <c r="C54" s="66"/>
      <c r="D54" s="62"/>
      <c r="E54" s="40"/>
      <c r="F54" s="63"/>
      <c r="G54" s="67"/>
      <c r="H54" s="67"/>
      <c r="I54" s="67"/>
      <c r="J54" s="67"/>
      <c r="K54" s="67"/>
      <c r="L54" s="46" t="s">
        <v>62</v>
      </c>
      <c r="M54" s="46"/>
      <c r="N54" s="42"/>
      <c r="O54" s="54"/>
      <c r="P54" s="54"/>
    </row>
    <row r="55" customFormat="false" ht="23.8" hidden="false" customHeight="true" outlineLevel="0" collapsed="false">
      <c r="A55" s="33"/>
      <c r="B55" s="65"/>
      <c r="C55" s="66"/>
      <c r="D55" s="62"/>
      <c r="E55" s="40"/>
      <c r="F55" s="63"/>
      <c r="G55" s="68" t="str">
        <f aca="false">"Vergi Dairesi : "&amp;'Senet Borçlu Alacaklı Giriş'!$C$7</f>
        <v>Vergi Dairesi : Tokat</v>
      </c>
      <c r="H55" s="68"/>
      <c r="I55" s="68"/>
      <c r="J55" s="68"/>
      <c r="K55" s="33"/>
      <c r="L55" s="33"/>
      <c r="M55" s="33"/>
      <c r="N55" s="33"/>
      <c r="O55" s="54"/>
      <c r="P55" s="54"/>
    </row>
    <row r="56" customFormat="false" ht="23.8" hidden="false" customHeight="true" outlineLevel="0" collapsed="false">
      <c r="A56" s="33"/>
      <c r="B56" s="45"/>
      <c r="C56" s="33"/>
      <c r="D56" s="62"/>
      <c r="E56" s="40"/>
      <c r="F56" s="63"/>
      <c r="G56" s="69" t="str">
        <f aca="false">"Vergi No / TC Kimlik No : "&amp;'Senet Borçlu Alacaklı Giriş'!$C$8</f>
        <v>Vergi No / TC Kimlik No : 341 3267 6260</v>
      </c>
      <c r="H56" s="69"/>
      <c r="I56" s="69"/>
      <c r="J56" s="69"/>
      <c r="K56" s="70"/>
      <c r="L56" s="70"/>
      <c r="M56" s="70"/>
      <c r="N56" s="70"/>
      <c r="O56" s="71"/>
      <c r="P56" s="54"/>
    </row>
    <row r="57" customFormat="false" ht="23.8" hidden="false" customHeight="true" outlineLevel="0" collapsed="false">
      <c r="A57" s="33"/>
      <c r="B57" s="61"/>
      <c r="C57" s="33"/>
      <c r="D57" s="62"/>
      <c r="E57" s="40"/>
      <c r="F57" s="63" t="s">
        <v>30</v>
      </c>
      <c r="G57" s="72" t="str">
        <f aca="false">"İsim Unvan : "&amp;'Senet Borçlu Alacaklı Giriş'!$C$9</f>
        <v>İsim Unvan : Adem Duman</v>
      </c>
      <c r="H57" s="72"/>
      <c r="I57" s="72"/>
      <c r="J57" s="72"/>
      <c r="K57" s="35"/>
      <c r="L57" s="73"/>
      <c r="M57" s="35"/>
      <c r="N57" s="35"/>
      <c r="O57" s="36"/>
      <c r="P57" s="54"/>
    </row>
    <row r="58" customFormat="false" ht="23.8" hidden="false" customHeight="true" outlineLevel="0" collapsed="false">
      <c r="A58" s="33"/>
      <c r="B58" s="45"/>
      <c r="C58" s="33"/>
      <c r="D58" s="56" t="s">
        <v>63</v>
      </c>
      <c r="E58" s="40"/>
      <c r="F58" s="63"/>
      <c r="G58" s="67" t="str">
        <f aca="false">"Adres : " &amp;'Senet Borçlu Alacaklı Giriş'!$C$10</f>
        <v>Adres : Esentepe Mah. Şehit Ulaşar Cad. Belde Sitesi B Blk. K1: D:3 TOKAT</v>
      </c>
      <c r="H58" s="67"/>
      <c r="I58" s="67"/>
      <c r="J58" s="67"/>
      <c r="K58" s="33"/>
      <c r="L58" s="33"/>
      <c r="M58" s="33"/>
      <c r="N58" s="33"/>
      <c r="O58" s="54"/>
      <c r="P58" s="54"/>
    </row>
    <row r="59" customFormat="false" ht="23.8" hidden="false" customHeight="true" outlineLevel="0" collapsed="false">
      <c r="A59" s="33"/>
      <c r="B59" s="61"/>
      <c r="C59" s="33"/>
      <c r="D59" s="74" t="n">
        <f aca="false">'Senet Taksit Giriş'!D5</f>
        <v>44346</v>
      </c>
      <c r="E59" s="40"/>
      <c r="F59" s="63"/>
      <c r="G59" s="67"/>
      <c r="H59" s="67"/>
      <c r="I59" s="67"/>
      <c r="J59" s="67"/>
      <c r="K59" s="33"/>
      <c r="L59" s="46" t="s">
        <v>62</v>
      </c>
      <c r="M59" s="33"/>
      <c r="N59" s="33"/>
      <c r="O59" s="54"/>
      <c r="P59" s="54"/>
    </row>
    <row r="60" customFormat="false" ht="23.8" hidden="false" customHeight="true" outlineLevel="0" collapsed="false">
      <c r="A60" s="33"/>
      <c r="B60" s="45"/>
      <c r="C60" s="33"/>
      <c r="D60" s="56" t="s">
        <v>64</v>
      </c>
      <c r="E60" s="40"/>
      <c r="F60" s="63"/>
      <c r="G60" s="68" t="str">
        <f aca="false">"Vergi Dairesi : "&amp;'Senet Borçlu Alacaklı Giriş'!$C$11</f>
        <v>Vergi Dairesi : Tokat</v>
      </c>
      <c r="H60" s="68"/>
      <c r="I60" s="68"/>
      <c r="J60" s="68"/>
      <c r="K60" s="33"/>
      <c r="L60" s="33"/>
      <c r="M60" s="33"/>
      <c r="N60" s="33"/>
      <c r="O60" s="54"/>
      <c r="P60" s="54"/>
    </row>
    <row r="61" customFormat="false" ht="23.8" hidden="false" customHeight="true" outlineLevel="0" collapsed="false">
      <c r="A61" s="33"/>
      <c r="B61" s="45"/>
      <c r="C61" s="33"/>
      <c r="D61" s="74" t="n">
        <f aca="false">'Senet Taksit Giriş'!C5</f>
        <v>44252</v>
      </c>
      <c r="E61" s="40"/>
      <c r="F61" s="63"/>
      <c r="G61" s="69" t="str">
        <f aca="false">"Vergi No / TC Kimlik No : "&amp;'Senet Borçlu Alacaklı Giriş'!$C$12</f>
        <v>Vergi No / TC Kimlik No : 341 3267 6260</v>
      </c>
      <c r="H61" s="69"/>
      <c r="I61" s="69"/>
      <c r="J61" s="69"/>
      <c r="K61" s="70"/>
      <c r="L61" s="70"/>
      <c r="M61" s="70"/>
      <c r="N61" s="70"/>
      <c r="O61" s="71"/>
      <c r="P61" s="54"/>
    </row>
    <row r="62" customFormat="false" ht="23.8" hidden="false" customHeight="true" outlineLevel="0" collapsed="false">
      <c r="A62" s="33"/>
      <c r="B62" s="75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1"/>
    </row>
    <row r="63" customFormat="false" ht="23.8" hidden="false" customHeight="true" outlineLevel="0" collapsed="false">
      <c r="A63" s="33"/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6"/>
    </row>
    <row r="64" customFormat="false" ht="23.8" hidden="false" customHeight="true" outlineLevel="0" collapsed="false">
      <c r="A64" s="37"/>
      <c r="B64" s="38"/>
      <c r="C64" s="37"/>
      <c r="D64" s="39" t="s">
        <v>53</v>
      </c>
      <c r="E64" s="40" t="str">
        <f aca="false">$D71 &amp;"    - Taksit No: " &amp; $D66&amp;"  "</f>
        <v>Bursa Fabrika Satış Mağazası – Adem Duman    - Taksit No: # 4 #</v>
      </c>
      <c r="F64" s="37"/>
      <c r="G64" s="41" t="s">
        <v>54</v>
      </c>
      <c r="H64" s="37"/>
      <c r="I64" s="41" t="s">
        <v>55</v>
      </c>
      <c r="J64" s="41" t="s">
        <v>56</v>
      </c>
      <c r="K64" s="0"/>
      <c r="L64" s="37"/>
      <c r="M64" s="41" t="s">
        <v>57</v>
      </c>
      <c r="N64" s="42"/>
      <c r="O64" s="41" t="s">
        <v>34</v>
      </c>
      <c r="P64" s="43"/>
    </row>
    <row r="65" customFormat="false" ht="23.8" hidden="false" customHeight="true" outlineLevel="0" collapsed="false">
      <c r="A65" s="33"/>
      <c r="B65" s="45"/>
      <c r="C65" s="46"/>
      <c r="D65" s="47" t="s">
        <v>58</v>
      </c>
      <c r="E65" s="40"/>
      <c r="F65" s="33"/>
      <c r="G65" s="48" t="n">
        <f aca="false">D79</f>
        <v>44377</v>
      </c>
      <c r="H65" s="49"/>
      <c r="I65" s="50" t="str">
        <f aca="false">D68</f>
        <v># 2.000 TL #</v>
      </c>
      <c r="J65" s="51" t="str">
        <f aca="false">D69</f>
        <v>#   Krş #</v>
      </c>
      <c r="K65" s="0"/>
      <c r="L65" s="49"/>
      <c r="M65" s="52" t="str">
        <f aca="false">D66</f>
        <v># 4 #</v>
      </c>
      <c r="N65" s="42"/>
      <c r="O65" s="53" t="n">
        <f aca="false">D81</f>
        <v>44252</v>
      </c>
      <c r="P65" s="54"/>
    </row>
    <row r="66" customFormat="false" ht="23.8" hidden="false" customHeight="true" outlineLevel="0" collapsed="false">
      <c r="A66" s="33"/>
      <c r="B66" s="45"/>
      <c r="C66" s="46"/>
      <c r="D66" s="55" t="str">
        <f aca="false">"# "&amp;TEXT(INT('Senet Taksit Giriş'!B6),"##.##0")&amp;" #"</f>
        <v># 4 #</v>
      </c>
      <c r="E66" s="40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54"/>
    </row>
    <row r="67" customFormat="false" ht="23.8" hidden="false" customHeight="true" outlineLevel="0" collapsed="false">
      <c r="A67" s="33"/>
      <c r="B67" s="45"/>
      <c r="C67" s="46"/>
      <c r="D67" s="56" t="s">
        <v>59</v>
      </c>
      <c r="E67" s="40"/>
      <c r="F67" s="57" t="str">
        <f aca="false">"   İş bu emre muharrer senedim"&amp;IF('Senet Borçlu Alacaklı Giriş'!$C$4="Gerçek Kişi","in","izin")&amp;" mükabilinde "&amp;TEXT(G65,"dd mmmm yyyy")&amp;" tarihinde Sayın : "&amp;'Senet Borçlu Alacaklı Giriş'!$C$1&amp;" 'ya veyahut emruhavalesine yukarıda yazılı Yalnız # "&amp;'Senet Taksit Giriş'!F6&amp;" # ödeyeceği"&amp;IF('Senet Borçlu Alacaklı Giriş'!$C$4="Gerçek Kişi","m.","z.")&amp;" Bedeli "&amp;'Senet Taksit Giriş'!G6&amp;"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Haziran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67" s="57"/>
      <c r="H67" s="57"/>
      <c r="I67" s="57"/>
      <c r="J67" s="57"/>
      <c r="K67" s="57"/>
      <c r="L67" s="57"/>
      <c r="M67" s="57"/>
      <c r="N67" s="57"/>
      <c r="O67" s="57"/>
      <c r="P67" s="54"/>
    </row>
    <row r="68" customFormat="false" ht="23.8" hidden="false" customHeight="true" outlineLevel="0" collapsed="false">
      <c r="A68" s="33"/>
      <c r="B68" s="45"/>
      <c r="C68" s="46"/>
      <c r="D68" s="58" t="str">
        <f aca="false">"# "&amp;TEXT(INT('Senet Taksit Giriş'!E6),"##.##0")&amp;" TL #"</f>
        <v># 2.000 TL #</v>
      </c>
      <c r="E68" s="40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4"/>
    </row>
    <row r="69" customFormat="false" ht="23.8" hidden="false" customHeight="true" outlineLevel="0" collapsed="false">
      <c r="A69" s="33"/>
      <c r="B69" s="45"/>
      <c r="C69" s="33"/>
      <c r="D69" s="59" t="str">
        <f aca="false">"# "&amp;TEXT(('Senet Taksit Giriş'!E68-INT('Senet Taksit Giriş'!E68))*100,"##.##")&amp;"  Krş #"</f>
        <v>#   Krş #</v>
      </c>
      <c r="E69" s="40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4"/>
    </row>
    <row r="70" customFormat="false" ht="23.8" hidden="false" customHeight="true" outlineLevel="0" collapsed="false">
      <c r="A70" s="33"/>
      <c r="B70" s="45"/>
      <c r="C70" s="33"/>
      <c r="D70" s="60" t="s">
        <v>60</v>
      </c>
      <c r="E70" s="40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4"/>
    </row>
    <row r="71" customFormat="false" ht="23.8" hidden="false" customHeight="true" outlineLevel="0" collapsed="false">
      <c r="A71" s="33"/>
      <c r="B71" s="61"/>
      <c r="C71" s="33"/>
      <c r="D71" s="62" t="str">
        <f aca="false">$D$9</f>
        <v>Bursa Fabrika Satış Mağazası – Adem Duman</v>
      </c>
      <c r="E71" s="40"/>
      <c r="F71" s="0"/>
      <c r="G71" s="0"/>
      <c r="H71" s="0"/>
      <c r="I71" s="0"/>
      <c r="J71" s="0"/>
      <c r="K71" s="0"/>
      <c r="L71" s="0"/>
      <c r="M71" s="0"/>
      <c r="N71" s="0"/>
      <c r="O71" s="0"/>
      <c r="P71" s="54"/>
    </row>
    <row r="72" customFormat="false" ht="23.8" hidden="false" customHeight="true" outlineLevel="0" collapsed="false">
      <c r="A72" s="33"/>
      <c r="B72" s="45"/>
      <c r="C72" s="33"/>
      <c r="D72" s="62"/>
      <c r="E72" s="40"/>
      <c r="F72" s="63" t="s">
        <v>61</v>
      </c>
      <c r="G72" s="72" t="str">
        <f aca="false">"İsim : "&amp;$D71</f>
        <v>İsim : Bursa Fabrika Satış Mağazası – Adem Duman</v>
      </c>
      <c r="H72" s="72"/>
      <c r="I72" s="72"/>
      <c r="J72" s="72"/>
      <c r="K72" s="35"/>
      <c r="L72" s="35"/>
      <c r="M72" s="76"/>
      <c r="N72" s="76"/>
      <c r="O72" s="36"/>
      <c r="P72" s="54"/>
    </row>
    <row r="73" customFormat="false" ht="23.8" hidden="false" customHeight="true" outlineLevel="0" collapsed="false">
      <c r="A73" s="33"/>
      <c r="B73" s="65"/>
      <c r="C73" s="66"/>
      <c r="D73" s="62"/>
      <c r="E73" s="40"/>
      <c r="F73" s="63"/>
      <c r="G73" s="67" t="str">
        <f aca="false">"Adres : " &amp;'Senet Borçlu Alacaklı Giriş'!$C$6</f>
        <v>Adres : Hızarhane Cad. No:5 TOKAT</v>
      </c>
      <c r="H73" s="67"/>
      <c r="I73" s="67"/>
      <c r="J73" s="67"/>
      <c r="K73" s="67"/>
      <c r="L73" s="33"/>
      <c r="M73" s="33"/>
      <c r="N73" s="33"/>
      <c r="O73" s="54"/>
      <c r="P73" s="54"/>
    </row>
    <row r="74" customFormat="false" ht="23.8" hidden="false" customHeight="true" outlineLevel="0" collapsed="false">
      <c r="A74" s="33"/>
      <c r="B74" s="65"/>
      <c r="C74" s="66"/>
      <c r="D74" s="62"/>
      <c r="E74" s="40"/>
      <c r="F74" s="63"/>
      <c r="G74" s="67"/>
      <c r="H74" s="67"/>
      <c r="I74" s="67"/>
      <c r="J74" s="67"/>
      <c r="K74" s="67"/>
      <c r="L74" s="46" t="s">
        <v>62</v>
      </c>
      <c r="M74" s="46"/>
      <c r="N74" s="42"/>
      <c r="O74" s="54"/>
      <c r="P74" s="54"/>
    </row>
    <row r="75" customFormat="false" ht="23.8" hidden="false" customHeight="true" outlineLevel="0" collapsed="false">
      <c r="A75" s="33"/>
      <c r="B75" s="65"/>
      <c r="C75" s="66"/>
      <c r="D75" s="62"/>
      <c r="E75" s="40"/>
      <c r="F75" s="63"/>
      <c r="G75" s="68" t="str">
        <f aca="false">"Vergi Dairesi : "&amp;'Senet Borçlu Alacaklı Giriş'!$C$7</f>
        <v>Vergi Dairesi : Tokat</v>
      </c>
      <c r="H75" s="68"/>
      <c r="I75" s="68"/>
      <c r="J75" s="68"/>
      <c r="K75" s="33"/>
      <c r="L75" s="33"/>
      <c r="M75" s="33"/>
      <c r="N75" s="33"/>
      <c r="O75" s="54"/>
      <c r="P75" s="54"/>
    </row>
    <row r="76" customFormat="false" ht="23.8" hidden="false" customHeight="true" outlineLevel="0" collapsed="false">
      <c r="A76" s="33"/>
      <c r="B76" s="45"/>
      <c r="C76" s="33"/>
      <c r="D76" s="62"/>
      <c r="E76" s="40"/>
      <c r="F76" s="63"/>
      <c r="G76" s="69" t="str">
        <f aca="false">"Vergi No / TC Kimlik No : "&amp;'Senet Borçlu Alacaklı Giriş'!$C$8</f>
        <v>Vergi No / TC Kimlik No : 341 3267 6260</v>
      </c>
      <c r="H76" s="69"/>
      <c r="I76" s="69"/>
      <c r="J76" s="69"/>
      <c r="K76" s="70"/>
      <c r="L76" s="70"/>
      <c r="M76" s="70"/>
      <c r="N76" s="70"/>
      <c r="O76" s="71"/>
      <c r="P76" s="54"/>
    </row>
    <row r="77" customFormat="false" ht="23.8" hidden="false" customHeight="true" outlineLevel="0" collapsed="false">
      <c r="A77" s="33"/>
      <c r="B77" s="61"/>
      <c r="C77" s="33"/>
      <c r="D77" s="62"/>
      <c r="E77" s="40"/>
      <c r="F77" s="63" t="s">
        <v>30</v>
      </c>
      <c r="G77" s="72" t="str">
        <f aca="false">"İsim Unvan : "&amp;'Senet Borçlu Alacaklı Giriş'!$C$9</f>
        <v>İsim Unvan : Adem Duman</v>
      </c>
      <c r="H77" s="72"/>
      <c r="I77" s="72"/>
      <c r="J77" s="72"/>
      <c r="K77" s="35"/>
      <c r="L77" s="73"/>
      <c r="M77" s="35"/>
      <c r="N77" s="35"/>
      <c r="O77" s="36"/>
      <c r="P77" s="54"/>
    </row>
    <row r="78" customFormat="false" ht="23.8" hidden="false" customHeight="true" outlineLevel="0" collapsed="false">
      <c r="A78" s="33"/>
      <c r="B78" s="45"/>
      <c r="C78" s="33"/>
      <c r="D78" s="56" t="s">
        <v>63</v>
      </c>
      <c r="E78" s="40"/>
      <c r="F78" s="63"/>
      <c r="G78" s="67" t="str">
        <f aca="false">"Adres : " &amp;'Senet Borçlu Alacaklı Giriş'!$C$10</f>
        <v>Adres : Esentepe Mah. Şehit Ulaşar Cad. Belde Sitesi B Blk. K1: D:3 TOKAT</v>
      </c>
      <c r="H78" s="67"/>
      <c r="I78" s="67"/>
      <c r="J78" s="67"/>
      <c r="K78" s="33"/>
      <c r="L78" s="33"/>
      <c r="M78" s="33"/>
      <c r="N78" s="33"/>
      <c r="O78" s="54"/>
      <c r="P78" s="54"/>
    </row>
    <row r="79" customFormat="false" ht="23.8" hidden="false" customHeight="true" outlineLevel="0" collapsed="false">
      <c r="A79" s="33"/>
      <c r="B79" s="61"/>
      <c r="C79" s="33"/>
      <c r="D79" s="74" t="n">
        <f aca="false">'Senet Taksit Giriş'!D6</f>
        <v>44377</v>
      </c>
      <c r="E79" s="40"/>
      <c r="F79" s="63"/>
      <c r="G79" s="67"/>
      <c r="H79" s="67"/>
      <c r="I79" s="67"/>
      <c r="J79" s="67"/>
      <c r="K79" s="33"/>
      <c r="L79" s="46" t="s">
        <v>62</v>
      </c>
      <c r="M79" s="33"/>
      <c r="N79" s="33"/>
      <c r="O79" s="54"/>
      <c r="P79" s="54"/>
    </row>
    <row r="80" customFormat="false" ht="23.8" hidden="false" customHeight="true" outlineLevel="0" collapsed="false">
      <c r="A80" s="33"/>
      <c r="B80" s="45"/>
      <c r="C80" s="33"/>
      <c r="D80" s="56" t="s">
        <v>64</v>
      </c>
      <c r="E80" s="40"/>
      <c r="F80" s="63"/>
      <c r="G80" s="68" t="str">
        <f aca="false">"Vergi Dairesi : "&amp;'Senet Borçlu Alacaklı Giriş'!$C$11</f>
        <v>Vergi Dairesi : Tokat</v>
      </c>
      <c r="H80" s="68"/>
      <c r="I80" s="68"/>
      <c r="J80" s="68"/>
      <c r="K80" s="33"/>
      <c r="L80" s="33"/>
      <c r="M80" s="33"/>
      <c r="N80" s="33"/>
      <c r="O80" s="54"/>
      <c r="P80" s="54"/>
    </row>
    <row r="81" customFormat="false" ht="23.8" hidden="false" customHeight="true" outlineLevel="0" collapsed="false">
      <c r="A81" s="33"/>
      <c r="B81" s="45"/>
      <c r="C81" s="33"/>
      <c r="D81" s="74" t="n">
        <f aca="false">'Senet Taksit Giriş'!C6</f>
        <v>44252</v>
      </c>
      <c r="E81" s="40"/>
      <c r="F81" s="63"/>
      <c r="G81" s="69" t="str">
        <f aca="false">"Vergi No / TC Kimlik No : "&amp;'Senet Borçlu Alacaklı Giriş'!$C$12</f>
        <v>Vergi No / TC Kimlik No : 341 3267 6260</v>
      </c>
      <c r="H81" s="69"/>
      <c r="I81" s="69"/>
      <c r="J81" s="69"/>
      <c r="K81" s="70"/>
      <c r="L81" s="70"/>
      <c r="M81" s="70"/>
      <c r="N81" s="70"/>
      <c r="O81" s="71"/>
      <c r="P81" s="54"/>
    </row>
    <row r="82" customFormat="false" ht="23.8" hidden="false" customHeight="true" outlineLevel="0" collapsed="false">
      <c r="A82" s="33"/>
      <c r="B82" s="75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1"/>
    </row>
    <row r="84" customFormat="false" ht="23.8" hidden="false" customHeight="true" outlineLevel="0" collapsed="false">
      <c r="A84" s="33"/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6"/>
    </row>
    <row r="85" customFormat="false" ht="23.8" hidden="false" customHeight="true" outlineLevel="0" collapsed="false">
      <c r="A85" s="37"/>
      <c r="B85" s="38"/>
      <c r="C85" s="37"/>
      <c r="D85" s="39" t="s">
        <v>53</v>
      </c>
      <c r="E85" s="40" t="str">
        <f aca="false">$D92 &amp;"    - Taksit No: " &amp; $D87&amp;"  "</f>
        <v>Bursa Fabrika Satış Mağazası – Adem Duman    - Taksit No: # 5 #</v>
      </c>
      <c r="F85" s="37"/>
      <c r="G85" s="41" t="s">
        <v>54</v>
      </c>
      <c r="H85" s="37"/>
      <c r="I85" s="41" t="s">
        <v>55</v>
      </c>
      <c r="J85" s="41" t="s">
        <v>56</v>
      </c>
      <c r="K85" s="0"/>
      <c r="L85" s="37"/>
      <c r="M85" s="41" t="s">
        <v>57</v>
      </c>
      <c r="N85" s="42"/>
      <c r="O85" s="41" t="s">
        <v>34</v>
      </c>
      <c r="P85" s="43"/>
    </row>
    <row r="86" customFormat="false" ht="23.8" hidden="false" customHeight="true" outlineLevel="0" collapsed="false">
      <c r="A86" s="33"/>
      <c r="B86" s="45"/>
      <c r="C86" s="46"/>
      <c r="D86" s="47" t="s">
        <v>58</v>
      </c>
      <c r="E86" s="40"/>
      <c r="F86" s="33"/>
      <c r="G86" s="48" t="n">
        <f aca="false">D100</f>
        <v>44407</v>
      </c>
      <c r="H86" s="49"/>
      <c r="I86" s="50" t="str">
        <f aca="false">D89</f>
        <v># 14.000 TL #</v>
      </c>
      <c r="J86" s="51" t="str">
        <f aca="false">D90</f>
        <v>#   Krş #</v>
      </c>
      <c r="K86" s="0"/>
      <c r="L86" s="49"/>
      <c r="M86" s="52" t="str">
        <f aca="false">D87</f>
        <v># 5 #</v>
      </c>
      <c r="N86" s="42"/>
      <c r="O86" s="53" t="n">
        <f aca="false">D102</f>
        <v>44252</v>
      </c>
      <c r="P86" s="54"/>
    </row>
    <row r="87" customFormat="false" ht="23.8" hidden="false" customHeight="true" outlineLevel="0" collapsed="false">
      <c r="A87" s="33"/>
      <c r="B87" s="45"/>
      <c r="C87" s="46"/>
      <c r="D87" s="55" t="str">
        <f aca="false">"# "&amp;TEXT(INT('Senet Taksit Giriş'!B7),"##.##0")&amp;" #"</f>
        <v># 5 #</v>
      </c>
      <c r="E87" s="40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54"/>
    </row>
    <row r="88" customFormat="false" ht="23.8" hidden="false" customHeight="true" outlineLevel="0" collapsed="false">
      <c r="A88" s="33"/>
      <c r="B88" s="45"/>
      <c r="C88" s="46"/>
      <c r="D88" s="56" t="s">
        <v>59</v>
      </c>
      <c r="E88" s="40"/>
      <c r="F88" s="57" t="str">
        <f aca="false">"   İş bu emre muharrer senedim"&amp;IF('Senet Borçlu Alacaklı Giriş'!$C$4="Gerçek Kişi","in","izin")&amp;" mükabilinde "&amp;TEXT(G86,"dd mmmm yyyy")&amp;" tarihinde Sayın : "&amp;'Senet Borçlu Alacaklı Giriş'!$C$1&amp;" 'ya veyahut emruhavalesine yukarıda yazılı Yalnız # "&amp;'Senet Taksit Giriş'!F7&amp;" # ödeyeceği"&amp;IF('Senet Borçlu Alacaklı Giriş'!$C$4="Gerçek Kişi","m.","z.")&amp;" Bedeli "&amp;'Senet Taksit Giriş'!G7&amp;"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Temmuz 2021 tarihinde Sayın : HACI MURAT BALCI 'ya veyahut emruhavalesine yukarıda yazılı Yalnız # Ondörtbin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88" s="57"/>
      <c r="H88" s="57"/>
      <c r="I88" s="57"/>
      <c r="J88" s="57"/>
      <c r="K88" s="57"/>
      <c r="L88" s="57"/>
      <c r="M88" s="57"/>
      <c r="N88" s="57"/>
      <c r="O88" s="57"/>
      <c r="P88" s="54"/>
    </row>
    <row r="89" customFormat="false" ht="23.8" hidden="false" customHeight="true" outlineLevel="0" collapsed="false">
      <c r="A89" s="33"/>
      <c r="B89" s="45"/>
      <c r="C89" s="46"/>
      <c r="D89" s="58" t="str">
        <f aca="false">"# "&amp;TEXT(INT('Senet Taksit Giriş'!E7),"##.##0")&amp;" TL #"</f>
        <v># 14.000 TL #</v>
      </c>
      <c r="E89" s="40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4"/>
    </row>
    <row r="90" customFormat="false" ht="23.8" hidden="false" customHeight="true" outlineLevel="0" collapsed="false">
      <c r="A90" s="33"/>
      <c r="B90" s="45"/>
      <c r="C90" s="33"/>
      <c r="D90" s="59" t="str">
        <f aca="false">"# "&amp;TEXT(('Senet Taksit Giriş'!E90-INT('Senet Taksit Giriş'!E90))*100,"##.##")&amp;"  Krş #"</f>
        <v>#   Krş #</v>
      </c>
      <c r="E90" s="40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4"/>
    </row>
    <row r="91" customFormat="false" ht="23.8" hidden="false" customHeight="true" outlineLevel="0" collapsed="false">
      <c r="A91" s="33"/>
      <c r="B91" s="45"/>
      <c r="C91" s="33"/>
      <c r="D91" s="60" t="s">
        <v>60</v>
      </c>
      <c r="E91" s="40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4"/>
    </row>
    <row r="92" customFormat="false" ht="23.8" hidden="false" customHeight="true" outlineLevel="0" collapsed="false">
      <c r="A92" s="33"/>
      <c r="B92" s="61"/>
      <c r="C92" s="33"/>
      <c r="D92" s="62" t="str">
        <f aca="false">$D$9</f>
        <v>Bursa Fabrika Satış Mağazası – Adem Duman</v>
      </c>
      <c r="E92" s="40"/>
      <c r="F92" s="0"/>
      <c r="G92" s="0"/>
      <c r="H92" s="0"/>
      <c r="I92" s="0"/>
      <c r="J92" s="0"/>
      <c r="K92" s="0"/>
      <c r="L92" s="0"/>
      <c r="M92" s="0"/>
      <c r="N92" s="0"/>
      <c r="O92" s="0"/>
      <c r="P92" s="54"/>
    </row>
    <row r="93" customFormat="false" ht="23.8" hidden="false" customHeight="true" outlineLevel="0" collapsed="false">
      <c r="A93" s="33"/>
      <c r="B93" s="45"/>
      <c r="C93" s="33"/>
      <c r="D93" s="62"/>
      <c r="E93" s="40"/>
      <c r="F93" s="63" t="s">
        <v>61</v>
      </c>
      <c r="G93" s="72" t="str">
        <f aca="false">"İsim : "&amp;$D92</f>
        <v>İsim : Bursa Fabrika Satış Mağazası – Adem Duman</v>
      </c>
      <c r="H93" s="72"/>
      <c r="I93" s="72"/>
      <c r="J93" s="72"/>
      <c r="K93" s="35"/>
      <c r="L93" s="35"/>
      <c r="M93" s="76"/>
      <c r="N93" s="76"/>
      <c r="O93" s="36"/>
      <c r="P93" s="54"/>
    </row>
    <row r="94" customFormat="false" ht="23.8" hidden="false" customHeight="true" outlineLevel="0" collapsed="false">
      <c r="A94" s="33"/>
      <c r="B94" s="65"/>
      <c r="C94" s="66"/>
      <c r="D94" s="62"/>
      <c r="E94" s="40"/>
      <c r="F94" s="63"/>
      <c r="G94" s="67" t="str">
        <f aca="false">"Adres : " &amp;'Senet Borçlu Alacaklı Giriş'!$C$6</f>
        <v>Adres : Hızarhane Cad. No:5 TOKAT</v>
      </c>
      <c r="H94" s="67"/>
      <c r="I94" s="67"/>
      <c r="J94" s="67"/>
      <c r="K94" s="67"/>
      <c r="L94" s="33"/>
      <c r="M94" s="33"/>
      <c r="N94" s="33"/>
      <c r="O94" s="54"/>
      <c r="P94" s="54"/>
    </row>
    <row r="95" customFormat="false" ht="23.8" hidden="false" customHeight="true" outlineLevel="0" collapsed="false">
      <c r="A95" s="33"/>
      <c r="B95" s="65"/>
      <c r="C95" s="66"/>
      <c r="D95" s="62"/>
      <c r="E95" s="40"/>
      <c r="F95" s="63"/>
      <c r="G95" s="67"/>
      <c r="H95" s="67"/>
      <c r="I95" s="67"/>
      <c r="J95" s="67"/>
      <c r="K95" s="67"/>
      <c r="L95" s="46" t="s">
        <v>62</v>
      </c>
      <c r="M95" s="46"/>
      <c r="N95" s="42"/>
      <c r="O95" s="54"/>
      <c r="P95" s="54"/>
    </row>
    <row r="96" customFormat="false" ht="23.8" hidden="false" customHeight="true" outlineLevel="0" collapsed="false">
      <c r="A96" s="33"/>
      <c r="B96" s="65"/>
      <c r="C96" s="66"/>
      <c r="D96" s="62"/>
      <c r="E96" s="40"/>
      <c r="F96" s="63"/>
      <c r="G96" s="68" t="str">
        <f aca="false">"Vergi Dairesi : "&amp;'Senet Borçlu Alacaklı Giriş'!$C$7</f>
        <v>Vergi Dairesi : Tokat</v>
      </c>
      <c r="H96" s="68"/>
      <c r="I96" s="68"/>
      <c r="J96" s="68"/>
      <c r="K96" s="33"/>
      <c r="L96" s="33"/>
      <c r="M96" s="33"/>
      <c r="N96" s="33"/>
      <c r="O96" s="54"/>
      <c r="P96" s="54"/>
    </row>
    <row r="97" customFormat="false" ht="23.8" hidden="false" customHeight="true" outlineLevel="0" collapsed="false">
      <c r="A97" s="33"/>
      <c r="B97" s="45"/>
      <c r="C97" s="33"/>
      <c r="D97" s="62"/>
      <c r="E97" s="40"/>
      <c r="F97" s="63"/>
      <c r="G97" s="69" t="str">
        <f aca="false">"Vergi No / TC Kimlik No : "&amp;'Senet Borçlu Alacaklı Giriş'!$C$8</f>
        <v>Vergi No / TC Kimlik No : 341 3267 6260</v>
      </c>
      <c r="H97" s="69"/>
      <c r="I97" s="69"/>
      <c r="J97" s="69"/>
      <c r="K97" s="70"/>
      <c r="L97" s="70"/>
      <c r="M97" s="70"/>
      <c r="N97" s="70"/>
      <c r="O97" s="71"/>
      <c r="P97" s="54"/>
    </row>
    <row r="98" customFormat="false" ht="23.8" hidden="false" customHeight="true" outlineLevel="0" collapsed="false">
      <c r="A98" s="33"/>
      <c r="B98" s="61"/>
      <c r="C98" s="33"/>
      <c r="D98" s="62"/>
      <c r="E98" s="40"/>
      <c r="F98" s="63" t="s">
        <v>30</v>
      </c>
      <c r="G98" s="72" t="str">
        <f aca="false">"İsim Unvan : "&amp;'Senet Borçlu Alacaklı Giriş'!$C$9</f>
        <v>İsim Unvan : Adem Duman</v>
      </c>
      <c r="H98" s="72"/>
      <c r="I98" s="72"/>
      <c r="J98" s="72"/>
      <c r="K98" s="35"/>
      <c r="L98" s="73"/>
      <c r="M98" s="35"/>
      <c r="N98" s="35"/>
      <c r="O98" s="36"/>
      <c r="P98" s="54"/>
    </row>
    <row r="99" customFormat="false" ht="23.8" hidden="false" customHeight="true" outlineLevel="0" collapsed="false">
      <c r="A99" s="33"/>
      <c r="B99" s="45"/>
      <c r="C99" s="33"/>
      <c r="D99" s="56" t="s">
        <v>63</v>
      </c>
      <c r="E99" s="40"/>
      <c r="F99" s="63"/>
      <c r="G99" s="67" t="str">
        <f aca="false">"Adres : " &amp;'Senet Borçlu Alacaklı Giriş'!$C$10</f>
        <v>Adres : Esentepe Mah. Şehit Ulaşar Cad. Belde Sitesi B Blk. K1: D:3 TOKAT</v>
      </c>
      <c r="H99" s="67"/>
      <c r="I99" s="67"/>
      <c r="J99" s="67"/>
      <c r="K99" s="33"/>
      <c r="L99" s="33"/>
      <c r="M99" s="33"/>
      <c r="N99" s="33"/>
      <c r="O99" s="54"/>
      <c r="P99" s="54"/>
    </row>
    <row r="100" customFormat="false" ht="23.8" hidden="false" customHeight="true" outlineLevel="0" collapsed="false">
      <c r="A100" s="33"/>
      <c r="B100" s="61"/>
      <c r="C100" s="33"/>
      <c r="D100" s="74" t="n">
        <f aca="false">'Senet Taksit Giriş'!D7</f>
        <v>44407</v>
      </c>
      <c r="E100" s="40"/>
      <c r="F100" s="63"/>
      <c r="G100" s="67"/>
      <c r="H100" s="67"/>
      <c r="I100" s="67"/>
      <c r="J100" s="67"/>
      <c r="K100" s="33"/>
      <c r="L100" s="46" t="s">
        <v>62</v>
      </c>
      <c r="M100" s="33"/>
      <c r="N100" s="33"/>
      <c r="O100" s="54"/>
      <c r="P100" s="54"/>
    </row>
    <row r="101" customFormat="false" ht="23.8" hidden="false" customHeight="true" outlineLevel="0" collapsed="false">
      <c r="A101" s="33"/>
      <c r="B101" s="45"/>
      <c r="C101" s="33"/>
      <c r="D101" s="56" t="s">
        <v>64</v>
      </c>
      <c r="E101" s="40"/>
      <c r="F101" s="63"/>
      <c r="G101" s="68" t="str">
        <f aca="false">"Vergi Dairesi : "&amp;'Senet Borçlu Alacaklı Giriş'!$C$11</f>
        <v>Vergi Dairesi : Tokat</v>
      </c>
      <c r="H101" s="68"/>
      <c r="I101" s="68"/>
      <c r="J101" s="68"/>
      <c r="K101" s="33"/>
      <c r="L101" s="33"/>
      <c r="M101" s="33"/>
      <c r="N101" s="33"/>
      <c r="O101" s="54"/>
      <c r="P101" s="54"/>
    </row>
    <row r="102" customFormat="false" ht="23.8" hidden="false" customHeight="true" outlineLevel="0" collapsed="false">
      <c r="A102" s="33"/>
      <c r="B102" s="45"/>
      <c r="C102" s="33"/>
      <c r="D102" s="74" t="n">
        <f aca="false">'Senet Taksit Giriş'!C7</f>
        <v>44252</v>
      </c>
      <c r="E102" s="40"/>
      <c r="F102" s="63"/>
      <c r="G102" s="69" t="str">
        <f aca="false">"Vergi No / TC Kimlik No : "&amp;'Senet Borçlu Alacaklı Giriş'!$C$12</f>
        <v>Vergi No / TC Kimlik No : 341 3267 6260</v>
      </c>
      <c r="H102" s="69"/>
      <c r="I102" s="69"/>
      <c r="J102" s="69"/>
      <c r="K102" s="70"/>
      <c r="L102" s="70"/>
      <c r="M102" s="70"/>
      <c r="N102" s="70"/>
      <c r="O102" s="71"/>
      <c r="P102" s="54"/>
    </row>
    <row r="103" customFormat="false" ht="23.8" hidden="false" customHeight="true" outlineLevel="0" collapsed="false">
      <c r="A103" s="33"/>
      <c r="B103" s="75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1"/>
    </row>
    <row r="105" customFormat="false" ht="23.8" hidden="false" customHeight="true" outlineLevel="0" collapsed="false">
      <c r="A105" s="33"/>
      <c r="B105" s="34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6"/>
    </row>
    <row r="106" customFormat="false" ht="23.8" hidden="false" customHeight="true" outlineLevel="0" collapsed="false">
      <c r="A106" s="37"/>
      <c r="B106" s="38"/>
      <c r="C106" s="37"/>
      <c r="D106" s="39" t="s">
        <v>53</v>
      </c>
      <c r="E106" s="40" t="str">
        <f aca="false">$D113 &amp;"    - Taksit No: " &amp; $D108&amp;"  "</f>
        <v>Bursa Fabrika Satış Mağazası – Adem Duman    - Taksit No: # 6 #</v>
      </c>
      <c r="F106" s="37"/>
      <c r="G106" s="41" t="s">
        <v>54</v>
      </c>
      <c r="H106" s="37"/>
      <c r="I106" s="41" t="s">
        <v>55</v>
      </c>
      <c r="J106" s="41" t="s">
        <v>56</v>
      </c>
      <c r="K106" s="0"/>
      <c r="L106" s="37"/>
      <c r="M106" s="41" t="s">
        <v>57</v>
      </c>
      <c r="N106" s="42"/>
      <c r="O106" s="41" t="s">
        <v>34</v>
      </c>
      <c r="P106" s="43"/>
    </row>
    <row r="107" customFormat="false" ht="23.8" hidden="false" customHeight="true" outlineLevel="0" collapsed="false">
      <c r="A107" s="33"/>
      <c r="B107" s="45"/>
      <c r="C107" s="46"/>
      <c r="D107" s="47" t="s">
        <v>58</v>
      </c>
      <c r="E107" s="40"/>
      <c r="F107" s="33"/>
      <c r="G107" s="48" t="n">
        <f aca="false">D121</f>
        <v>44438</v>
      </c>
      <c r="H107" s="49"/>
      <c r="I107" s="50" t="str">
        <f aca="false">D110</f>
        <v># 2.000 TL #</v>
      </c>
      <c r="J107" s="51" t="str">
        <f aca="false">D111</f>
        <v>#   Krş #</v>
      </c>
      <c r="K107" s="0"/>
      <c r="L107" s="49"/>
      <c r="M107" s="52" t="str">
        <f aca="false">D108</f>
        <v># 6 #</v>
      </c>
      <c r="N107" s="42"/>
      <c r="O107" s="53" t="n">
        <f aca="false">D123</f>
        <v>44252</v>
      </c>
      <c r="P107" s="54"/>
    </row>
    <row r="108" customFormat="false" ht="23.8" hidden="false" customHeight="true" outlineLevel="0" collapsed="false">
      <c r="A108" s="33"/>
      <c r="B108" s="45"/>
      <c r="C108" s="46"/>
      <c r="D108" s="55" t="str">
        <f aca="false">"# "&amp;TEXT(INT('Senet Taksit Giriş'!B8),"##.##0")&amp;" #"</f>
        <v># 6 #</v>
      </c>
      <c r="E108" s="40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54"/>
    </row>
    <row r="109" customFormat="false" ht="23.8" hidden="false" customHeight="true" outlineLevel="0" collapsed="false">
      <c r="A109" s="33"/>
      <c r="B109" s="45"/>
      <c r="C109" s="46"/>
      <c r="D109" s="56" t="s">
        <v>59</v>
      </c>
      <c r="E109" s="40"/>
      <c r="F109" s="57" t="str">
        <f aca="false">"   İş bu emre muharrer senedim"&amp;IF('Senet Borçlu Alacaklı Giriş'!$C$4="Gerçek Kişi","in","izin")&amp;" mükabilinde "&amp;TEXT(G107,"dd mmmm yyyy")&amp;" tarihinde Sayın : "&amp;'Senet Borçlu Alacaklı Giriş'!$C$1&amp;" 'ya veyahut emruhavalesine yukarıda yazılı Yalnız # "&amp;'Senet Taksit Giriş'!F8&amp;" # ödeyeceği"&amp;IF('Senet Borçlu Alacaklı Giriş'!$C$4="Gerçek Kişi","m.","z.")&amp;" Bedeli "&amp;'Senet Taksit Giriş'!G8&amp;"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Ağustos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09" s="57"/>
      <c r="H109" s="57"/>
      <c r="I109" s="57"/>
      <c r="J109" s="57"/>
      <c r="K109" s="57"/>
      <c r="L109" s="57"/>
      <c r="M109" s="57"/>
      <c r="N109" s="57"/>
      <c r="O109" s="57"/>
      <c r="P109" s="54"/>
    </row>
    <row r="110" customFormat="false" ht="23.8" hidden="false" customHeight="true" outlineLevel="0" collapsed="false">
      <c r="A110" s="33"/>
      <c r="B110" s="45"/>
      <c r="C110" s="46"/>
      <c r="D110" s="58" t="str">
        <f aca="false">"# "&amp;TEXT(INT('Senet Taksit Giriş'!E8),"##.##0")&amp;" TL #"</f>
        <v># 2.000 TL #</v>
      </c>
      <c r="E110" s="40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4"/>
    </row>
    <row r="111" customFormat="false" ht="23.8" hidden="false" customHeight="true" outlineLevel="0" collapsed="false">
      <c r="A111" s="33"/>
      <c r="B111" s="45"/>
      <c r="C111" s="33"/>
      <c r="D111" s="59" t="str">
        <f aca="false">"# "&amp;TEXT(('Senet Taksit Giriş'!E111-INT('Senet Taksit Giriş'!E111))*100,"##.##")&amp;"  Krş #"</f>
        <v>#   Krş #</v>
      </c>
      <c r="E111" s="40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4"/>
    </row>
    <row r="112" customFormat="false" ht="23.8" hidden="false" customHeight="true" outlineLevel="0" collapsed="false">
      <c r="A112" s="33"/>
      <c r="B112" s="45"/>
      <c r="C112" s="33"/>
      <c r="D112" s="60" t="s">
        <v>60</v>
      </c>
      <c r="E112" s="40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4"/>
    </row>
    <row r="113" customFormat="false" ht="23.8" hidden="false" customHeight="true" outlineLevel="0" collapsed="false">
      <c r="A113" s="33"/>
      <c r="B113" s="61"/>
      <c r="C113" s="33"/>
      <c r="D113" s="62" t="str">
        <f aca="false">$D$9</f>
        <v>Bursa Fabrika Satış Mağazası – Adem Duman</v>
      </c>
      <c r="E113" s="4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54"/>
    </row>
    <row r="114" customFormat="false" ht="23.8" hidden="false" customHeight="true" outlineLevel="0" collapsed="false">
      <c r="A114" s="33"/>
      <c r="B114" s="45"/>
      <c r="C114" s="33"/>
      <c r="D114" s="62"/>
      <c r="E114" s="40"/>
      <c r="F114" s="63" t="s">
        <v>61</v>
      </c>
      <c r="G114" s="72" t="str">
        <f aca="false">"İsim : "&amp;$D113</f>
        <v>İsim : Bursa Fabrika Satış Mağazası – Adem Duman</v>
      </c>
      <c r="H114" s="72"/>
      <c r="I114" s="72"/>
      <c r="J114" s="72"/>
      <c r="K114" s="35"/>
      <c r="L114" s="35"/>
      <c r="M114" s="76"/>
      <c r="N114" s="76"/>
      <c r="O114" s="36"/>
      <c r="P114" s="54"/>
    </row>
    <row r="115" customFormat="false" ht="23.8" hidden="false" customHeight="true" outlineLevel="0" collapsed="false">
      <c r="A115" s="33"/>
      <c r="B115" s="65"/>
      <c r="C115" s="66"/>
      <c r="D115" s="62"/>
      <c r="E115" s="40"/>
      <c r="F115" s="63"/>
      <c r="G115" s="67" t="str">
        <f aca="false">"Adres : " &amp;'Senet Borçlu Alacaklı Giriş'!$C$6</f>
        <v>Adres : Hızarhane Cad. No:5 TOKAT</v>
      </c>
      <c r="H115" s="67"/>
      <c r="I115" s="67"/>
      <c r="J115" s="67"/>
      <c r="K115" s="67"/>
      <c r="L115" s="33"/>
      <c r="M115" s="33"/>
      <c r="N115" s="33"/>
      <c r="O115" s="54"/>
      <c r="P115" s="54"/>
    </row>
    <row r="116" customFormat="false" ht="23.8" hidden="false" customHeight="true" outlineLevel="0" collapsed="false">
      <c r="A116" s="33"/>
      <c r="B116" s="65"/>
      <c r="C116" s="66"/>
      <c r="D116" s="62"/>
      <c r="E116" s="40"/>
      <c r="F116" s="63"/>
      <c r="G116" s="67"/>
      <c r="H116" s="67"/>
      <c r="I116" s="67"/>
      <c r="J116" s="67"/>
      <c r="K116" s="67"/>
      <c r="L116" s="46" t="s">
        <v>62</v>
      </c>
      <c r="M116" s="46"/>
      <c r="N116" s="42"/>
      <c r="O116" s="54"/>
      <c r="P116" s="54"/>
    </row>
    <row r="117" customFormat="false" ht="23.8" hidden="false" customHeight="true" outlineLevel="0" collapsed="false">
      <c r="A117" s="33"/>
      <c r="B117" s="65"/>
      <c r="C117" s="66"/>
      <c r="D117" s="62"/>
      <c r="E117" s="40"/>
      <c r="F117" s="63"/>
      <c r="G117" s="68" t="str">
        <f aca="false">"Vergi Dairesi : "&amp;'Senet Borçlu Alacaklı Giriş'!$C$7</f>
        <v>Vergi Dairesi : Tokat</v>
      </c>
      <c r="H117" s="68"/>
      <c r="I117" s="68"/>
      <c r="J117" s="68"/>
      <c r="K117" s="33"/>
      <c r="L117" s="33"/>
      <c r="M117" s="33"/>
      <c r="N117" s="33"/>
      <c r="O117" s="54"/>
      <c r="P117" s="54"/>
    </row>
    <row r="118" customFormat="false" ht="23.8" hidden="false" customHeight="true" outlineLevel="0" collapsed="false">
      <c r="A118" s="33"/>
      <c r="B118" s="45"/>
      <c r="C118" s="33"/>
      <c r="D118" s="62"/>
      <c r="E118" s="40"/>
      <c r="F118" s="63"/>
      <c r="G118" s="69" t="str">
        <f aca="false">"Vergi No / TC Kimlik No : "&amp;'Senet Borçlu Alacaklı Giriş'!$C$8</f>
        <v>Vergi No / TC Kimlik No : 341 3267 6260</v>
      </c>
      <c r="H118" s="69"/>
      <c r="I118" s="69"/>
      <c r="J118" s="69"/>
      <c r="K118" s="70"/>
      <c r="L118" s="70"/>
      <c r="M118" s="70"/>
      <c r="N118" s="70"/>
      <c r="O118" s="71"/>
      <c r="P118" s="54"/>
    </row>
    <row r="119" customFormat="false" ht="23.8" hidden="false" customHeight="true" outlineLevel="0" collapsed="false">
      <c r="A119" s="33"/>
      <c r="B119" s="61"/>
      <c r="C119" s="33"/>
      <c r="D119" s="62"/>
      <c r="E119" s="40"/>
      <c r="F119" s="63" t="s">
        <v>30</v>
      </c>
      <c r="G119" s="72" t="str">
        <f aca="false">"İsim Unvan : "&amp;'Senet Borçlu Alacaklı Giriş'!$C$9</f>
        <v>İsim Unvan : Adem Duman</v>
      </c>
      <c r="H119" s="72"/>
      <c r="I119" s="72"/>
      <c r="J119" s="72"/>
      <c r="K119" s="35"/>
      <c r="L119" s="73"/>
      <c r="M119" s="35"/>
      <c r="N119" s="35"/>
      <c r="O119" s="36"/>
      <c r="P119" s="54"/>
    </row>
    <row r="120" customFormat="false" ht="23.8" hidden="false" customHeight="true" outlineLevel="0" collapsed="false">
      <c r="A120" s="33"/>
      <c r="B120" s="45"/>
      <c r="C120" s="33"/>
      <c r="D120" s="56" t="s">
        <v>63</v>
      </c>
      <c r="E120" s="40"/>
      <c r="F120" s="63"/>
      <c r="G120" s="67" t="str">
        <f aca="false">"Adres : " &amp;'Senet Borçlu Alacaklı Giriş'!$C$10</f>
        <v>Adres : Esentepe Mah. Şehit Ulaşar Cad. Belde Sitesi B Blk. K1: D:3 TOKAT</v>
      </c>
      <c r="H120" s="67"/>
      <c r="I120" s="67"/>
      <c r="J120" s="67"/>
      <c r="K120" s="33"/>
      <c r="L120" s="33"/>
      <c r="M120" s="33"/>
      <c r="N120" s="33"/>
      <c r="O120" s="54"/>
      <c r="P120" s="54"/>
    </row>
    <row r="121" customFormat="false" ht="23.8" hidden="false" customHeight="true" outlineLevel="0" collapsed="false">
      <c r="A121" s="33"/>
      <c r="B121" s="61"/>
      <c r="C121" s="33"/>
      <c r="D121" s="74" t="n">
        <f aca="false">'Senet Taksit Giriş'!D8</f>
        <v>44438</v>
      </c>
      <c r="E121" s="40"/>
      <c r="F121" s="63"/>
      <c r="G121" s="67"/>
      <c r="H121" s="67"/>
      <c r="I121" s="67"/>
      <c r="J121" s="67"/>
      <c r="K121" s="33"/>
      <c r="L121" s="46" t="s">
        <v>62</v>
      </c>
      <c r="M121" s="33"/>
      <c r="N121" s="33"/>
      <c r="O121" s="54"/>
      <c r="P121" s="54"/>
    </row>
    <row r="122" customFormat="false" ht="23.8" hidden="false" customHeight="true" outlineLevel="0" collapsed="false">
      <c r="A122" s="33"/>
      <c r="B122" s="45"/>
      <c r="C122" s="33"/>
      <c r="D122" s="56" t="s">
        <v>64</v>
      </c>
      <c r="E122" s="40"/>
      <c r="F122" s="63"/>
      <c r="G122" s="68" t="str">
        <f aca="false">"Vergi Dairesi : "&amp;'Senet Borçlu Alacaklı Giriş'!$C$11</f>
        <v>Vergi Dairesi : Tokat</v>
      </c>
      <c r="H122" s="68"/>
      <c r="I122" s="68"/>
      <c r="J122" s="68"/>
      <c r="K122" s="33"/>
      <c r="L122" s="33"/>
      <c r="M122" s="33"/>
      <c r="N122" s="33"/>
      <c r="O122" s="54"/>
      <c r="P122" s="54"/>
    </row>
    <row r="123" customFormat="false" ht="23.8" hidden="false" customHeight="true" outlineLevel="0" collapsed="false">
      <c r="A123" s="33"/>
      <c r="B123" s="45"/>
      <c r="C123" s="33"/>
      <c r="D123" s="74" t="n">
        <f aca="false">'Senet Taksit Giriş'!C8</f>
        <v>44252</v>
      </c>
      <c r="E123" s="40"/>
      <c r="F123" s="63"/>
      <c r="G123" s="69" t="str">
        <f aca="false">"Vergi No / TC Kimlik No : "&amp;'Senet Borçlu Alacaklı Giriş'!$C$12</f>
        <v>Vergi No / TC Kimlik No : 341 3267 6260</v>
      </c>
      <c r="H123" s="69"/>
      <c r="I123" s="69"/>
      <c r="J123" s="69"/>
      <c r="K123" s="70"/>
      <c r="L123" s="70"/>
      <c r="M123" s="70"/>
      <c r="N123" s="70"/>
      <c r="O123" s="71"/>
      <c r="P123" s="54"/>
    </row>
    <row r="124" customFormat="false" ht="23.8" hidden="false" customHeight="true" outlineLevel="0" collapsed="false">
      <c r="A124" s="33"/>
      <c r="B124" s="75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1"/>
    </row>
    <row r="125" customFormat="false" ht="23.8" hidden="false" customHeight="true" outlineLevel="0" collapsed="false">
      <c r="A125" s="33"/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6"/>
    </row>
    <row r="126" customFormat="false" ht="23.8" hidden="false" customHeight="true" outlineLevel="0" collapsed="false">
      <c r="A126" s="37"/>
      <c r="B126" s="38"/>
      <c r="C126" s="37"/>
      <c r="D126" s="39" t="s">
        <v>53</v>
      </c>
      <c r="E126" s="40" t="str">
        <f aca="false">$D133 &amp;"    - Taksit No: " &amp; $D128&amp;"  "</f>
        <v>Bursa Fabrika Satış Mağazası – Adem Duman    - Taksit No: # 7 #</v>
      </c>
      <c r="F126" s="37"/>
      <c r="G126" s="41" t="s">
        <v>54</v>
      </c>
      <c r="H126" s="37"/>
      <c r="I126" s="41" t="s">
        <v>55</v>
      </c>
      <c r="J126" s="41" t="s">
        <v>56</v>
      </c>
      <c r="K126" s="0"/>
      <c r="L126" s="37"/>
      <c r="M126" s="41" t="s">
        <v>57</v>
      </c>
      <c r="N126" s="42"/>
      <c r="O126" s="41" t="s">
        <v>34</v>
      </c>
      <c r="P126" s="43"/>
    </row>
    <row r="127" customFormat="false" ht="23.8" hidden="false" customHeight="true" outlineLevel="0" collapsed="false">
      <c r="A127" s="33"/>
      <c r="B127" s="45"/>
      <c r="C127" s="46"/>
      <c r="D127" s="47" t="s">
        <v>58</v>
      </c>
      <c r="E127" s="40"/>
      <c r="F127" s="33"/>
      <c r="G127" s="48" t="n">
        <f aca="false">D141</f>
        <v>44469</v>
      </c>
      <c r="H127" s="49"/>
      <c r="I127" s="50" t="str">
        <f aca="false">D130</f>
        <v># 2.000 TL #</v>
      </c>
      <c r="J127" s="51" t="str">
        <f aca="false">D131</f>
        <v>#   Krş #</v>
      </c>
      <c r="K127" s="0"/>
      <c r="L127" s="49"/>
      <c r="M127" s="52" t="str">
        <f aca="false">D128</f>
        <v># 7 #</v>
      </c>
      <c r="N127" s="42"/>
      <c r="O127" s="53" t="n">
        <f aca="false">D143</f>
        <v>44252</v>
      </c>
      <c r="P127" s="54"/>
    </row>
    <row r="128" customFormat="false" ht="23.8" hidden="false" customHeight="true" outlineLevel="0" collapsed="false">
      <c r="A128" s="33"/>
      <c r="B128" s="45"/>
      <c r="C128" s="46"/>
      <c r="D128" s="55" t="str">
        <f aca="false">"# "&amp;TEXT(INT('Senet Taksit Giriş'!B9),"##.##0")&amp;" #"</f>
        <v># 7 #</v>
      </c>
      <c r="E128" s="40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54"/>
    </row>
    <row r="129" customFormat="false" ht="23.8" hidden="false" customHeight="true" outlineLevel="0" collapsed="false">
      <c r="A129" s="33"/>
      <c r="B129" s="45"/>
      <c r="C129" s="46"/>
      <c r="D129" s="56" t="s">
        <v>59</v>
      </c>
      <c r="E129" s="40"/>
      <c r="F129" s="57" t="str">
        <f aca="false">"   İş bu emre muharrer senedim"&amp;IF('Senet Borçlu Alacaklı Giriş'!$C$4="Gerçek Kişi","in","izin")&amp;" mükabilinde "&amp;TEXT(G127,"dd mmmm yyyy")&amp;" tarihinde Sayın : "&amp;'Senet Borçlu Alacaklı Giriş'!$C$1&amp;" 'ya veyahut emruhavalesine yukarıda yazılı Yalnız # "&amp;'Senet Taksit Giriş'!F9&amp;" # ödeyeceği"&amp;IF('Senet Borçlu Alacaklı Giriş'!$C$4="Gerçek Kişi","m.","z.")&amp;" Bedeli "&amp;'Senet Taksit Giriş'!G9&amp;"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Eylül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29" s="57"/>
      <c r="H129" s="57"/>
      <c r="I129" s="57"/>
      <c r="J129" s="57"/>
      <c r="K129" s="57"/>
      <c r="L129" s="57"/>
      <c r="M129" s="57"/>
      <c r="N129" s="57"/>
      <c r="O129" s="57"/>
      <c r="P129" s="54"/>
    </row>
    <row r="130" customFormat="false" ht="23.8" hidden="false" customHeight="true" outlineLevel="0" collapsed="false">
      <c r="A130" s="33"/>
      <c r="B130" s="45"/>
      <c r="C130" s="46"/>
      <c r="D130" s="58" t="str">
        <f aca="false">"# "&amp;TEXT(INT('Senet Taksit Giriş'!E9),"##.##0")&amp;" TL #"</f>
        <v># 2.000 TL #</v>
      </c>
      <c r="E130" s="40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4"/>
    </row>
    <row r="131" customFormat="false" ht="23.8" hidden="false" customHeight="true" outlineLevel="0" collapsed="false">
      <c r="A131" s="33"/>
      <c r="B131" s="45"/>
      <c r="C131" s="33"/>
      <c r="D131" s="59" t="str">
        <f aca="false">"# "&amp;TEXT(('Senet Taksit Giriş'!E132-INT('Senet Taksit Giriş'!E132))*100,"##.##")&amp;"  Krş #"</f>
        <v>#   Krş #</v>
      </c>
      <c r="E131" s="40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4"/>
    </row>
    <row r="132" customFormat="false" ht="23.8" hidden="false" customHeight="true" outlineLevel="0" collapsed="false">
      <c r="A132" s="33"/>
      <c r="B132" s="45"/>
      <c r="C132" s="33"/>
      <c r="D132" s="60" t="s">
        <v>60</v>
      </c>
      <c r="E132" s="40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4"/>
    </row>
    <row r="133" customFormat="false" ht="23.8" hidden="false" customHeight="true" outlineLevel="0" collapsed="false">
      <c r="A133" s="33"/>
      <c r="B133" s="61"/>
      <c r="C133" s="33"/>
      <c r="D133" s="62" t="str">
        <f aca="false">$D$9</f>
        <v>Bursa Fabrika Satış Mağazası – Adem Duman</v>
      </c>
      <c r="E133" s="4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54"/>
    </row>
    <row r="134" customFormat="false" ht="23.8" hidden="false" customHeight="true" outlineLevel="0" collapsed="false">
      <c r="A134" s="33"/>
      <c r="B134" s="45"/>
      <c r="C134" s="33"/>
      <c r="D134" s="62"/>
      <c r="E134" s="40"/>
      <c r="F134" s="63" t="s">
        <v>61</v>
      </c>
      <c r="G134" s="72" t="str">
        <f aca="false">"İsim : "&amp;$D133</f>
        <v>İsim : Bursa Fabrika Satış Mağazası – Adem Duman</v>
      </c>
      <c r="H134" s="72"/>
      <c r="I134" s="72"/>
      <c r="J134" s="72"/>
      <c r="K134" s="35"/>
      <c r="L134" s="35"/>
      <c r="M134" s="76"/>
      <c r="N134" s="76"/>
      <c r="O134" s="36"/>
      <c r="P134" s="54"/>
    </row>
    <row r="135" customFormat="false" ht="23.8" hidden="false" customHeight="true" outlineLevel="0" collapsed="false">
      <c r="A135" s="33"/>
      <c r="B135" s="65"/>
      <c r="C135" s="66"/>
      <c r="D135" s="62"/>
      <c r="E135" s="40"/>
      <c r="F135" s="63"/>
      <c r="G135" s="67" t="str">
        <f aca="false">"Adres : " &amp;'Senet Borçlu Alacaklı Giriş'!$C$6</f>
        <v>Adres : Hızarhane Cad. No:5 TOKAT</v>
      </c>
      <c r="H135" s="67"/>
      <c r="I135" s="67"/>
      <c r="J135" s="67"/>
      <c r="K135" s="67"/>
      <c r="L135" s="33"/>
      <c r="M135" s="33"/>
      <c r="N135" s="33"/>
      <c r="O135" s="54"/>
      <c r="P135" s="54"/>
    </row>
    <row r="136" customFormat="false" ht="23.8" hidden="false" customHeight="true" outlineLevel="0" collapsed="false">
      <c r="A136" s="33"/>
      <c r="B136" s="65"/>
      <c r="C136" s="66"/>
      <c r="D136" s="62"/>
      <c r="E136" s="40"/>
      <c r="F136" s="63"/>
      <c r="G136" s="67"/>
      <c r="H136" s="67"/>
      <c r="I136" s="67"/>
      <c r="J136" s="67"/>
      <c r="K136" s="67"/>
      <c r="L136" s="46" t="s">
        <v>62</v>
      </c>
      <c r="M136" s="46"/>
      <c r="N136" s="42"/>
      <c r="O136" s="54"/>
      <c r="P136" s="54"/>
    </row>
    <row r="137" customFormat="false" ht="23.8" hidden="false" customHeight="true" outlineLevel="0" collapsed="false">
      <c r="A137" s="33"/>
      <c r="B137" s="65"/>
      <c r="C137" s="66"/>
      <c r="D137" s="62"/>
      <c r="E137" s="40"/>
      <c r="F137" s="63"/>
      <c r="G137" s="68" t="str">
        <f aca="false">"Vergi Dairesi : "&amp;'Senet Borçlu Alacaklı Giriş'!$C$7</f>
        <v>Vergi Dairesi : Tokat</v>
      </c>
      <c r="H137" s="68"/>
      <c r="I137" s="68"/>
      <c r="J137" s="68"/>
      <c r="K137" s="33"/>
      <c r="L137" s="33"/>
      <c r="M137" s="33"/>
      <c r="N137" s="33"/>
      <c r="O137" s="54"/>
      <c r="P137" s="54"/>
    </row>
    <row r="138" customFormat="false" ht="23.8" hidden="false" customHeight="true" outlineLevel="0" collapsed="false">
      <c r="A138" s="33"/>
      <c r="B138" s="45"/>
      <c r="C138" s="33"/>
      <c r="D138" s="62"/>
      <c r="E138" s="40"/>
      <c r="F138" s="63"/>
      <c r="G138" s="69" t="str">
        <f aca="false">"Vergi No / TC Kimlik No : "&amp;'Senet Borçlu Alacaklı Giriş'!$C$8</f>
        <v>Vergi No / TC Kimlik No : 341 3267 6260</v>
      </c>
      <c r="H138" s="69"/>
      <c r="I138" s="69"/>
      <c r="J138" s="69"/>
      <c r="K138" s="70"/>
      <c r="L138" s="70"/>
      <c r="M138" s="70"/>
      <c r="N138" s="70"/>
      <c r="O138" s="71"/>
      <c r="P138" s="54"/>
    </row>
    <row r="139" customFormat="false" ht="23.8" hidden="false" customHeight="true" outlineLevel="0" collapsed="false">
      <c r="A139" s="33"/>
      <c r="B139" s="61"/>
      <c r="C139" s="33"/>
      <c r="D139" s="62"/>
      <c r="E139" s="40"/>
      <c r="F139" s="63" t="s">
        <v>30</v>
      </c>
      <c r="G139" s="72" t="str">
        <f aca="false">"İsim Unvan : "&amp;'Senet Borçlu Alacaklı Giriş'!$C$9</f>
        <v>İsim Unvan : Adem Duman</v>
      </c>
      <c r="H139" s="72"/>
      <c r="I139" s="72"/>
      <c r="J139" s="72"/>
      <c r="K139" s="35"/>
      <c r="L139" s="73"/>
      <c r="M139" s="35"/>
      <c r="N139" s="35"/>
      <c r="O139" s="36"/>
      <c r="P139" s="54"/>
    </row>
    <row r="140" customFormat="false" ht="23.8" hidden="false" customHeight="true" outlineLevel="0" collapsed="false">
      <c r="A140" s="33"/>
      <c r="B140" s="45"/>
      <c r="C140" s="33"/>
      <c r="D140" s="56" t="s">
        <v>63</v>
      </c>
      <c r="E140" s="40"/>
      <c r="F140" s="63"/>
      <c r="G140" s="67" t="str">
        <f aca="false">"Adres : " &amp;'Senet Borçlu Alacaklı Giriş'!$C$10</f>
        <v>Adres : Esentepe Mah. Şehit Ulaşar Cad. Belde Sitesi B Blk. K1: D:3 TOKAT</v>
      </c>
      <c r="H140" s="67"/>
      <c r="I140" s="67"/>
      <c r="J140" s="67"/>
      <c r="K140" s="33"/>
      <c r="L140" s="33"/>
      <c r="M140" s="33"/>
      <c r="N140" s="33"/>
      <c r="O140" s="54"/>
      <c r="P140" s="54"/>
    </row>
    <row r="141" customFormat="false" ht="23.8" hidden="false" customHeight="true" outlineLevel="0" collapsed="false">
      <c r="A141" s="33"/>
      <c r="B141" s="61"/>
      <c r="C141" s="33"/>
      <c r="D141" s="74" t="n">
        <f aca="false">'Senet Taksit Giriş'!D9</f>
        <v>44469</v>
      </c>
      <c r="E141" s="40"/>
      <c r="F141" s="63"/>
      <c r="G141" s="67"/>
      <c r="H141" s="67"/>
      <c r="I141" s="67"/>
      <c r="J141" s="67"/>
      <c r="K141" s="33"/>
      <c r="L141" s="46" t="s">
        <v>62</v>
      </c>
      <c r="M141" s="33"/>
      <c r="N141" s="33"/>
      <c r="O141" s="54"/>
      <c r="P141" s="54"/>
    </row>
    <row r="142" customFormat="false" ht="23.8" hidden="false" customHeight="true" outlineLevel="0" collapsed="false">
      <c r="A142" s="33"/>
      <c r="B142" s="45"/>
      <c r="C142" s="33"/>
      <c r="D142" s="56" t="s">
        <v>64</v>
      </c>
      <c r="E142" s="40"/>
      <c r="F142" s="63"/>
      <c r="G142" s="68" t="str">
        <f aca="false">"Vergi Dairesi : "&amp;'Senet Borçlu Alacaklı Giriş'!$C$11</f>
        <v>Vergi Dairesi : Tokat</v>
      </c>
      <c r="H142" s="68"/>
      <c r="I142" s="68"/>
      <c r="J142" s="68"/>
      <c r="K142" s="33"/>
      <c r="L142" s="33"/>
      <c r="M142" s="33"/>
      <c r="N142" s="33"/>
      <c r="O142" s="54"/>
      <c r="P142" s="54"/>
    </row>
    <row r="143" customFormat="false" ht="23.8" hidden="false" customHeight="true" outlineLevel="0" collapsed="false">
      <c r="A143" s="33"/>
      <c r="B143" s="45"/>
      <c r="C143" s="33"/>
      <c r="D143" s="74" t="n">
        <f aca="false">'Senet Taksit Giriş'!C9</f>
        <v>44252</v>
      </c>
      <c r="E143" s="40"/>
      <c r="F143" s="63"/>
      <c r="G143" s="69" t="str">
        <f aca="false">"Vergi No / TC Kimlik No : "&amp;'Senet Borçlu Alacaklı Giriş'!$C$12</f>
        <v>Vergi No / TC Kimlik No : 341 3267 6260</v>
      </c>
      <c r="H143" s="69"/>
      <c r="I143" s="69"/>
      <c r="J143" s="69"/>
      <c r="K143" s="70"/>
      <c r="L143" s="70"/>
      <c r="M143" s="70"/>
      <c r="N143" s="70"/>
      <c r="O143" s="71"/>
      <c r="P143" s="54"/>
    </row>
    <row r="144" customFormat="false" ht="23.8" hidden="false" customHeight="true" outlineLevel="0" collapsed="false">
      <c r="A144" s="33"/>
      <c r="B144" s="75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1"/>
    </row>
    <row r="146" customFormat="false" ht="23.8" hidden="false" customHeight="true" outlineLevel="0" collapsed="false">
      <c r="A146" s="33"/>
      <c r="B146" s="34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6"/>
    </row>
    <row r="147" customFormat="false" ht="23.8" hidden="false" customHeight="true" outlineLevel="0" collapsed="false">
      <c r="A147" s="37"/>
      <c r="B147" s="38"/>
      <c r="C147" s="37"/>
      <c r="D147" s="39" t="s">
        <v>53</v>
      </c>
      <c r="E147" s="40" t="str">
        <f aca="false">$D154 &amp;"    - Taksit No: " &amp; $D149&amp;"  "</f>
        <v>Bursa Fabrika Satış Mağazası – Adem Duman    - Taksit No: # 8 #</v>
      </c>
      <c r="F147" s="37"/>
      <c r="G147" s="41" t="s">
        <v>54</v>
      </c>
      <c r="H147" s="37"/>
      <c r="I147" s="41" t="s">
        <v>55</v>
      </c>
      <c r="J147" s="41" t="s">
        <v>56</v>
      </c>
      <c r="K147" s="0"/>
      <c r="L147" s="37"/>
      <c r="M147" s="41" t="s">
        <v>57</v>
      </c>
      <c r="N147" s="42"/>
      <c r="O147" s="41" t="s">
        <v>34</v>
      </c>
      <c r="P147" s="43"/>
    </row>
    <row r="148" customFormat="false" ht="23.8" hidden="false" customHeight="true" outlineLevel="0" collapsed="false">
      <c r="A148" s="33"/>
      <c r="B148" s="45"/>
      <c r="C148" s="46"/>
      <c r="D148" s="47" t="s">
        <v>58</v>
      </c>
      <c r="E148" s="40"/>
      <c r="F148" s="33"/>
      <c r="G148" s="48" t="n">
        <f aca="false">D162</f>
        <v>44499</v>
      </c>
      <c r="H148" s="49"/>
      <c r="I148" s="50" t="str">
        <f aca="false">D151</f>
        <v># 2.000 TL #</v>
      </c>
      <c r="J148" s="51" t="str">
        <f aca="false">D152</f>
        <v>#   Krş #</v>
      </c>
      <c r="K148" s="0"/>
      <c r="L148" s="49"/>
      <c r="M148" s="52" t="str">
        <f aca="false">D149</f>
        <v># 8 #</v>
      </c>
      <c r="N148" s="42"/>
      <c r="O148" s="53" t="n">
        <f aca="false">D164</f>
        <v>44252</v>
      </c>
      <c r="P148" s="54"/>
    </row>
    <row r="149" customFormat="false" ht="23.8" hidden="false" customHeight="true" outlineLevel="0" collapsed="false">
      <c r="A149" s="33"/>
      <c r="B149" s="45"/>
      <c r="C149" s="46"/>
      <c r="D149" s="55" t="str">
        <f aca="false">"# "&amp;TEXT(INT('Senet Taksit Giriş'!B10),"##.##0")&amp;" #"</f>
        <v># 8 #</v>
      </c>
      <c r="E149" s="40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54"/>
    </row>
    <row r="150" customFormat="false" ht="23.8" hidden="false" customHeight="true" outlineLevel="0" collapsed="false">
      <c r="A150" s="33"/>
      <c r="B150" s="45"/>
      <c r="C150" s="46"/>
      <c r="D150" s="56" t="s">
        <v>59</v>
      </c>
      <c r="E150" s="40"/>
      <c r="F150" s="57" t="str">
        <f aca="false">"   İş bu emre muharrer senedim"&amp;IF('Senet Borçlu Alacaklı Giriş'!$C$4="Gerçek Kişi","in","izin")&amp;" mükabilinde "&amp;TEXT(G148,"dd mmmm yyyy")&amp;" tarihinde Sayın : "&amp;'Senet Borçlu Alacaklı Giriş'!$C$1&amp;" 'ya veyahut emruhavalesine yukarıda yazılı Yalnız # "&amp;'Senet Taksit Giriş'!F10&amp;" # ödeyeceği"&amp;IF('Senet Borçlu Alacaklı Giriş'!$C$4="Gerçek Kişi","m.","z.")&amp;" Bedeli "&amp;'Senet Taksit Giriş'!G10&amp;"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Ekim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50" s="57"/>
      <c r="H150" s="57"/>
      <c r="I150" s="57"/>
      <c r="J150" s="57"/>
      <c r="K150" s="57"/>
      <c r="L150" s="57"/>
      <c r="M150" s="57"/>
      <c r="N150" s="57"/>
      <c r="O150" s="57"/>
      <c r="P150" s="54"/>
    </row>
    <row r="151" customFormat="false" ht="23.8" hidden="false" customHeight="true" outlineLevel="0" collapsed="false">
      <c r="A151" s="33"/>
      <c r="B151" s="45"/>
      <c r="C151" s="46"/>
      <c r="D151" s="58" t="str">
        <f aca="false">"# "&amp;TEXT(INT('Senet Taksit Giriş'!E10),"##.##0")&amp;" TL #"</f>
        <v># 2.000 TL #</v>
      </c>
      <c r="E151" s="40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4"/>
    </row>
    <row r="152" customFormat="false" ht="23.8" hidden="false" customHeight="true" outlineLevel="0" collapsed="false">
      <c r="A152" s="33"/>
      <c r="B152" s="45"/>
      <c r="C152" s="33"/>
      <c r="D152" s="59" t="str">
        <f aca="false">"# "&amp;TEXT(('Senet Taksit Giriş'!E153-INT('Senet Taksit Giriş'!E153))*100,"##.##")&amp;"  Krş #"</f>
        <v>#   Krş #</v>
      </c>
      <c r="E152" s="40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4"/>
    </row>
    <row r="153" customFormat="false" ht="23.8" hidden="false" customHeight="true" outlineLevel="0" collapsed="false">
      <c r="A153" s="33"/>
      <c r="B153" s="45"/>
      <c r="C153" s="33"/>
      <c r="D153" s="60" t="s">
        <v>60</v>
      </c>
      <c r="E153" s="40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4"/>
    </row>
    <row r="154" customFormat="false" ht="23.8" hidden="false" customHeight="true" outlineLevel="0" collapsed="false">
      <c r="A154" s="33"/>
      <c r="B154" s="61"/>
      <c r="C154" s="33"/>
      <c r="D154" s="62" t="str">
        <f aca="false">$D$9</f>
        <v>Bursa Fabrika Satış Mağazası – Adem Duman</v>
      </c>
      <c r="E154" s="4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54"/>
    </row>
    <row r="155" customFormat="false" ht="23.8" hidden="false" customHeight="true" outlineLevel="0" collapsed="false">
      <c r="A155" s="33"/>
      <c r="B155" s="45"/>
      <c r="C155" s="33"/>
      <c r="D155" s="62"/>
      <c r="E155" s="40"/>
      <c r="F155" s="63" t="s">
        <v>61</v>
      </c>
      <c r="G155" s="72" t="str">
        <f aca="false">"İsim : "&amp;$D154</f>
        <v>İsim : Bursa Fabrika Satış Mağazası – Adem Duman</v>
      </c>
      <c r="H155" s="72"/>
      <c r="I155" s="72"/>
      <c r="J155" s="72"/>
      <c r="K155" s="35"/>
      <c r="L155" s="35"/>
      <c r="M155" s="76"/>
      <c r="N155" s="76"/>
      <c r="O155" s="36"/>
      <c r="P155" s="54"/>
    </row>
    <row r="156" customFormat="false" ht="23.8" hidden="false" customHeight="true" outlineLevel="0" collapsed="false">
      <c r="A156" s="33"/>
      <c r="B156" s="65"/>
      <c r="C156" s="66"/>
      <c r="D156" s="62"/>
      <c r="E156" s="40"/>
      <c r="F156" s="63"/>
      <c r="G156" s="67" t="str">
        <f aca="false">"Adres : " &amp;'Senet Borçlu Alacaklı Giriş'!$C$6</f>
        <v>Adres : Hızarhane Cad. No:5 TOKAT</v>
      </c>
      <c r="H156" s="67"/>
      <c r="I156" s="67"/>
      <c r="J156" s="67"/>
      <c r="K156" s="67"/>
      <c r="L156" s="33"/>
      <c r="M156" s="33"/>
      <c r="N156" s="33"/>
      <c r="O156" s="54"/>
      <c r="P156" s="54"/>
    </row>
    <row r="157" customFormat="false" ht="23.8" hidden="false" customHeight="true" outlineLevel="0" collapsed="false">
      <c r="A157" s="33"/>
      <c r="B157" s="65"/>
      <c r="C157" s="66"/>
      <c r="D157" s="62"/>
      <c r="E157" s="40"/>
      <c r="F157" s="63"/>
      <c r="G157" s="67"/>
      <c r="H157" s="67"/>
      <c r="I157" s="67"/>
      <c r="J157" s="67"/>
      <c r="K157" s="67"/>
      <c r="L157" s="46" t="s">
        <v>62</v>
      </c>
      <c r="M157" s="46"/>
      <c r="N157" s="42"/>
      <c r="O157" s="54"/>
      <c r="P157" s="54"/>
    </row>
    <row r="158" customFormat="false" ht="23.8" hidden="false" customHeight="true" outlineLevel="0" collapsed="false">
      <c r="A158" s="33"/>
      <c r="B158" s="65"/>
      <c r="C158" s="66"/>
      <c r="D158" s="62"/>
      <c r="E158" s="40"/>
      <c r="F158" s="63"/>
      <c r="G158" s="68" t="str">
        <f aca="false">"Vergi Dairesi : "&amp;'Senet Borçlu Alacaklı Giriş'!$C$7</f>
        <v>Vergi Dairesi : Tokat</v>
      </c>
      <c r="H158" s="68"/>
      <c r="I158" s="68"/>
      <c r="J158" s="68"/>
      <c r="K158" s="33"/>
      <c r="L158" s="33"/>
      <c r="M158" s="33"/>
      <c r="N158" s="33"/>
      <c r="O158" s="54"/>
      <c r="P158" s="54"/>
    </row>
    <row r="159" customFormat="false" ht="23.8" hidden="false" customHeight="true" outlineLevel="0" collapsed="false">
      <c r="A159" s="33"/>
      <c r="B159" s="45"/>
      <c r="C159" s="33"/>
      <c r="D159" s="62"/>
      <c r="E159" s="40"/>
      <c r="F159" s="63"/>
      <c r="G159" s="69" t="str">
        <f aca="false">"Vergi No / TC Kimlik No : "&amp;'Senet Borçlu Alacaklı Giriş'!$C$8</f>
        <v>Vergi No / TC Kimlik No : 341 3267 6260</v>
      </c>
      <c r="H159" s="69"/>
      <c r="I159" s="69"/>
      <c r="J159" s="69"/>
      <c r="K159" s="70"/>
      <c r="L159" s="70"/>
      <c r="M159" s="70"/>
      <c r="N159" s="70"/>
      <c r="O159" s="71"/>
      <c r="P159" s="54"/>
    </row>
    <row r="160" customFormat="false" ht="23.8" hidden="false" customHeight="true" outlineLevel="0" collapsed="false">
      <c r="A160" s="33"/>
      <c r="B160" s="61"/>
      <c r="C160" s="33"/>
      <c r="D160" s="62"/>
      <c r="E160" s="40"/>
      <c r="F160" s="63" t="s">
        <v>30</v>
      </c>
      <c r="G160" s="72" t="str">
        <f aca="false">"İsim Unvan : "&amp;'Senet Borçlu Alacaklı Giriş'!$C$9</f>
        <v>İsim Unvan : Adem Duman</v>
      </c>
      <c r="H160" s="72"/>
      <c r="I160" s="72"/>
      <c r="J160" s="72"/>
      <c r="K160" s="35"/>
      <c r="L160" s="73"/>
      <c r="M160" s="35"/>
      <c r="N160" s="35"/>
      <c r="O160" s="36"/>
      <c r="P160" s="54"/>
    </row>
    <row r="161" customFormat="false" ht="23.8" hidden="false" customHeight="true" outlineLevel="0" collapsed="false">
      <c r="A161" s="33"/>
      <c r="B161" s="45"/>
      <c r="C161" s="33"/>
      <c r="D161" s="56" t="s">
        <v>63</v>
      </c>
      <c r="E161" s="40"/>
      <c r="F161" s="63"/>
      <c r="G161" s="67" t="str">
        <f aca="false">"Adres : " &amp;'Senet Borçlu Alacaklı Giriş'!$C$10</f>
        <v>Adres : Esentepe Mah. Şehit Ulaşar Cad. Belde Sitesi B Blk. K1: D:3 TOKAT</v>
      </c>
      <c r="H161" s="67"/>
      <c r="I161" s="67"/>
      <c r="J161" s="67"/>
      <c r="K161" s="33"/>
      <c r="L161" s="33"/>
      <c r="M161" s="33"/>
      <c r="N161" s="33"/>
      <c r="O161" s="54"/>
      <c r="P161" s="54"/>
    </row>
    <row r="162" customFormat="false" ht="23.8" hidden="false" customHeight="true" outlineLevel="0" collapsed="false">
      <c r="A162" s="33"/>
      <c r="B162" s="61"/>
      <c r="C162" s="33"/>
      <c r="D162" s="74" t="n">
        <f aca="false">'Senet Taksit Giriş'!D10</f>
        <v>44499</v>
      </c>
      <c r="E162" s="40"/>
      <c r="F162" s="63"/>
      <c r="G162" s="67"/>
      <c r="H162" s="67"/>
      <c r="I162" s="67"/>
      <c r="J162" s="67"/>
      <c r="K162" s="33"/>
      <c r="L162" s="46" t="s">
        <v>62</v>
      </c>
      <c r="M162" s="33"/>
      <c r="N162" s="33"/>
      <c r="O162" s="54"/>
      <c r="P162" s="54"/>
    </row>
    <row r="163" customFormat="false" ht="23.8" hidden="false" customHeight="true" outlineLevel="0" collapsed="false">
      <c r="A163" s="33"/>
      <c r="B163" s="45"/>
      <c r="C163" s="33"/>
      <c r="D163" s="56" t="s">
        <v>64</v>
      </c>
      <c r="E163" s="40"/>
      <c r="F163" s="63"/>
      <c r="G163" s="68" t="str">
        <f aca="false">"Vergi Dairesi : "&amp;'Senet Borçlu Alacaklı Giriş'!$C$11</f>
        <v>Vergi Dairesi : Tokat</v>
      </c>
      <c r="H163" s="68"/>
      <c r="I163" s="68"/>
      <c r="J163" s="68"/>
      <c r="K163" s="33"/>
      <c r="L163" s="33"/>
      <c r="M163" s="33"/>
      <c r="N163" s="33"/>
      <c r="O163" s="54"/>
      <c r="P163" s="54"/>
    </row>
    <row r="164" customFormat="false" ht="23.8" hidden="false" customHeight="true" outlineLevel="0" collapsed="false">
      <c r="A164" s="33"/>
      <c r="B164" s="45"/>
      <c r="C164" s="33"/>
      <c r="D164" s="74" t="n">
        <f aca="false">'Senet Taksit Giriş'!C10</f>
        <v>44252</v>
      </c>
      <c r="E164" s="40"/>
      <c r="F164" s="63"/>
      <c r="G164" s="69" t="str">
        <f aca="false">"Vergi No / TC Kimlik No : "&amp;'Senet Borçlu Alacaklı Giriş'!$C$12</f>
        <v>Vergi No / TC Kimlik No : 341 3267 6260</v>
      </c>
      <c r="H164" s="69"/>
      <c r="I164" s="69"/>
      <c r="J164" s="69"/>
      <c r="K164" s="70"/>
      <c r="L164" s="70"/>
      <c r="M164" s="70"/>
      <c r="N164" s="70"/>
      <c r="O164" s="71"/>
      <c r="P164" s="54"/>
    </row>
    <row r="165" customFormat="false" ht="23.8" hidden="false" customHeight="true" outlineLevel="0" collapsed="false">
      <c r="A165" s="33"/>
      <c r="B165" s="75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1"/>
    </row>
    <row r="167" customFormat="false" ht="23.8" hidden="false" customHeight="true" outlineLevel="0" collapsed="false">
      <c r="A167" s="33"/>
      <c r="B167" s="34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6"/>
    </row>
    <row r="168" customFormat="false" ht="23.8" hidden="false" customHeight="true" outlineLevel="0" collapsed="false">
      <c r="A168" s="37"/>
      <c r="B168" s="38"/>
      <c r="C168" s="37"/>
      <c r="D168" s="39" t="s">
        <v>53</v>
      </c>
      <c r="E168" s="40" t="str">
        <f aca="false">$D175 &amp;"    - Taksit No: " &amp; $D170&amp;"  "</f>
        <v>Bursa Fabrika Satış Mağazası – Adem Duman    - Taksit No: # 9 #</v>
      </c>
      <c r="F168" s="37"/>
      <c r="G168" s="41" t="s">
        <v>54</v>
      </c>
      <c r="H168" s="37"/>
      <c r="I168" s="41" t="s">
        <v>55</v>
      </c>
      <c r="J168" s="41" t="s">
        <v>56</v>
      </c>
      <c r="K168" s="0"/>
      <c r="L168" s="37"/>
      <c r="M168" s="41" t="s">
        <v>57</v>
      </c>
      <c r="N168" s="42"/>
      <c r="O168" s="41" t="s">
        <v>34</v>
      </c>
      <c r="P168" s="43"/>
    </row>
    <row r="169" customFormat="false" ht="23.8" hidden="false" customHeight="true" outlineLevel="0" collapsed="false">
      <c r="A169" s="33"/>
      <c r="B169" s="45"/>
      <c r="C169" s="46"/>
      <c r="D169" s="47" t="s">
        <v>58</v>
      </c>
      <c r="E169" s="40"/>
      <c r="F169" s="33"/>
      <c r="G169" s="48" t="n">
        <f aca="false">D183</f>
        <v>44530</v>
      </c>
      <c r="H169" s="49"/>
      <c r="I169" s="50" t="str">
        <f aca="false">D172</f>
        <v># 2.000 TL #</v>
      </c>
      <c r="J169" s="51" t="str">
        <f aca="false">D173</f>
        <v>#   Krş #</v>
      </c>
      <c r="K169" s="0"/>
      <c r="L169" s="49"/>
      <c r="M169" s="52" t="str">
        <f aca="false">D170</f>
        <v># 9 #</v>
      </c>
      <c r="N169" s="42"/>
      <c r="O169" s="53" t="n">
        <f aca="false">D185</f>
        <v>44252</v>
      </c>
      <c r="P169" s="54"/>
    </row>
    <row r="170" customFormat="false" ht="23.8" hidden="false" customHeight="true" outlineLevel="0" collapsed="false">
      <c r="A170" s="33"/>
      <c r="B170" s="45"/>
      <c r="C170" s="46"/>
      <c r="D170" s="55" t="str">
        <f aca="false">"# "&amp;TEXT(INT('Senet Taksit Giriş'!B11),"##.##0")&amp;" #"</f>
        <v># 9 #</v>
      </c>
      <c r="E170" s="40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54"/>
    </row>
    <row r="171" customFormat="false" ht="23.8" hidden="false" customHeight="true" outlineLevel="0" collapsed="false">
      <c r="A171" s="33"/>
      <c r="B171" s="45"/>
      <c r="C171" s="46"/>
      <c r="D171" s="56" t="s">
        <v>59</v>
      </c>
      <c r="E171" s="40"/>
      <c r="F171" s="57" t="str">
        <f aca="false">"   İş bu emre muharrer senedim"&amp;IF('Senet Borçlu Alacaklı Giriş'!$C$4="Gerçek Kişi","in","izin")&amp;" mükabilinde "&amp;TEXT(G169,"dd mmmm yyyy")&amp;" tarihinde Sayın : "&amp;'Senet Borçlu Alacaklı Giriş'!$C$1&amp;" 'ya veyahut emruhavalesine yukarıda yazılı Yalnız # "&amp;'Senet Taksit Giriş'!F11&amp;" # ödeyeceği"&amp;IF('Senet Borçlu Alacaklı Giriş'!$C$4="Gerçek Kişi","m.","z.")&amp;" Bedeli "&amp;'Senet Taksit Giriş'!G11&amp;"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Kasım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71" s="57"/>
      <c r="H171" s="57"/>
      <c r="I171" s="57"/>
      <c r="J171" s="57"/>
      <c r="K171" s="57"/>
      <c r="L171" s="57"/>
      <c r="M171" s="57"/>
      <c r="N171" s="57"/>
      <c r="O171" s="57"/>
      <c r="P171" s="54"/>
    </row>
    <row r="172" customFormat="false" ht="23.8" hidden="false" customHeight="true" outlineLevel="0" collapsed="false">
      <c r="A172" s="33"/>
      <c r="B172" s="45"/>
      <c r="C172" s="46"/>
      <c r="D172" s="58" t="str">
        <f aca="false">"# "&amp;TEXT(INT('Senet Taksit Giriş'!E11),"##.##0")&amp;" TL #"</f>
        <v># 2.000 TL #</v>
      </c>
      <c r="E172" s="40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4"/>
    </row>
    <row r="173" customFormat="false" ht="23.8" hidden="false" customHeight="true" outlineLevel="0" collapsed="false">
      <c r="A173" s="33"/>
      <c r="B173" s="45"/>
      <c r="C173" s="33"/>
      <c r="D173" s="59" t="str">
        <f aca="false">"# "&amp;TEXT(('Senet Taksit Giriş'!E174-INT('Senet Taksit Giriş'!E174))*100,"##.##")&amp;"  Krş #"</f>
        <v>#   Krş #</v>
      </c>
      <c r="E173" s="40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4"/>
    </row>
    <row r="174" customFormat="false" ht="23.8" hidden="false" customHeight="true" outlineLevel="0" collapsed="false">
      <c r="A174" s="33"/>
      <c r="B174" s="45"/>
      <c r="C174" s="33"/>
      <c r="D174" s="60" t="s">
        <v>60</v>
      </c>
      <c r="E174" s="40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4"/>
    </row>
    <row r="175" customFormat="false" ht="23.8" hidden="false" customHeight="true" outlineLevel="0" collapsed="false">
      <c r="A175" s="33"/>
      <c r="B175" s="61"/>
      <c r="C175" s="33"/>
      <c r="D175" s="62" t="str">
        <f aca="false">$D$9</f>
        <v>Bursa Fabrika Satış Mağazası – Adem Duman</v>
      </c>
      <c r="E175" s="4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54"/>
    </row>
    <row r="176" customFormat="false" ht="23.8" hidden="false" customHeight="true" outlineLevel="0" collapsed="false">
      <c r="A176" s="33"/>
      <c r="B176" s="45"/>
      <c r="C176" s="33"/>
      <c r="D176" s="62"/>
      <c r="E176" s="40"/>
      <c r="F176" s="63" t="s">
        <v>61</v>
      </c>
      <c r="G176" s="72" t="str">
        <f aca="false">"İsim : "&amp;$D175</f>
        <v>İsim : Bursa Fabrika Satış Mağazası – Adem Duman</v>
      </c>
      <c r="H176" s="72"/>
      <c r="I176" s="72"/>
      <c r="J176" s="72"/>
      <c r="K176" s="35"/>
      <c r="L176" s="35"/>
      <c r="M176" s="76"/>
      <c r="N176" s="76"/>
      <c r="O176" s="36"/>
      <c r="P176" s="54"/>
    </row>
    <row r="177" customFormat="false" ht="23.8" hidden="false" customHeight="true" outlineLevel="0" collapsed="false">
      <c r="A177" s="33"/>
      <c r="B177" s="65"/>
      <c r="C177" s="66"/>
      <c r="D177" s="62"/>
      <c r="E177" s="40"/>
      <c r="F177" s="63"/>
      <c r="G177" s="67" t="str">
        <f aca="false">"Adres : " &amp;'Senet Borçlu Alacaklı Giriş'!$C$6</f>
        <v>Adres : Hızarhane Cad. No:5 TOKAT</v>
      </c>
      <c r="H177" s="67"/>
      <c r="I177" s="67"/>
      <c r="J177" s="67"/>
      <c r="K177" s="67"/>
      <c r="L177" s="33"/>
      <c r="M177" s="33"/>
      <c r="N177" s="33"/>
      <c r="O177" s="54"/>
      <c r="P177" s="54"/>
    </row>
    <row r="178" customFormat="false" ht="23.8" hidden="false" customHeight="true" outlineLevel="0" collapsed="false">
      <c r="A178" s="33"/>
      <c r="B178" s="65"/>
      <c r="C178" s="66"/>
      <c r="D178" s="62"/>
      <c r="E178" s="40"/>
      <c r="F178" s="63"/>
      <c r="G178" s="67"/>
      <c r="H178" s="67"/>
      <c r="I178" s="67"/>
      <c r="J178" s="67"/>
      <c r="K178" s="67"/>
      <c r="L178" s="46" t="s">
        <v>62</v>
      </c>
      <c r="M178" s="46"/>
      <c r="N178" s="42"/>
      <c r="O178" s="54"/>
      <c r="P178" s="54"/>
    </row>
    <row r="179" customFormat="false" ht="23.8" hidden="false" customHeight="true" outlineLevel="0" collapsed="false">
      <c r="A179" s="33"/>
      <c r="B179" s="65"/>
      <c r="C179" s="66"/>
      <c r="D179" s="62"/>
      <c r="E179" s="40"/>
      <c r="F179" s="63"/>
      <c r="G179" s="68" t="str">
        <f aca="false">"Vergi Dairesi : "&amp;'Senet Borçlu Alacaklı Giriş'!$C$7</f>
        <v>Vergi Dairesi : Tokat</v>
      </c>
      <c r="H179" s="68"/>
      <c r="I179" s="68"/>
      <c r="J179" s="68"/>
      <c r="K179" s="33"/>
      <c r="L179" s="33"/>
      <c r="M179" s="33"/>
      <c r="N179" s="33"/>
      <c r="O179" s="54"/>
      <c r="P179" s="54"/>
    </row>
    <row r="180" customFormat="false" ht="23.8" hidden="false" customHeight="true" outlineLevel="0" collapsed="false">
      <c r="A180" s="33"/>
      <c r="B180" s="45"/>
      <c r="C180" s="33"/>
      <c r="D180" s="62"/>
      <c r="E180" s="40"/>
      <c r="F180" s="63"/>
      <c r="G180" s="69" t="str">
        <f aca="false">"Vergi No / TC Kimlik No : "&amp;'Senet Borçlu Alacaklı Giriş'!$C$8</f>
        <v>Vergi No / TC Kimlik No : 341 3267 6260</v>
      </c>
      <c r="H180" s="69"/>
      <c r="I180" s="69"/>
      <c r="J180" s="69"/>
      <c r="K180" s="70"/>
      <c r="L180" s="70"/>
      <c r="M180" s="70"/>
      <c r="N180" s="70"/>
      <c r="O180" s="71"/>
      <c r="P180" s="54"/>
    </row>
    <row r="181" customFormat="false" ht="23.8" hidden="false" customHeight="true" outlineLevel="0" collapsed="false">
      <c r="A181" s="33"/>
      <c r="B181" s="61"/>
      <c r="C181" s="33"/>
      <c r="D181" s="62"/>
      <c r="E181" s="40"/>
      <c r="F181" s="63" t="s">
        <v>30</v>
      </c>
      <c r="G181" s="72" t="str">
        <f aca="false">"İsim Unvan : "&amp;'Senet Borçlu Alacaklı Giriş'!$C$9</f>
        <v>İsim Unvan : Adem Duman</v>
      </c>
      <c r="H181" s="72"/>
      <c r="I181" s="72"/>
      <c r="J181" s="72"/>
      <c r="K181" s="35"/>
      <c r="L181" s="73"/>
      <c r="M181" s="35"/>
      <c r="N181" s="35"/>
      <c r="O181" s="36"/>
      <c r="P181" s="54"/>
    </row>
    <row r="182" customFormat="false" ht="23.8" hidden="false" customHeight="true" outlineLevel="0" collapsed="false">
      <c r="A182" s="33"/>
      <c r="B182" s="45"/>
      <c r="C182" s="33"/>
      <c r="D182" s="56" t="s">
        <v>63</v>
      </c>
      <c r="E182" s="40"/>
      <c r="F182" s="63"/>
      <c r="G182" s="67" t="str">
        <f aca="false">"Adres : " &amp;'Senet Borçlu Alacaklı Giriş'!$C$10</f>
        <v>Adres : Esentepe Mah. Şehit Ulaşar Cad. Belde Sitesi B Blk. K1: D:3 TOKAT</v>
      </c>
      <c r="H182" s="67"/>
      <c r="I182" s="67"/>
      <c r="J182" s="67"/>
      <c r="K182" s="33"/>
      <c r="L182" s="33"/>
      <c r="M182" s="33"/>
      <c r="N182" s="33"/>
      <c r="O182" s="54"/>
      <c r="P182" s="54"/>
    </row>
    <row r="183" customFormat="false" ht="23.8" hidden="false" customHeight="true" outlineLevel="0" collapsed="false">
      <c r="A183" s="33"/>
      <c r="B183" s="61"/>
      <c r="C183" s="33"/>
      <c r="D183" s="74" t="n">
        <f aca="false">'Senet Taksit Giriş'!D11</f>
        <v>44530</v>
      </c>
      <c r="E183" s="40"/>
      <c r="F183" s="63"/>
      <c r="G183" s="67"/>
      <c r="H183" s="67"/>
      <c r="I183" s="67"/>
      <c r="J183" s="67"/>
      <c r="K183" s="33"/>
      <c r="L183" s="46" t="s">
        <v>62</v>
      </c>
      <c r="M183" s="33"/>
      <c r="N183" s="33"/>
      <c r="O183" s="54"/>
      <c r="P183" s="54"/>
    </row>
    <row r="184" customFormat="false" ht="23.8" hidden="false" customHeight="true" outlineLevel="0" collapsed="false">
      <c r="A184" s="33"/>
      <c r="B184" s="45"/>
      <c r="C184" s="33"/>
      <c r="D184" s="56" t="s">
        <v>64</v>
      </c>
      <c r="E184" s="40"/>
      <c r="F184" s="63"/>
      <c r="G184" s="68" t="str">
        <f aca="false">"Vergi Dairesi : "&amp;'Senet Borçlu Alacaklı Giriş'!$C$11</f>
        <v>Vergi Dairesi : Tokat</v>
      </c>
      <c r="H184" s="68"/>
      <c r="I184" s="68"/>
      <c r="J184" s="68"/>
      <c r="K184" s="33"/>
      <c r="L184" s="33"/>
      <c r="M184" s="33"/>
      <c r="N184" s="33"/>
      <c r="O184" s="54"/>
      <c r="P184" s="54"/>
    </row>
    <row r="185" customFormat="false" ht="23.8" hidden="false" customHeight="true" outlineLevel="0" collapsed="false">
      <c r="A185" s="33"/>
      <c r="B185" s="45"/>
      <c r="C185" s="33"/>
      <c r="D185" s="74" t="n">
        <f aca="false">'Senet Taksit Giriş'!C11</f>
        <v>44252</v>
      </c>
      <c r="E185" s="40"/>
      <c r="F185" s="63"/>
      <c r="G185" s="69" t="str">
        <f aca="false">"Vergi No / TC Kimlik No : "&amp;'Senet Borçlu Alacaklı Giriş'!$C$12</f>
        <v>Vergi No / TC Kimlik No : 341 3267 6260</v>
      </c>
      <c r="H185" s="69"/>
      <c r="I185" s="69"/>
      <c r="J185" s="69"/>
      <c r="K185" s="70"/>
      <c r="L185" s="70"/>
      <c r="M185" s="70"/>
      <c r="N185" s="70"/>
      <c r="O185" s="71"/>
      <c r="P185" s="54"/>
    </row>
    <row r="186" customFormat="false" ht="23.8" hidden="false" customHeight="true" outlineLevel="0" collapsed="false">
      <c r="A186" s="33"/>
      <c r="B186" s="75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1"/>
    </row>
    <row r="187" customFormat="false" ht="23.8" hidden="false" customHeight="true" outlineLevel="0" collapsed="false">
      <c r="A187" s="33"/>
      <c r="B187" s="34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6"/>
    </row>
    <row r="188" customFormat="false" ht="23.8" hidden="false" customHeight="true" outlineLevel="0" collapsed="false">
      <c r="A188" s="37"/>
      <c r="B188" s="38"/>
      <c r="C188" s="37"/>
      <c r="D188" s="39" t="s">
        <v>53</v>
      </c>
      <c r="E188" s="40" t="str">
        <f aca="false">$D195 &amp;"    - Taksit No: " &amp; $D190&amp;"  "</f>
        <v>Bursa Fabrika Satış Mağazası – Adem Duman    - Taksit No: # 10 #</v>
      </c>
      <c r="F188" s="37"/>
      <c r="G188" s="41" t="s">
        <v>54</v>
      </c>
      <c r="H188" s="37"/>
      <c r="I188" s="41" t="s">
        <v>55</v>
      </c>
      <c r="J188" s="41" t="s">
        <v>56</v>
      </c>
      <c r="K188" s="0"/>
      <c r="L188" s="37"/>
      <c r="M188" s="41" t="s">
        <v>57</v>
      </c>
      <c r="N188" s="42"/>
      <c r="O188" s="41" t="s">
        <v>34</v>
      </c>
      <c r="P188" s="43"/>
    </row>
    <row r="189" customFormat="false" ht="23.8" hidden="false" customHeight="true" outlineLevel="0" collapsed="false">
      <c r="A189" s="33"/>
      <c r="B189" s="45"/>
      <c r="C189" s="46"/>
      <c r="D189" s="47" t="s">
        <v>58</v>
      </c>
      <c r="E189" s="40"/>
      <c r="F189" s="33"/>
      <c r="G189" s="48" t="n">
        <f aca="false">D203</f>
        <v>44560</v>
      </c>
      <c r="H189" s="49"/>
      <c r="I189" s="50" t="str">
        <f aca="false">D192</f>
        <v># 2.000 TL #</v>
      </c>
      <c r="J189" s="51" t="str">
        <f aca="false">D193</f>
        <v>#   Krş #</v>
      </c>
      <c r="K189" s="0"/>
      <c r="L189" s="49"/>
      <c r="M189" s="52" t="str">
        <f aca="false">D190</f>
        <v># 10 #</v>
      </c>
      <c r="N189" s="42"/>
      <c r="O189" s="53" t="n">
        <f aca="false">D205</f>
        <v>44252</v>
      </c>
      <c r="P189" s="54"/>
    </row>
    <row r="190" customFormat="false" ht="23.8" hidden="false" customHeight="true" outlineLevel="0" collapsed="false">
      <c r="A190" s="33"/>
      <c r="B190" s="45"/>
      <c r="C190" s="46"/>
      <c r="D190" s="55" t="str">
        <f aca="false">"# "&amp;TEXT(INT('Senet Taksit Giriş'!B12),"##.##0")&amp;" #"</f>
        <v># 10 #</v>
      </c>
      <c r="E190" s="40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54"/>
    </row>
    <row r="191" customFormat="false" ht="23.8" hidden="false" customHeight="true" outlineLevel="0" collapsed="false">
      <c r="A191" s="33"/>
      <c r="B191" s="45"/>
      <c r="C191" s="46"/>
      <c r="D191" s="56" t="s">
        <v>59</v>
      </c>
      <c r="E191" s="40"/>
      <c r="F191" s="57" t="str">
        <f aca="false">"   İş bu emre muharrer senedim"&amp;IF('Senet Borçlu Alacaklı Giriş'!$C$4="Gerçek Kişi","in","izin")&amp;" mükabilinde "&amp;TEXT(G189,"dd mmmm yyyy")&amp;" tarihinde Sayın : "&amp;'Senet Borçlu Alacaklı Giriş'!$C$1&amp;" 'ya veyahut emruhavalesine yukarıda yazılı Yalnız # "&amp;'Senet Taksit Giriş'!F12&amp;" # ödeyeceği"&amp;IF('Senet Borçlu Alacaklı Giriş'!$C$4="Gerçek Kişi","m.","z.")&amp;" Bedeli "&amp;'Senet Taksit Giriş'!G12&amp;"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Aralık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91" s="57"/>
      <c r="H191" s="57"/>
      <c r="I191" s="57"/>
      <c r="J191" s="57"/>
      <c r="K191" s="57"/>
      <c r="L191" s="57"/>
      <c r="M191" s="57"/>
      <c r="N191" s="57"/>
      <c r="O191" s="57"/>
      <c r="P191" s="54"/>
    </row>
    <row r="192" customFormat="false" ht="23.8" hidden="false" customHeight="true" outlineLevel="0" collapsed="false">
      <c r="A192" s="33"/>
      <c r="B192" s="45"/>
      <c r="C192" s="46"/>
      <c r="D192" s="58" t="str">
        <f aca="false">"# "&amp;TEXT(INT('Senet Taksit Giriş'!E12),"##.##0")&amp;" TL #"</f>
        <v># 2.000 TL #</v>
      </c>
      <c r="E192" s="40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4"/>
    </row>
    <row r="193" customFormat="false" ht="23.8" hidden="false" customHeight="true" outlineLevel="0" collapsed="false">
      <c r="A193" s="33"/>
      <c r="B193" s="45"/>
      <c r="C193" s="33"/>
      <c r="D193" s="59" t="str">
        <f aca="false">"# "&amp;TEXT(('Senet Taksit Giriş'!E195-INT('Senet Taksit Giriş'!E195))*100,"##.##")&amp;"  Krş #"</f>
        <v>#   Krş #</v>
      </c>
      <c r="E193" s="40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4"/>
    </row>
    <row r="194" customFormat="false" ht="23.8" hidden="false" customHeight="true" outlineLevel="0" collapsed="false">
      <c r="A194" s="33"/>
      <c r="B194" s="45"/>
      <c r="C194" s="33"/>
      <c r="D194" s="60" t="s">
        <v>60</v>
      </c>
      <c r="E194" s="40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4"/>
    </row>
    <row r="195" customFormat="false" ht="23.8" hidden="false" customHeight="true" outlineLevel="0" collapsed="false">
      <c r="A195" s="33"/>
      <c r="B195" s="61"/>
      <c r="C195" s="33"/>
      <c r="D195" s="62" t="str">
        <f aca="false">$D$9</f>
        <v>Bursa Fabrika Satış Mağazası – Adem Duman</v>
      </c>
      <c r="E195" s="4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54"/>
    </row>
    <row r="196" customFormat="false" ht="23.8" hidden="false" customHeight="true" outlineLevel="0" collapsed="false">
      <c r="A196" s="33"/>
      <c r="B196" s="45"/>
      <c r="C196" s="33"/>
      <c r="D196" s="62"/>
      <c r="E196" s="40"/>
      <c r="F196" s="63" t="s">
        <v>61</v>
      </c>
      <c r="G196" s="72" t="str">
        <f aca="false">"İsim : "&amp;$D195</f>
        <v>İsim : Bursa Fabrika Satış Mağazası – Adem Duman</v>
      </c>
      <c r="H196" s="72"/>
      <c r="I196" s="72"/>
      <c r="J196" s="72"/>
      <c r="K196" s="35"/>
      <c r="L196" s="35"/>
      <c r="M196" s="76"/>
      <c r="N196" s="76"/>
      <c r="O196" s="36"/>
      <c r="P196" s="54"/>
    </row>
    <row r="197" customFormat="false" ht="23.8" hidden="false" customHeight="true" outlineLevel="0" collapsed="false">
      <c r="A197" s="33"/>
      <c r="B197" s="65"/>
      <c r="C197" s="66"/>
      <c r="D197" s="62"/>
      <c r="E197" s="40"/>
      <c r="F197" s="63"/>
      <c r="G197" s="67" t="str">
        <f aca="false">"Adres : " &amp;'Senet Borçlu Alacaklı Giriş'!$C$6</f>
        <v>Adres : Hızarhane Cad. No:5 TOKAT</v>
      </c>
      <c r="H197" s="67"/>
      <c r="I197" s="67"/>
      <c r="J197" s="67"/>
      <c r="K197" s="67"/>
      <c r="L197" s="33"/>
      <c r="M197" s="33"/>
      <c r="N197" s="33"/>
      <c r="O197" s="54"/>
      <c r="P197" s="54"/>
    </row>
    <row r="198" customFormat="false" ht="23.8" hidden="false" customHeight="true" outlineLevel="0" collapsed="false">
      <c r="A198" s="33"/>
      <c r="B198" s="65"/>
      <c r="C198" s="66"/>
      <c r="D198" s="62"/>
      <c r="E198" s="40"/>
      <c r="F198" s="63"/>
      <c r="G198" s="67"/>
      <c r="H198" s="67"/>
      <c r="I198" s="67"/>
      <c r="J198" s="67"/>
      <c r="K198" s="67"/>
      <c r="L198" s="46" t="s">
        <v>62</v>
      </c>
      <c r="M198" s="46"/>
      <c r="N198" s="42"/>
      <c r="O198" s="54"/>
      <c r="P198" s="54"/>
    </row>
    <row r="199" customFormat="false" ht="23.8" hidden="false" customHeight="true" outlineLevel="0" collapsed="false">
      <c r="A199" s="33"/>
      <c r="B199" s="65"/>
      <c r="C199" s="66"/>
      <c r="D199" s="62"/>
      <c r="E199" s="40"/>
      <c r="F199" s="63"/>
      <c r="G199" s="68" t="str">
        <f aca="false">"Vergi Dairesi : "&amp;'Senet Borçlu Alacaklı Giriş'!$C$7</f>
        <v>Vergi Dairesi : Tokat</v>
      </c>
      <c r="H199" s="68"/>
      <c r="I199" s="68"/>
      <c r="J199" s="68"/>
      <c r="K199" s="33"/>
      <c r="L199" s="33"/>
      <c r="M199" s="33"/>
      <c r="N199" s="33"/>
      <c r="O199" s="54"/>
      <c r="P199" s="54"/>
    </row>
    <row r="200" customFormat="false" ht="23.8" hidden="false" customHeight="true" outlineLevel="0" collapsed="false">
      <c r="A200" s="33"/>
      <c r="B200" s="45"/>
      <c r="C200" s="33"/>
      <c r="D200" s="62"/>
      <c r="E200" s="40"/>
      <c r="F200" s="63"/>
      <c r="G200" s="69" t="str">
        <f aca="false">"Vergi No / TC Kimlik No : "&amp;'Senet Borçlu Alacaklı Giriş'!$C$8</f>
        <v>Vergi No / TC Kimlik No : 341 3267 6260</v>
      </c>
      <c r="H200" s="69"/>
      <c r="I200" s="69"/>
      <c r="J200" s="69"/>
      <c r="K200" s="70"/>
      <c r="L200" s="70"/>
      <c r="M200" s="70"/>
      <c r="N200" s="70"/>
      <c r="O200" s="71"/>
      <c r="P200" s="54"/>
    </row>
    <row r="201" customFormat="false" ht="23.8" hidden="false" customHeight="true" outlineLevel="0" collapsed="false">
      <c r="A201" s="33"/>
      <c r="B201" s="61"/>
      <c r="C201" s="33"/>
      <c r="D201" s="62"/>
      <c r="E201" s="40"/>
      <c r="F201" s="63" t="s">
        <v>30</v>
      </c>
      <c r="G201" s="72" t="str">
        <f aca="false">"İsim Unvan : "&amp;'Senet Borçlu Alacaklı Giriş'!$C$9</f>
        <v>İsim Unvan : Adem Duman</v>
      </c>
      <c r="H201" s="72"/>
      <c r="I201" s="72"/>
      <c r="J201" s="72"/>
      <c r="K201" s="35"/>
      <c r="L201" s="73"/>
      <c r="M201" s="35"/>
      <c r="N201" s="35"/>
      <c r="O201" s="36"/>
      <c r="P201" s="54"/>
    </row>
    <row r="202" customFormat="false" ht="23.8" hidden="false" customHeight="true" outlineLevel="0" collapsed="false">
      <c r="A202" s="33"/>
      <c r="B202" s="45"/>
      <c r="C202" s="33"/>
      <c r="D202" s="56" t="s">
        <v>63</v>
      </c>
      <c r="E202" s="40"/>
      <c r="F202" s="63"/>
      <c r="G202" s="67" t="str">
        <f aca="false">"Adres : " &amp;'Senet Borçlu Alacaklı Giriş'!$C$10</f>
        <v>Adres : Esentepe Mah. Şehit Ulaşar Cad. Belde Sitesi B Blk. K1: D:3 TOKAT</v>
      </c>
      <c r="H202" s="67"/>
      <c r="I202" s="67"/>
      <c r="J202" s="67"/>
      <c r="K202" s="33"/>
      <c r="L202" s="33"/>
      <c r="M202" s="33"/>
      <c r="N202" s="33"/>
      <c r="O202" s="54"/>
      <c r="P202" s="54"/>
    </row>
    <row r="203" customFormat="false" ht="23.8" hidden="false" customHeight="true" outlineLevel="0" collapsed="false">
      <c r="A203" s="33"/>
      <c r="B203" s="61"/>
      <c r="C203" s="33"/>
      <c r="D203" s="74" t="n">
        <f aca="false">'Senet Taksit Giriş'!D12</f>
        <v>44560</v>
      </c>
      <c r="E203" s="40"/>
      <c r="F203" s="63"/>
      <c r="G203" s="67"/>
      <c r="H203" s="67"/>
      <c r="I203" s="67"/>
      <c r="J203" s="67"/>
      <c r="K203" s="33"/>
      <c r="L203" s="46" t="s">
        <v>62</v>
      </c>
      <c r="M203" s="33"/>
      <c r="N203" s="33"/>
      <c r="O203" s="54"/>
      <c r="P203" s="54"/>
    </row>
    <row r="204" customFormat="false" ht="23.8" hidden="false" customHeight="true" outlineLevel="0" collapsed="false">
      <c r="A204" s="33"/>
      <c r="B204" s="45"/>
      <c r="C204" s="33"/>
      <c r="D204" s="56" t="s">
        <v>64</v>
      </c>
      <c r="E204" s="40"/>
      <c r="F204" s="63"/>
      <c r="G204" s="68" t="str">
        <f aca="false">"Vergi Dairesi : "&amp;'Senet Borçlu Alacaklı Giriş'!$C$11</f>
        <v>Vergi Dairesi : Tokat</v>
      </c>
      <c r="H204" s="68"/>
      <c r="I204" s="68"/>
      <c r="J204" s="68"/>
      <c r="K204" s="33"/>
      <c r="L204" s="33"/>
      <c r="M204" s="33"/>
      <c r="N204" s="33"/>
      <c r="O204" s="54"/>
      <c r="P204" s="54"/>
    </row>
    <row r="205" customFormat="false" ht="23.8" hidden="false" customHeight="true" outlineLevel="0" collapsed="false">
      <c r="A205" s="33"/>
      <c r="B205" s="45"/>
      <c r="C205" s="33"/>
      <c r="D205" s="74" t="n">
        <f aca="false">'Senet Taksit Giriş'!C12</f>
        <v>44252</v>
      </c>
      <c r="E205" s="40"/>
      <c r="F205" s="63"/>
      <c r="G205" s="69" t="str">
        <f aca="false">"Vergi No / TC Kimlik No : "&amp;'Senet Borçlu Alacaklı Giriş'!$C$12</f>
        <v>Vergi No / TC Kimlik No : 341 3267 6260</v>
      </c>
      <c r="H205" s="69"/>
      <c r="I205" s="69"/>
      <c r="J205" s="69"/>
      <c r="K205" s="70"/>
      <c r="L205" s="70"/>
      <c r="M205" s="70"/>
      <c r="N205" s="70"/>
      <c r="O205" s="71"/>
      <c r="P205" s="54"/>
    </row>
    <row r="206" customFormat="false" ht="23.8" hidden="false" customHeight="true" outlineLevel="0" collapsed="false">
      <c r="A206" s="33"/>
      <c r="B206" s="75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1"/>
    </row>
    <row r="208" customFormat="false" ht="23.8" hidden="false" customHeight="true" outlineLevel="0" collapsed="false">
      <c r="A208" s="33"/>
      <c r="B208" s="34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6"/>
    </row>
    <row r="209" customFormat="false" ht="23.8" hidden="false" customHeight="true" outlineLevel="0" collapsed="false">
      <c r="A209" s="37"/>
      <c r="B209" s="38"/>
      <c r="C209" s="37"/>
      <c r="D209" s="39" t="s">
        <v>53</v>
      </c>
      <c r="E209" s="40" t="str">
        <f aca="false">$D216 &amp;"    - Taksit No: " &amp; $D211&amp;"  "</f>
        <v>Bursa Fabrika Satış Mağazası – Adem Duman    - Taksit No: # 11 #</v>
      </c>
      <c r="F209" s="37"/>
      <c r="G209" s="41" t="s">
        <v>54</v>
      </c>
      <c r="H209" s="37"/>
      <c r="I209" s="41" t="s">
        <v>55</v>
      </c>
      <c r="J209" s="41" t="s">
        <v>56</v>
      </c>
      <c r="K209" s="0"/>
      <c r="L209" s="37"/>
      <c r="M209" s="41" t="s">
        <v>57</v>
      </c>
      <c r="N209" s="42"/>
      <c r="O209" s="41" t="s">
        <v>34</v>
      </c>
      <c r="P209" s="43"/>
    </row>
    <row r="210" customFormat="false" ht="23.8" hidden="false" customHeight="true" outlineLevel="0" collapsed="false">
      <c r="A210" s="33"/>
      <c r="B210" s="45"/>
      <c r="C210" s="46"/>
      <c r="D210" s="47" t="s">
        <v>58</v>
      </c>
      <c r="E210" s="40"/>
      <c r="F210" s="33"/>
      <c r="G210" s="48" t="n">
        <f aca="false">D224</f>
        <v>44591</v>
      </c>
      <c r="H210" s="49"/>
      <c r="I210" s="50" t="str">
        <f aca="false">D213</f>
        <v># 2.000 TL #</v>
      </c>
      <c r="J210" s="51" t="str">
        <f aca="false">D214</f>
        <v>#   Krş #</v>
      </c>
      <c r="K210" s="0"/>
      <c r="L210" s="49"/>
      <c r="M210" s="52" t="str">
        <f aca="false">D211</f>
        <v># 11 #</v>
      </c>
      <c r="N210" s="42"/>
      <c r="O210" s="53" t="n">
        <f aca="false">D226</f>
        <v>44252</v>
      </c>
      <c r="P210" s="54"/>
    </row>
    <row r="211" customFormat="false" ht="23.8" hidden="false" customHeight="true" outlineLevel="0" collapsed="false">
      <c r="A211" s="33"/>
      <c r="B211" s="45"/>
      <c r="C211" s="46"/>
      <c r="D211" s="55" t="str">
        <f aca="false">"# "&amp;TEXT(INT('Senet Taksit Giriş'!B13),"##.##0")&amp;" #"</f>
        <v># 11 #</v>
      </c>
      <c r="E211" s="40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54"/>
    </row>
    <row r="212" customFormat="false" ht="23.8" hidden="false" customHeight="true" outlineLevel="0" collapsed="false">
      <c r="A212" s="33"/>
      <c r="B212" s="45"/>
      <c r="C212" s="46"/>
      <c r="D212" s="56" t="s">
        <v>59</v>
      </c>
      <c r="E212" s="40"/>
      <c r="F212" s="57" t="str">
        <f aca="false">"   İş bu emre muharrer senedim"&amp;IF('Senet Borçlu Alacaklı Giriş'!$C$4="Gerçek Kişi","in","izin")&amp;" mükabilinde "&amp;TEXT(G210,"dd mmmm yyyy")&amp;" tarihinde Sayın : "&amp;'Senet Borçlu Alacaklı Giriş'!$C$1&amp;" 'ya veyahut emruhavalesine yukarıda yazılı Yalnız # "&amp;'Senet Taksit Giriş'!F13&amp;" # ödeyeceği"&amp;IF('Senet Borçlu Alacaklı Giriş'!$C$4="Gerçek Kişi","m.","z.")&amp;" Bedeli "&amp;'Senet Taksit Giriş'!G13&amp;"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Ocak 2022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12" s="57"/>
      <c r="H212" s="57"/>
      <c r="I212" s="57"/>
      <c r="J212" s="57"/>
      <c r="K212" s="57"/>
      <c r="L212" s="57"/>
      <c r="M212" s="57"/>
      <c r="N212" s="57"/>
      <c r="O212" s="57"/>
      <c r="P212" s="54"/>
    </row>
    <row r="213" customFormat="false" ht="23.8" hidden="false" customHeight="true" outlineLevel="0" collapsed="false">
      <c r="A213" s="33"/>
      <c r="B213" s="45"/>
      <c r="C213" s="46"/>
      <c r="D213" s="58" t="str">
        <f aca="false">"# "&amp;TEXT(INT('Senet Taksit Giriş'!E13),"##.##0")&amp;" TL #"</f>
        <v># 2.000 TL #</v>
      </c>
      <c r="E213" s="40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4"/>
    </row>
    <row r="214" customFormat="false" ht="23.8" hidden="false" customHeight="true" outlineLevel="0" collapsed="false">
      <c r="A214" s="33"/>
      <c r="B214" s="45"/>
      <c r="C214" s="33"/>
      <c r="D214" s="59" t="str">
        <f aca="false">"# "&amp;TEXT(('Senet Taksit Giriş'!E216-INT('Senet Taksit Giriş'!E216))*100,"##.##")&amp;"  Krş #"</f>
        <v>#   Krş #</v>
      </c>
      <c r="E214" s="40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4"/>
    </row>
    <row r="215" customFormat="false" ht="23.8" hidden="false" customHeight="true" outlineLevel="0" collapsed="false">
      <c r="A215" s="33"/>
      <c r="B215" s="45"/>
      <c r="C215" s="33"/>
      <c r="D215" s="60" t="s">
        <v>60</v>
      </c>
      <c r="E215" s="40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4"/>
    </row>
    <row r="216" customFormat="false" ht="23.8" hidden="false" customHeight="true" outlineLevel="0" collapsed="false">
      <c r="A216" s="33"/>
      <c r="B216" s="61"/>
      <c r="C216" s="33"/>
      <c r="D216" s="62" t="str">
        <f aca="false">$D$9</f>
        <v>Bursa Fabrika Satış Mağazası – Adem Duman</v>
      </c>
      <c r="E216" s="4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54"/>
    </row>
    <row r="217" customFormat="false" ht="23.8" hidden="false" customHeight="true" outlineLevel="0" collapsed="false">
      <c r="A217" s="33"/>
      <c r="B217" s="45"/>
      <c r="C217" s="33"/>
      <c r="D217" s="62"/>
      <c r="E217" s="40"/>
      <c r="F217" s="63" t="s">
        <v>61</v>
      </c>
      <c r="G217" s="72" t="str">
        <f aca="false">"İsim : "&amp;$D216</f>
        <v>İsim : Bursa Fabrika Satış Mağazası – Adem Duman</v>
      </c>
      <c r="H217" s="72"/>
      <c r="I217" s="72"/>
      <c r="J217" s="72"/>
      <c r="K217" s="35"/>
      <c r="L217" s="35"/>
      <c r="M217" s="76"/>
      <c r="N217" s="76"/>
      <c r="O217" s="36"/>
      <c r="P217" s="54"/>
    </row>
    <row r="218" customFormat="false" ht="23.8" hidden="false" customHeight="true" outlineLevel="0" collapsed="false">
      <c r="A218" s="33"/>
      <c r="B218" s="65"/>
      <c r="C218" s="66"/>
      <c r="D218" s="62"/>
      <c r="E218" s="40"/>
      <c r="F218" s="63"/>
      <c r="G218" s="67" t="str">
        <f aca="false">"Adres : " &amp;'Senet Borçlu Alacaklı Giriş'!$C$6</f>
        <v>Adres : Hızarhane Cad. No:5 TOKAT</v>
      </c>
      <c r="H218" s="67"/>
      <c r="I218" s="67"/>
      <c r="J218" s="67"/>
      <c r="K218" s="67"/>
      <c r="L218" s="33"/>
      <c r="M218" s="33"/>
      <c r="N218" s="33"/>
      <c r="O218" s="54"/>
      <c r="P218" s="54"/>
    </row>
    <row r="219" customFormat="false" ht="23.8" hidden="false" customHeight="true" outlineLevel="0" collapsed="false">
      <c r="A219" s="33"/>
      <c r="B219" s="65"/>
      <c r="C219" s="66"/>
      <c r="D219" s="62"/>
      <c r="E219" s="40"/>
      <c r="F219" s="63"/>
      <c r="G219" s="67"/>
      <c r="H219" s="67"/>
      <c r="I219" s="67"/>
      <c r="J219" s="67"/>
      <c r="K219" s="67"/>
      <c r="L219" s="46" t="s">
        <v>62</v>
      </c>
      <c r="M219" s="46"/>
      <c r="N219" s="42"/>
      <c r="O219" s="54"/>
      <c r="P219" s="54"/>
    </row>
    <row r="220" customFormat="false" ht="23.8" hidden="false" customHeight="true" outlineLevel="0" collapsed="false">
      <c r="A220" s="33"/>
      <c r="B220" s="65"/>
      <c r="C220" s="66"/>
      <c r="D220" s="62"/>
      <c r="E220" s="40"/>
      <c r="F220" s="63"/>
      <c r="G220" s="68" t="str">
        <f aca="false">"Vergi Dairesi : "&amp;'Senet Borçlu Alacaklı Giriş'!$C$7</f>
        <v>Vergi Dairesi : Tokat</v>
      </c>
      <c r="H220" s="68"/>
      <c r="I220" s="68"/>
      <c r="J220" s="68"/>
      <c r="K220" s="33"/>
      <c r="L220" s="33"/>
      <c r="M220" s="33"/>
      <c r="N220" s="33"/>
      <c r="O220" s="54"/>
      <c r="P220" s="54"/>
    </row>
    <row r="221" customFormat="false" ht="23.8" hidden="false" customHeight="true" outlineLevel="0" collapsed="false">
      <c r="A221" s="33"/>
      <c r="B221" s="45"/>
      <c r="C221" s="33"/>
      <c r="D221" s="62"/>
      <c r="E221" s="40"/>
      <c r="F221" s="63"/>
      <c r="G221" s="69" t="str">
        <f aca="false">"Vergi No / TC Kimlik No : "&amp;'Senet Borçlu Alacaklı Giriş'!$C$8</f>
        <v>Vergi No / TC Kimlik No : 341 3267 6260</v>
      </c>
      <c r="H221" s="69"/>
      <c r="I221" s="69"/>
      <c r="J221" s="69"/>
      <c r="K221" s="70"/>
      <c r="L221" s="70"/>
      <c r="M221" s="70"/>
      <c r="N221" s="70"/>
      <c r="O221" s="71"/>
      <c r="P221" s="54"/>
    </row>
    <row r="222" customFormat="false" ht="23.8" hidden="false" customHeight="true" outlineLevel="0" collapsed="false">
      <c r="A222" s="33"/>
      <c r="B222" s="61"/>
      <c r="C222" s="33"/>
      <c r="D222" s="62"/>
      <c r="E222" s="40"/>
      <c r="F222" s="63" t="s">
        <v>30</v>
      </c>
      <c r="G222" s="72" t="str">
        <f aca="false">"İsim Unvan : "&amp;'Senet Borçlu Alacaklı Giriş'!$C$9</f>
        <v>İsim Unvan : Adem Duman</v>
      </c>
      <c r="H222" s="72"/>
      <c r="I222" s="72"/>
      <c r="J222" s="72"/>
      <c r="K222" s="35"/>
      <c r="L222" s="73"/>
      <c r="M222" s="35"/>
      <c r="N222" s="35"/>
      <c r="O222" s="36"/>
      <c r="P222" s="54"/>
    </row>
    <row r="223" customFormat="false" ht="23.8" hidden="false" customHeight="true" outlineLevel="0" collapsed="false">
      <c r="A223" s="33"/>
      <c r="B223" s="45"/>
      <c r="C223" s="33"/>
      <c r="D223" s="56" t="s">
        <v>63</v>
      </c>
      <c r="E223" s="40"/>
      <c r="F223" s="63"/>
      <c r="G223" s="67" t="str">
        <f aca="false">"Adres : " &amp;'Senet Borçlu Alacaklı Giriş'!$C$10</f>
        <v>Adres : Esentepe Mah. Şehit Ulaşar Cad. Belde Sitesi B Blk. K1: D:3 TOKAT</v>
      </c>
      <c r="H223" s="67"/>
      <c r="I223" s="67"/>
      <c r="J223" s="67"/>
      <c r="K223" s="33"/>
      <c r="L223" s="33"/>
      <c r="M223" s="33"/>
      <c r="N223" s="33"/>
      <c r="O223" s="54"/>
      <c r="P223" s="54"/>
    </row>
    <row r="224" customFormat="false" ht="23.8" hidden="false" customHeight="true" outlineLevel="0" collapsed="false">
      <c r="A224" s="33"/>
      <c r="B224" s="61"/>
      <c r="C224" s="33"/>
      <c r="D224" s="74" t="n">
        <f aca="false">'Senet Taksit Giriş'!D13</f>
        <v>44591</v>
      </c>
      <c r="E224" s="40"/>
      <c r="F224" s="63"/>
      <c r="G224" s="67"/>
      <c r="H224" s="67"/>
      <c r="I224" s="67"/>
      <c r="J224" s="67"/>
      <c r="K224" s="33"/>
      <c r="L224" s="46" t="s">
        <v>62</v>
      </c>
      <c r="M224" s="33"/>
      <c r="N224" s="33"/>
      <c r="O224" s="54"/>
      <c r="P224" s="54"/>
    </row>
    <row r="225" customFormat="false" ht="23.8" hidden="false" customHeight="true" outlineLevel="0" collapsed="false">
      <c r="A225" s="33"/>
      <c r="B225" s="45"/>
      <c r="C225" s="33"/>
      <c r="D225" s="56" t="s">
        <v>64</v>
      </c>
      <c r="E225" s="40"/>
      <c r="F225" s="63"/>
      <c r="G225" s="68" t="str">
        <f aca="false">"Vergi Dairesi : "&amp;'Senet Borçlu Alacaklı Giriş'!$C$11</f>
        <v>Vergi Dairesi : Tokat</v>
      </c>
      <c r="H225" s="68"/>
      <c r="I225" s="68"/>
      <c r="J225" s="68"/>
      <c r="K225" s="33"/>
      <c r="L225" s="33"/>
      <c r="M225" s="33"/>
      <c r="N225" s="33"/>
      <c r="O225" s="54"/>
      <c r="P225" s="54"/>
    </row>
    <row r="226" customFormat="false" ht="23.8" hidden="false" customHeight="true" outlineLevel="0" collapsed="false">
      <c r="A226" s="33"/>
      <c r="B226" s="45"/>
      <c r="C226" s="33"/>
      <c r="D226" s="74" t="n">
        <f aca="false">'Senet Taksit Giriş'!C13</f>
        <v>44252</v>
      </c>
      <c r="E226" s="40"/>
      <c r="F226" s="63"/>
      <c r="G226" s="69" t="str">
        <f aca="false">"Vergi No / TC Kimlik No : "&amp;'Senet Borçlu Alacaklı Giriş'!$C$12</f>
        <v>Vergi No / TC Kimlik No : 341 3267 6260</v>
      </c>
      <c r="H226" s="69"/>
      <c r="I226" s="69"/>
      <c r="J226" s="69"/>
      <c r="K226" s="70"/>
      <c r="L226" s="70"/>
      <c r="M226" s="70"/>
      <c r="N226" s="70"/>
      <c r="O226" s="71"/>
      <c r="P226" s="54"/>
    </row>
    <row r="227" customFormat="false" ht="23.8" hidden="false" customHeight="true" outlineLevel="0" collapsed="false">
      <c r="A227" s="33"/>
      <c r="B227" s="75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1"/>
    </row>
    <row r="229" customFormat="false" ht="23.8" hidden="false" customHeight="true" outlineLevel="0" collapsed="false">
      <c r="A229" s="33"/>
      <c r="B229" s="34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6"/>
    </row>
    <row r="230" customFormat="false" ht="23.8" hidden="false" customHeight="true" outlineLevel="0" collapsed="false">
      <c r="A230" s="37"/>
      <c r="B230" s="38"/>
      <c r="C230" s="37"/>
      <c r="D230" s="39" t="s">
        <v>53</v>
      </c>
      <c r="E230" s="40" t="str">
        <f aca="false">$D237 &amp;"    - Taksit No: " &amp; $D232&amp;"  "</f>
        <v>Bursa Fabrika Satış Mağazası – Adem Duman    - Taksit No: # 12 #</v>
      </c>
      <c r="F230" s="37"/>
      <c r="G230" s="41" t="s">
        <v>54</v>
      </c>
      <c r="H230" s="37"/>
      <c r="I230" s="41" t="s">
        <v>55</v>
      </c>
      <c r="J230" s="41" t="s">
        <v>56</v>
      </c>
      <c r="K230" s="0"/>
      <c r="L230" s="37"/>
      <c r="M230" s="41" t="s">
        <v>57</v>
      </c>
      <c r="N230" s="42"/>
      <c r="O230" s="41" t="s">
        <v>34</v>
      </c>
      <c r="P230" s="43"/>
    </row>
    <row r="231" customFormat="false" ht="23.8" hidden="false" customHeight="true" outlineLevel="0" collapsed="false">
      <c r="A231" s="33"/>
      <c r="B231" s="45"/>
      <c r="C231" s="46"/>
      <c r="D231" s="47" t="s">
        <v>58</v>
      </c>
      <c r="E231" s="40"/>
      <c r="F231" s="33"/>
      <c r="G231" s="48" t="n">
        <f aca="false">D245</f>
        <v>44620</v>
      </c>
      <c r="H231" s="49"/>
      <c r="I231" s="50" t="str">
        <f aca="false">D234</f>
        <v># 2.000 TL #</v>
      </c>
      <c r="J231" s="51" t="str">
        <f aca="false">D235</f>
        <v>#   Krş #</v>
      </c>
      <c r="K231" s="0"/>
      <c r="L231" s="49"/>
      <c r="M231" s="52" t="str">
        <f aca="false">D232</f>
        <v># 12 #</v>
      </c>
      <c r="N231" s="42"/>
      <c r="O231" s="53" t="n">
        <f aca="false">D247</f>
        <v>44252</v>
      </c>
      <c r="P231" s="54"/>
    </row>
    <row r="232" customFormat="false" ht="23.8" hidden="false" customHeight="true" outlineLevel="0" collapsed="false">
      <c r="A232" s="33"/>
      <c r="B232" s="45"/>
      <c r="C232" s="46"/>
      <c r="D232" s="55" t="str">
        <f aca="false">"# "&amp;TEXT(INT('Senet Taksit Giriş'!B14),"##.##0")&amp;" #"</f>
        <v># 12 #</v>
      </c>
      <c r="E232" s="40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54"/>
    </row>
    <row r="233" customFormat="false" ht="23.8" hidden="false" customHeight="true" outlineLevel="0" collapsed="false">
      <c r="A233" s="33"/>
      <c r="B233" s="45"/>
      <c r="C233" s="46"/>
      <c r="D233" s="56" t="s">
        <v>59</v>
      </c>
      <c r="E233" s="40"/>
      <c r="F233" s="57" t="str">
        <f aca="false">"   İş bu emre muharrer senedim"&amp;IF('Senet Borçlu Alacaklı Giriş'!$C$4="Gerçek Kişi","in","izin")&amp;" mükabilinde "&amp;TEXT(G231,"dd mmmm yyyy")&amp;" tarihinde Sayın : "&amp;'Senet Borçlu Alacaklı Giriş'!$C$1&amp;" 'ya veyahut emruhavalesine yukarıda yazılı Yalnız # "&amp;'Senet Taksit Giriş'!F14&amp;" # ödeyeceği"&amp;IF('Senet Borçlu Alacaklı Giriş'!$C$4="Gerçek Kişi","m.","z.")&amp;" Bedeli "&amp;'Senet Taksit Giriş'!G14&amp;"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28 Şubat 2022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33" s="57"/>
      <c r="H233" s="57"/>
      <c r="I233" s="57"/>
      <c r="J233" s="57"/>
      <c r="K233" s="57"/>
      <c r="L233" s="57"/>
      <c r="M233" s="57"/>
      <c r="N233" s="57"/>
      <c r="O233" s="57"/>
      <c r="P233" s="54"/>
    </row>
    <row r="234" customFormat="false" ht="23.8" hidden="false" customHeight="true" outlineLevel="0" collapsed="false">
      <c r="A234" s="33"/>
      <c r="B234" s="45"/>
      <c r="C234" s="46"/>
      <c r="D234" s="58" t="str">
        <f aca="false">"# "&amp;TEXT(INT('Senet Taksit Giriş'!E14),"##.##0")&amp;" TL #"</f>
        <v># 2.000 TL #</v>
      </c>
      <c r="E234" s="40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4"/>
    </row>
    <row r="235" customFormat="false" ht="23.8" hidden="false" customHeight="true" outlineLevel="0" collapsed="false">
      <c r="A235" s="33"/>
      <c r="B235" s="45"/>
      <c r="C235" s="33"/>
      <c r="D235" s="59" t="str">
        <f aca="false">"# "&amp;TEXT(('Senet Taksit Giriş'!E237-INT('Senet Taksit Giriş'!E237))*100,"##.##")&amp;"  Krş #"</f>
        <v>#   Krş #</v>
      </c>
      <c r="E235" s="40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4"/>
    </row>
    <row r="236" customFormat="false" ht="23.8" hidden="false" customHeight="true" outlineLevel="0" collapsed="false">
      <c r="A236" s="33"/>
      <c r="B236" s="45"/>
      <c r="C236" s="33"/>
      <c r="D236" s="60" t="s">
        <v>60</v>
      </c>
      <c r="E236" s="40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4"/>
    </row>
    <row r="237" customFormat="false" ht="23.8" hidden="false" customHeight="true" outlineLevel="0" collapsed="false">
      <c r="A237" s="33"/>
      <c r="B237" s="61"/>
      <c r="C237" s="33"/>
      <c r="D237" s="62" t="str">
        <f aca="false">$D$9</f>
        <v>Bursa Fabrika Satış Mağazası – Adem Duman</v>
      </c>
      <c r="E237" s="4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54"/>
    </row>
    <row r="238" customFormat="false" ht="23.8" hidden="false" customHeight="true" outlineLevel="0" collapsed="false">
      <c r="A238" s="33"/>
      <c r="B238" s="45"/>
      <c r="C238" s="33"/>
      <c r="D238" s="62"/>
      <c r="E238" s="40"/>
      <c r="F238" s="63" t="s">
        <v>61</v>
      </c>
      <c r="G238" s="72" t="str">
        <f aca="false">"İsim : "&amp;$D237</f>
        <v>İsim : Bursa Fabrika Satış Mağazası – Adem Duman</v>
      </c>
      <c r="H238" s="72"/>
      <c r="I238" s="72"/>
      <c r="J238" s="72"/>
      <c r="K238" s="35"/>
      <c r="L238" s="35"/>
      <c r="M238" s="76"/>
      <c r="N238" s="76"/>
      <c r="O238" s="36"/>
      <c r="P238" s="54"/>
    </row>
    <row r="239" customFormat="false" ht="23.8" hidden="false" customHeight="true" outlineLevel="0" collapsed="false">
      <c r="A239" s="33"/>
      <c r="B239" s="65"/>
      <c r="C239" s="66"/>
      <c r="D239" s="62"/>
      <c r="E239" s="40"/>
      <c r="F239" s="63"/>
      <c r="G239" s="67" t="str">
        <f aca="false">"Adres : " &amp;'Senet Borçlu Alacaklı Giriş'!$C$6</f>
        <v>Adres : Hızarhane Cad. No:5 TOKAT</v>
      </c>
      <c r="H239" s="67"/>
      <c r="I239" s="67"/>
      <c r="J239" s="67"/>
      <c r="K239" s="67"/>
      <c r="L239" s="33"/>
      <c r="M239" s="33"/>
      <c r="N239" s="33"/>
      <c r="O239" s="54"/>
      <c r="P239" s="54"/>
    </row>
    <row r="240" customFormat="false" ht="23.8" hidden="false" customHeight="true" outlineLevel="0" collapsed="false">
      <c r="A240" s="33"/>
      <c r="B240" s="65"/>
      <c r="C240" s="66"/>
      <c r="D240" s="62"/>
      <c r="E240" s="40"/>
      <c r="F240" s="63"/>
      <c r="G240" s="67"/>
      <c r="H240" s="67"/>
      <c r="I240" s="67"/>
      <c r="J240" s="67"/>
      <c r="K240" s="67"/>
      <c r="L240" s="46" t="s">
        <v>62</v>
      </c>
      <c r="M240" s="46"/>
      <c r="N240" s="42"/>
      <c r="O240" s="54"/>
      <c r="P240" s="54"/>
    </row>
    <row r="241" customFormat="false" ht="23.8" hidden="false" customHeight="true" outlineLevel="0" collapsed="false">
      <c r="A241" s="33"/>
      <c r="B241" s="65"/>
      <c r="C241" s="66"/>
      <c r="D241" s="62"/>
      <c r="E241" s="40"/>
      <c r="F241" s="63"/>
      <c r="G241" s="68" t="str">
        <f aca="false">"Vergi Dairesi : "&amp;'Senet Borçlu Alacaklı Giriş'!$C$7</f>
        <v>Vergi Dairesi : Tokat</v>
      </c>
      <c r="H241" s="68"/>
      <c r="I241" s="68"/>
      <c r="J241" s="68"/>
      <c r="K241" s="33"/>
      <c r="L241" s="33"/>
      <c r="M241" s="33"/>
      <c r="N241" s="33"/>
      <c r="O241" s="54"/>
      <c r="P241" s="54"/>
    </row>
    <row r="242" customFormat="false" ht="23.8" hidden="false" customHeight="true" outlineLevel="0" collapsed="false">
      <c r="A242" s="33"/>
      <c r="B242" s="45"/>
      <c r="C242" s="33"/>
      <c r="D242" s="62"/>
      <c r="E242" s="40"/>
      <c r="F242" s="63"/>
      <c r="G242" s="69" t="str">
        <f aca="false">"Vergi No / TC Kimlik No : "&amp;'Senet Borçlu Alacaklı Giriş'!$C$8</f>
        <v>Vergi No / TC Kimlik No : 341 3267 6260</v>
      </c>
      <c r="H242" s="69"/>
      <c r="I242" s="69"/>
      <c r="J242" s="69"/>
      <c r="K242" s="70"/>
      <c r="L242" s="70"/>
      <c r="M242" s="70"/>
      <c r="N242" s="70"/>
      <c r="O242" s="71"/>
      <c r="P242" s="54"/>
    </row>
    <row r="243" customFormat="false" ht="23.8" hidden="false" customHeight="true" outlineLevel="0" collapsed="false">
      <c r="A243" s="33"/>
      <c r="B243" s="61"/>
      <c r="C243" s="33"/>
      <c r="D243" s="62"/>
      <c r="E243" s="40"/>
      <c r="F243" s="63" t="s">
        <v>30</v>
      </c>
      <c r="G243" s="72" t="str">
        <f aca="false">"İsim : "&amp;'Senet Borçlu Alacaklı Giriş'!$C$9</f>
        <v>İsim : Adem Duman</v>
      </c>
      <c r="H243" s="72"/>
      <c r="I243" s="72"/>
      <c r="J243" s="72"/>
      <c r="K243" s="35"/>
      <c r="L243" s="73"/>
      <c r="M243" s="35"/>
      <c r="N243" s="35"/>
      <c r="O243" s="36"/>
      <c r="P243" s="54"/>
    </row>
    <row r="244" customFormat="false" ht="23.8" hidden="false" customHeight="true" outlineLevel="0" collapsed="false">
      <c r="A244" s="33"/>
      <c r="B244" s="45"/>
      <c r="C244" s="33"/>
      <c r="D244" s="56" t="s">
        <v>63</v>
      </c>
      <c r="E244" s="40"/>
      <c r="F244" s="63"/>
      <c r="G244" s="67" t="str">
        <f aca="false">"Adres : " &amp;'Senet Borçlu Alacaklı Giriş'!$C$10</f>
        <v>Adres : Esentepe Mah. Şehit Ulaşar Cad. Belde Sitesi B Blk. K1: D:3 TOKAT</v>
      </c>
      <c r="H244" s="67"/>
      <c r="I244" s="67"/>
      <c r="J244" s="67"/>
      <c r="K244" s="33"/>
      <c r="L244" s="33"/>
      <c r="M244" s="33"/>
      <c r="N244" s="33"/>
      <c r="O244" s="54"/>
      <c r="P244" s="54"/>
    </row>
    <row r="245" customFormat="false" ht="23.8" hidden="false" customHeight="true" outlineLevel="0" collapsed="false">
      <c r="A245" s="33"/>
      <c r="B245" s="61"/>
      <c r="C245" s="33"/>
      <c r="D245" s="74" t="n">
        <f aca="false">'Senet Taksit Giriş'!D14</f>
        <v>44620</v>
      </c>
      <c r="E245" s="40"/>
      <c r="F245" s="63"/>
      <c r="G245" s="67"/>
      <c r="H245" s="67"/>
      <c r="I245" s="67"/>
      <c r="J245" s="67"/>
      <c r="K245" s="33"/>
      <c r="L245" s="46" t="s">
        <v>62</v>
      </c>
      <c r="M245" s="33"/>
      <c r="N245" s="33"/>
      <c r="O245" s="54"/>
      <c r="P245" s="54"/>
    </row>
    <row r="246" customFormat="false" ht="23.8" hidden="false" customHeight="true" outlineLevel="0" collapsed="false">
      <c r="A246" s="33"/>
      <c r="B246" s="45"/>
      <c r="C246" s="33"/>
      <c r="D246" s="56" t="s">
        <v>64</v>
      </c>
      <c r="E246" s="40"/>
      <c r="F246" s="63"/>
      <c r="G246" s="68" t="str">
        <f aca="false">"Vergi Dairesi : "&amp;'Senet Borçlu Alacaklı Giriş'!$C$11</f>
        <v>Vergi Dairesi : Tokat</v>
      </c>
      <c r="H246" s="68"/>
      <c r="I246" s="68"/>
      <c r="J246" s="68"/>
      <c r="K246" s="33"/>
      <c r="L246" s="33"/>
      <c r="M246" s="33"/>
      <c r="N246" s="33"/>
      <c r="O246" s="54"/>
      <c r="P246" s="54"/>
    </row>
    <row r="247" customFormat="false" ht="23.8" hidden="false" customHeight="true" outlineLevel="0" collapsed="false">
      <c r="A247" s="33"/>
      <c r="B247" s="45"/>
      <c r="C247" s="33"/>
      <c r="D247" s="74" t="n">
        <f aca="false">'Senet Taksit Giriş'!C14</f>
        <v>44252</v>
      </c>
      <c r="E247" s="40"/>
      <c r="F247" s="63"/>
      <c r="G247" s="69" t="str">
        <f aca="false">"Vergi No / TC Kimlik No : "&amp;'Senet Borçlu Alacaklı Giriş'!$C$12</f>
        <v>Vergi No / TC Kimlik No : 341 3267 6260</v>
      </c>
      <c r="H247" s="69"/>
      <c r="I247" s="69"/>
      <c r="J247" s="69"/>
      <c r="K247" s="70"/>
      <c r="L247" s="70"/>
      <c r="M247" s="70"/>
      <c r="N247" s="70"/>
      <c r="O247" s="71"/>
      <c r="P247" s="54"/>
    </row>
    <row r="248" customFormat="false" ht="23.8" hidden="false" customHeight="true" outlineLevel="0" collapsed="false">
      <c r="A248" s="33"/>
      <c r="B248" s="75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1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8">
    <mergeCell ref="E2:E19"/>
    <mergeCell ref="F5:O8"/>
    <mergeCell ref="D9:D15"/>
    <mergeCell ref="F10:F14"/>
    <mergeCell ref="G10:J10"/>
    <mergeCell ref="K10:N10"/>
    <mergeCell ref="G11:K12"/>
    <mergeCell ref="G13:J13"/>
    <mergeCell ref="G14:J14"/>
    <mergeCell ref="F15:F19"/>
    <mergeCell ref="G15:J15"/>
    <mergeCell ref="G16:J17"/>
    <mergeCell ref="G18:J18"/>
    <mergeCell ref="G19:J19"/>
    <mergeCell ref="E23:E40"/>
    <mergeCell ref="F26:O29"/>
    <mergeCell ref="D30:D36"/>
    <mergeCell ref="F31:F35"/>
    <mergeCell ref="G31:J31"/>
    <mergeCell ref="M31:N31"/>
    <mergeCell ref="G32:K33"/>
    <mergeCell ref="G34:J34"/>
    <mergeCell ref="G35:J35"/>
    <mergeCell ref="F36:F40"/>
    <mergeCell ref="G36:J36"/>
    <mergeCell ref="G37:J38"/>
    <mergeCell ref="G39:J39"/>
    <mergeCell ref="G40:J40"/>
    <mergeCell ref="E44:E61"/>
    <mergeCell ref="F47:O50"/>
    <mergeCell ref="D51:D57"/>
    <mergeCell ref="F52:F56"/>
    <mergeCell ref="G52:J52"/>
    <mergeCell ref="M52:N52"/>
    <mergeCell ref="G53:K54"/>
    <mergeCell ref="G55:J55"/>
    <mergeCell ref="G56:J56"/>
    <mergeCell ref="F57:F61"/>
    <mergeCell ref="G57:J57"/>
    <mergeCell ref="G58:J59"/>
    <mergeCell ref="G60:J60"/>
    <mergeCell ref="G61:J61"/>
    <mergeCell ref="E64:E81"/>
    <mergeCell ref="F67:O70"/>
    <mergeCell ref="D71:D77"/>
    <mergeCell ref="F72:F76"/>
    <mergeCell ref="G72:J72"/>
    <mergeCell ref="M72:N72"/>
    <mergeCell ref="G73:K74"/>
    <mergeCell ref="G75:J75"/>
    <mergeCell ref="G76:J76"/>
    <mergeCell ref="F77:F81"/>
    <mergeCell ref="G77:J77"/>
    <mergeCell ref="G78:J79"/>
    <mergeCell ref="G80:J80"/>
    <mergeCell ref="G81:J81"/>
    <mergeCell ref="E85:E102"/>
    <mergeCell ref="F88:O91"/>
    <mergeCell ref="D92:D98"/>
    <mergeCell ref="F93:F97"/>
    <mergeCell ref="G93:J93"/>
    <mergeCell ref="M93:N93"/>
    <mergeCell ref="G94:K95"/>
    <mergeCell ref="G96:J96"/>
    <mergeCell ref="G97:J97"/>
    <mergeCell ref="F98:F102"/>
    <mergeCell ref="G98:J98"/>
    <mergeCell ref="G99:J100"/>
    <mergeCell ref="G101:J101"/>
    <mergeCell ref="G102:J102"/>
    <mergeCell ref="E106:E123"/>
    <mergeCell ref="F109:O112"/>
    <mergeCell ref="D113:D119"/>
    <mergeCell ref="F114:F118"/>
    <mergeCell ref="G114:J114"/>
    <mergeCell ref="M114:N114"/>
    <mergeCell ref="G115:K116"/>
    <mergeCell ref="G117:J117"/>
    <mergeCell ref="G118:J118"/>
    <mergeCell ref="F119:F123"/>
    <mergeCell ref="G119:J119"/>
    <mergeCell ref="G120:J121"/>
    <mergeCell ref="G122:J122"/>
    <mergeCell ref="G123:J123"/>
    <mergeCell ref="E126:E143"/>
    <mergeCell ref="F129:O132"/>
    <mergeCell ref="D133:D139"/>
    <mergeCell ref="F134:F138"/>
    <mergeCell ref="G134:J134"/>
    <mergeCell ref="M134:N134"/>
    <mergeCell ref="G135:K136"/>
    <mergeCell ref="G137:J137"/>
    <mergeCell ref="G138:J138"/>
    <mergeCell ref="F139:F143"/>
    <mergeCell ref="G139:J139"/>
    <mergeCell ref="G140:J141"/>
    <mergeCell ref="G142:J142"/>
    <mergeCell ref="G143:J143"/>
    <mergeCell ref="E147:E164"/>
    <mergeCell ref="F150:O153"/>
    <mergeCell ref="D154:D160"/>
    <mergeCell ref="F155:F159"/>
    <mergeCell ref="G155:J155"/>
    <mergeCell ref="M155:N155"/>
    <mergeCell ref="G156:K157"/>
    <mergeCell ref="G158:J158"/>
    <mergeCell ref="G159:J159"/>
    <mergeCell ref="F160:F164"/>
    <mergeCell ref="G160:J160"/>
    <mergeCell ref="G161:J162"/>
    <mergeCell ref="G163:J163"/>
    <mergeCell ref="G164:J164"/>
    <mergeCell ref="E168:E185"/>
    <mergeCell ref="F171:O174"/>
    <mergeCell ref="D175:D181"/>
    <mergeCell ref="F176:F180"/>
    <mergeCell ref="G176:J176"/>
    <mergeCell ref="M176:N176"/>
    <mergeCell ref="G177:K178"/>
    <mergeCell ref="G179:J179"/>
    <mergeCell ref="G180:J180"/>
    <mergeCell ref="F181:F185"/>
    <mergeCell ref="G181:J181"/>
    <mergeCell ref="G182:J183"/>
    <mergeCell ref="G184:J184"/>
    <mergeCell ref="G185:J185"/>
    <mergeCell ref="E188:E205"/>
    <mergeCell ref="F191:O194"/>
    <mergeCell ref="D195:D201"/>
    <mergeCell ref="F196:F200"/>
    <mergeCell ref="G196:J196"/>
    <mergeCell ref="M196:N196"/>
    <mergeCell ref="G197:K198"/>
    <mergeCell ref="G199:J199"/>
    <mergeCell ref="G200:J200"/>
    <mergeCell ref="F201:F205"/>
    <mergeCell ref="G201:J201"/>
    <mergeCell ref="G202:J203"/>
    <mergeCell ref="G204:J204"/>
    <mergeCell ref="G205:J205"/>
    <mergeCell ref="E209:E226"/>
    <mergeCell ref="F212:O215"/>
    <mergeCell ref="D216:D222"/>
    <mergeCell ref="F217:F221"/>
    <mergeCell ref="G217:J217"/>
    <mergeCell ref="M217:N217"/>
    <mergeCell ref="G218:K219"/>
    <mergeCell ref="G220:J220"/>
    <mergeCell ref="G221:J221"/>
    <mergeCell ref="F222:F226"/>
    <mergeCell ref="G222:J222"/>
    <mergeCell ref="G223:J224"/>
    <mergeCell ref="G225:J225"/>
    <mergeCell ref="G226:J226"/>
    <mergeCell ref="E230:E247"/>
    <mergeCell ref="F233:O236"/>
    <mergeCell ref="D237:D243"/>
    <mergeCell ref="F238:F242"/>
    <mergeCell ref="G238:J238"/>
    <mergeCell ref="M238:N238"/>
    <mergeCell ref="G239:K240"/>
    <mergeCell ref="G241:J241"/>
    <mergeCell ref="G242:J242"/>
    <mergeCell ref="F243:F247"/>
    <mergeCell ref="G243:J243"/>
    <mergeCell ref="G244:J245"/>
    <mergeCell ref="G246:J246"/>
    <mergeCell ref="G247:J247"/>
  </mergeCells>
  <printOptions headings="false" gridLines="false" gridLinesSet="true" horizontalCentered="true" verticalCentered="false"/>
  <pageMargins left="0.236111111111111" right="0.236111111111111" top="0.196527777777778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</TotalTime>
  <Application>LibreOffice/7.0.5.2$Linux_X86_64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2018-01-01T13:28:37Z</dcterms:created>
  <dc:creator>toshiba</dc:creator>
  <dc:description/>
  <dc:language>tr-TR</dc:language>
  <cp:lastModifiedBy/>
  <cp:lastPrinted>2021-03-05T15:28:37Z</cp:lastPrinted>
  <dcterms:modified xsi:type="dcterms:W3CDTF">2021-05-17T16:52:01Z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