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3.xml.rels" ContentType="application/vnd.openxmlformats-package.relationship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Senet Borçlu Alacaklı Giriş" sheetId="1" state="visible" r:id="rId2"/>
    <sheet name="Senet Taksit Giriş" sheetId="2" state="visible" r:id="rId3"/>
    <sheet name="Senet Önizleme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<sst xmlns="http://schemas.openxmlformats.org/spreadsheetml/2006/main" count="163" uniqueCount="50">
  <si>
    <t xml:space="preserve">Alacaklı Adı Soyadı / Unvanı</t>
  </si>
  <si>
    <t xml:space="preserve">HACI MURAT BALCI</t>
  </si>
  <si>
    <t xml:space="preserve">İl</t>
  </si>
  <si>
    <t xml:space="preserve">TOKAT</t>
  </si>
  <si>
    <t xml:space="preserve">BORÇLU</t>
  </si>
  <si>
    <t xml:space="preserve">Kişilik</t>
  </si>
  <si>
    <t xml:space="preserve">Tüzel Kişi</t>
  </si>
  <si>
    <t xml:space="preserve">Adı Soyadı / Unvanı</t>
  </si>
  <si>
    <t xml:space="preserve">ÇLŞKN</t>
  </si>
  <si>
    <t xml:space="preserve">Adresi</t>
  </si>
  <si>
    <t xml:space="preserve">İsmail Altıngövde Cad. No: 21 TOKAT</t>
  </si>
  <si>
    <t xml:space="preserve">Vergi Dairesi</t>
  </si>
  <si>
    <t xml:space="preserve">Tokat</t>
  </si>
  <si>
    <t xml:space="preserve">Vergi No/TC Kimlik No</t>
  </si>
  <si>
    <t xml:space="preserve">KEFİL</t>
  </si>
  <si>
    <t xml:space="preserve">Fatih ÇALIŞKAN</t>
  </si>
  <si>
    <t xml:space="preserve">Karşıyaka Mah. Geksi Cad. Emmioğlu Sitesi C Blok No:13 D:8 TOKAT</t>
  </si>
  <si>
    <t xml:space="preserve">486 5219 3176</t>
  </si>
  <si>
    <t xml:space="preserve">Senet No</t>
  </si>
  <si>
    <t xml:space="preserve">Düzenleme Tarihi</t>
  </si>
  <si>
    <t xml:space="preserve">Vade Tarihi</t>
  </si>
  <si>
    <t xml:space="preserve">Tutarı Rakamla</t>
  </si>
  <si>
    <t xml:space="preserve">Tutarı Yazıyla</t>
  </si>
  <si>
    <t xml:space="preserve">Borcun Nedeni</t>
  </si>
  <si>
    <t xml:space="preserve">Senet Açıklası Mühteviyatı</t>
  </si>
  <si>
    <t xml:space="preserve">NAKDEN</t>
  </si>
  <si>
    <t xml:space="preserve">1. Taksit</t>
  </si>
  <si>
    <t xml:space="preserve">2. Taksit</t>
  </si>
  <si>
    <t xml:space="preserve">3. Taksit</t>
  </si>
  <si>
    <t xml:space="preserve">4. Taksit</t>
  </si>
  <si>
    <t xml:space="preserve">5. Taksit</t>
  </si>
  <si>
    <t xml:space="preserve">6. Taksit</t>
  </si>
  <si>
    <t xml:space="preserve">7. Taksit</t>
  </si>
  <si>
    <t xml:space="preserve">8. Taksit</t>
  </si>
  <si>
    <t xml:space="preserve">9. Taksit</t>
  </si>
  <si>
    <t xml:space="preserve">10. Taksit</t>
  </si>
  <si>
    <t xml:space="preserve">11. Taksit</t>
  </si>
  <si>
    <t xml:space="preserve">12. Taksit</t>
  </si>
  <si>
    <t xml:space="preserve">Senedin</t>
  </si>
  <si>
    <t xml:space="preserve">Ödeme Günü</t>
  </si>
  <si>
    <t xml:space="preserve">Türk Lirası</t>
  </si>
  <si>
    <t xml:space="preserve">Kuruş</t>
  </si>
  <si>
    <t xml:space="preserve">No</t>
  </si>
  <si>
    <t xml:space="preserve">No:</t>
  </si>
  <si>
    <t xml:space="preserve">Tutarı</t>
  </si>
  <si>
    <t xml:space="preserve">Borçlu:</t>
  </si>
  <si>
    <t xml:space="preserve">ÖDEYECEK</t>
  </si>
  <si>
    <t xml:space="preserve">İmza</t>
  </si>
  <si>
    <t xml:space="preserve">Vade</t>
  </si>
  <si>
    <t xml:space="preserve">Tarih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</si>
</sst>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dd/mm/yyyy"/>
    <numFmt numFmtId="166" formatCode="_-* #,##0.00&quot; ₺&quot;_-;\-* #,##0.00&quot; ₺&quot;_-;_-* \-??&quot; ₺&quot;_-;_-@_-"/>
    <numFmt numFmtId="167" formatCode="#,##0.00"/>
    <numFmt numFmtId="168" formatCode="General"/>
    <numFmt numFmtId="169" formatCode="_-* #,##0.00\ _₺_-;\-* #,##0.00\ _₺_-;_-* \-??\ _₺_-;_-@_-"/>
    <numFmt numFmtId="170" formatCode="#,##0_ ;\-#,##0\ "/>
    <numFmt numFmtId="171" formatCode="0"/>
  </numFmts>
  <fonts count="12">
    <font>
      <sz val="11"/>
      <color rgb="FF000000"/>
      <name val="Calibri"/>
      <family val="2"/>
      <charset val="16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62"/>
    </font>
    <font>
      <sz val="16"/>
      <color rgb="FF000000"/>
      <name val="Calibri"/>
      <family val="2"/>
      <charset val="162"/>
    </font>
    <font>
      <b val="true"/>
      <sz val="16"/>
      <color rgb="FF000000"/>
      <name val="Calibri"/>
      <family val="2"/>
      <charset val="162"/>
    </font>
    <font>
      <b val="true"/>
      <u val="double"/>
      <sz val="16"/>
      <color rgb="FF000000"/>
      <name val="Calibri"/>
      <family val="2"/>
      <charset val="162"/>
    </font>
    <font>
      <b val="true"/>
      <sz val="16"/>
      <name val="Calibri"/>
      <family val="2"/>
      <charset val="162"/>
    </font>
    <font>
      <b val="true"/>
      <sz val="16"/>
      <name val="Calibri"/>
      <family val="2"/>
      <charset val="1"/>
    </font>
    <font>
      <sz val="16"/>
      <color rgb="FF000000"/>
      <name val="Calibri"/>
      <family val="2"/>
      <charset val="1"/>
    </font>
    <font>
      <b val="true"/>
      <sz val="16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 style="hair"/>
      <right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center" textRotation="0" wrapText="false" indent="0" shrinkToFit="false"/>
      <protection locked="true" hidden="true"/>
    </xf>
    <xf numFmtId="164" fontId="4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true"/>
    </xf>
    <xf numFmtId="164" fontId="4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4" fontId="0" fillId="0" borderId="1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4" fillId="0" borderId="1" xfId="0" applyFont="true" applyBorder="true" applyAlignment="true" applyProtection="true">
      <alignment horizontal="center" vertical="center" textRotation="90" wrapText="false" indent="0" shrinkToFit="false"/>
      <protection locked="true" hidden="true"/>
    </xf>
    <xf numFmtId="164" fontId="0" fillId="0" borderId="1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0" fillId="0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center" vertical="center" textRotation="0" wrapText="false" indent="0" shrinkToFit="false"/>
      <protection locked="true" hidden="true"/>
    </xf>
    <xf numFmtId="164" fontId="4" fillId="0" borderId="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0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0" borderId="0" xfId="0" applyFont="true" applyBorder="true" applyAlignment="true" applyProtection="true">
      <alignment horizontal="right" vertical="center" textRotation="0" wrapText="false" indent="0" shrinkToFit="false"/>
      <protection locked="true" hidden="true"/>
    </xf>
    <xf numFmtId="164" fontId="4" fillId="0" borderId="0" xfId="0" applyFont="true" applyBorder="true" applyAlignment="true" applyProtection="true">
      <alignment horizontal="center" vertical="center" textRotation="90" wrapText="false" indent="0" shrinkToFit="false"/>
      <protection locked="true" hidden="true"/>
    </xf>
    <xf numFmtId="165" fontId="0" fillId="0" borderId="0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0" fillId="0" borderId="0" xfId="17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8" fontId="0" fillId="0" borderId="0" xfId="0" applyFont="false" applyBorder="true" applyAlignment="true" applyProtection="true">
      <alignment horizontal="right" vertical="center" textRotation="0" wrapText="false" indent="0" shrinkToFit="false"/>
      <protection locked="true" hidden="true"/>
    </xf>
    <xf numFmtId="167" fontId="0" fillId="0" borderId="0" xfId="0" applyFont="false" applyBorder="true" applyAlignment="true" applyProtection="true">
      <alignment horizontal="general" vertical="center" textRotation="0" wrapText="false" indent="0" shrinkToFit="false"/>
      <protection locked="true" hidden="tru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5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5" fillId="0" borderId="2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5" fillId="0" borderId="3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5" fillId="0" borderId="4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5" fillId="0" borderId="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5" fillId="0" borderId="5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6" fillId="0" borderId="6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8" fontId="5" fillId="0" borderId="0" xfId="0" applyFont="true" applyBorder="true" applyAlignment="true" applyProtection="true">
      <alignment horizontal="center" vertical="center" textRotation="90" wrapText="true" indent="0" shrinkToFit="false"/>
      <protection locked="true" hidden="true"/>
    </xf>
    <xf numFmtId="164" fontId="7" fillId="0" borderId="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5" fillId="0" borderId="7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5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true"/>
    </xf>
    <xf numFmtId="164" fontId="5" fillId="0" borderId="5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5" fillId="0" borderId="0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6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0" borderId="0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8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70" fontId="8" fillId="0" borderId="0" xfId="15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71" fontId="8" fillId="0" borderId="0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8" fontId="9" fillId="0" borderId="0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5" fontId="5" fillId="0" borderId="0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5" fillId="0" borderId="7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8" fontId="5" fillId="0" borderId="9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6" fillId="0" borderId="8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5" fillId="0" borderId="0" xfId="0" applyFont="true" applyBorder="true" applyAlignment="true" applyProtection="true">
      <alignment horizontal="justify" vertical="top" textRotation="0" wrapText="true" indent="0" shrinkToFit="false"/>
      <protection locked="true" hidden="true"/>
    </xf>
    <xf numFmtId="170" fontId="10" fillId="0" borderId="10" xfId="15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8" fontId="10" fillId="0" borderId="9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11" fillId="0" borderId="8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5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9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5" fillId="0" borderId="11" xfId="0" applyFont="true" applyBorder="true" applyAlignment="true" applyProtection="true">
      <alignment horizontal="center" vertical="center" textRotation="90" wrapText="false" indent="0" shrinkToFit="false"/>
      <protection locked="true" hidden="true"/>
    </xf>
    <xf numFmtId="164" fontId="6" fillId="0" borderId="3" xfId="0" applyFont="true" applyBorder="true" applyAlignment="true" applyProtection="true">
      <alignment horizontal="left" vertical="bottom" textRotation="0" wrapText="false" indent="0" shrinkToFit="false"/>
      <protection locked="true" hidden="true"/>
    </xf>
    <xf numFmtId="165" fontId="5" fillId="0" borderId="3" xfId="0" applyFont="true" applyBorder="true" applyAlignment="true" applyProtection="true">
      <alignment horizontal="left" vertical="bottom" textRotation="0" wrapText="false" indent="0" shrinkToFit="false"/>
      <protection locked="true" hidden="true"/>
    </xf>
    <xf numFmtId="168" fontId="5" fillId="0" borderId="0" xfId="0" applyFont="true" applyBorder="true" applyAlignment="true" applyProtection="true">
      <alignment horizontal="left" vertical="top" textRotation="0" wrapText="true" indent="0" shrinkToFit="false"/>
      <protection locked="true" hidden="true"/>
    </xf>
    <xf numFmtId="164" fontId="5" fillId="0" borderId="5" xfId="0" applyFont="true" applyBorder="true" applyAlignment="true" applyProtection="true">
      <alignment horizontal="left" vertical="top" textRotation="0" wrapText="false" indent="0" shrinkToFit="false"/>
      <protection locked="true" hidden="true"/>
    </xf>
    <xf numFmtId="164" fontId="5" fillId="0" borderId="0" xfId="0" applyFont="true" applyBorder="true" applyAlignment="true" applyProtection="true">
      <alignment horizontal="left" vertical="top" textRotation="0" wrapText="false" indent="0" shrinkToFit="false"/>
      <protection locked="true" hidden="tru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true" applyAlignment="true" applyProtection="true">
      <alignment horizontal="left" vertical="bottom" textRotation="0" wrapText="false" indent="0" shrinkToFit="false"/>
      <protection locked="true" hidden="true"/>
    </xf>
    <xf numFmtId="168" fontId="5" fillId="0" borderId="12" xfId="0" applyFont="true" applyBorder="true" applyAlignment="true" applyProtection="true">
      <alignment horizontal="left" vertical="bottom" textRotation="0" wrapText="false" indent="0" shrinkToFit="false"/>
      <protection locked="true" hidden="true"/>
    </xf>
    <xf numFmtId="164" fontId="5" fillId="0" borderId="12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5" fillId="0" borderId="13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9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5" fillId="0" borderId="14" xfId="0" applyFont="true" applyBorder="true" applyAlignment="false" applyProtection="true">
      <alignment horizontal="general" vertical="bottom" textRotation="0" wrapText="false" indent="0" shrinkToFit="false"/>
      <protection locked="true" hidden="tru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3</xdr:col>
      <xdr:colOff>1343160</xdr:colOff>
      <xdr:row>1</xdr:row>
      <xdr:rowOff>20160</xdr:rowOff>
    </xdr:from>
    <xdr:to>
      <xdr:col>5</xdr:col>
      <xdr:colOff>67680</xdr:colOff>
      <xdr:row>19</xdr:row>
      <xdr:rowOff>22320</xdr:rowOff>
    </xdr:to>
    <xdr:sp>
      <xdr:nvSpPr>
        <xdr:cNvPr id="0" name="CustomShape 1"/>
        <xdr:cNvSpPr/>
      </xdr:nvSpPr>
      <xdr:spPr>
        <a:xfrm>
          <a:off x="1856160" y="322200"/>
          <a:ext cx="1689840" cy="5442840"/>
        </a:xfrm>
        <a:prstGeom prst="bracePair">
          <a:avLst>
            <a:gd name="adj" fmla="val 8333"/>
          </a:avLst>
        </a:prstGeom>
        <a:noFill/>
        <a:ln w="0">
          <a:solidFill>
            <a:srgbClr val="4a7ebb"/>
          </a:solidFill>
        </a:ln>
        <a:effectLst>
          <a:glow rad="63360">
            <a:srgbClr val="a8e034">
              <a:alpha val="40000"/>
            </a:srgbClr>
          </a:glow>
          <a:outerShdw algn="tl" blurRad="50800" dir="2700000" dist="37674" rotWithShape="0">
            <a:srgbClr val="000000">
              <a:alpha val="40000"/>
            </a:srgb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3</xdr:col>
      <xdr:colOff>1343160</xdr:colOff>
      <xdr:row>21</xdr:row>
      <xdr:rowOff>264240</xdr:rowOff>
    </xdr:from>
    <xdr:to>
      <xdr:col>5</xdr:col>
      <xdr:colOff>67680</xdr:colOff>
      <xdr:row>40</xdr:row>
      <xdr:rowOff>15120</xdr:rowOff>
    </xdr:to>
    <xdr:sp>
      <xdr:nvSpPr>
        <xdr:cNvPr id="1" name="CustomShape 1"/>
        <xdr:cNvSpPr/>
      </xdr:nvSpPr>
      <xdr:spPr>
        <a:xfrm>
          <a:off x="1856160" y="6611400"/>
          <a:ext cx="1689840" cy="5493960"/>
        </a:xfrm>
        <a:prstGeom prst="bracePair">
          <a:avLst>
            <a:gd name="adj" fmla="val 8333"/>
          </a:avLst>
        </a:prstGeom>
        <a:noFill/>
        <a:ln w="0">
          <a:solidFill>
            <a:srgbClr val="4a7ebb"/>
          </a:solidFill>
        </a:ln>
        <a:effectLst>
          <a:glow rad="63360">
            <a:srgbClr val="a8e034">
              <a:alpha val="40000"/>
            </a:srgbClr>
          </a:glow>
          <a:outerShdw algn="tl" blurRad="50800" dir="2700000" dist="37674" rotWithShape="0">
            <a:srgbClr val="000000">
              <a:alpha val="40000"/>
            </a:srgb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3</xdr:col>
      <xdr:colOff>1343160</xdr:colOff>
      <xdr:row>43</xdr:row>
      <xdr:rowOff>57960</xdr:rowOff>
    </xdr:from>
    <xdr:to>
      <xdr:col>5</xdr:col>
      <xdr:colOff>67680</xdr:colOff>
      <xdr:row>61</xdr:row>
      <xdr:rowOff>20160</xdr:rowOff>
    </xdr:to>
    <xdr:sp>
      <xdr:nvSpPr>
        <xdr:cNvPr id="2" name="CustomShape 1"/>
        <xdr:cNvSpPr/>
      </xdr:nvSpPr>
      <xdr:spPr>
        <a:xfrm>
          <a:off x="1856160" y="13055040"/>
          <a:ext cx="1689840" cy="5402880"/>
        </a:xfrm>
        <a:prstGeom prst="bracePair">
          <a:avLst>
            <a:gd name="adj" fmla="val 8333"/>
          </a:avLst>
        </a:prstGeom>
        <a:noFill/>
        <a:ln w="0">
          <a:solidFill>
            <a:srgbClr val="4a7ebb"/>
          </a:solidFill>
        </a:ln>
        <a:effectLst>
          <a:glow rad="63360">
            <a:srgbClr val="a8e034">
              <a:alpha val="40000"/>
            </a:srgbClr>
          </a:glow>
          <a:outerShdw algn="tl" blurRad="50800" dir="2700000" dist="37674" rotWithShape="0">
            <a:srgbClr val="000000">
              <a:alpha val="40000"/>
            </a:srgb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3</xdr:col>
      <xdr:colOff>1343160</xdr:colOff>
      <xdr:row>63</xdr:row>
      <xdr:rowOff>58320</xdr:rowOff>
    </xdr:from>
    <xdr:to>
      <xdr:col>5</xdr:col>
      <xdr:colOff>67680</xdr:colOff>
      <xdr:row>81</xdr:row>
      <xdr:rowOff>20520</xdr:rowOff>
    </xdr:to>
    <xdr:sp>
      <xdr:nvSpPr>
        <xdr:cNvPr id="3" name="CustomShape 1"/>
        <xdr:cNvSpPr/>
      </xdr:nvSpPr>
      <xdr:spPr>
        <a:xfrm>
          <a:off x="1856160" y="19100520"/>
          <a:ext cx="1689840" cy="5402880"/>
        </a:xfrm>
        <a:prstGeom prst="bracePair">
          <a:avLst>
            <a:gd name="adj" fmla="val 8333"/>
          </a:avLst>
        </a:prstGeom>
        <a:noFill/>
        <a:ln w="0">
          <a:solidFill>
            <a:srgbClr val="4a7ebb"/>
          </a:solidFill>
        </a:ln>
        <a:effectLst>
          <a:glow rad="63360">
            <a:srgbClr val="a8e034">
              <a:alpha val="40000"/>
            </a:srgbClr>
          </a:glow>
          <a:outerShdw algn="tl" blurRad="50800" dir="2700000" dist="37674" rotWithShape="0">
            <a:srgbClr val="000000">
              <a:alpha val="40000"/>
            </a:srgb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3</xdr:col>
      <xdr:colOff>1343160</xdr:colOff>
      <xdr:row>84</xdr:row>
      <xdr:rowOff>57960</xdr:rowOff>
    </xdr:from>
    <xdr:to>
      <xdr:col>5</xdr:col>
      <xdr:colOff>67680</xdr:colOff>
      <xdr:row>102</xdr:row>
      <xdr:rowOff>20160</xdr:rowOff>
    </xdr:to>
    <xdr:sp>
      <xdr:nvSpPr>
        <xdr:cNvPr id="4" name="CustomShape 1"/>
        <xdr:cNvSpPr/>
      </xdr:nvSpPr>
      <xdr:spPr>
        <a:xfrm>
          <a:off x="1856160" y="25447680"/>
          <a:ext cx="1689840" cy="5402880"/>
        </a:xfrm>
        <a:prstGeom prst="bracePair">
          <a:avLst>
            <a:gd name="adj" fmla="val 8333"/>
          </a:avLst>
        </a:prstGeom>
        <a:noFill/>
        <a:ln w="0">
          <a:solidFill>
            <a:srgbClr val="4a7ebb"/>
          </a:solidFill>
        </a:ln>
        <a:effectLst>
          <a:glow rad="63360">
            <a:srgbClr val="a8e034">
              <a:alpha val="40000"/>
            </a:srgbClr>
          </a:glow>
          <a:outerShdw algn="tl" blurRad="50800" dir="2700000" dist="37674" rotWithShape="0">
            <a:srgbClr val="000000">
              <a:alpha val="40000"/>
            </a:srgb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3</xdr:col>
      <xdr:colOff>1343160</xdr:colOff>
      <xdr:row>105</xdr:row>
      <xdr:rowOff>58320</xdr:rowOff>
    </xdr:from>
    <xdr:to>
      <xdr:col>5</xdr:col>
      <xdr:colOff>68040</xdr:colOff>
      <xdr:row>123</xdr:row>
      <xdr:rowOff>20520</xdr:rowOff>
    </xdr:to>
    <xdr:sp>
      <xdr:nvSpPr>
        <xdr:cNvPr id="5" name="CustomShape 1"/>
        <xdr:cNvSpPr/>
      </xdr:nvSpPr>
      <xdr:spPr>
        <a:xfrm>
          <a:off x="1856160" y="31795560"/>
          <a:ext cx="1690200" cy="5402880"/>
        </a:xfrm>
        <a:prstGeom prst="bracePair">
          <a:avLst>
            <a:gd name="adj" fmla="val 8333"/>
          </a:avLst>
        </a:prstGeom>
        <a:noFill/>
        <a:ln w="0">
          <a:solidFill>
            <a:srgbClr val="4a7ebb"/>
          </a:solidFill>
        </a:ln>
        <a:effectLst>
          <a:glow rad="63360">
            <a:srgbClr val="a8e034">
              <a:alpha val="40000"/>
            </a:srgbClr>
          </a:glow>
          <a:outerShdw algn="tl" blurRad="50800" dir="2700000" dist="37674" rotWithShape="0">
            <a:srgbClr val="000000">
              <a:alpha val="40000"/>
            </a:srgb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3</xdr:col>
      <xdr:colOff>1343160</xdr:colOff>
      <xdr:row>125</xdr:row>
      <xdr:rowOff>58320</xdr:rowOff>
    </xdr:from>
    <xdr:to>
      <xdr:col>5</xdr:col>
      <xdr:colOff>68040</xdr:colOff>
      <xdr:row>143</xdr:row>
      <xdr:rowOff>20520</xdr:rowOff>
    </xdr:to>
    <xdr:sp>
      <xdr:nvSpPr>
        <xdr:cNvPr id="6" name="CustomShape 1"/>
        <xdr:cNvSpPr/>
      </xdr:nvSpPr>
      <xdr:spPr>
        <a:xfrm>
          <a:off x="1856160" y="37840680"/>
          <a:ext cx="1690200" cy="5402880"/>
        </a:xfrm>
        <a:prstGeom prst="bracePair">
          <a:avLst>
            <a:gd name="adj" fmla="val 8333"/>
          </a:avLst>
        </a:prstGeom>
        <a:noFill/>
        <a:ln w="0">
          <a:solidFill>
            <a:srgbClr val="4a7ebb"/>
          </a:solidFill>
        </a:ln>
        <a:effectLst>
          <a:glow rad="63360">
            <a:srgbClr val="a8e034">
              <a:alpha val="40000"/>
            </a:srgbClr>
          </a:glow>
          <a:outerShdw algn="tl" blurRad="50800" dir="2700000" dist="37674" rotWithShape="0">
            <a:srgbClr val="000000">
              <a:alpha val="40000"/>
            </a:srgb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3</xdr:col>
      <xdr:colOff>1343160</xdr:colOff>
      <xdr:row>146</xdr:row>
      <xdr:rowOff>58320</xdr:rowOff>
    </xdr:from>
    <xdr:to>
      <xdr:col>5</xdr:col>
      <xdr:colOff>68040</xdr:colOff>
      <xdr:row>164</xdr:row>
      <xdr:rowOff>20520</xdr:rowOff>
    </xdr:to>
    <xdr:sp>
      <xdr:nvSpPr>
        <xdr:cNvPr id="7" name="CustomShape 1"/>
        <xdr:cNvSpPr/>
      </xdr:nvSpPr>
      <xdr:spPr>
        <a:xfrm>
          <a:off x="1856160" y="44188200"/>
          <a:ext cx="1690200" cy="5402880"/>
        </a:xfrm>
        <a:prstGeom prst="bracePair">
          <a:avLst>
            <a:gd name="adj" fmla="val 8333"/>
          </a:avLst>
        </a:prstGeom>
        <a:noFill/>
        <a:ln w="0">
          <a:solidFill>
            <a:srgbClr val="4a7ebb"/>
          </a:solidFill>
        </a:ln>
        <a:effectLst>
          <a:glow rad="63360">
            <a:srgbClr val="a8e034">
              <a:alpha val="40000"/>
            </a:srgbClr>
          </a:glow>
          <a:outerShdw algn="tl" blurRad="50800" dir="2700000" dist="37674" rotWithShape="0">
            <a:srgbClr val="000000">
              <a:alpha val="40000"/>
            </a:srgb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</xdr:wsDr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048576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C13" activeCellId="0" sqref="C13"/>
    </sheetView>
  </sheetViews>
  <sheetFormatPr defaultColWidth="9.13671875" defaultRowHeight="13.8" zeroHeight="false" outlineLevelRow="0" outlineLevelCol="0"/>
  <cols>
    <col collapsed="false" customWidth="true" hidden="false" outlineLevel="0" max="1" min="1" style="1" width="3.71"/>
    <col collapsed="false" customWidth="true" hidden="false" outlineLevel="0" max="2" min="2" style="2" width="26.13"/>
    <col collapsed="false" customWidth="true" hidden="false" outlineLevel="0" max="3" min="3" style="1" width="64.86"/>
    <col collapsed="false" customWidth="false" hidden="false" outlineLevel="0" max="1024" min="4" style="1" width="9.13"/>
  </cols>
  <sheetData>
    <row r="1" customFormat="false" ht="20.1" hidden="false" customHeight="true" outlineLevel="0" collapsed="false">
      <c r="A1" s="3"/>
      <c r="B1" s="4" t="s">
        <v>0</v>
      </c>
      <c r="C1" s="5" t="s">
        <v>1</v>
      </c>
    </row>
    <row r="2" customFormat="false" ht="20.1" hidden="false" customHeight="true" outlineLevel="0" collapsed="false">
      <c r="A2" s="3"/>
      <c r="B2" s="4" t="s">
        <v>2</v>
      </c>
      <c r="C2" s="5" t="s">
        <v>3</v>
      </c>
    </row>
    <row r="3" customFormat="false" ht="9.75" hidden="false" customHeight="true" outlineLevel="0" collapsed="false"/>
    <row r="4" customFormat="false" ht="20.1" hidden="false" customHeight="true" outlineLevel="0" collapsed="false">
      <c r="A4" s="6" t="s">
        <v>4</v>
      </c>
      <c r="B4" s="4" t="s">
        <v>5</v>
      </c>
      <c r="C4" s="7" t="s">
        <v>6</v>
      </c>
    </row>
    <row r="5" customFormat="false" ht="20.1" hidden="false" customHeight="true" outlineLevel="0" collapsed="false">
      <c r="A5" s="6"/>
      <c r="B5" s="4" t="s">
        <v>7</v>
      </c>
      <c r="C5" s="7" t="s">
        <v>8</v>
      </c>
    </row>
    <row r="6" customFormat="false" ht="20.1" hidden="false" customHeight="true" outlineLevel="0" collapsed="false">
      <c r="A6" s="6"/>
      <c r="B6" s="4" t="s">
        <v>9</v>
      </c>
      <c r="C6" s="7" t="s">
        <v>10</v>
      </c>
    </row>
    <row r="7" customFormat="false" ht="20.1" hidden="false" customHeight="true" outlineLevel="0" collapsed="false">
      <c r="A7" s="6"/>
      <c r="B7" s="4" t="s">
        <v>11</v>
      </c>
      <c r="C7" s="7" t="s">
        <v>12</v>
      </c>
    </row>
    <row r="8" customFormat="false" ht="20.1" hidden="false" customHeight="true" outlineLevel="0" collapsed="false">
      <c r="A8" s="6"/>
      <c r="B8" s="4" t="s">
        <v>13</v>
      </c>
      <c r="C8" s="7"/>
    </row>
    <row r="9" customFormat="false" ht="20.1" hidden="false" customHeight="true" outlineLevel="0" collapsed="false">
      <c r="A9" s="6" t="s">
        <v>14</v>
      </c>
      <c r="B9" s="4" t="s">
        <v>7</v>
      </c>
      <c r="C9" s="7" t="s">
        <v>15</v>
      </c>
    </row>
    <row r="10" customFormat="false" ht="20.1" hidden="false" customHeight="true" outlineLevel="0" collapsed="false">
      <c r="A10" s="6"/>
      <c r="B10" s="4" t="s">
        <v>9</v>
      </c>
      <c r="C10" s="8" t="s">
        <v>16</v>
      </c>
    </row>
    <row r="11" customFormat="false" ht="20.1" hidden="false" customHeight="true" outlineLevel="0" collapsed="false">
      <c r="A11" s="6"/>
      <c r="B11" s="4" t="s">
        <v>11</v>
      </c>
      <c r="C11" s="7" t="s">
        <v>12</v>
      </c>
    </row>
    <row r="12" customFormat="false" ht="20.1" hidden="false" customHeight="true" outlineLevel="0" collapsed="false">
      <c r="A12" s="6"/>
      <c r="B12" s="4" t="s">
        <v>13</v>
      </c>
      <c r="C12" s="9" t="s">
        <v>17</v>
      </c>
    </row>
    <row r="14" customFormat="false" ht="13.8" hidden="false" customHeight="true" outlineLevel="0" collapsed="false"/>
    <row r="15" customFormat="false" ht="13.8" hidden="false" customHeight="true" outlineLevel="0" collapsed="false"/>
    <row r="16" customFormat="false" ht="13.8" hidden="false" customHeight="true" outlineLevel="0" collapsed="false"/>
    <row r="17" customFormat="false" ht="13.8" hidden="false" customHeight="true" outlineLevel="0" collapsed="false"/>
    <row r="18" customFormat="false" ht="13.8" hidden="false" customHeight="true" outlineLevel="0" collapsed="false"/>
    <row r="19" customFormat="false" ht="13.8" hidden="false" customHeight="true" outlineLevel="0" collapsed="false"/>
    <row r="20" customFormat="false" ht="13.8" hidden="false" customHeight="tru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3">
    <mergeCell ref="A1:A2"/>
    <mergeCell ref="A4:A8"/>
    <mergeCell ref="A9:A12"/>
  </mergeCells>
  <dataValidations count="1">
    <dataValidation allowBlank="true" operator="between" showDropDown="false" showErrorMessage="true" showInputMessage="true" sqref="C4" type="list">
      <formula1>"Gerçek Kişi,Tüzel Kişi"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22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G5" activeCellId="0" sqref="G5"/>
    </sheetView>
  </sheetViews>
  <sheetFormatPr defaultColWidth="11.55078125" defaultRowHeight="13.8" zeroHeight="false" outlineLevelRow="0" outlineLevelCol="0"/>
  <cols>
    <col collapsed="false" customWidth="true" hidden="false" outlineLevel="0" max="1" min="1" style="0" width="3.7"/>
    <col collapsed="false" customWidth="true" hidden="false" outlineLevel="0" max="2" min="2" style="10" width="9.2"/>
    <col collapsed="false" customWidth="true" hidden="false" outlineLevel="0" max="3" min="3" style="10" width="15.72"/>
    <col collapsed="false" customWidth="true" hidden="false" outlineLevel="0" max="4" min="4" style="10" width="10.77"/>
    <col collapsed="false" customWidth="true" hidden="false" outlineLevel="0" max="5" min="5" style="0" width="13.89"/>
    <col collapsed="false" customWidth="true" hidden="false" outlineLevel="0" max="6" min="6" style="11" width="20.69"/>
    <col collapsed="false" customWidth="true" hidden="false" outlineLevel="0" max="7" min="7" style="10" width="14.03"/>
    <col collapsed="false" customWidth="true" hidden="false" outlineLevel="0" max="8" min="8" style="10" width="23.23"/>
  </cols>
  <sheetData>
    <row r="1" customFormat="false" ht="13.8" hidden="false" customHeight="false" outlineLevel="0" collapsed="false">
      <c r="A1" s="12"/>
      <c r="B1" s="13"/>
      <c r="C1" s="14"/>
      <c r="D1" s="12"/>
      <c r="E1" s="1"/>
    </row>
    <row r="2" customFormat="false" ht="13.8" hidden="false" customHeight="false" outlineLevel="0" collapsed="false">
      <c r="A2" s="12"/>
      <c r="B2" s="13" t="s">
        <v>18</v>
      </c>
      <c r="C2" s="13" t="s">
        <v>19</v>
      </c>
      <c r="D2" s="13" t="s">
        <v>20</v>
      </c>
      <c r="E2" s="2" t="s">
        <v>21</v>
      </c>
      <c r="F2" s="15" t="s">
        <v>22</v>
      </c>
      <c r="G2" s="13" t="s">
        <v>23</v>
      </c>
      <c r="H2" s="13" t="s">
        <v>24</v>
      </c>
    </row>
    <row r="3" customFormat="false" ht="13.8" hidden="false" customHeight="false" outlineLevel="0" collapsed="false">
      <c r="A3" s="16" t="n">
        <v>3</v>
      </c>
      <c r="B3" s="14" t="n">
        <v>1</v>
      </c>
      <c r="C3" s="17" t="n">
        <v>44258</v>
      </c>
      <c r="D3" s="17" t="n">
        <v>44285</v>
      </c>
      <c r="E3" s="18" t="n">
        <v>8000</v>
      </c>
      <c r="F3" s="19" t="str">
        <f aca="false">PROPER(IF(IF(LEN(SUBSTITUTE(ROUND(E3,2), ",", ""))=LEN(ROUND(E3,2)),ROUND(E3,2),TRIM(LEFT(ROUND(E3,2),FIND(",",ROUND(E3,2))-1)))*1&gt;=10^6,CHOOSE(LEFT(RIGHT(IF(LEN(SUBSTITUTE(ROUND(E3,2), ",", ""))=LEN(ROUND(E3,2)),ROUND(E3,2),TRIM(LEFT(ROUND(E3,2),FIND(",",ROUND(E3,2))-1)))*1,7),1)+1,"","birmilyon","ikimilyon","üçmilyon","dörtmilyon","beşmilyon","altımilyon","yedimilyon","sekizmilyon","dokuzmilyon"),"")&amp;IF(IF(LEN(SUBSTITUTE(ROUND(E3,2), ",", ""))=LEN(ROUND(E3,2)),ROUND(E3,2),TRIM(LEFT(ROUND(E3,2),FIND(",",ROUND(E3,2))-1)))*1&gt;=10^5,CHOOSE(LEFT(RIGHT(IF(LEN(SUBSTITUTE(ROUND(E3,2), ",", ""))=LEN(ROUND(E3,2)),ROUND(E3,2),TRIM(LEFT(ROUND(E3,2),FIND(",",ROUND(E3,2))-1)))*1,6),1)+1,"","yüz","ikiyüz","üçyüz","dörtyüz","beşyüz","altıyüz","yediyüz","sekizyüz","dokuzyüz"),"")&amp;IF(IF(LEN(SUBSTITUTE(ROUND(E3,2), ",", ""))=LEN(ROUND(E3,2)),ROUND(E3,2),TRIM(LEFT(ROUND(E3,2),FIND(",",ROUND(E3,2))-1)))*1&gt;=10^4,CHOOSE(LEFT(RIGHT(IF(LEN(SUBSTITUTE(ROUND(E3,2), ",", ""))=LEN(ROUND(E3,2)),ROUND(E3,2),TRIM(LEFT(ROUND(E3,2),FIND(",",ROUND(E3,2))-1)))*1,5),1)+1,"","on","yirmi","otuz","kırk","elli","altmış","yetmiş","seksen","doksan"),"")&amp;IF(IF(LEN(SUBSTITUTE(ROUND(E3,2), ",", ""))=LEN(ROUND(E3,2)),ROUND(E3,2),TRIM(LEFT(ROUND(E3,2),FIND(",",ROUND(E3,2))-1)))*1&gt;=10^3,CHOOSE(LEFT(RIGHT(IF(LEN(SUBSTITUTE(ROUND(E3,2), ",", ""))=LEN(ROUND(E3,2)),ROUND(E3,2),TRIM(LEFT(ROUND(E3,2),FIND(",",ROUND(E3,2))-1)))*1,4),1)+1,"","","iki","üç","dört","beş","altı","yedi","sekiz","dokuz"),"")&amp;IF(AND(IF(LEN(SUBSTITUTE(ROUND(E3,2), ",", ""))=LEN(ROUND(E3,2)),ROUND(E3,2),TRIM(LEFT(ROUND(E3,2),FIND(",",ROUND(E3,2))-1)))*1&gt;=10^3,VALUE(LEFT(RIGHT(IF(LEN(SUBSTITUTE(ROUND(E3,2), ",", ""))=LEN(ROUND(E3,2)),ROUND(E3,2),TRIM(LEFT(ROUND(E3,2),FIND(",",ROUND(E3,2))-1)))*1,6),3))&gt;0),IF(AND(IF(LEN(SUBSTITUTE(ROUND(E3,2), ",", ""))=LEN(ROUND(E3,2)),ROUND(E3,2),TRIM(LEFT(ROUND(E3,2),FIND(",",ROUND(E3,2))-1)))*1&gt;1999,LEFT(RIGHT(IF(LEN(SUBSTITUTE(ROUND(E3,2), ",", ""))=LEN(ROUND(E3,2)),ROUND(E3,2),TRIM(LEFT(ROUND(E3,2),FIND(",",ROUND(E3,2))-1)))*1,4),1)="1",LEFT(RIGHT(IF(LEN(SUBSTITUTE(ROUND(E3,2), ",", ""))=LEN(ROUND(E3,2)),ROUND(E3,2),TRIM(LEFT(ROUND(E3,2),FIND(",",ROUND(E3,2))-1)))*1,6),2)&lt;&gt;"00"),"birbin","bin"),"")&amp;IF(IF(LEN(SUBSTITUTE(ROUND(E3,2), ",", ""))=LEN(ROUND(E3,2)),ROUND(E3,2),TRIM(LEFT(ROUND(E3,2),FIND(",",ROUND(E3,2))-1)))*1&gt;=100,CHOOSE(LEFT(RIGHT(IF(LEN(SUBSTITUTE(ROUND(E3,2), ",", ""))=LEN(ROUND(E3,2)),ROUND(E3,2),TRIM(LEFT(ROUND(E3,2),FIND(",",ROUND(E3,2))-1)))*1,3),1)+1,"","yüz","ikiyüz","üçyüz","dörtyüz","beşyüz","altıyüz","yediyüz","sekizyüz","dokuzyüz"),"")&amp;IF(IF(LEN(SUBSTITUTE(ROUND(E3,2), ",", ""))=LEN(ROUND(E3,2)),ROUND(E3,2),TRIM(LEFT(ROUND(E3,2),FIND(",",ROUND(E3,2))-1)))*1&gt;=10,CHOOSE(LEFT(RIGHT(IF(LEN(SUBSTITUTE(ROUND(E3,2), ",", ""))=LEN(ROUND(E3,2)),ROUND(E3,2),TRIM(LEFT(ROUND(E3,2),FIND(",",ROUND(E3,2))-1)))*1,2),1)+1,"","on","yirmi","otuz","kırk","elli","altmış","yetmiş","seksen","doksan"),"")&amp;CHOOSE(MOD(IF(LEN(SUBSTITUTE(ROUND(E3,2), ",", ""))=LEN(ROUND(E3,2)),ROUND(E3,2),TRIM(LEFT(ROUND(E3,2),FIND(",",ROUND(E3,2))-1)))*1,10)+1,"","bir","iki","üç","dört","beş","altı","yedi","sekiz","dokuz")) &amp; " TL " &amp; IF(OR(LEN(SUBSTITUTE(E3, ",", ""))=LEN(E3),LEN(SUBSTITUTE(ROUND(E3,2), ",", ""))=LEN(ROUND(E3,2))),"", PROPER(IF(IF(LEN(TRIM(RIGHT(ROUND(E3,2),LEN(ROUND(E3,2))-FIND(",",ROUND(E3,2)))))&lt;2,TRIM(RIGHT(ROUND(E3,2),LEN(ROUND(E3,2))-FIND(",",ROUND(E3,2))))*10,TRIM(RIGHT(ROUND(E3,2),LEN(ROUND(E3,2))-FIND(",",ROUND(E3,2))))*1)&gt;=10^5,CHOOSE(LEFT(RIGHT(IF(LEN(TRIM(RIGHT(ROUND(E3,2),LEN(ROUND(E3,2))-FIND(",",ROUND(E3,2)))))&lt;2,TRIM(RIGHT(ROUND(E3,2),LEN(ROUND(E3,2))-FIND(",",ROUND(E3,2))))*10,TRIM(RIGHT(ROUND(E3,2),LEN(ROUND(E3,2))-FIND(",",ROUND(E3,2))))*1),6),1)+1,"","yüz","ikiyüz","üçyüz","dörtyüz","beşyüz","altıyüz","yediyüz","sekizyüz","dokuzyüz"),"")&amp;IF(IF(LEN(TRIM(RIGHT(ROUND(E3,2),LEN(ROUND(E3,2))-FIND(",",ROUND(E3,2)))))&lt;2,TRIM(RIGHT(ROUND(E3,2),LEN(ROUND(E3,2))-FIND(",",ROUND(E3,2))))*10,TRIM(RIGHT(ROUND(E3,2),LEN(ROUND(E3,2))-FIND(",",ROUND(E3,2))))*1)&gt;=10^4,CHOOSE(LEFT(RIGHT(IF(LEN(TRIM(RIGHT(ROUND(E3,2),LEN(ROUND(E3,2))-FIND(",",ROUND(E3,2)))))&lt;2,TRIM(RIGHT(ROUND(E3,2),LEN(ROUND(E3,2))-FIND(",",ROUND(E3,2))))*10,TRIM(RIGHT(ROUND(E3,2),LEN(ROUND(E3,2))-FIND(",",ROUND(E3,2))))*1),5),1)+1,"","on","yirmi","otuz","kırk","elli","altmış","yetmiş","seksen","doksan"),"")&amp;IF(IF(LEN(TRIM(RIGHT(ROUND(E3,2),LEN(ROUND(E3,2))-FIND(",",ROUND(E3,2)))))&lt;2,TRIM(RIGHT(ROUND(E3,2),LEN(ROUND(E3,2))-FIND(",",ROUND(E3,2))))*10,TRIM(RIGHT(ROUND(E3,2),LEN(ROUND(E3,2))-FIND(",",ROUND(E3,2))))*1)&gt;=10^3,CHOOSE(LEFT(RIGHT(IF(LEN(TRIM(RIGHT(ROUND(E3,2),LEN(ROUND(E3,2))-FIND(",",ROUND(E3,2)))))&lt;2,TRIM(RIGHT(ROUND(E3,2),LEN(ROUND(E3,2))-FIND(",",ROUND(E3,2))))*10,TRIM(RIGHT(ROUND(E3,2),LEN(ROUND(E3,2))-FIND(",",ROUND(E3,2))))*1),4),1)+1,"","","iki","üç","dört","beş","altı","yedi","sekiz","dokuz"),"")&amp;IF(IF(LEN(TRIM(RIGHT(ROUND(E3,2),LEN(ROUND(E3,2))-FIND(",",ROUND(E3,2)))))&lt;2,TRIM(RIGHT(ROUND(E3,2),LEN(ROUND(E3,2))-FIND(",",ROUND(E3,2))))*10,TRIM(RIGHT(ROUND(E3,2),LEN(ROUND(E3,2))-FIND(",",ROUND(E3,2))))*1)&gt;=10,CHOOSE(LEFT(RIGHT(IF(LEN(TRIM(RIGHT(ROUND(E3,2),LEN(ROUND(E3,2))-FIND(",",ROUND(E3,2)))))&lt;2,TRIM(RIGHT(ROUND(E3,2),LEN(ROUND(E3,2))-FIND(",",ROUND(E3,2))))*10,TRIM(RIGHT(ROUND(E3,2),LEN(ROUND(E3,2))-FIND(",",ROUND(E3,2))))*1),2),1)+1,"","on","yirmi","otuz","kırk","elli","altmış","yetmiş","seksen","doksan"),"")&amp;CHOOSE(MOD(IF(LEN(TRIM(RIGHT(ROUND(E3,2),LEN(ROUND(E3,2))-FIND(",",ROUND(E3,2)))))&lt;2,TRIM(RIGHT(ROUND(E3,2),LEN(ROUND(E3,2))-FIND(",",ROUND(E3,2))))*10,TRIM(RIGHT(ROUND(E3,2),LEN(ROUND(E3,2))-FIND(",",ROUND(E3,2))))*1),10)+1,"","bir","iki","üç","dört","beş","altı","yedi","sekiz","dokuz")) &amp; " Kr")</f>
        <v>Sekizbin TL </v>
      </c>
      <c r="G3" s="14" t="s">
        <v>25</v>
      </c>
      <c r="H3" s="14" t="s">
        <v>26</v>
      </c>
    </row>
    <row r="4" customFormat="false" ht="13.8" hidden="false" customHeight="false" outlineLevel="0" collapsed="false">
      <c r="A4" s="16"/>
      <c r="B4" s="10" t="n">
        <v>2</v>
      </c>
      <c r="C4" s="17" t="n">
        <v>44258</v>
      </c>
      <c r="D4" s="17" t="n">
        <v>44316</v>
      </c>
      <c r="E4" s="18" t="n">
        <v>8000</v>
      </c>
      <c r="F4" s="19" t="str">
        <f aca="false">PROPER(IF(IF(LEN(SUBSTITUTE(ROUND(E4,2), ",", ""))=LEN(ROUND(E4,2)),ROUND(E4,2),TRIM(LEFT(ROUND(E4,2),FIND(",",ROUND(E4,2))-1)))*1&gt;=10^6,CHOOSE(LEFT(RIGHT(IF(LEN(SUBSTITUTE(ROUND(E4,2), ",", ""))=LEN(ROUND(E4,2)),ROUND(E4,2),TRIM(LEFT(ROUND(E4,2),FIND(",",ROUND(E4,2))-1)))*1,7),1)+1,"","birmilyon","ikimilyon","üçmilyon","dörtmilyon","beşmilyon","altımilyon","yedimilyon","sekizmilyon","dokuzmilyon"),"")&amp;IF(IF(LEN(SUBSTITUTE(ROUND(E4,2), ",", ""))=LEN(ROUND(E4,2)),ROUND(E4,2),TRIM(LEFT(ROUND(E4,2),FIND(",",ROUND(E4,2))-1)))*1&gt;=10^5,CHOOSE(LEFT(RIGHT(IF(LEN(SUBSTITUTE(ROUND(E4,2), ",", ""))=LEN(ROUND(E4,2)),ROUND(E4,2),TRIM(LEFT(ROUND(E4,2),FIND(",",ROUND(E4,2))-1)))*1,6),1)+1,"","yüz","ikiyüz","üçyüz","dörtyüz","beşyüz","altıyüz","yediyüz","sekizyüz","dokuzyüz"),"")&amp;IF(IF(LEN(SUBSTITUTE(ROUND(E4,2), ",", ""))=LEN(ROUND(E4,2)),ROUND(E4,2),TRIM(LEFT(ROUND(E4,2),FIND(",",ROUND(E4,2))-1)))*1&gt;=10^4,CHOOSE(LEFT(RIGHT(IF(LEN(SUBSTITUTE(ROUND(E4,2), ",", ""))=LEN(ROUND(E4,2)),ROUND(E4,2),TRIM(LEFT(ROUND(E4,2),FIND(",",ROUND(E4,2))-1)))*1,5),1)+1,"","on","yirmi","otuz","kırk","elli","altmış","yetmiş","seksen","doksan"),"")&amp;IF(IF(LEN(SUBSTITUTE(ROUND(E4,2), ",", ""))=LEN(ROUND(E4,2)),ROUND(E4,2),TRIM(LEFT(ROUND(E4,2),FIND(",",ROUND(E4,2))-1)))*1&gt;=10^3,CHOOSE(LEFT(RIGHT(IF(LEN(SUBSTITUTE(ROUND(E4,2), ",", ""))=LEN(ROUND(E4,2)),ROUND(E4,2),TRIM(LEFT(ROUND(E4,2),FIND(",",ROUND(E4,2))-1)))*1,4),1)+1,"","","iki","üç","dört","beş","altı","yedi","sekiz","dokuz"),"")&amp;IF(AND(IF(LEN(SUBSTITUTE(ROUND(E4,2), ",", ""))=LEN(ROUND(E4,2)),ROUND(E4,2),TRIM(LEFT(ROUND(E4,2),FIND(",",ROUND(E4,2))-1)))*1&gt;=10^3,VALUE(LEFT(RIGHT(IF(LEN(SUBSTITUTE(ROUND(E4,2), ",", ""))=LEN(ROUND(E4,2)),ROUND(E4,2),TRIM(LEFT(ROUND(E4,2),FIND(",",ROUND(E4,2))-1)))*1,6),3))&gt;0),IF(AND(IF(LEN(SUBSTITUTE(ROUND(E4,2), ",", ""))=LEN(ROUND(E4,2)),ROUND(E4,2),TRIM(LEFT(ROUND(E4,2),FIND(",",ROUND(E4,2))-1)))*1&gt;1999,LEFT(RIGHT(IF(LEN(SUBSTITUTE(ROUND(E4,2), ",", ""))=LEN(ROUND(E4,2)),ROUND(E4,2),TRIM(LEFT(ROUND(E4,2),FIND(",",ROUND(E4,2))-1)))*1,4),1)="1",LEFT(RIGHT(IF(LEN(SUBSTITUTE(ROUND(E4,2), ",", ""))=LEN(ROUND(E4,2)),ROUND(E4,2),TRIM(LEFT(ROUND(E4,2),FIND(",",ROUND(E4,2))-1)))*1,6),2)&lt;&gt;"00"),"birbin","bin"),"")&amp;IF(IF(LEN(SUBSTITUTE(ROUND(E4,2), ",", ""))=LEN(ROUND(E4,2)),ROUND(E4,2),TRIM(LEFT(ROUND(E4,2),FIND(",",ROUND(E4,2))-1)))*1&gt;=100,CHOOSE(LEFT(RIGHT(IF(LEN(SUBSTITUTE(ROUND(E4,2), ",", ""))=LEN(ROUND(E4,2)),ROUND(E4,2),TRIM(LEFT(ROUND(E4,2),FIND(",",ROUND(E4,2))-1)))*1,3),1)+1,"","yüz","ikiyüz","üçyüz","dörtyüz","beşyüz","altıyüz","yediyüz","sekizyüz","dokuzyüz"),"")&amp;IF(IF(LEN(SUBSTITUTE(ROUND(E4,2), ",", ""))=LEN(ROUND(E4,2)),ROUND(E4,2),TRIM(LEFT(ROUND(E4,2),FIND(",",ROUND(E4,2))-1)))*1&gt;=10,CHOOSE(LEFT(RIGHT(IF(LEN(SUBSTITUTE(ROUND(E4,2), ",", ""))=LEN(ROUND(E4,2)),ROUND(E4,2),TRIM(LEFT(ROUND(E4,2),FIND(",",ROUND(E4,2))-1)))*1,2),1)+1,"","on","yirmi","otuz","kırk","elli","altmış","yetmiş","seksen","doksan"),"")&amp;CHOOSE(MOD(IF(LEN(SUBSTITUTE(ROUND(E4,2), ",", ""))=LEN(ROUND(E4,2)),ROUND(E4,2),TRIM(LEFT(ROUND(E4,2),FIND(",",ROUND(E4,2))-1)))*1,10)+1,"","bir","iki","üç","dört","beş","altı","yedi","sekiz","dokuz")) &amp; " TL " &amp; IF(OR(LEN(SUBSTITUTE(E4, ",", ""))=LEN(E4),LEN(SUBSTITUTE(ROUND(E4,2), ",", ""))=LEN(ROUND(E4,2))),"", PROPER(IF(IF(LEN(TRIM(RIGHT(ROUND(E4,2),LEN(ROUND(E4,2))-FIND(",",ROUND(E4,2)))))&lt;2,TRIM(RIGHT(ROUND(E4,2),LEN(ROUND(E4,2))-FIND(",",ROUND(E4,2))))*10,TRIM(RIGHT(ROUND(E4,2),LEN(ROUND(E4,2))-FIND(",",ROUND(E4,2))))*1)&gt;=10^5,CHOOSE(LEFT(RIGHT(IF(LEN(TRIM(RIGHT(ROUND(E4,2),LEN(ROUND(E4,2))-FIND(",",ROUND(E4,2)))))&lt;2,TRIM(RIGHT(ROUND(E4,2),LEN(ROUND(E4,2))-FIND(",",ROUND(E4,2))))*10,TRIM(RIGHT(ROUND(E4,2),LEN(ROUND(E4,2))-FIND(",",ROUND(E4,2))))*1),6),1)+1,"","yüz","ikiyüz","üçyüz","dörtyüz","beşyüz","altıyüz","yediyüz","sekizyüz","dokuzyüz"),"")&amp;IF(IF(LEN(TRIM(RIGHT(ROUND(E4,2),LEN(ROUND(E4,2))-FIND(",",ROUND(E4,2)))))&lt;2,TRIM(RIGHT(ROUND(E4,2),LEN(ROUND(E4,2))-FIND(",",ROUND(E4,2))))*10,TRIM(RIGHT(ROUND(E4,2),LEN(ROUND(E4,2))-FIND(",",ROUND(E4,2))))*1)&gt;=10^4,CHOOSE(LEFT(RIGHT(IF(LEN(TRIM(RIGHT(ROUND(E4,2),LEN(ROUND(E4,2))-FIND(",",ROUND(E4,2)))))&lt;2,TRIM(RIGHT(ROUND(E4,2),LEN(ROUND(E4,2))-FIND(",",ROUND(E4,2))))*10,TRIM(RIGHT(ROUND(E4,2),LEN(ROUND(E4,2))-FIND(",",ROUND(E4,2))))*1),5),1)+1,"","on","yirmi","otuz","kırk","elli","altmış","yetmiş","seksen","doksan"),"")&amp;IF(IF(LEN(TRIM(RIGHT(ROUND(E4,2),LEN(ROUND(E4,2))-FIND(",",ROUND(E4,2)))))&lt;2,TRIM(RIGHT(ROUND(E4,2),LEN(ROUND(E4,2))-FIND(",",ROUND(E4,2))))*10,TRIM(RIGHT(ROUND(E4,2),LEN(ROUND(E4,2))-FIND(",",ROUND(E4,2))))*1)&gt;=10^3,CHOOSE(LEFT(RIGHT(IF(LEN(TRIM(RIGHT(ROUND(E4,2),LEN(ROUND(E4,2))-FIND(",",ROUND(E4,2)))))&lt;2,TRIM(RIGHT(ROUND(E4,2),LEN(ROUND(E4,2))-FIND(",",ROUND(E4,2))))*10,TRIM(RIGHT(ROUND(E4,2),LEN(ROUND(E4,2))-FIND(",",ROUND(E4,2))))*1),4),1)+1,"","","iki","üç","dört","beş","altı","yedi","sekiz","dokuz"),"")&amp;IF(IF(LEN(TRIM(RIGHT(ROUND(E4,2),LEN(ROUND(E4,2))-FIND(",",ROUND(E4,2)))))&lt;2,TRIM(RIGHT(ROUND(E4,2),LEN(ROUND(E4,2))-FIND(",",ROUND(E4,2))))*10,TRIM(RIGHT(ROUND(E4,2),LEN(ROUND(E4,2))-FIND(",",ROUND(E4,2))))*1)&gt;=10,CHOOSE(LEFT(RIGHT(IF(LEN(TRIM(RIGHT(ROUND(E4,2),LEN(ROUND(E4,2))-FIND(",",ROUND(E4,2)))))&lt;2,TRIM(RIGHT(ROUND(E4,2),LEN(ROUND(E4,2))-FIND(",",ROUND(E4,2))))*10,TRIM(RIGHT(ROUND(E4,2),LEN(ROUND(E4,2))-FIND(",",ROUND(E4,2))))*1),2),1)+1,"","on","yirmi","otuz","kırk","elli","altmış","yetmiş","seksen","doksan"),"")&amp;CHOOSE(MOD(IF(LEN(TRIM(RIGHT(ROUND(E4,2),LEN(ROUND(E4,2))-FIND(",",ROUND(E4,2)))))&lt;2,TRIM(RIGHT(ROUND(E4,2),LEN(ROUND(E4,2))-FIND(",",ROUND(E4,2))))*10,TRIM(RIGHT(ROUND(E4,2),LEN(ROUND(E4,2))-FIND(",",ROUND(E4,2))))*1),10)+1,"","bir","iki","üç","dört","beş","altı","yedi","sekiz","dokuz")) &amp; " Kr")</f>
        <v>Sekizbin TL </v>
      </c>
      <c r="G4" s="10" t="str">
        <f aca="false">G3</f>
        <v>NAKDEN</v>
      </c>
      <c r="H4" s="14" t="s">
        <v>27</v>
      </c>
    </row>
    <row r="5" customFormat="false" ht="13.8" hidden="false" customHeight="false" outlineLevel="0" collapsed="false">
      <c r="A5" s="16"/>
      <c r="B5" s="10" t="n">
        <v>3</v>
      </c>
      <c r="C5" s="17" t="n">
        <v>44258</v>
      </c>
      <c r="D5" s="17" t="n">
        <v>44346</v>
      </c>
      <c r="E5" s="18" t="n">
        <v>8000</v>
      </c>
      <c r="F5" s="19" t="str">
        <f aca="false">PROPER(IF(IF(LEN(SUBSTITUTE(ROUND(E5,2), ",", ""))=LEN(ROUND(E5,2)),ROUND(E5,2),TRIM(LEFT(ROUND(E5,2),FIND(",",ROUND(E5,2))-1)))*1&gt;=10^6,CHOOSE(LEFT(RIGHT(IF(LEN(SUBSTITUTE(ROUND(E5,2), ",", ""))=LEN(ROUND(E5,2)),ROUND(E5,2),TRIM(LEFT(ROUND(E5,2),FIND(",",ROUND(E5,2))-1)))*1,7),1)+1,"","birmilyon","ikimilyon","üçmilyon","dörtmilyon","beşmilyon","altımilyon","yedimilyon","sekizmilyon","dokuzmilyon"),"")&amp;IF(IF(LEN(SUBSTITUTE(ROUND(E5,2), ",", ""))=LEN(ROUND(E5,2)),ROUND(E5,2),TRIM(LEFT(ROUND(E5,2),FIND(",",ROUND(E5,2))-1)))*1&gt;=10^5,CHOOSE(LEFT(RIGHT(IF(LEN(SUBSTITUTE(ROUND(E5,2), ",", ""))=LEN(ROUND(E5,2)),ROUND(E5,2),TRIM(LEFT(ROUND(E5,2),FIND(",",ROUND(E5,2))-1)))*1,6),1)+1,"","yüz","ikiyüz","üçyüz","dörtyüz","beşyüz","altıyüz","yediyüz","sekizyüz","dokuzyüz"),"")&amp;IF(IF(LEN(SUBSTITUTE(ROUND(E5,2), ",", ""))=LEN(ROUND(E5,2)),ROUND(E5,2),TRIM(LEFT(ROUND(E5,2),FIND(",",ROUND(E5,2))-1)))*1&gt;=10^4,CHOOSE(LEFT(RIGHT(IF(LEN(SUBSTITUTE(ROUND(E5,2), ",", ""))=LEN(ROUND(E5,2)),ROUND(E5,2),TRIM(LEFT(ROUND(E5,2),FIND(",",ROUND(E5,2))-1)))*1,5),1)+1,"","on","yirmi","otuz","kırk","elli","altmış","yetmiş","seksen","doksan"),"")&amp;IF(IF(LEN(SUBSTITUTE(ROUND(E5,2), ",", ""))=LEN(ROUND(E5,2)),ROUND(E5,2),TRIM(LEFT(ROUND(E5,2),FIND(",",ROUND(E5,2))-1)))*1&gt;=10^3,CHOOSE(LEFT(RIGHT(IF(LEN(SUBSTITUTE(ROUND(E5,2), ",", ""))=LEN(ROUND(E5,2)),ROUND(E5,2),TRIM(LEFT(ROUND(E5,2),FIND(",",ROUND(E5,2))-1)))*1,4),1)+1,"","","iki","üç","dört","beş","altı","yedi","sekiz","dokuz"),"")&amp;IF(AND(IF(LEN(SUBSTITUTE(ROUND(E5,2), ",", ""))=LEN(ROUND(E5,2)),ROUND(E5,2),TRIM(LEFT(ROUND(E5,2),FIND(",",ROUND(E5,2))-1)))*1&gt;=10^3,VALUE(LEFT(RIGHT(IF(LEN(SUBSTITUTE(ROUND(E5,2), ",", ""))=LEN(ROUND(E5,2)),ROUND(E5,2),TRIM(LEFT(ROUND(E5,2),FIND(",",ROUND(E5,2))-1)))*1,6),3))&gt;0),IF(AND(IF(LEN(SUBSTITUTE(ROUND(E5,2), ",", ""))=LEN(ROUND(E5,2)),ROUND(E5,2),TRIM(LEFT(ROUND(E5,2),FIND(",",ROUND(E5,2))-1)))*1&gt;1999,LEFT(RIGHT(IF(LEN(SUBSTITUTE(ROUND(E5,2), ",", ""))=LEN(ROUND(E5,2)),ROUND(E5,2),TRIM(LEFT(ROUND(E5,2),FIND(",",ROUND(E5,2))-1)))*1,4),1)="1",LEFT(RIGHT(IF(LEN(SUBSTITUTE(ROUND(E5,2), ",", ""))=LEN(ROUND(E5,2)),ROUND(E5,2),TRIM(LEFT(ROUND(E5,2),FIND(",",ROUND(E5,2))-1)))*1,6),2)&lt;&gt;"00"),"birbin","bin"),"")&amp;IF(IF(LEN(SUBSTITUTE(ROUND(E5,2), ",", ""))=LEN(ROUND(E5,2)),ROUND(E5,2),TRIM(LEFT(ROUND(E5,2),FIND(",",ROUND(E5,2))-1)))*1&gt;=100,CHOOSE(LEFT(RIGHT(IF(LEN(SUBSTITUTE(ROUND(E5,2), ",", ""))=LEN(ROUND(E5,2)),ROUND(E5,2),TRIM(LEFT(ROUND(E5,2),FIND(",",ROUND(E5,2))-1)))*1,3),1)+1,"","yüz","ikiyüz","üçyüz","dörtyüz","beşyüz","altıyüz","yediyüz","sekizyüz","dokuzyüz"),"")&amp;IF(IF(LEN(SUBSTITUTE(ROUND(E5,2), ",", ""))=LEN(ROUND(E5,2)),ROUND(E5,2),TRIM(LEFT(ROUND(E5,2),FIND(",",ROUND(E5,2))-1)))*1&gt;=10,CHOOSE(LEFT(RIGHT(IF(LEN(SUBSTITUTE(ROUND(E5,2), ",", ""))=LEN(ROUND(E5,2)),ROUND(E5,2),TRIM(LEFT(ROUND(E5,2),FIND(",",ROUND(E5,2))-1)))*1,2),1)+1,"","on","yirmi","otuz","kırk","elli","altmış","yetmiş","seksen","doksan"),"")&amp;CHOOSE(MOD(IF(LEN(SUBSTITUTE(ROUND(E5,2), ",", ""))=LEN(ROUND(E5,2)),ROUND(E5,2),TRIM(LEFT(ROUND(E5,2),FIND(",",ROUND(E5,2))-1)))*1,10)+1,"","bir","iki","üç","dört","beş","altı","yedi","sekiz","dokuz")) &amp; " TL " &amp; IF(OR(LEN(SUBSTITUTE(E5, ",", ""))=LEN(E5),LEN(SUBSTITUTE(ROUND(E5,2), ",", ""))=LEN(ROUND(E5,2))),"", PROPER(IF(IF(LEN(TRIM(RIGHT(ROUND(E5,2),LEN(ROUND(E5,2))-FIND(",",ROUND(E5,2)))))&lt;2,TRIM(RIGHT(ROUND(E5,2),LEN(ROUND(E5,2))-FIND(",",ROUND(E5,2))))*10,TRIM(RIGHT(ROUND(E5,2),LEN(ROUND(E5,2))-FIND(",",ROUND(E5,2))))*1)&gt;=10^5,CHOOSE(LEFT(RIGHT(IF(LEN(TRIM(RIGHT(ROUND(E5,2),LEN(ROUND(E5,2))-FIND(",",ROUND(E5,2)))))&lt;2,TRIM(RIGHT(ROUND(E5,2),LEN(ROUND(E5,2))-FIND(",",ROUND(E5,2))))*10,TRIM(RIGHT(ROUND(E5,2),LEN(ROUND(E5,2))-FIND(",",ROUND(E5,2))))*1),6),1)+1,"","yüz","ikiyüz","üçyüz","dörtyüz","beşyüz","altıyüz","yediyüz","sekizyüz","dokuzyüz"),"")&amp;IF(IF(LEN(TRIM(RIGHT(ROUND(E5,2),LEN(ROUND(E5,2))-FIND(",",ROUND(E5,2)))))&lt;2,TRIM(RIGHT(ROUND(E5,2),LEN(ROUND(E5,2))-FIND(",",ROUND(E5,2))))*10,TRIM(RIGHT(ROUND(E5,2),LEN(ROUND(E5,2))-FIND(",",ROUND(E5,2))))*1)&gt;=10^4,CHOOSE(LEFT(RIGHT(IF(LEN(TRIM(RIGHT(ROUND(E5,2),LEN(ROUND(E5,2))-FIND(",",ROUND(E5,2)))))&lt;2,TRIM(RIGHT(ROUND(E5,2),LEN(ROUND(E5,2))-FIND(",",ROUND(E5,2))))*10,TRIM(RIGHT(ROUND(E5,2),LEN(ROUND(E5,2))-FIND(",",ROUND(E5,2))))*1),5),1)+1,"","on","yirmi","otuz","kırk","elli","altmış","yetmiş","seksen","doksan"),"")&amp;IF(IF(LEN(TRIM(RIGHT(ROUND(E5,2),LEN(ROUND(E5,2))-FIND(",",ROUND(E5,2)))))&lt;2,TRIM(RIGHT(ROUND(E5,2),LEN(ROUND(E5,2))-FIND(",",ROUND(E5,2))))*10,TRIM(RIGHT(ROUND(E5,2),LEN(ROUND(E5,2))-FIND(",",ROUND(E5,2))))*1)&gt;=10^3,CHOOSE(LEFT(RIGHT(IF(LEN(TRIM(RIGHT(ROUND(E5,2),LEN(ROUND(E5,2))-FIND(",",ROUND(E5,2)))))&lt;2,TRIM(RIGHT(ROUND(E5,2),LEN(ROUND(E5,2))-FIND(",",ROUND(E5,2))))*10,TRIM(RIGHT(ROUND(E5,2),LEN(ROUND(E5,2))-FIND(",",ROUND(E5,2))))*1),4),1)+1,"","","iki","üç","dört","beş","altı","yedi","sekiz","dokuz"),"")&amp;IF(IF(LEN(TRIM(RIGHT(ROUND(E5,2),LEN(ROUND(E5,2))-FIND(",",ROUND(E5,2)))))&lt;2,TRIM(RIGHT(ROUND(E5,2),LEN(ROUND(E5,2))-FIND(",",ROUND(E5,2))))*10,TRIM(RIGHT(ROUND(E5,2),LEN(ROUND(E5,2))-FIND(",",ROUND(E5,2))))*1)&gt;=10,CHOOSE(LEFT(RIGHT(IF(LEN(TRIM(RIGHT(ROUND(E5,2),LEN(ROUND(E5,2))-FIND(",",ROUND(E5,2)))))&lt;2,TRIM(RIGHT(ROUND(E5,2),LEN(ROUND(E5,2))-FIND(",",ROUND(E5,2))))*10,TRIM(RIGHT(ROUND(E5,2),LEN(ROUND(E5,2))-FIND(",",ROUND(E5,2))))*1),2),1)+1,"","on","yirmi","otuz","kırk","elli","altmış","yetmiş","seksen","doksan"),"")&amp;CHOOSE(MOD(IF(LEN(TRIM(RIGHT(ROUND(E5,2),LEN(ROUND(E5,2))-FIND(",",ROUND(E5,2)))))&lt;2,TRIM(RIGHT(ROUND(E5,2),LEN(ROUND(E5,2))-FIND(",",ROUND(E5,2))))*10,TRIM(RIGHT(ROUND(E5,2),LEN(ROUND(E5,2))-FIND(",",ROUND(E5,2))))*1),10)+1,"","bir","iki","üç","dört","beş","altı","yedi","sekiz","dokuz")) &amp; " Kr")</f>
        <v>Sekizbin TL </v>
      </c>
      <c r="G5" s="10" t="str">
        <f aca="false">G4</f>
        <v>NAKDEN</v>
      </c>
      <c r="H5" s="14" t="s">
        <v>28</v>
      </c>
    </row>
    <row r="6" customFormat="false" ht="13.8" hidden="false" customHeight="false" outlineLevel="0" collapsed="false">
      <c r="A6" s="16"/>
      <c r="B6" s="10" t="n">
        <v>4</v>
      </c>
      <c r="C6" s="17" t="n">
        <v>44258</v>
      </c>
      <c r="D6" s="17" t="n">
        <v>44377</v>
      </c>
      <c r="E6" s="18" t="n">
        <v>8000</v>
      </c>
      <c r="F6" s="19" t="str">
        <f aca="false">PROPER(IF(IF(LEN(SUBSTITUTE(ROUND(E6,2), ",", ""))=LEN(ROUND(E6,2)),ROUND(E6,2),TRIM(LEFT(ROUND(E6,2),FIND(",",ROUND(E6,2))-1)))*1&gt;=10^6,CHOOSE(LEFT(RIGHT(IF(LEN(SUBSTITUTE(ROUND(E6,2), ",", ""))=LEN(ROUND(E6,2)),ROUND(E6,2),TRIM(LEFT(ROUND(E6,2),FIND(",",ROUND(E6,2))-1)))*1,7),1)+1,"","birmilyon","ikimilyon","üçmilyon","dörtmilyon","beşmilyon","altımilyon","yedimilyon","sekizmilyon","dokuzmilyon"),"")&amp;IF(IF(LEN(SUBSTITUTE(ROUND(E6,2), ",", ""))=LEN(ROUND(E6,2)),ROUND(E6,2),TRIM(LEFT(ROUND(E6,2),FIND(",",ROUND(E6,2))-1)))*1&gt;=10^5,CHOOSE(LEFT(RIGHT(IF(LEN(SUBSTITUTE(ROUND(E6,2), ",", ""))=LEN(ROUND(E6,2)),ROUND(E6,2),TRIM(LEFT(ROUND(E6,2),FIND(",",ROUND(E6,2))-1)))*1,6),1)+1,"","yüz","ikiyüz","üçyüz","dörtyüz","beşyüz","altıyüz","yediyüz","sekizyüz","dokuzyüz"),"")&amp;IF(IF(LEN(SUBSTITUTE(ROUND(E6,2), ",", ""))=LEN(ROUND(E6,2)),ROUND(E6,2),TRIM(LEFT(ROUND(E6,2),FIND(",",ROUND(E6,2))-1)))*1&gt;=10^4,CHOOSE(LEFT(RIGHT(IF(LEN(SUBSTITUTE(ROUND(E6,2), ",", ""))=LEN(ROUND(E6,2)),ROUND(E6,2),TRIM(LEFT(ROUND(E6,2),FIND(",",ROUND(E6,2))-1)))*1,5),1)+1,"","on","yirmi","otuz","kırk","elli","altmış","yetmiş","seksen","doksan"),"")&amp;IF(IF(LEN(SUBSTITUTE(ROUND(E6,2), ",", ""))=LEN(ROUND(E6,2)),ROUND(E6,2),TRIM(LEFT(ROUND(E6,2),FIND(",",ROUND(E6,2))-1)))*1&gt;=10^3,CHOOSE(LEFT(RIGHT(IF(LEN(SUBSTITUTE(ROUND(E6,2), ",", ""))=LEN(ROUND(E6,2)),ROUND(E6,2),TRIM(LEFT(ROUND(E6,2),FIND(",",ROUND(E6,2))-1)))*1,4),1)+1,"","","iki","üç","dört","beş","altı","yedi","sekiz","dokuz"),"")&amp;IF(AND(IF(LEN(SUBSTITUTE(ROUND(E6,2), ",", ""))=LEN(ROUND(E6,2)),ROUND(E6,2),TRIM(LEFT(ROUND(E6,2),FIND(",",ROUND(E6,2))-1)))*1&gt;=10^3,VALUE(LEFT(RIGHT(IF(LEN(SUBSTITUTE(ROUND(E6,2), ",", ""))=LEN(ROUND(E6,2)),ROUND(E6,2),TRIM(LEFT(ROUND(E6,2),FIND(",",ROUND(E6,2))-1)))*1,6),3))&gt;0),IF(AND(IF(LEN(SUBSTITUTE(ROUND(E6,2), ",", ""))=LEN(ROUND(E6,2)),ROUND(E6,2),TRIM(LEFT(ROUND(E6,2),FIND(",",ROUND(E6,2))-1)))*1&gt;1999,LEFT(RIGHT(IF(LEN(SUBSTITUTE(ROUND(E6,2), ",", ""))=LEN(ROUND(E6,2)),ROUND(E6,2),TRIM(LEFT(ROUND(E6,2),FIND(",",ROUND(E6,2))-1)))*1,4),1)="1",LEFT(RIGHT(IF(LEN(SUBSTITUTE(ROUND(E6,2), ",", ""))=LEN(ROUND(E6,2)),ROUND(E6,2),TRIM(LEFT(ROUND(E6,2),FIND(",",ROUND(E6,2))-1)))*1,6),2)&lt;&gt;"00"),"birbin","bin"),"")&amp;IF(IF(LEN(SUBSTITUTE(ROUND(E6,2), ",", ""))=LEN(ROUND(E6,2)),ROUND(E6,2),TRIM(LEFT(ROUND(E6,2),FIND(",",ROUND(E6,2))-1)))*1&gt;=100,CHOOSE(LEFT(RIGHT(IF(LEN(SUBSTITUTE(ROUND(E6,2), ",", ""))=LEN(ROUND(E6,2)),ROUND(E6,2),TRIM(LEFT(ROUND(E6,2),FIND(",",ROUND(E6,2))-1)))*1,3),1)+1,"","yüz","ikiyüz","üçyüz","dörtyüz","beşyüz","altıyüz","yediyüz","sekizyüz","dokuzyüz"),"")&amp;IF(IF(LEN(SUBSTITUTE(ROUND(E6,2), ",", ""))=LEN(ROUND(E6,2)),ROUND(E6,2),TRIM(LEFT(ROUND(E6,2),FIND(",",ROUND(E6,2))-1)))*1&gt;=10,CHOOSE(LEFT(RIGHT(IF(LEN(SUBSTITUTE(ROUND(E6,2), ",", ""))=LEN(ROUND(E6,2)),ROUND(E6,2),TRIM(LEFT(ROUND(E6,2),FIND(",",ROUND(E6,2))-1)))*1,2),1)+1,"","on","yirmi","otuz","kırk","elli","altmış","yetmiş","seksen","doksan"),"")&amp;CHOOSE(MOD(IF(LEN(SUBSTITUTE(ROUND(E6,2), ",", ""))=LEN(ROUND(E6,2)),ROUND(E6,2),TRIM(LEFT(ROUND(E6,2),FIND(",",ROUND(E6,2))-1)))*1,10)+1,"","bir","iki","üç","dört","beş","altı","yedi","sekiz","dokuz")) &amp; " TL " &amp; IF(OR(LEN(SUBSTITUTE(E6, ",", ""))=LEN(E6),LEN(SUBSTITUTE(ROUND(E6,2), ",", ""))=LEN(ROUND(E6,2))),"", PROPER(IF(IF(LEN(TRIM(RIGHT(ROUND(E6,2),LEN(ROUND(E6,2))-FIND(",",ROUND(E6,2)))))&lt;2,TRIM(RIGHT(ROUND(E6,2),LEN(ROUND(E6,2))-FIND(",",ROUND(E6,2))))*10,TRIM(RIGHT(ROUND(E6,2),LEN(ROUND(E6,2))-FIND(",",ROUND(E6,2))))*1)&gt;=10^5,CHOOSE(LEFT(RIGHT(IF(LEN(TRIM(RIGHT(ROUND(E6,2),LEN(ROUND(E6,2))-FIND(",",ROUND(E6,2)))))&lt;2,TRIM(RIGHT(ROUND(E6,2),LEN(ROUND(E6,2))-FIND(",",ROUND(E6,2))))*10,TRIM(RIGHT(ROUND(E6,2),LEN(ROUND(E6,2))-FIND(",",ROUND(E6,2))))*1),6),1)+1,"","yüz","ikiyüz","üçyüz","dörtyüz","beşyüz","altıyüz","yediyüz","sekizyüz","dokuzyüz"),"")&amp;IF(IF(LEN(TRIM(RIGHT(ROUND(E6,2),LEN(ROUND(E6,2))-FIND(",",ROUND(E6,2)))))&lt;2,TRIM(RIGHT(ROUND(E6,2),LEN(ROUND(E6,2))-FIND(",",ROUND(E6,2))))*10,TRIM(RIGHT(ROUND(E6,2),LEN(ROUND(E6,2))-FIND(",",ROUND(E6,2))))*1)&gt;=10^4,CHOOSE(LEFT(RIGHT(IF(LEN(TRIM(RIGHT(ROUND(E6,2),LEN(ROUND(E6,2))-FIND(",",ROUND(E6,2)))))&lt;2,TRIM(RIGHT(ROUND(E6,2),LEN(ROUND(E6,2))-FIND(",",ROUND(E6,2))))*10,TRIM(RIGHT(ROUND(E6,2),LEN(ROUND(E6,2))-FIND(",",ROUND(E6,2))))*1),5),1)+1,"","on","yirmi","otuz","kırk","elli","altmış","yetmiş","seksen","doksan"),"")&amp;IF(IF(LEN(TRIM(RIGHT(ROUND(E6,2),LEN(ROUND(E6,2))-FIND(",",ROUND(E6,2)))))&lt;2,TRIM(RIGHT(ROUND(E6,2),LEN(ROUND(E6,2))-FIND(",",ROUND(E6,2))))*10,TRIM(RIGHT(ROUND(E6,2),LEN(ROUND(E6,2))-FIND(",",ROUND(E6,2))))*1)&gt;=10^3,CHOOSE(LEFT(RIGHT(IF(LEN(TRIM(RIGHT(ROUND(E6,2),LEN(ROUND(E6,2))-FIND(",",ROUND(E6,2)))))&lt;2,TRIM(RIGHT(ROUND(E6,2),LEN(ROUND(E6,2))-FIND(",",ROUND(E6,2))))*10,TRIM(RIGHT(ROUND(E6,2),LEN(ROUND(E6,2))-FIND(",",ROUND(E6,2))))*1),4),1)+1,"","","iki","üç","dört","beş","altı","yedi","sekiz","dokuz"),"")&amp;IF(IF(LEN(TRIM(RIGHT(ROUND(E6,2),LEN(ROUND(E6,2))-FIND(",",ROUND(E6,2)))))&lt;2,TRIM(RIGHT(ROUND(E6,2),LEN(ROUND(E6,2))-FIND(",",ROUND(E6,2))))*10,TRIM(RIGHT(ROUND(E6,2),LEN(ROUND(E6,2))-FIND(",",ROUND(E6,2))))*1)&gt;=10,CHOOSE(LEFT(RIGHT(IF(LEN(TRIM(RIGHT(ROUND(E6,2),LEN(ROUND(E6,2))-FIND(",",ROUND(E6,2)))))&lt;2,TRIM(RIGHT(ROUND(E6,2),LEN(ROUND(E6,2))-FIND(",",ROUND(E6,2))))*10,TRIM(RIGHT(ROUND(E6,2),LEN(ROUND(E6,2))-FIND(",",ROUND(E6,2))))*1),2),1)+1,"","on","yirmi","otuz","kırk","elli","altmış","yetmiş","seksen","doksan"),"")&amp;CHOOSE(MOD(IF(LEN(TRIM(RIGHT(ROUND(E6,2),LEN(ROUND(E6,2))-FIND(",",ROUND(E6,2)))))&lt;2,TRIM(RIGHT(ROUND(E6,2),LEN(ROUND(E6,2))-FIND(",",ROUND(E6,2))))*10,TRIM(RIGHT(ROUND(E6,2),LEN(ROUND(E6,2))-FIND(",",ROUND(E6,2))))*1),10)+1,"","bir","iki","üç","dört","beş","altı","yedi","sekiz","dokuz")) &amp; " Kr")</f>
        <v>Sekizbin TL </v>
      </c>
      <c r="G6" s="10" t="str">
        <f aca="false">G5</f>
        <v>NAKDEN</v>
      </c>
      <c r="H6" s="14" t="s">
        <v>29</v>
      </c>
    </row>
    <row r="7" customFormat="false" ht="13.8" hidden="false" customHeight="false" outlineLevel="0" collapsed="false">
      <c r="A7" s="16"/>
      <c r="B7" s="10" t="n">
        <v>5</v>
      </c>
      <c r="C7" s="17" t="n">
        <v>44258</v>
      </c>
      <c r="D7" s="17" t="n">
        <v>44407</v>
      </c>
      <c r="E7" s="18" t="n">
        <v>8000</v>
      </c>
      <c r="F7" s="19" t="str">
        <f aca="false">PROPER(IF(IF(LEN(SUBSTITUTE(ROUND(E7,2), ",", ""))=LEN(ROUND(E7,2)),ROUND(E7,2),TRIM(LEFT(ROUND(E7,2),FIND(",",ROUND(E7,2))-1)))*1&gt;=10^6,CHOOSE(LEFT(RIGHT(IF(LEN(SUBSTITUTE(ROUND(E7,2), ",", ""))=LEN(ROUND(E7,2)),ROUND(E7,2),TRIM(LEFT(ROUND(E7,2),FIND(",",ROUND(E7,2))-1)))*1,7),1)+1,"","birmilyon","ikimilyon","üçmilyon","dörtmilyon","beşmilyon","altımilyon","yedimilyon","sekizmilyon","dokuzmilyon"),"")&amp;IF(IF(LEN(SUBSTITUTE(ROUND(E7,2), ",", ""))=LEN(ROUND(E7,2)),ROUND(E7,2),TRIM(LEFT(ROUND(E7,2),FIND(",",ROUND(E7,2))-1)))*1&gt;=10^5,CHOOSE(LEFT(RIGHT(IF(LEN(SUBSTITUTE(ROUND(E7,2), ",", ""))=LEN(ROUND(E7,2)),ROUND(E7,2),TRIM(LEFT(ROUND(E7,2),FIND(",",ROUND(E7,2))-1)))*1,6),1)+1,"","yüz","ikiyüz","üçyüz","dörtyüz","beşyüz","altıyüz","yediyüz","sekizyüz","dokuzyüz"),"")&amp;IF(IF(LEN(SUBSTITUTE(ROUND(E7,2), ",", ""))=LEN(ROUND(E7,2)),ROUND(E7,2),TRIM(LEFT(ROUND(E7,2),FIND(",",ROUND(E7,2))-1)))*1&gt;=10^4,CHOOSE(LEFT(RIGHT(IF(LEN(SUBSTITUTE(ROUND(E7,2), ",", ""))=LEN(ROUND(E7,2)),ROUND(E7,2),TRIM(LEFT(ROUND(E7,2),FIND(",",ROUND(E7,2))-1)))*1,5),1)+1,"","on","yirmi","otuz","kırk","elli","altmış","yetmiş","seksen","doksan"),"")&amp;IF(IF(LEN(SUBSTITUTE(ROUND(E7,2), ",", ""))=LEN(ROUND(E7,2)),ROUND(E7,2),TRIM(LEFT(ROUND(E7,2),FIND(",",ROUND(E7,2))-1)))*1&gt;=10^3,CHOOSE(LEFT(RIGHT(IF(LEN(SUBSTITUTE(ROUND(E7,2), ",", ""))=LEN(ROUND(E7,2)),ROUND(E7,2),TRIM(LEFT(ROUND(E7,2),FIND(",",ROUND(E7,2))-1)))*1,4),1)+1,"","","iki","üç","dört","beş","altı","yedi","sekiz","dokuz"),"")&amp;IF(AND(IF(LEN(SUBSTITUTE(ROUND(E7,2), ",", ""))=LEN(ROUND(E7,2)),ROUND(E7,2),TRIM(LEFT(ROUND(E7,2),FIND(",",ROUND(E7,2))-1)))*1&gt;=10^3,VALUE(LEFT(RIGHT(IF(LEN(SUBSTITUTE(ROUND(E7,2), ",", ""))=LEN(ROUND(E7,2)),ROUND(E7,2),TRIM(LEFT(ROUND(E7,2),FIND(",",ROUND(E7,2))-1)))*1,6),3))&gt;0),IF(AND(IF(LEN(SUBSTITUTE(ROUND(E7,2), ",", ""))=LEN(ROUND(E7,2)),ROUND(E7,2),TRIM(LEFT(ROUND(E7,2),FIND(",",ROUND(E7,2))-1)))*1&gt;1999,LEFT(RIGHT(IF(LEN(SUBSTITUTE(ROUND(E7,2), ",", ""))=LEN(ROUND(E7,2)),ROUND(E7,2),TRIM(LEFT(ROUND(E7,2),FIND(",",ROUND(E7,2))-1)))*1,4),1)="1",LEFT(RIGHT(IF(LEN(SUBSTITUTE(ROUND(E7,2), ",", ""))=LEN(ROUND(E7,2)),ROUND(E7,2),TRIM(LEFT(ROUND(E7,2),FIND(",",ROUND(E7,2))-1)))*1,6),2)&lt;&gt;"00"),"birbin","bin"),"")&amp;IF(IF(LEN(SUBSTITUTE(ROUND(E7,2), ",", ""))=LEN(ROUND(E7,2)),ROUND(E7,2),TRIM(LEFT(ROUND(E7,2),FIND(",",ROUND(E7,2))-1)))*1&gt;=100,CHOOSE(LEFT(RIGHT(IF(LEN(SUBSTITUTE(ROUND(E7,2), ",", ""))=LEN(ROUND(E7,2)),ROUND(E7,2),TRIM(LEFT(ROUND(E7,2),FIND(",",ROUND(E7,2))-1)))*1,3),1)+1,"","yüz","ikiyüz","üçyüz","dörtyüz","beşyüz","altıyüz","yediyüz","sekizyüz","dokuzyüz"),"")&amp;IF(IF(LEN(SUBSTITUTE(ROUND(E7,2), ",", ""))=LEN(ROUND(E7,2)),ROUND(E7,2),TRIM(LEFT(ROUND(E7,2),FIND(",",ROUND(E7,2))-1)))*1&gt;=10,CHOOSE(LEFT(RIGHT(IF(LEN(SUBSTITUTE(ROUND(E7,2), ",", ""))=LEN(ROUND(E7,2)),ROUND(E7,2),TRIM(LEFT(ROUND(E7,2),FIND(",",ROUND(E7,2))-1)))*1,2),1)+1,"","on","yirmi","otuz","kırk","elli","altmış","yetmiş","seksen","doksan"),"")&amp;CHOOSE(MOD(IF(LEN(SUBSTITUTE(ROUND(E7,2), ",", ""))=LEN(ROUND(E7,2)),ROUND(E7,2),TRIM(LEFT(ROUND(E7,2),FIND(",",ROUND(E7,2))-1)))*1,10)+1,"","bir","iki","üç","dört","beş","altı","yedi","sekiz","dokuz")) &amp; " TL " &amp; IF(OR(LEN(SUBSTITUTE(E7, ",", ""))=LEN(E7),LEN(SUBSTITUTE(ROUND(E7,2), ",", ""))=LEN(ROUND(E7,2))),"", PROPER(IF(IF(LEN(TRIM(RIGHT(ROUND(E7,2),LEN(ROUND(E7,2))-FIND(",",ROUND(E7,2)))))&lt;2,TRIM(RIGHT(ROUND(E7,2),LEN(ROUND(E7,2))-FIND(",",ROUND(E7,2))))*10,TRIM(RIGHT(ROUND(E7,2),LEN(ROUND(E7,2))-FIND(",",ROUND(E7,2))))*1)&gt;=10^5,CHOOSE(LEFT(RIGHT(IF(LEN(TRIM(RIGHT(ROUND(E7,2),LEN(ROUND(E7,2))-FIND(",",ROUND(E7,2)))))&lt;2,TRIM(RIGHT(ROUND(E7,2),LEN(ROUND(E7,2))-FIND(",",ROUND(E7,2))))*10,TRIM(RIGHT(ROUND(E7,2),LEN(ROUND(E7,2))-FIND(",",ROUND(E7,2))))*1),6),1)+1,"","yüz","ikiyüz","üçyüz","dörtyüz","beşyüz","altıyüz","yediyüz","sekizyüz","dokuzyüz"),"")&amp;IF(IF(LEN(TRIM(RIGHT(ROUND(E7,2),LEN(ROUND(E7,2))-FIND(",",ROUND(E7,2)))))&lt;2,TRIM(RIGHT(ROUND(E7,2),LEN(ROUND(E7,2))-FIND(",",ROUND(E7,2))))*10,TRIM(RIGHT(ROUND(E7,2),LEN(ROUND(E7,2))-FIND(",",ROUND(E7,2))))*1)&gt;=10^4,CHOOSE(LEFT(RIGHT(IF(LEN(TRIM(RIGHT(ROUND(E7,2),LEN(ROUND(E7,2))-FIND(",",ROUND(E7,2)))))&lt;2,TRIM(RIGHT(ROUND(E7,2),LEN(ROUND(E7,2))-FIND(",",ROUND(E7,2))))*10,TRIM(RIGHT(ROUND(E7,2),LEN(ROUND(E7,2))-FIND(",",ROUND(E7,2))))*1),5),1)+1,"","on","yirmi","otuz","kırk","elli","altmış","yetmiş","seksen","doksan"),"")&amp;IF(IF(LEN(TRIM(RIGHT(ROUND(E7,2),LEN(ROUND(E7,2))-FIND(",",ROUND(E7,2)))))&lt;2,TRIM(RIGHT(ROUND(E7,2),LEN(ROUND(E7,2))-FIND(",",ROUND(E7,2))))*10,TRIM(RIGHT(ROUND(E7,2),LEN(ROUND(E7,2))-FIND(",",ROUND(E7,2))))*1)&gt;=10^3,CHOOSE(LEFT(RIGHT(IF(LEN(TRIM(RIGHT(ROUND(E7,2),LEN(ROUND(E7,2))-FIND(",",ROUND(E7,2)))))&lt;2,TRIM(RIGHT(ROUND(E7,2),LEN(ROUND(E7,2))-FIND(",",ROUND(E7,2))))*10,TRIM(RIGHT(ROUND(E7,2),LEN(ROUND(E7,2))-FIND(",",ROUND(E7,2))))*1),4),1)+1,"","","iki","üç","dört","beş","altı","yedi","sekiz","dokuz"),"")&amp;IF(IF(LEN(TRIM(RIGHT(ROUND(E7,2),LEN(ROUND(E7,2))-FIND(",",ROUND(E7,2)))))&lt;2,TRIM(RIGHT(ROUND(E7,2),LEN(ROUND(E7,2))-FIND(",",ROUND(E7,2))))*10,TRIM(RIGHT(ROUND(E7,2),LEN(ROUND(E7,2))-FIND(",",ROUND(E7,2))))*1)&gt;=10,CHOOSE(LEFT(RIGHT(IF(LEN(TRIM(RIGHT(ROUND(E7,2),LEN(ROUND(E7,2))-FIND(",",ROUND(E7,2)))))&lt;2,TRIM(RIGHT(ROUND(E7,2),LEN(ROUND(E7,2))-FIND(",",ROUND(E7,2))))*10,TRIM(RIGHT(ROUND(E7,2),LEN(ROUND(E7,2))-FIND(",",ROUND(E7,2))))*1),2),1)+1,"","on","yirmi","otuz","kırk","elli","altmış","yetmiş","seksen","doksan"),"")&amp;CHOOSE(MOD(IF(LEN(TRIM(RIGHT(ROUND(E7,2),LEN(ROUND(E7,2))-FIND(",",ROUND(E7,2)))))&lt;2,TRIM(RIGHT(ROUND(E7,2),LEN(ROUND(E7,2))-FIND(",",ROUND(E7,2))))*10,TRIM(RIGHT(ROUND(E7,2),LEN(ROUND(E7,2))-FIND(",",ROUND(E7,2))))*1),10)+1,"","bir","iki","üç","dört","beş","altı","yedi","sekiz","dokuz")) &amp; " Kr")</f>
        <v>Sekizbin TL </v>
      </c>
      <c r="G7" s="10" t="str">
        <f aca="false">G6</f>
        <v>NAKDEN</v>
      </c>
      <c r="H7" s="14" t="s">
        <v>30</v>
      </c>
    </row>
    <row r="8" customFormat="false" ht="13.8" hidden="false" customHeight="false" outlineLevel="0" collapsed="false">
      <c r="A8" s="16"/>
      <c r="B8" s="10" t="n">
        <v>6</v>
      </c>
      <c r="C8" s="17" t="n">
        <v>44258</v>
      </c>
      <c r="D8" s="17" t="n">
        <v>44438</v>
      </c>
      <c r="E8" s="18" t="n">
        <v>8000</v>
      </c>
      <c r="F8" s="19" t="str">
        <f aca="false">PROPER(IF(IF(LEN(SUBSTITUTE(ROUND(E8,2), ",", ""))=LEN(ROUND(E8,2)),ROUND(E8,2),TRIM(LEFT(ROUND(E8,2),FIND(",",ROUND(E8,2))-1)))*1&gt;=10^6,CHOOSE(LEFT(RIGHT(IF(LEN(SUBSTITUTE(ROUND(E8,2), ",", ""))=LEN(ROUND(E8,2)),ROUND(E8,2),TRIM(LEFT(ROUND(E8,2),FIND(",",ROUND(E8,2))-1)))*1,7),1)+1,"","birmilyon","ikimilyon","üçmilyon","dörtmilyon","beşmilyon","altımilyon","yedimilyon","sekizmilyon","dokuzmilyon"),"")&amp;IF(IF(LEN(SUBSTITUTE(ROUND(E8,2), ",", ""))=LEN(ROUND(E8,2)),ROUND(E8,2),TRIM(LEFT(ROUND(E8,2),FIND(",",ROUND(E8,2))-1)))*1&gt;=10^5,CHOOSE(LEFT(RIGHT(IF(LEN(SUBSTITUTE(ROUND(E8,2), ",", ""))=LEN(ROUND(E8,2)),ROUND(E8,2),TRIM(LEFT(ROUND(E8,2),FIND(",",ROUND(E8,2))-1)))*1,6),1)+1,"","yüz","ikiyüz","üçyüz","dörtyüz","beşyüz","altıyüz","yediyüz","sekizyüz","dokuzyüz"),"")&amp;IF(IF(LEN(SUBSTITUTE(ROUND(E8,2), ",", ""))=LEN(ROUND(E8,2)),ROUND(E8,2),TRIM(LEFT(ROUND(E8,2),FIND(",",ROUND(E8,2))-1)))*1&gt;=10^4,CHOOSE(LEFT(RIGHT(IF(LEN(SUBSTITUTE(ROUND(E8,2), ",", ""))=LEN(ROUND(E8,2)),ROUND(E8,2),TRIM(LEFT(ROUND(E8,2),FIND(",",ROUND(E8,2))-1)))*1,5),1)+1,"","on","yirmi","otuz","kırk","elli","altmış","yetmiş","seksen","doksan"),"")&amp;IF(IF(LEN(SUBSTITUTE(ROUND(E8,2), ",", ""))=LEN(ROUND(E8,2)),ROUND(E8,2),TRIM(LEFT(ROUND(E8,2),FIND(",",ROUND(E8,2))-1)))*1&gt;=10^3,CHOOSE(LEFT(RIGHT(IF(LEN(SUBSTITUTE(ROUND(E8,2), ",", ""))=LEN(ROUND(E8,2)),ROUND(E8,2),TRIM(LEFT(ROUND(E8,2),FIND(",",ROUND(E8,2))-1)))*1,4),1)+1,"","","iki","üç","dört","beş","altı","yedi","sekiz","dokuz"),"")&amp;IF(AND(IF(LEN(SUBSTITUTE(ROUND(E8,2), ",", ""))=LEN(ROUND(E8,2)),ROUND(E8,2),TRIM(LEFT(ROUND(E8,2),FIND(",",ROUND(E8,2))-1)))*1&gt;=10^3,VALUE(LEFT(RIGHT(IF(LEN(SUBSTITUTE(ROUND(E8,2), ",", ""))=LEN(ROUND(E8,2)),ROUND(E8,2),TRIM(LEFT(ROUND(E8,2),FIND(",",ROUND(E8,2))-1)))*1,6),3))&gt;0),IF(AND(IF(LEN(SUBSTITUTE(ROUND(E8,2), ",", ""))=LEN(ROUND(E8,2)),ROUND(E8,2),TRIM(LEFT(ROUND(E8,2),FIND(",",ROUND(E8,2))-1)))*1&gt;1999,LEFT(RIGHT(IF(LEN(SUBSTITUTE(ROUND(E8,2), ",", ""))=LEN(ROUND(E8,2)),ROUND(E8,2),TRIM(LEFT(ROUND(E8,2),FIND(",",ROUND(E8,2))-1)))*1,4),1)="1",LEFT(RIGHT(IF(LEN(SUBSTITUTE(ROUND(E8,2), ",", ""))=LEN(ROUND(E8,2)),ROUND(E8,2),TRIM(LEFT(ROUND(E8,2),FIND(",",ROUND(E8,2))-1)))*1,6),2)&lt;&gt;"00"),"birbin","bin"),"")&amp;IF(IF(LEN(SUBSTITUTE(ROUND(E8,2), ",", ""))=LEN(ROUND(E8,2)),ROUND(E8,2),TRIM(LEFT(ROUND(E8,2),FIND(",",ROUND(E8,2))-1)))*1&gt;=100,CHOOSE(LEFT(RIGHT(IF(LEN(SUBSTITUTE(ROUND(E8,2), ",", ""))=LEN(ROUND(E8,2)),ROUND(E8,2),TRIM(LEFT(ROUND(E8,2),FIND(",",ROUND(E8,2))-1)))*1,3),1)+1,"","yüz","ikiyüz","üçyüz","dörtyüz","beşyüz","altıyüz","yediyüz","sekizyüz","dokuzyüz"),"")&amp;IF(IF(LEN(SUBSTITUTE(ROUND(E8,2), ",", ""))=LEN(ROUND(E8,2)),ROUND(E8,2),TRIM(LEFT(ROUND(E8,2),FIND(",",ROUND(E8,2))-1)))*1&gt;=10,CHOOSE(LEFT(RIGHT(IF(LEN(SUBSTITUTE(ROUND(E8,2), ",", ""))=LEN(ROUND(E8,2)),ROUND(E8,2),TRIM(LEFT(ROUND(E8,2),FIND(",",ROUND(E8,2))-1)))*1,2),1)+1,"","on","yirmi","otuz","kırk","elli","altmış","yetmiş","seksen","doksan"),"")&amp;CHOOSE(MOD(IF(LEN(SUBSTITUTE(ROUND(E8,2), ",", ""))=LEN(ROUND(E8,2)),ROUND(E8,2),TRIM(LEFT(ROUND(E8,2),FIND(",",ROUND(E8,2))-1)))*1,10)+1,"","bir","iki","üç","dört","beş","altı","yedi","sekiz","dokuz")) &amp; " TL " &amp; IF(OR(LEN(SUBSTITUTE(E8, ",", ""))=LEN(E8),LEN(SUBSTITUTE(ROUND(E8,2), ",", ""))=LEN(ROUND(E8,2))),"", PROPER(IF(IF(LEN(TRIM(RIGHT(ROUND(E8,2),LEN(ROUND(E8,2))-FIND(",",ROUND(E8,2)))))&lt;2,TRIM(RIGHT(ROUND(E8,2),LEN(ROUND(E8,2))-FIND(",",ROUND(E8,2))))*10,TRIM(RIGHT(ROUND(E8,2),LEN(ROUND(E8,2))-FIND(",",ROUND(E8,2))))*1)&gt;=10^5,CHOOSE(LEFT(RIGHT(IF(LEN(TRIM(RIGHT(ROUND(E8,2),LEN(ROUND(E8,2))-FIND(",",ROUND(E8,2)))))&lt;2,TRIM(RIGHT(ROUND(E8,2),LEN(ROUND(E8,2))-FIND(",",ROUND(E8,2))))*10,TRIM(RIGHT(ROUND(E8,2),LEN(ROUND(E8,2))-FIND(",",ROUND(E8,2))))*1),6),1)+1,"","yüz","ikiyüz","üçyüz","dörtyüz","beşyüz","altıyüz","yediyüz","sekizyüz","dokuzyüz"),"")&amp;IF(IF(LEN(TRIM(RIGHT(ROUND(E8,2),LEN(ROUND(E8,2))-FIND(",",ROUND(E8,2)))))&lt;2,TRIM(RIGHT(ROUND(E8,2),LEN(ROUND(E8,2))-FIND(",",ROUND(E8,2))))*10,TRIM(RIGHT(ROUND(E8,2),LEN(ROUND(E8,2))-FIND(",",ROUND(E8,2))))*1)&gt;=10^4,CHOOSE(LEFT(RIGHT(IF(LEN(TRIM(RIGHT(ROUND(E8,2),LEN(ROUND(E8,2))-FIND(",",ROUND(E8,2)))))&lt;2,TRIM(RIGHT(ROUND(E8,2),LEN(ROUND(E8,2))-FIND(",",ROUND(E8,2))))*10,TRIM(RIGHT(ROUND(E8,2),LEN(ROUND(E8,2))-FIND(",",ROUND(E8,2))))*1),5),1)+1,"","on","yirmi","otuz","kırk","elli","altmış","yetmiş","seksen","doksan"),"")&amp;IF(IF(LEN(TRIM(RIGHT(ROUND(E8,2),LEN(ROUND(E8,2))-FIND(",",ROUND(E8,2)))))&lt;2,TRIM(RIGHT(ROUND(E8,2),LEN(ROUND(E8,2))-FIND(",",ROUND(E8,2))))*10,TRIM(RIGHT(ROUND(E8,2),LEN(ROUND(E8,2))-FIND(",",ROUND(E8,2))))*1)&gt;=10^3,CHOOSE(LEFT(RIGHT(IF(LEN(TRIM(RIGHT(ROUND(E8,2),LEN(ROUND(E8,2))-FIND(",",ROUND(E8,2)))))&lt;2,TRIM(RIGHT(ROUND(E8,2),LEN(ROUND(E8,2))-FIND(",",ROUND(E8,2))))*10,TRIM(RIGHT(ROUND(E8,2),LEN(ROUND(E8,2))-FIND(",",ROUND(E8,2))))*1),4),1)+1,"","","iki","üç","dört","beş","altı","yedi","sekiz","dokuz"),"")&amp;IF(IF(LEN(TRIM(RIGHT(ROUND(E8,2),LEN(ROUND(E8,2))-FIND(",",ROUND(E8,2)))))&lt;2,TRIM(RIGHT(ROUND(E8,2),LEN(ROUND(E8,2))-FIND(",",ROUND(E8,2))))*10,TRIM(RIGHT(ROUND(E8,2),LEN(ROUND(E8,2))-FIND(",",ROUND(E8,2))))*1)&gt;=10,CHOOSE(LEFT(RIGHT(IF(LEN(TRIM(RIGHT(ROUND(E8,2),LEN(ROUND(E8,2))-FIND(",",ROUND(E8,2)))))&lt;2,TRIM(RIGHT(ROUND(E8,2),LEN(ROUND(E8,2))-FIND(",",ROUND(E8,2))))*10,TRIM(RIGHT(ROUND(E8,2),LEN(ROUND(E8,2))-FIND(",",ROUND(E8,2))))*1),2),1)+1,"","on","yirmi","otuz","kırk","elli","altmış","yetmiş","seksen","doksan"),"")&amp;CHOOSE(MOD(IF(LEN(TRIM(RIGHT(ROUND(E8,2),LEN(ROUND(E8,2))-FIND(",",ROUND(E8,2)))))&lt;2,TRIM(RIGHT(ROUND(E8,2),LEN(ROUND(E8,2))-FIND(",",ROUND(E8,2))))*10,TRIM(RIGHT(ROUND(E8,2),LEN(ROUND(E8,2))-FIND(",",ROUND(E8,2))))*1),10)+1,"","bir","iki","üç","dört","beş","altı","yedi","sekiz","dokuz")) &amp; " Kr")</f>
        <v>Sekizbin TL </v>
      </c>
      <c r="G8" s="10" t="str">
        <f aca="false">G7</f>
        <v>NAKDEN</v>
      </c>
      <c r="H8" s="14" t="s">
        <v>31</v>
      </c>
    </row>
    <row r="9" customFormat="false" ht="13.8" hidden="false" customHeight="false" outlineLevel="0" collapsed="false">
      <c r="A9" s="16"/>
      <c r="B9" s="10" t="n">
        <v>7</v>
      </c>
      <c r="C9" s="17" t="n">
        <v>44258</v>
      </c>
      <c r="D9" s="17" t="n">
        <v>44469</v>
      </c>
      <c r="E9" s="18" t="n">
        <v>8000</v>
      </c>
      <c r="F9" s="19" t="str">
        <f aca="false">PROPER(IF(IF(LEN(SUBSTITUTE(ROUND(E9,2), ",", ""))=LEN(ROUND(E9,2)),ROUND(E9,2),TRIM(LEFT(ROUND(E9,2),FIND(",",ROUND(E9,2))-1)))*1&gt;=10^6,CHOOSE(LEFT(RIGHT(IF(LEN(SUBSTITUTE(ROUND(E9,2), ",", ""))=LEN(ROUND(E9,2)),ROUND(E9,2),TRIM(LEFT(ROUND(E9,2),FIND(",",ROUND(E9,2))-1)))*1,7),1)+1,"","birmilyon","ikimilyon","üçmilyon","dörtmilyon","beşmilyon","altımilyon","yedimilyon","sekizmilyon","dokuzmilyon"),"")&amp;IF(IF(LEN(SUBSTITUTE(ROUND(E9,2), ",", ""))=LEN(ROUND(E9,2)),ROUND(E9,2),TRIM(LEFT(ROUND(E9,2),FIND(",",ROUND(E9,2))-1)))*1&gt;=10^5,CHOOSE(LEFT(RIGHT(IF(LEN(SUBSTITUTE(ROUND(E9,2), ",", ""))=LEN(ROUND(E9,2)),ROUND(E9,2),TRIM(LEFT(ROUND(E9,2),FIND(",",ROUND(E9,2))-1)))*1,6),1)+1,"","yüz","ikiyüz","üçyüz","dörtyüz","beşyüz","altıyüz","yediyüz","sekizyüz","dokuzyüz"),"")&amp;IF(IF(LEN(SUBSTITUTE(ROUND(E9,2), ",", ""))=LEN(ROUND(E9,2)),ROUND(E9,2),TRIM(LEFT(ROUND(E9,2),FIND(",",ROUND(E9,2))-1)))*1&gt;=10^4,CHOOSE(LEFT(RIGHT(IF(LEN(SUBSTITUTE(ROUND(E9,2), ",", ""))=LEN(ROUND(E9,2)),ROUND(E9,2),TRIM(LEFT(ROUND(E9,2),FIND(",",ROUND(E9,2))-1)))*1,5),1)+1,"","on","yirmi","otuz","kırk","elli","altmış","yetmiş","seksen","doksan"),"")&amp;IF(IF(LEN(SUBSTITUTE(ROUND(E9,2), ",", ""))=LEN(ROUND(E9,2)),ROUND(E9,2),TRIM(LEFT(ROUND(E9,2),FIND(",",ROUND(E9,2))-1)))*1&gt;=10^3,CHOOSE(LEFT(RIGHT(IF(LEN(SUBSTITUTE(ROUND(E9,2), ",", ""))=LEN(ROUND(E9,2)),ROUND(E9,2),TRIM(LEFT(ROUND(E9,2),FIND(",",ROUND(E9,2))-1)))*1,4),1)+1,"","","iki","üç","dört","beş","altı","yedi","sekiz","dokuz"),"")&amp;IF(AND(IF(LEN(SUBSTITUTE(ROUND(E9,2), ",", ""))=LEN(ROUND(E9,2)),ROUND(E9,2),TRIM(LEFT(ROUND(E9,2),FIND(",",ROUND(E9,2))-1)))*1&gt;=10^3,VALUE(LEFT(RIGHT(IF(LEN(SUBSTITUTE(ROUND(E9,2), ",", ""))=LEN(ROUND(E9,2)),ROUND(E9,2),TRIM(LEFT(ROUND(E9,2),FIND(",",ROUND(E9,2))-1)))*1,6),3))&gt;0),IF(AND(IF(LEN(SUBSTITUTE(ROUND(E9,2), ",", ""))=LEN(ROUND(E9,2)),ROUND(E9,2),TRIM(LEFT(ROUND(E9,2),FIND(",",ROUND(E9,2))-1)))*1&gt;1999,LEFT(RIGHT(IF(LEN(SUBSTITUTE(ROUND(E9,2), ",", ""))=LEN(ROUND(E9,2)),ROUND(E9,2),TRIM(LEFT(ROUND(E9,2),FIND(",",ROUND(E9,2))-1)))*1,4),1)="1",LEFT(RIGHT(IF(LEN(SUBSTITUTE(ROUND(E9,2), ",", ""))=LEN(ROUND(E9,2)),ROUND(E9,2),TRIM(LEFT(ROUND(E9,2),FIND(",",ROUND(E9,2))-1)))*1,6),2)&lt;&gt;"00"),"birbin","bin"),"")&amp;IF(IF(LEN(SUBSTITUTE(ROUND(E9,2), ",", ""))=LEN(ROUND(E9,2)),ROUND(E9,2),TRIM(LEFT(ROUND(E9,2),FIND(",",ROUND(E9,2))-1)))*1&gt;=100,CHOOSE(LEFT(RIGHT(IF(LEN(SUBSTITUTE(ROUND(E9,2), ",", ""))=LEN(ROUND(E9,2)),ROUND(E9,2),TRIM(LEFT(ROUND(E9,2),FIND(",",ROUND(E9,2))-1)))*1,3),1)+1,"","yüz","ikiyüz","üçyüz","dörtyüz","beşyüz","altıyüz","yediyüz","sekizyüz","dokuzyüz"),"")&amp;IF(IF(LEN(SUBSTITUTE(ROUND(E9,2), ",", ""))=LEN(ROUND(E9,2)),ROUND(E9,2),TRIM(LEFT(ROUND(E9,2),FIND(",",ROUND(E9,2))-1)))*1&gt;=10,CHOOSE(LEFT(RIGHT(IF(LEN(SUBSTITUTE(ROUND(E9,2), ",", ""))=LEN(ROUND(E9,2)),ROUND(E9,2),TRIM(LEFT(ROUND(E9,2),FIND(",",ROUND(E9,2))-1)))*1,2),1)+1,"","on","yirmi","otuz","kırk","elli","altmış","yetmiş","seksen","doksan"),"")&amp;CHOOSE(MOD(IF(LEN(SUBSTITUTE(ROUND(E9,2), ",", ""))=LEN(ROUND(E9,2)),ROUND(E9,2),TRIM(LEFT(ROUND(E9,2),FIND(",",ROUND(E9,2))-1)))*1,10)+1,"","bir","iki","üç","dört","beş","altı","yedi","sekiz","dokuz")) &amp; " TL " &amp; IF(OR(LEN(SUBSTITUTE(E9, ",", ""))=LEN(E9),LEN(SUBSTITUTE(ROUND(E9,2), ",", ""))=LEN(ROUND(E9,2))),"", PROPER(IF(IF(LEN(TRIM(RIGHT(ROUND(E9,2),LEN(ROUND(E9,2))-FIND(",",ROUND(E9,2)))))&lt;2,TRIM(RIGHT(ROUND(E9,2),LEN(ROUND(E9,2))-FIND(",",ROUND(E9,2))))*10,TRIM(RIGHT(ROUND(E9,2),LEN(ROUND(E9,2))-FIND(",",ROUND(E9,2))))*1)&gt;=10^5,CHOOSE(LEFT(RIGHT(IF(LEN(TRIM(RIGHT(ROUND(E9,2),LEN(ROUND(E9,2))-FIND(",",ROUND(E9,2)))))&lt;2,TRIM(RIGHT(ROUND(E9,2),LEN(ROUND(E9,2))-FIND(",",ROUND(E9,2))))*10,TRIM(RIGHT(ROUND(E9,2),LEN(ROUND(E9,2))-FIND(",",ROUND(E9,2))))*1),6),1)+1,"","yüz","ikiyüz","üçyüz","dörtyüz","beşyüz","altıyüz","yediyüz","sekizyüz","dokuzyüz"),"")&amp;IF(IF(LEN(TRIM(RIGHT(ROUND(E9,2),LEN(ROUND(E9,2))-FIND(",",ROUND(E9,2)))))&lt;2,TRIM(RIGHT(ROUND(E9,2),LEN(ROUND(E9,2))-FIND(",",ROUND(E9,2))))*10,TRIM(RIGHT(ROUND(E9,2),LEN(ROUND(E9,2))-FIND(",",ROUND(E9,2))))*1)&gt;=10^4,CHOOSE(LEFT(RIGHT(IF(LEN(TRIM(RIGHT(ROUND(E9,2),LEN(ROUND(E9,2))-FIND(",",ROUND(E9,2)))))&lt;2,TRIM(RIGHT(ROUND(E9,2),LEN(ROUND(E9,2))-FIND(",",ROUND(E9,2))))*10,TRIM(RIGHT(ROUND(E9,2),LEN(ROUND(E9,2))-FIND(",",ROUND(E9,2))))*1),5),1)+1,"","on","yirmi","otuz","kırk","elli","altmış","yetmiş","seksen","doksan"),"")&amp;IF(IF(LEN(TRIM(RIGHT(ROUND(E9,2),LEN(ROUND(E9,2))-FIND(",",ROUND(E9,2)))))&lt;2,TRIM(RIGHT(ROUND(E9,2),LEN(ROUND(E9,2))-FIND(",",ROUND(E9,2))))*10,TRIM(RIGHT(ROUND(E9,2),LEN(ROUND(E9,2))-FIND(",",ROUND(E9,2))))*1)&gt;=10^3,CHOOSE(LEFT(RIGHT(IF(LEN(TRIM(RIGHT(ROUND(E9,2),LEN(ROUND(E9,2))-FIND(",",ROUND(E9,2)))))&lt;2,TRIM(RIGHT(ROUND(E9,2),LEN(ROUND(E9,2))-FIND(",",ROUND(E9,2))))*10,TRIM(RIGHT(ROUND(E9,2),LEN(ROUND(E9,2))-FIND(",",ROUND(E9,2))))*1),4),1)+1,"","","iki","üç","dört","beş","altı","yedi","sekiz","dokuz"),"")&amp;IF(IF(LEN(TRIM(RIGHT(ROUND(E9,2),LEN(ROUND(E9,2))-FIND(",",ROUND(E9,2)))))&lt;2,TRIM(RIGHT(ROUND(E9,2),LEN(ROUND(E9,2))-FIND(",",ROUND(E9,2))))*10,TRIM(RIGHT(ROUND(E9,2),LEN(ROUND(E9,2))-FIND(",",ROUND(E9,2))))*1)&gt;=10,CHOOSE(LEFT(RIGHT(IF(LEN(TRIM(RIGHT(ROUND(E9,2),LEN(ROUND(E9,2))-FIND(",",ROUND(E9,2)))))&lt;2,TRIM(RIGHT(ROUND(E9,2),LEN(ROUND(E9,2))-FIND(",",ROUND(E9,2))))*10,TRIM(RIGHT(ROUND(E9,2),LEN(ROUND(E9,2))-FIND(",",ROUND(E9,2))))*1),2),1)+1,"","on","yirmi","otuz","kırk","elli","altmış","yetmiş","seksen","doksan"),"")&amp;CHOOSE(MOD(IF(LEN(TRIM(RIGHT(ROUND(E9,2),LEN(ROUND(E9,2))-FIND(",",ROUND(E9,2)))))&lt;2,TRIM(RIGHT(ROUND(E9,2),LEN(ROUND(E9,2))-FIND(",",ROUND(E9,2))))*10,TRIM(RIGHT(ROUND(E9,2),LEN(ROUND(E9,2))-FIND(",",ROUND(E9,2))))*1),10)+1,"","bir","iki","üç","dört","beş","altı","yedi","sekiz","dokuz")) &amp; " Kr")</f>
        <v>Sekizbin TL </v>
      </c>
      <c r="G9" s="10" t="str">
        <f aca="false">G8</f>
        <v>NAKDEN</v>
      </c>
      <c r="H9" s="14" t="s">
        <v>32</v>
      </c>
    </row>
    <row r="10" customFormat="false" ht="13.8" hidden="false" customHeight="false" outlineLevel="0" collapsed="false">
      <c r="A10" s="1"/>
      <c r="B10" s="10" t="n">
        <v>8</v>
      </c>
      <c r="C10" s="17" t="n">
        <v>44258</v>
      </c>
      <c r="D10" s="17" t="n">
        <v>44499</v>
      </c>
      <c r="E10" s="18" t="n">
        <v>8000</v>
      </c>
      <c r="F10" s="19" t="str">
        <f aca="false">PROPER(IF(IF(LEN(SUBSTITUTE(ROUND(E10,2), ",", ""))=LEN(ROUND(E10,2)),ROUND(E10,2),TRIM(LEFT(ROUND(E10,2),FIND(",",ROUND(E10,2))-1)))*1&gt;=10^6,CHOOSE(LEFT(RIGHT(IF(LEN(SUBSTITUTE(ROUND(E10,2), ",", ""))=LEN(ROUND(E10,2)),ROUND(E10,2),TRIM(LEFT(ROUND(E10,2),FIND(",",ROUND(E10,2))-1)))*1,7),1)+1,"","birmilyon","ikimilyon","üçmilyon","dörtmilyon","beşmilyon","altımilyon","yedimilyon","sekizmilyon","dokuzmilyon"),"")&amp;IF(IF(LEN(SUBSTITUTE(ROUND(E10,2), ",", ""))=LEN(ROUND(E10,2)),ROUND(E10,2),TRIM(LEFT(ROUND(E10,2),FIND(",",ROUND(E10,2))-1)))*1&gt;=10^5,CHOOSE(LEFT(RIGHT(IF(LEN(SUBSTITUTE(ROUND(E10,2), ",", ""))=LEN(ROUND(E10,2)),ROUND(E10,2),TRIM(LEFT(ROUND(E10,2),FIND(",",ROUND(E10,2))-1)))*1,6),1)+1,"","yüz","ikiyüz","üçyüz","dörtyüz","beşyüz","altıyüz","yediyüz","sekizyüz","dokuzyüz"),"")&amp;IF(IF(LEN(SUBSTITUTE(ROUND(E10,2), ",", ""))=LEN(ROUND(E10,2)),ROUND(E10,2),TRIM(LEFT(ROUND(E10,2),FIND(",",ROUND(E10,2))-1)))*1&gt;=10^4,CHOOSE(LEFT(RIGHT(IF(LEN(SUBSTITUTE(ROUND(E10,2), ",", ""))=LEN(ROUND(E10,2)),ROUND(E10,2),TRIM(LEFT(ROUND(E10,2),FIND(",",ROUND(E10,2))-1)))*1,5),1)+1,"","on","yirmi","otuz","kırk","elli","altmış","yetmiş","seksen","doksan"),"")&amp;IF(IF(LEN(SUBSTITUTE(ROUND(E10,2), ",", ""))=LEN(ROUND(E10,2)),ROUND(E10,2),TRIM(LEFT(ROUND(E10,2),FIND(",",ROUND(E10,2))-1)))*1&gt;=10^3,CHOOSE(LEFT(RIGHT(IF(LEN(SUBSTITUTE(ROUND(E10,2), ",", ""))=LEN(ROUND(E10,2)),ROUND(E10,2),TRIM(LEFT(ROUND(E10,2),FIND(",",ROUND(E10,2))-1)))*1,4),1)+1,"","","iki","üç","dört","beş","altı","yedi","sekiz","dokuz"),"")&amp;IF(AND(IF(LEN(SUBSTITUTE(ROUND(E10,2), ",", ""))=LEN(ROUND(E10,2)),ROUND(E10,2),TRIM(LEFT(ROUND(E10,2),FIND(",",ROUND(E10,2))-1)))*1&gt;=10^3,VALUE(LEFT(RIGHT(IF(LEN(SUBSTITUTE(ROUND(E10,2), ",", ""))=LEN(ROUND(E10,2)),ROUND(E10,2),TRIM(LEFT(ROUND(E10,2),FIND(",",ROUND(E10,2))-1)))*1,6),3))&gt;0),IF(AND(IF(LEN(SUBSTITUTE(ROUND(E10,2), ",", ""))=LEN(ROUND(E10,2)),ROUND(E10,2),TRIM(LEFT(ROUND(E10,2),FIND(",",ROUND(E10,2))-1)))*1&gt;1999,LEFT(RIGHT(IF(LEN(SUBSTITUTE(ROUND(E10,2), ",", ""))=LEN(ROUND(E10,2)),ROUND(E10,2),TRIM(LEFT(ROUND(E10,2),FIND(",",ROUND(E10,2))-1)))*1,4),1)="1",LEFT(RIGHT(IF(LEN(SUBSTITUTE(ROUND(E10,2), ",", ""))=LEN(ROUND(E10,2)),ROUND(E10,2),TRIM(LEFT(ROUND(E10,2),FIND(",",ROUND(E10,2))-1)))*1,6),2)&lt;&gt;"00"),"birbin","bin"),"")&amp;IF(IF(LEN(SUBSTITUTE(ROUND(E10,2), ",", ""))=LEN(ROUND(E10,2)),ROUND(E10,2),TRIM(LEFT(ROUND(E10,2),FIND(",",ROUND(E10,2))-1)))*1&gt;=100,CHOOSE(LEFT(RIGHT(IF(LEN(SUBSTITUTE(ROUND(E10,2), ",", ""))=LEN(ROUND(E10,2)),ROUND(E10,2),TRIM(LEFT(ROUND(E10,2),FIND(",",ROUND(E10,2))-1)))*1,3),1)+1,"","yüz","ikiyüz","üçyüz","dörtyüz","beşyüz","altıyüz","yediyüz","sekizyüz","dokuzyüz"),"")&amp;IF(IF(LEN(SUBSTITUTE(ROUND(E10,2), ",", ""))=LEN(ROUND(E10,2)),ROUND(E10,2),TRIM(LEFT(ROUND(E10,2),FIND(",",ROUND(E10,2))-1)))*1&gt;=10,CHOOSE(LEFT(RIGHT(IF(LEN(SUBSTITUTE(ROUND(E10,2), ",", ""))=LEN(ROUND(E10,2)),ROUND(E10,2),TRIM(LEFT(ROUND(E10,2),FIND(",",ROUND(E10,2))-1)))*1,2),1)+1,"","on","yirmi","otuz","kırk","elli","altmış","yetmiş","seksen","doksan"),"")&amp;CHOOSE(MOD(IF(LEN(SUBSTITUTE(ROUND(E10,2), ",", ""))=LEN(ROUND(E10,2)),ROUND(E10,2),TRIM(LEFT(ROUND(E10,2),FIND(",",ROUND(E10,2))-1)))*1,10)+1,"","bir","iki","üç","dört","beş","altı","yedi","sekiz","dokuz")) &amp; " TL " &amp; IF(OR(LEN(SUBSTITUTE(E10, ",", ""))=LEN(E10),LEN(SUBSTITUTE(ROUND(E10,2), ",", ""))=LEN(ROUND(E10,2))),"", PROPER(IF(IF(LEN(TRIM(RIGHT(ROUND(E10,2),LEN(ROUND(E10,2))-FIND(",",ROUND(E10,2)))))&lt;2,TRIM(RIGHT(ROUND(E10,2),LEN(ROUND(E10,2))-FIND(",",ROUND(E10,2))))*10,TRIM(RIGHT(ROUND(E10,2),LEN(ROUND(E10,2))-FIND(",",ROUND(E10,2))))*1)&gt;=10^5,CHOOSE(LEFT(RIGHT(IF(LEN(TRIM(RIGHT(ROUND(E10,2),LEN(ROUND(E10,2))-FIND(",",ROUND(E10,2)))))&lt;2,TRIM(RIGHT(ROUND(E10,2),LEN(ROUND(E10,2))-FIND(",",ROUND(E10,2))))*10,TRIM(RIGHT(ROUND(E10,2),LEN(ROUND(E10,2))-FIND(",",ROUND(E10,2))))*1),6),1)+1,"","yüz","ikiyüz","üçyüz","dörtyüz","beşyüz","altıyüz","yediyüz","sekizyüz","dokuzyüz"),"")&amp;IF(IF(LEN(TRIM(RIGHT(ROUND(E10,2),LEN(ROUND(E10,2))-FIND(",",ROUND(E10,2)))))&lt;2,TRIM(RIGHT(ROUND(E10,2),LEN(ROUND(E10,2))-FIND(",",ROUND(E10,2))))*10,TRIM(RIGHT(ROUND(E10,2),LEN(ROUND(E10,2))-FIND(",",ROUND(E10,2))))*1)&gt;=10^4,CHOOSE(LEFT(RIGHT(IF(LEN(TRIM(RIGHT(ROUND(E10,2),LEN(ROUND(E10,2))-FIND(",",ROUND(E10,2)))))&lt;2,TRIM(RIGHT(ROUND(E10,2),LEN(ROUND(E10,2))-FIND(",",ROUND(E10,2))))*10,TRIM(RIGHT(ROUND(E10,2),LEN(ROUND(E10,2))-FIND(",",ROUND(E10,2))))*1),5),1)+1,"","on","yirmi","otuz","kırk","elli","altmış","yetmiş","seksen","doksan"),"")&amp;IF(IF(LEN(TRIM(RIGHT(ROUND(E10,2),LEN(ROUND(E10,2))-FIND(",",ROUND(E10,2)))))&lt;2,TRIM(RIGHT(ROUND(E10,2),LEN(ROUND(E10,2))-FIND(",",ROUND(E10,2))))*10,TRIM(RIGHT(ROUND(E10,2),LEN(ROUND(E10,2))-FIND(",",ROUND(E10,2))))*1)&gt;=10^3,CHOOSE(LEFT(RIGHT(IF(LEN(TRIM(RIGHT(ROUND(E10,2),LEN(ROUND(E10,2))-FIND(",",ROUND(E10,2)))))&lt;2,TRIM(RIGHT(ROUND(E10,2),LEN(ROUND(E10,2))-FIND(",",ROUND(E10,2))))*10,TRIM(RIGHT(ROUND(E10,2),LEN(ROUND(E10,2))-FIND(",",ROUND(E10,2))))*1),4),1)+1,"","","iki","üç","dört","beş","altı","yedi","sekiz","dokuz"),"")&amp;IF(IF(LEN(TRIM(RIGHT(ROUND(E10,2),LEN(ROUND(E10,2))-FIND(",",ROUND(E10,2)))))&lt;2,TRIM(RIGHT(ROUND(E10,2),LEN(ROUND(E10,2))-FIND(",",ROUND(E10,2))))*10,TRIM(RIGHT(ROUND(E10,2),LEN(ROUND(E10,2))-FIND(",",ROUND(E10,2))))*1)&gt;=10,CHOOSE(LEFT(RIGHT(IF(LEN(TRIM(RIGHT(ROUND(E10,2),LEN(ROUND(E10,2))-FIND(",",ROUND(E10,2)))))&lt;2,TRIM(RIGHT(ROUND(E10,2),LEN(ROUND(E10,2))-FIND(",",ROUND(E10,2))))*10,TRIM(RIGHT(ROUND(E10,2),LEN(ROUND(E10,2))-FIND(",",ROUND(E10,2))))*1),2),1)+1,"","on","yirmi","otuz","kırk","elli","altmış","yetmiş","seksen","doksan"),"")&amp;CHOOSE(MOD(IF(LEN(TRIM(RIGHT(ROUND(E10,2),LEN(ROUND(E10,2))-FIND(",",ROUND(E10,2)))))&lt;2,TRIM(RIGHT(ROUND(E10,2),LEN(ROUND(E10,2))-FIND(",",ROUND(E10,2))))*10,TRIM(RIGHT(ROUND(E10,2),LEN(ROUND(E10,2))-FIND(",",ROUND(E10,2))))*1),10)+1,"","bir","iki","üç","dört","beş","altı","yedi","sekiz","dokuz")) &amp; " Kr")</f>
        <v>Sekizbin TL </v>
      </c>
      <c r="G10" s="10" t="str">
        <f aca="false">G9</f>
        <v>NAKDEN</v>
      </c>
      <c r="H10" s="14" t="s">
        <v>33</v>
      </c>
    </row>
    <row r="11" customFormat="false" ht="13.8" hidden="false" customHeight="false" outlineLevel="0" collapsed="false">
      <c r="A11" s="16"/>
      <c r="B11" s="10" t="n">
        <v>9</v>
      </c>
      <c r="C11" s="17" t="n">
        <v>44258</v>
      </c>
      <c r="D11" s="17" t="n">
        <v>44530</v>
      </c>
      <c r="E11" s="18"/>
      <c r="F11" s="19" t="str">
        <f aca="false">PROPER(IF(IF(LEN(SUBSTITUTE(ROUND(E11,2), ",", ""))=LEN(ROUND(E11,2)),ROUND(E11,2),TRIM(LEFT(ROUND(E11,2),FIND(",",ROUND(E11,2))-1)))*1&gt;=10^6,CHOOSE(LEFT(RIGHT(IF(LEN(SUBSTITUTE(ROUND(E11,2), ",", ""))=LEN(ROUND(E11,2)),ROUND(E11,2),TRIM(LEFT(ROUND(E11,2),FIND(",",ROUND(E11,2))-1)))*1,7),1)+1,"","birmilyon","ikimilyon","üçmilyon","dörtmilyon","beşmilyon","altımilyon","yedimilyon","sekizmilyon","dokuzmilyon"),"")&amp;IF(IF(LEN(SUBSTITUTE(ROUND(E11,2), ",", ""))=LEN(ROUND(E11,2)),ROUND(E11,2),TRIM(LEFT(ROUND(E11,2),FIND(",",ROUND(E11,2))-1)))*1&gt;=10^5,CHOOSE(LEFT(RIGHT(IF(LEN(SUBSTITUTE(ROUND(E11,2), ",", ""))=LEN(ROUND(E11,2)),ROUND(E11,2),TRIM(LEFT(ROUND(E11,2),FIND(",",ROUND(E11,2))-1)))*1,6),1)+1,"","yüz","ikiyüz","üçyüz","dörtyüz","beşyüz","altıyüz","yediyüz","sekizyüz","dokuzyüz"),"")&amp;IF(IF(LEN(SUBSTITUTE(ROUND(E11,2), ",", ""))=LEN(ROUND(E11,2)),ROUND(E11,2),TRIM(LEFT(ROUND(E11,2),FIND(",",ROUND(E11,2))-1)))*1&gt;=10^4,CHOOSE(LEFT(RIGHT(IF(LEN(SUBSTITUTE(ROUND(E11,2), ",", ""))=LEN(ROUND(E11,2)),ROUND(E11,2),TRIM(LEFT(ROUND(E11,2),FIND(",",ROUND(E11,2))-1)))*1,5),1)+1,"","on","yirmi","otuz","kırk","elli","altmış","yetmiş","seksen","doksan"),"")&amp;IF(IF(LEN(SUBSTITUTE(ROUND(E11,2), ",", ""))=LEN(ROUND(E11,2)),ROUND(E11,2),TRIM(LEFT(ROUND(E11,2),FIND(",",ROUND(E11,2))-1)))*1&gt;=10^3,CHOOSE(LEFT(RIGHT(IF(LEN(SUBSTITUTE(ROUND(E11,2), ",", ""))=LEN(ROUND(E11,2)),ROUND(E11,2),TRIM(LEFT(ROUND(E11,2),FIND(",",ROUND(E11,2))-1)))*1,4),1)+1,"","","iki","üç","dört","beş","altı","yedi","sekiz","dokuz"),"")&amp;IF(AND(IF(LEN(SUBSTITUTE(ROUND(E11,2), ",", ""))=LEN(ROUND(E11,2)),ROUND(E11,2),TRIM(LEFT(ROUND(E11,2),FIND(",",ROUND(E11,2))-1)))*1&gt;=10^3,VALUE(LEFT(RIGHT(IF(LEN(SUBSTITUTE(ROUND(E11,2), ",", ""))=LEN(ROUND(E11,2)),ROUND(E11,2),TRIM(LEFT(ROUND(E11,2),FIND(",",ROUND(E11,2))-1)))*1,6),3))&gt;0),IF(AND(IF(LEN(SUBSTITUTE(ROUND(E11,2), ",", ""))=LEN(ROUND(E11,2)),ROUND(E11,2),TRIM(LEFT(ROUND(E11,2),FIND(",",ROUND(E11,2))-1)))*1&gt;1999,LEFT(RIGHT(IF(LEN(SUBSTITUTE(ROUND(E11,2), ",", ""))=LEN(ROUND(E11,2)),ROUND(E11,2),TRIM(LEFT(ROUND(E11,2),FIND(",",ROUND(E11,2))-1)))*1,4),1)="1",LEFT(RIGHT(IF(LEN(SUBSTITUTE(ROUND(E11,2), ",", ""))=LEN(ROUND(E11,2)),ROUND(E11,2),TRIM(LEFT(ROUND(E11,2),FIND(",",ROUND(E11,2))-1)))*1,6),2)&lt;&gt;"00"),"birbin","bin"),"")&amp;IF(IF(LEN(SUBSTITUTE(ROUND(E11,2), ",", ""))=LEN(ROUND(E11,2)),ROUND(E11,2),TRIM(LEFT(ROUND(E11,2),FIND(",",ROUND(E11,2))-1)))*1&gt;=100,CHOOSE(LEFT(RIGHT(IF(LEN(SUBSTITUTE(ROUND(E11,2), ",", ""))=LEN(ROUND(E11,2)),ROUND(E11,2),TRIM(LEFT(ROUND(E11,2),FIND(",",ROUND(E11,2))-1)))*1,3),1)+1,"","yüz","ikiyüz","üçyüz","dörtyüz","beşyüz","altıyüz","yediyüz","sekizyüz","dokuzyüz"),"")&amp;IF(IF(LEN(SUBSTITUTE(ROUND(E11,2), ",", ""))=LEN(ROUND(E11,2)),ROUND(E11,2),TRIM(LEFT(ROUND(E11,2),FIND(",",ROUND(E11,2))-1)))*1&gt;=10,CHOOSE(LEFT(RIGHT(IF(LEN(SUBSTITUTE(ROUND(E11,2), ",", ""))=LEN(ROUND(E11,2)),ROUND(E11,2),TRIM(LEFT(ROUND(E11,2),FIND(",",ROUND(E11,2))-1)))*1,2),1)+1,"","on","yirmi","otuz","kırk","elli","altmış","yetmiş","seksen","doksan"),"")&amp;CHOOSE(MOD(IF(LEN(SUBSTITUTE(ROUND(E11,2), ",", ""))=LEN(ROUND(E11,2)),ROUND(E11,2),TRIM(LEFT(ROUND(E11,2),FIND(",",ROUND(E11,2))-1)))*1,10)+1,"","bir","iki","üç","dört","beş","altı","yedi","sekiz","dokuz")) &amp; " TL " &amp; IF(OR(LEN(SUBSTITUTE(E11, ",", ""))=LEN(E11),LEN(SUBSTITUTE(ROUND(E11,2), ",", ""))=LEN(ROUND(E11,2))),"", PROPER(IF(IF(LEN(TRIM(RIGHT(ROUND(E11,2),LEN(ROUND(E11,2))-FIND(",",ROUND(E11,2)))))&lt;2,TRIM(RIGHT(ROUND(E11,2),LEN(ROUND(E11,2))-FIND(",",ROUND(E11,2))))*10,TRIM(RIGHT(ROUND(E11,2),LEN(ROUND(E11,2))-FIND(",",ROUND(E11,2))))*1)&gt;=10^5,CHOOSE(LEFT(RIGHT(IF(LEN(TRIM(RIGHT(ROUND(E11,2),LEN(ROUND(E11,2))-FIND(",",ROUND(E11,2)))))&lt;2,TRIM(RIGHT(ROUND(E11,2),LEN(ROUND(E11,2))-FIND(",",ROUND(E11,2))))*10,TRIM(RIGHT(ROUND(E11,2),LEN(ROUND(E11,2))-FIND(",",ROUND(E11,2))))*1),6),1)+1,"","yüz","ikiyüz","üçyüz","dörtyüz","beşyüz","altıyüz","yediyüz","sekizyüz","dokuzyüz"),"")&amp;IF(IF(LEN(TRIM(RIGHT(ROUND(E11,2),LEN(ROUND(E11,2))-FIND(",",ROUND(E11,2)))))&lt;2,TRIM(RIGHT(ROUND(E11,2),LEN(ROUND(E11,2))-FIND(",",ROUND(E11,2))))*10,TRIM(RIGHT(ROUND(E11,2),LEN(ROUND(E11,2))-FIND(",",ROUND(E11,2))))*1)&gt;=10^4,CHOOSE(LEFT(RIGHT(IF(LEN(TRIM(RIGHT(ROUND(E11,2),LEN(ROUND(E11,2))-FIND(",",ROUND(E11,2)))))&lt;2,TRIM(RIGHT(ROUND(E11,2),LEN(ROUND(E11,2))-FIND(",",ROUND(E11,2))))*10,TRIM(RIGHT(ROUND(E11,2),LEN(ROUND(E11,2))-FIND(",",ROUND(E11,2))))*1),5),1)+1,"","on","yirmi","otuz","kırk","elli","altmış","yetmiş","seksen","doksan"),"")&amp;IF(IF(LEN(TRIM(RIGHT(ROUND(E11,2),LEN(ROUND(E11,2))-FIND(",",ROUND(E11,2)))))&lt;2,TRIM(RIGHT(ROUND(E11,2),LEN(ROUND(E11,2))-FIND(",",ROUND(E11,2))))*10,TRIM(RIGHT(ROUND(E11,2),LEN(ROUND(E11,2))-FIND(",",ROUND(E11,2))))*1)&gt;=10^3,CHOOSE(LEFT(RIGHT(IF(LEN(TRIM(RIGHT(ROUND(E11,2),LEN(ROUND(E11,2))-FIND(",",ROUND(E11,2)))))&lt;2,TRIM(RIGHT(ROUND(E11,2),LEN(ROUND(E11,2))-FIND(",",ROUND(E11,2))))*10,TRIM(RIGHT(ROUND(E11,2),LEN(ROUND(E11,2))-FIND(",",ROUND(E11,2))))*1),4),1)+1,"","","iki","üç","dört","beş","altı","yedi","sekiz","dokuz"),"")&amp;IF(IF(LEN(TRIM(RIGHT(ROUND(E11,2),LEN(ROUND(E11,2))-FIND(",",ROUND(E11,2)))))&lt;2,TRIM(RIGHT(ROUND(E11,2),LEN(ROUND(E11,2))-FIND(",",ROUND(E11,2))))*10,TRIM(RIGHT(ROUND(E11,2),LEN(ROUND(E11,2))-FIND(",",ROUND(E11,2))))*1)&gt;=10,CHOOSE(LEFT(RIGHT(IF(LEN(TRIM(RIGHT(ROUND(E11,2),LEN(ROUND(E11,2))-FIND(",",ROUND(E11,2)))))&lt;2,TRIM(RIGHT(ROUND(E11,2),LEN(ROUND(E11,2))-FIND(",",ROUND(E11,2))))*10,TRIM(RIGHT(ROUND(E11,2),LEN(ROUND(E11,2))-FIND(",",ROUND(E11,2))))*1),2),1)+1,"","on","yirmi","otuz","kırk","elli","altmış","yetmiş","seksen","doksan"),"")&amp;CHOOSE(MOD(IF(LEN(TRIM(RIGHT(ROUND(E11,2),LEN(ROUND(E11,2))-FIND(",",ROUND(E11,2)))))&lt;2,TRIM(RIGHT(ROUND(E11,2),LEN(ROUND(E11,2))-FIND(",",ROUND(E11,2))))*10,TRIM(RIGHT(ROUND(E11,2),LEN(ROUND(E11,2))-FIND(",",ROUND(E11,2))))*1),10)+1,"","bir","iki","üç","dört","beş","altı","yedi","sekiz","dokuz")) &amp; " Kr")</f>
        <v> TL </v>
      </c>
      <c r="G11" s="10" t="str">
        <f aca="false">G10</f>
        <v>NAKDEN</v>
      </c>
      <c r="H11" s="14" t="s">
        <v>34</v>
      </c>
    </row>
    <row r="12" customFormat="false" ht="13.8" hidden="false" customHeight="false" outlineLevel="0" collapsed="false">
      <c r="A12" s="16"/>
      <c r="B12" s="10" t="n">
        <v>10</v>
      </c>
      <c r="C12" s="17" t="n">
        <v>44258</v>
      </c>
      <c r="D12" s="17" t="n">
        <v>44560</v>
      </c>
      <c r="E12" s="20"/>
      <c r="F12" s="19" t="str">
        <f aca="false">PROPER(IF(IF(LEN(SUBSTITUTE(ROUND(E12,2), ",", ""))=LEN(ROUND(E12,2)),ROUND(E12,2),TRIM(LEFT(ROUND(E12,2),FIND(",",ROUND(E12,2))-1)))*1&gt;=10^6,CHOOSE(LEFT(RIGHT(IF(LEN(SUBSTITUTE(ROUND(E12,2), ",", ""))=LEN(ROUND(E12,2)),ROUND(E12,2),TRIM(LEFT(ROUND(E12,2),FIND(",",ROUND(E12,2))-1)))*1,7),1)+1,"","birmilyon","ikimilyon","üçmilyon","dörtmilyon","beşmilyon","altımilyon","yedimilyon","sekizmilyon","dokuzmilyon"),"")&amp;IF(IF(LEN(SUBSTITUTE(ROUND(E12,2), ",", ""))=LEN(ROUND(E12,2)),ROUND(E12,2),TRIM(LEFT(ROUND(E12,2),FIND(",",ROUND(E12,2))-1)))*1&gt;=10^5,CHOOSE(LEFT(RIGHT(IF(LEN(SUBSTITUTE(ROUND(E12,2), ",", ""))=LEN(ROUND(E12,2)),ROUND(E12,2),TRIM(LEFT(ROUND(E12,2),FIND(",",ROUND(E12,2))-1)))*1,6),1)+1,"","yüz","ikiyüz","üçyüz","dörtyüz","beşyüz","altıyüz","yediyüz","sekizyüz","dokuzyüz"),"")&amp;IF(IF(LEN(SUBSTITUTE(ROUND(E12,2), ",", ""))=LEN(ROUND(E12,2)),ROUND(E12,2),TRIM(LEFT(ROUND(E12,2),FIND(",",ROUND(E12,2))-1)))*1&gt;=10^4,CHOOSE(LEFT(RIGHT(IF(LEN(SUBSTITUTE(ROUND(E12,2), ",", ""))=LEN(ROUND(E12,2)),ROUND(E12,2),TRIM(LEFT(ROUND(E12,2),FIND(",",ROUND(E12,2))-1)))*1,5),1)+1,"","on","yirmi","otuz","kırk","elli","altmış","yetmiş","seksen","doksan"),"")&amp;IF(IF(LEN(SUBSTITUTE(ROUND(E12,2), ",", ""))=LEN(ROUND(E12,2)),ROUND(E12,2),TRIM(LEFT(ROUND(E12,2),FIND(",",ROUND(E12,2))-1)))*1&gt;=10^3,CHOOSE(LEFT(RIGHT(IF(LEN(SUBSTITUTE(ROUND(E12,2), ",", ""))=LEN(ROUND(E12,2)),ROUND(E12,2),TRIM(LEFT(ROUND(E12,2),FIND(",",ROUND(E12,2))-1)))*1,4),1)+1,"","","iki","üç","dört","beş","altı","yedi","sekiz","dokuz"),"")&amp;IF(AND(IF(LEN(SUBSTITUTE(ROUND(E12,2), ",", ""))=LEN(ROUND(E12,2)),ROUND(E12,2),TRIM(LEFT(ROUND(E12,2),FIND(",",ROUND(E12,2))-1)))*1&gt;=10^3,VALUE(LEFT(RIGHT(IF(LEN(SUBSTITUTE(ROUND(E12,2), ",", ""))=LEN(ROUND(E12,2)),ROUND(E12,2),TRIM(LEFT(ROUND(E12,2),FIND(",",ROUND(E12,2))-1)))*1,6),3))&gt;0),IF(AND(IF(LEN(SUBSTITUTE(ROUND(E12,2), ",", ""))=LEN(ROUND(E12,2)),ROUND(E12,2),TRIM(LEFT(ROUND(E12,2),FIND(",",ROUND(E12,2))-1)))*1&gt;1999,LEFT(RIGHT(IF(LEN(SUBSTITUTE(ROUND(E12,2), ",", ""))=LEN(ROUND(E12,2)),ROUND(E12,2),TRIM(LEFT(ROUND(E12,2),FIND(",",ROUND(E12,2))-1)))*1,4),1)="1",LEFT(RIGHT(IF(LEN(SUBSTITUTE(ROUND(E12,2), ",", ""))=LEN(ROUND(E12,2)),ROUND(E12,2),TRIM(LEFT(ROUND(E12,2),FIND(",",ROUND(E12,2))-1)))*1,6),2)&lt;&gt;"00"),"birbin","bin"),"")&amp;IF(IF(LEN(SUBSTITUTE(ROUND(E12,2), ",", ""))=LEN(ROUND(E12,2)),ROUND(E12,2),TRIM(LEFT(ROUND(E12,2),FIND(",",ROUND(E12,2))-1)))*1&gt;=100,CHOOSE(LEFT(RIGHT(IF(LEN(SUBSTITUTE(ROUND(E12,2), ",", ""))=LEN(ROUND(E12,2)),ROUND(E12,2),TRIM(LEFT(ROUND(E12,2),FIND(",",ROUND(E12,2))-1)))*1,3),1)+1,"","yüz","ikiyüz","üçyüz","dörtyüz","beşyüz","altıyüz","yediyüz","sekizyüz","dokuzyüz"),"")&amp;IF(IF(LEN(SUBSTITUTE(ROUND(E12,2), ",", ""))=LEN(ROUND(E12,2)),ROUND(E12,2),TRIM(LEFT(ROUND(E12,2),FIND(",",ROUND(E12,2))-1)))*1&gt;=10,CHOOSE(LEFT(RIGHT(IF(LEN(SUBSTITUTE(ROUND(E12,2), ",", ""))=LEN(ROUND(E12,2)),ROUND(E12,2),TRIM(LEFT(ROUND(E12,2),FIND(",",ROUND(E12,2))-1)))*1,2),1)+1,"","on","yirmi","otuz","kırk","elli","altmış","yetmiş","seksen","doksan"),"")&amp;CHOOSE(MOD(IF(LEN(SUBSTITUTE(ROUND(E12,2), ",", ""))=LEN(ROUND(E12,2)),ROUND(E12,2),TRIM(LEFT(ROUND(E12,2),FIND(",",ROUND(E12,2))-1)))*1,10)+1,"","bir","iki","üç","dört","beş","altı","yedi","sekiz","dokuz")) &amp; " TL " &amp; IF(OR(LEN(SUBSTITUTE(E12, ",", ""))=LEN(E12),LEN(SUBSTITUTE(ROUND(E12,2), ",", ""))=LEN(ROUND(E12,2))),"", PROPER(IF(IF(LEN(TRIM(RIGHT(ROUND(E12,2),LEN(ROUND(E12,2))-FIND(",",ROUND(E12,2)))))&lt;2,TRIM(RIGHT(ROUND(E12,2),LEN(ROUND(E12,2))-FIND(",",ROUND(E12,2))))*10,TRIM(RIGHT(ROUND(E12,2),LEN(ROUND(E12,2))-FIND(",",ROUND(E12,2))))*1)&gt;=10^5,CHOOSE(LEFT(RIGHT(IF(LEN(TRIM(RIGHT(ROUND(E12,2),LEN(ROUND(E12,2))-FIND(",",ROUND(E12,2)))))&lt;2,TRIM(RIGHT(ROUND(E12,2),LEN(ROUND(E12,2))-FIND(",",ROUND(E12,2))))*10,TRIM(RIGHT(ROUND(E12,2),LEN(ROUND(E12,2))-FIND(",",ROUND(E12,2))))*1),6),1)+1,"","yüz","ikiyüz","üçyüz","dörtyüz","beşyüz","altıyüz","yediyüz","sekizyüz","dokuzyüz"),"")&amp;IF(IF(LEN(TRIM(RIGHT(ROUND(E12,2),LEN(ROUND(E12,2))-FIND(",",ROUND(E12,2)))))&lt;2,TRIM(RIGHT(ROUND(E12,2),LEN(ROUND(E12,2))-FIND(",",ROUND(E12,2))))*10,TRIM(RIGHT(ROUND(E12,2),LEN(ROUND(E12,2))-FIND(",",ROUND(E12,2))))*1)&gt;=10^4,CHOOSE(LEFT(RIGHT(IF(LEN(TRIM(RIGHT(ROUND(E12,2),LEN(ROUND(E12,2))-FIND(",",ROUND(E12,2)))))&lt;2,TRIM(RIGHT(ROUND(E12,2),LEN(ROUND(E12,2))-FIND(",",ROUND(E12,2))))*10,TRIM(RIGHT(ROUND(E12,2),LEN(ROUND(E12,2))-FIND(",",ROUND(E12,2))))*1),5),1)+1,"","on","yirmi","otuz","kırk","elli","altmış","yetmiş","seksen","doksan"),"")&amp;IF(IF(LEN(TRIM(RIGHT(ROUND(E12,2),LEN(ROUND(E12,2))-FIND(",",ROUND(E12,2)))))&lt;2,TRIM(RIGHT(ROUND(E12,2),LEN(ROUND(E12,2))-FIND(",",ROUND(E12,2))))*10,TRIM(RIGHT(ROUND(E12,2),LEN(ROUND(E12,2))-FIND(",",ROUND(E12,2))))*1)&gt;=10^3,CHOOSE(LEFT(RIGHT(IF(LEN(TRIM(RIGHT(ROUND(E12,2),LEN(ROUND(E12,2))-FIND(",",ROUND(E12,2)))))&lt;2,TRIM(RIGHT(ROUND(E12,2),LEN(ROUND(E12,2))-FIND(",",ROUND(E12,2))))*10,TRIM(RIGHT(ROUND(E12,2),LEN(ROUND(E12,2))-FIND(",",ROUND(E12,2))))*1),4),1)+1,"","","iki","üç","dört","beş","altı","yedi","sekiz","dokuz"),"")&amp;IF(IF(LEN(TRIM(RIGHT(ROUND(E12,2),LEN(ROUND(E12,2))-FIND(",",ROUND(E12,2)))))&lt;2,TRIM(RIGHT(ROUND(E12,2),LEN(ROUND(E12,2))-FIND(",",ROUND(E12,2))))*10,TRIM(RIGHT(ROUND(E12,2),LEN(ROUND(E12,2))-FIND(",",ROUND(E12,2))))*1)&gt;=10,CHOOSE(LEFT(RIGHT(IF(LEN(TRIM(RIGHT(ROUND(E12,2),LEN(ROUND(E12,2))-FIND(",",ROUND(E12,2)))))&lt;2,TRIM(RIGHT(ROUND(E12,2),LEN(ROUND(E12,2))-FIND(",",ROUND(E12,2))))*10,TRIM(RIGHT(ROUND(E12,2),LEN(ROUND(E12,2))-FIND(",",ROUND(E12,2))))*1),2),1)+1,"","on","yirmi","otuz","kırk","elli","altmış","yetmiş","seksen","doksan"),"")&amp;CHOOSE(MOD(IF(LEN(TRIM(RIGHT(ROUND(E12,2),LEN(ROUND(E12,2))-FIND(",",ROUND(E12,2)))))&lt;2,TRIM(RIGHT(ROUND(E12,2),LEN(ROUND(E12,2))-FIND(",",ROUND(E12,2))))*10,TRIM(RIGHT(ROUND(E12,2),LEN(ROUND(E12,2))-FIND(",",ROUND(E12,2))))*1),10)+1,"","bir","iki","üç","dört","beş","altı","yedi","sekiz","dokuz")) &amp; " Kr")</f>
        <v>TL</v>
      </c>
      <c r="G12" s="10" t="str">
        <f aca="false">G11</f>
        <v>NAKDEN</v>
      </c>
      <c r="H12" s="14" t="s">
        <v>35</v>
      </c>
    </row>
    <row r="13" customFormat="false" ht="13.8" hidden="false" customHeight="false" outlineLevel="0" collapsed="false">
      <c r="A13" s="16"/>
      <c r="B13" s="10" t="n">
        <v>11</v>
      </c>
      <c r="C13" s="17" t="n">
        <v>44258</v>
      </c>
      <c r="D13" s="17" t="n">
        <v>44591</v>
      </c>
      <c r="E13" s="20"/>
      <c r="F13" s="19" t="str">
        <f aca="false">PROPER(IF(IF(LEN(SUBSTITUTE(ROUND(E13,2), ",", ""))=LEN(ROUND(E13,2)),ROUND(E13,2),TRIM(LEFT(ROUND(E13,2),FIND(",",ROUND(E13,2))-1)))*1&gt;=10^6,CHOOSE(LEFT(RIGHT(IF(LEN(SUBSTITUTE(ROUND(E13,2), ",", ""))=LEN(ROUND(E13,2)),ROUND(E13,2),TRIM(LEFT(ROUND(E13,2),FIND(",",ROUND(E13,2))-1)))*1,7),1)+1,"","birmilyon","ikimilyon","üçmilyon","dörtmilyon","beşmilyon","altımilyon","yedimilyon","sekizmilyon","dokuzmilyon"),"")&amp;IF(IF(LEN(SUBSTITUTE(ROUND(E13,2), ",", ""))=LEN(ROUND(E13,2)),ROUND(E13,2),TRIM(LEFT(ROUND(E13,2),FIND(",",ROUND(E13,2))-1)))*1&gt;=10^5,CHOOSE(LEFT(RIGHT(IF(LEN(SUBSTITUTE(ROUND(E13,2), ",", ""))=LEN(ROUND(E13,2)),ROUND(E13,2),TRIM(LEFT(ROUND(E13,2),FIND(",",ROUND(E13,2))-1)))*1,6),1)+1,"","yüz","ikiyüz","üçyüz","dörtyüz","beşyüz","altıyüz","yediyüz","sekizyüz","dokuzyüz"),"")&amp;IF(IF(LEN(SUBSTITUTE(ROUND(E13,2), ",", ""))=LEN(ROUND(E13,2)),ROUND(E13,2),TRIM(LEFT(ROUND(E13,2),FIND(",",ROUND(E13,2))-1)))*1&gt;=10^4,CHOOSE(LEFT(RIGHT(IF(LEN(SUBSTITUTE(ROUND(E13,2), ",", ""))=LEN(ROUND(E13,2)),ROUND(E13,2),TRIM(LEFT(ROUND(E13,2),FIND(",",ROUND(E13,2))-1)))*1,5),1)+1,"","on","yirmi","otuz","kırk","elli","altmış","yetmiş","seksen","doksan"),"")&amp;IF(IF(LEN(SUBSTITUTE(ROUND(E13,2), ",", ""))=LEN(ROUND(E13,2)),ROUND(E13,2),TRIM(LEFT(ROUND(E13,2),FIND(",",ROUND(E13,2))-1)))*1&gt;=10^3,CHOOSE(LEFT(RIGHT(IF(LEN(SUBSTITUTE(ROUND(E13,2), ",", ""))=LEN(ROUND(E13,2)),ROUND(E13,2),TRIM(LEFT(ROUND(E13,2),FIND(",",ROUND(E13,2))-1)))*1,4),1)+1,"","","iki","üç","dört","beş","altı","yedi","sekiz","dokuz"),"")&amp;IF(AND(IF(LEN(SUBSTITUTE(ROUND(E13,2), ",", ""))=LEN(ROUND(E13,2)),ROUND(E13,2),TRIM(LEFT(ROUND(E13,2),FIND(",",ROUND(E13,2))-1)))*1&gt;=10^3,VALUE(LEFT(RIGHT(IF(LEN(SUBSTITUTE(ROUND(E13,2), ",", ""))=LEN(ROUND(E13,2)),ROUND(E13,2),TRIM(LEFT(ROUND(E13,2),FIND(",",ROUND(E13,2))-1)))*1,6),3))&gt;0),IF(AND(IF(LEN(SUBSTITUTE(ROUND(E13,2), ",", ""))=LEN(ROUND(E13,2)),ROUND(E13,2),TRIM(LEFT(ROUND(E13,2),FIND(",",ROUND(E13,2))-1)))*1&gt;1999,LEFT(RIGHT(IF(LEN(SUBSTITUTE(ROUND(E13,2), ",", ""))=LEN(ROUND(E13,2)),ROUND(E13,2),TRIM(LEFT(ROUND(E13,2),FIND(",",ROUND(E13,2))-1)))*1,4),1)="1",LEFT(RIGHT(IF(LEN(SUBSTITUTE(ROUND(E13,2), ",", ""))=LEN(ROUND(E13,2)),ROUND(E13,2),TRIM(LEFT(ROUND(E13,2),FIND(",",ROUND(E13,2))-1)))*1,6),2)&lt;&gt;"00"),"birbin","bin"),"")&amp;IF(IF(LEN(SUBSTITUTE(ROUND(E13,2), ",", ""))=LEN(ROUND(E13,2)),ROUND(E13,2),TRIM(LEFT(ROUND(E13,2),FIND(",",ROUND(E13,2))-1)))*1&gt;=100,CHOOSE(LEFT(RIGHT(IF(LEN(SUBSTITUTE(ROUND(E13,2), ",", ""))=LEN(ROUND(E13,2)),ROUND(E13,2),TRIM(LEFT(ROUND(E13,2),FIND(",",ROUND(E13,2))-1)))*1,3),1)+1,"","yüz","ikiyüz","üçyüz","dörtyüz","beşyüz","altıyüz","yediyüz","sekizyüz","dokuzyüz"),"")&amp;IF(IF(LEN(SUBSTITUTE(ROUND(E13,2), ",", ""))=LEN(ROUND(E13,2)),ROUND(E13,2),TRIM(LEFT(ROUND(E13,2),FIND(",",ROUND(E13,2))-1)))*1&gt;=10,CHOOSE(LEFT(RIGHT(IF(LEN(SUBSTITUTE(ROUND(E13,2), ",", ""))=LEN(ROUND(E13,2)),ROUND(E13,2),TRIM(LEFT(ROUND(E13,2),FIND(",",ROUND(E13,2))-1)))*1,2),1)+1,"","on","yirmi","otuz","kırk","elli","altmış","yetmiş","seksen","doksan"),"")&amp;CHOOSE(MOD(IF(LEN(SUBSTITUTE(ROUND(E13,2), ",", ""))=LEN(ROUND(E13,2)),ROUND(E13,2),TRIM(LEFT(ROUND(E13,2),FIND(",",ROUND(E13,2))-1)))*1,10)+1,"","bir","iki","üç","dört","beş","altı","yedi","sekiz","dokuz")) &amp; " TL " &amp; IF(OR(LEN(SUBSTITUTE(E13, ",", ""))=LEN(E13),LEN(SUBSTITUTE(ROUND(E13,2), ",", ""))=LEN(ROUND(E13,2))),"", PROPER(IF(IF(LEN(TRIM(RIGHT(ROUND(E13,2),LEN(ROUND(E13,2))-FIND(",",ROUND(E13,2)))))&lt;2,TRIM(RIGHT(ROUND(E13,2),LEN(ROUND(E13,2))-FIND(",",ROUND(E13,2))))*10,TRIM(RIGHT(ROUND(E13,2),LEN(ROUND(E13,2))-FIND(",",ROUND(E13,2))))*1)&gt;=10^5,CHOOSE(LEFT(RIGHT(IF(LEN(TRIM(RIGHT(ROUND(E13,2),LEN(ROUND(E13,2))-FIND(",",ROUND(E13,2)))))&lt;2,TRIM(RIGHT(ROUND(E13,2),LEN(ROUND(E13,2))-FIND(",",ROUND(E13,2))))*10,TRIM(RIGHT(ROUND(E13,2),LEN(ROUND(E13,2))-FIND(",",ROUND(E13,2))))*1),6),1)+1,"","yüz","ikiyüz","üçyüz","dörtyüz","beşyüz","altıyüz","yediyüz","sekizyüz","dokuzyüz"),"")&amp;IF(IF(LEN(TRIM(RIGHT(ROUND(E13,2),LEN(ROUND(E13,2))-FIND(",",ROUND(E13,2)))))&lt;2,TRIM(RIGHT(ROUND(E13,2),LEN(ROUND(E13,2))-FIND(",",ROUND(E13,2))))*10,TRIM(RIGHT(ROUND(E13,2),LEN(ROUND(E13,2))-FIND(",",ROUND(E13,2))))*1)&gt;=10^4,CHOOSE(LEFT(RIGHT(IF(LEN(TRIM(RIGHT(ROUND(E13,2),LEN(ROUND(E13,2))-FIND(",",ROUND(E13,2)))))&lt;2,TRIM(RIGHT(ROUND(E13,2),LEN(ROUND(E13,2))-FIND(",",ROUND(E13,2))))*10,TRIM(RIGHT(ROUND(E13,2),LEN(ROUND(E13,2))-FIND(",",ROUND(E13,2))))*1),5),1)+1,"","on","yirmi","otuz","kırk","elli","altmış","yetmiş","seksen","doksan"),"")&amp;IF(IF(LEN(TRIM(RIGHT(ROUND(E13,2),LEN(ROUND(E13,2))-FIND(",",ROUND(E13,2)))))&lt;2,TRIM(RIGHT(ROUND(E13,2),LEN(ROUND(E13,2))-FIND(",",ROUND(E13,2))))*10,TRIM(RIGHT(ROUND(E13,2),LEN(ROUND(E13,2))-FIND(",",ROUND(E13,2))))*1)&gt;=10^3,CHOOSE(LEFT(RIGHT(IF(LEN(TRIM(RIGHT(ROUND(E13,2),LEN(ROUND(E13,2))-FIND(",",ROUND(E13,2)))))&lt;2,TRIM(RIGHT(ROUND(E13,2),LEN(ROUND(E13,2))-FIND(",",ROUND(E13,2))))*10,TRIM(RIGHT(ROUND(E13,2),LEN(ROUND(E13,2))-FIND(",",ROUND(E13,2))))*1),4),1)+1,"","","iki","üç","dört","beş","altı","yedi","sekiz","dokuz"),"")&amp;IF(IF(LEN(TRIM(RIGHT(ROUND(E13,2),LEN(ROUND(E13,2))-FIND(",",ROUND(E13,2)))))&lt;2,TRIM(RIGHT(ROUND(E13,2),LEN(ROUND(E13,2))-FIND(",",ROUND(E13,2))))*10,TRIM(RIGHT(ROUND(E13,2),LEN(ROUND(E13,2))-FIND(",",ROUND(E13,2))))*1)&gt;=10,CHOOSE(LEFT(RIGHT(IF(LEN(TRIM(RIGHT(ROUND(E13,2),LEN(ROUND(E13,2))-FIND(",",ROUND(E13,2)))))&lt;2,TRIM(RIGHT(ROUND(E13,2),LEN(ROUND(E13,2))-FIND(",",ROUND(E13,2))))*10,TRIM(RIGHT(ROUND(E13,2),LEN(ROUND(E13,2))-FIND(",",ROUND(E13,2))))*1),2),1)+1,"","on","yirmi","otuz","kırk","elli","altmış","yetmiş","seksen","doksan"),"")&amp;CHOOSE(MOD(IF(LEN(TRIM(RIGHT(ROUND(E13,2),LEN(ROUND(E13,2))-FIND(",",ROUND(E13,2)))))&lt;2,TRIM(RIGHT(ROUND(E13,2),LEN(ROUND(E13,2))-FIND(",",ROUND(E13,2))))*10,TRIM(RIGHT(ROUND(E13,2),LEN(ROUND(E13,2))-FIND(",",ROUND(E13,2))))*1),10)+1,"","bir","iki","üç","dört","beş","altı","yedi","sekiz","dokuz")) &amp; " Kr")</f>
        <v>TL</v>
      </c>
      <c r="G13" s="10" t="str">
        <f aca="false">G12</f>
        <v>NAKDEN</v>
      </c>
      <c r="H13" s="14" t="s">
        <v>36</v>
      </c>
    </row>
    <row r="14" customFormat="false" ht="13.8" hidden="false" customHeight="false" outlineLevel="0" collapsed="false">
      <c r="A14" s="16"/>
      <c r="B14" s="10" t="n">
        <v>12</v>
      </c>
      <c r="C14" s="17" t="n">
        <v>44258</v>
      </c>
      <c r="D14" s="17" t="n">
        <v>44620</v>
      </c>
      <c r="E14" s="20"/>
      <c r="F14" s="19" t="str">
        <f aca="false">PROPER(IF(IF(LEN(SUBSTITUTE(ROUND(E14,2), ",", ""))=LEN(ROUND(E14,2)),ROUND(E14,2),TRIM(LEFT(ROUND(E14,2),FIND(",",ROUND(E14,2))-1)))*1&gt;=10^6,CHOOSE(LEFT(RIGHT(IF(LEN(SUBSTITUTE(ROUND(E14,2), ",", ""))=LEN(ROUND(E14,2)),ROUND(E14,2),TRIM(LEFT(ROUND(E14,2),FIND(",",ROUND(E14,2))-1)))*1,7),1)+1,"","birmilyon","ikimilyon","üçmilyon","dörtmilyon","beşmilyon","altımilyon","yedimilyon","sekizmilyon","dokuzmilyon"),"")&amp;IF(IF(LEN(SUBSTITUTE(ROUND(E14,2), ",", ""))=LEN(ROUND(E14,2)),ROUND(E14,2),TRIM(LEFT(ROUND(E14,2),FIND(",",ROUND(E14,2))-1)))*1&gt;=10^5,CHOOSE(LEFT(RIGHT(IF(LEN(SUBSTITUTE(ROUND(E14,2), ",", ""))=LEN(ROUND(E14,2)),ROUND(E14,2),TRIM(LEFT(ROUND(E14,2),FIND(",",ROUND(E14,2))-1)))*1,6),1)+1,"","yüz","ikiyüz","üçyüz","dörtyüz","beşyüz","altıyüz","yediyüz","sekizyüz","dokuzyüz"),"")&amp;IF(IF(LEN(SUBSTITUTE(ROUND(E14,2), ",", ""))=LEN(ROUND(E14,2)),ROUND(E14,2),TRIM(LEFT(ROUND(E14,2),FIND(",",ROUND(E14,2))-1)))*1&gt;=10^4,CHOOSE(LEFT(RIGHT(IF(LEN(SUBSTITUTE(ROUND(E14,2), ",", ""))=LEN(ROUND(E14,2)),ROUND(E14,2),TRIM(LEFT(ROUND(E14,2),FIND(",",ROUND(E14,2))-1)))*1,5),1)+1,"","on","yirmi","otuz","kırk","elli","altmış","yetmiş","seksen","doksan"),"")&amp;IF(IF(LEN(SUBSTITUTE(ROUND(E14,2), ",", ""))=LEN(ROUND(E14,2)),ROUND(E14,2),TRIM(LEFT(ROUND(E14,2),FIND(",",ROUND(E14,2))-1)))*1&gt;=10^3,CHOOSE(LEFT(RIGHT(IF(LEN(SUBSTITUTE(ROUND(E14,2), ",", ""))=LEN(ROUND(E14,2)),ROUND(E14,2),TRIM(LEFT(ROUND(E14,2),FIND(",",ROUND(E14,2))-1)))*1,4),1)+1,"","","iki","üç","dört","beş","altı","yedi","sekiz","dokuz"),"")&amp;IF(AND(IF(LEN(SUBSTITUTE(ROUND(E14,2), ",", ""))=LEN(ROUND(E14,2)),ROUND(E14,2),TRIM(LEFT(ROUND(E14,2),FIND(",",ROUND(E14,2))-1)))*1&gt;=10^3,VALUE(LEFT(RIGHT(IF(LEN(SUBSTITUTE(ROUND(E14,2), ",", ""))=LEN(ROUND(E14,2)),ROUND(E14,2),TRIM(LEFT(ROUND(E14,2),FIND(",",ROUND(E14,2))-1)))*1,6),3))&gt;0),IF(AND(IF(LEN(SUBSTITUTE(ROUND(E14,2), ",", ""))=LEN(ROUND(E14,2)),ROUND(E14,2),TRIM(LEFT(ROUND(E14,2),FIND(",",ROUND(E14,2))-1)))*1&gt;1999,LEFT(RIGHT(IF(LEN(SUBSTITUTE(ROUND(E14,2), ",", ""))=LEN(ROUND(E14,2)),ROUND(E14,2),TRIM(LEFT(ROUND(E14,2),FIND(",",ROUND(E14,2))-1)))*1,4),1)="1",LEFT(RIGHT(IF(LEN(SUBSTITUTE(ROUND(E14,2), ",", ""))=LEN(ROUND(E14,2)),ROUND(E14,2),TRIM(LEFT(ROUND(E14,2),FIND(",",ROUND(E14,2))-1)))*1,6),2)&lt;&gt;"00"),"birbin","bin"),"")&amp;IF(IF(LEN(SUBSTITUTE(ROUND(E14,2), ",", ""))=LEN(ROUND(E14,2)),ROUND(E14,2),TRIM(LEFT(ROUND(E14,2),FIND(",",ROUND(E14,2))-1)))*1&gt;=100,CHOOSE(LEFT(RIGHT(IF(LEN(SUBSTITUTE(ROUND(E14,2), ",", ""))=LEN(ROUND(E14,2)),ROUND(E14,2),TRIM(LEFT(ROUND(E14,2),FIND(",",ROUND(E14,2))-1)))*1,3),1)+1,"","yüz","ikiyüz","üçyüz","dörtyüz","beşyüz","altıyüz","yediyüz","sekizyüz","dokuzyüz"),"")&amp;IF(IF(LEN(SUBSTITUTE(ROUND(E14,2), ",", ""))=LEN(ROUND(E14,2)),ROUND(E14,2),TRIM(LEFT(ROUND(E14,2),FIND(",",ROUND(E14,2))-1)))*1&gt;=10,CHOOSE(LEFT(RIGHT(IF(LEN(SUBSTITUTE(ROUND(E14,2), ",", ""))=LEN(ROUND(E14,2)),ROUND(E14,2),TRIM(LEFT(ROUND(E14,2),FIND(",",ROUND(E14,2))-1)))*1,2),1)+1,"","on","yirmi","otuz","kırk","elli","altmış","yetmiş","seksen","doksan"),"")&amp;CHOOSE(MOD(IF(LEN(SUBSTITUTE(ROUND(E14,2), ",", ""))=LEN(ROUND(E14,2)),ROUND(E14,2),TRIM(LEFT(ROUND(E14,2),FIND(",",ROUND(E14,2))-1)))*1,10)+1,"","bir","iki","üç","dört","beş","altı","yedi","sekiz","dokuz")) &amp; " TL " &amp; IF(OR(LEN(SUBSTITUTE(E14, ",", ""))=LEN(E14),LEN(SUBSTITUTE(ROUND(E14,2), ",", ""))=LEN(ROUND(E14,2))),"", PROPER(IF(IF(LEN(TRIM(RIGHT(ROUND(E14,2),LEN(ROUND(E14,2))-FIND(",",ROUND(E14,2)))))&lt;2,TRIM(RIGHT(ROUND(E14,2),LEN(ROUND(E14,2))-FIND(",",ROUND(E14,2))))*10,TRIM(RIGHT(ROUND(E14,2),LEN(ROUND(E14,2))-FIND(",",ROUND(E14,2))))*1)&gt;=10^5,CHOOSE(LEFT(RIGHT(IF(LEN(TRIM(RIGHT(ROUND(E14,2),LEN(ROUND(E14,2))-FIND(",",ROUND(E14,2)))))&lt;2,TRIM(RIGHT(ROUND(E14,2),LEN(ROUND(E14,2))-FIND(",",ROUND(E14,2))))*10,TRIM(RIGHT(ROUND(E14,2),LEN(ROUND(E14,2))-FIND(",",ROUND(E14,2))))*1),6),1)+1,"","yüz","ikiyüz","üçyüz","dörtyüz","beşyüz","altıyüz","yediyüz","sekizyüz","dokuzyüz"),"")&amp;IF(IF(LEN(TRIM(RIGHT(ROUND(E14,2),LEN(ROUND(E14,2))-FIND(",",ROUND(E14,2)))))&lt;2,TRIM(RIGHT(ROUND(E14,2),LEN(ROUND(E14,2))-FIND(",",ROUND(E14,2))))*10,TRIM(RIGHT(ROUND(E14,2),LEN(ROUND(E14,2))-FIND(",",ROUND(E14,2))))*1)&gt;=10^4,CHOOSE(LEFT(RIGHT(IF(LEN(TRIM(RIGHT(ROUND(E14,2),LEN(ROUND(E14,2))-FIND(",",ROUND(E14,2)))))&lt;2,TRIM(RIGHT(ROUND(E14,2),LEN(ROUND(E14,2))-FIND(",",ROUND(E14,2))))*10,TRIM(RIGHT(ROUND(E14,2),LEN(ROUND(E14,2))-FIND(",",ROUND(E14,2))))*1),5),1)+1,"","on","yirmi","otuz","kırk","elli","altmış","yetmiş","seksen","doksan"),"")&amp;IF(IF(LEN(TRIM(RIGHT(ROUND(E14,2),LEN(ROUND(E14,2))-FIND(",",ROUND(E14,2)))))&lt;2,TRIM(RIGHT(ROUND(E14,2),LEN(ROUND(E14,2))-FIND(",",ROUND(E14,2))))*10,TRIM(RIGHT(ROUND(E14,2),LEN(ROUND(E14,2))-FIND(",",ROUND(E14,2))))*1)&gt;=10^3,CHOOSE(LEFT(RIGHT(IF(LEN(TRIM(RIGHT(ROUND(E14,2),LEN(ROUND(E14,2))-FIND(",",ROUND(E14,2)))))&lt;2,TRIM(RIGHT(ROUND(E14,2),LEN(ROUND(E14,2))-FIND(",",ROUND(E14,2))))*10,TRIM(RIGHT(ROUND(E14,2),LEN(ROUND(E14,2))-FIND(",",ROUND(E14,2))))*1),4),1)+1,"","","iki","üç","dört","beş","altı","yedi","sekiz","dokuz"),"")&amp;IF(IF(LEN(TRIM(RIGHT(ROUND(E14,2),LEN(ROUND(E14,2))-FIND(",",ROUND(E14,2)))))&lt;2,TRIM(RIGHT(ROUND(E14,2),LEN(ROUND(E14,2))-FIND(",",ROUND(E14,2))))*10,TRIM(RIGHT(ROUND(E14,2),LEN(ROUND(E14,2))-FIND(",",ROUND(E14,2))))*1)&gt;=10,CHOOSE(LEFT(RIGHT(IF(LEN(TRIM(RIGHT(ROUND(E14,2),LEN(ROUND(E14,2))-FIND(",",ROUND(E14,2)))))&lt;2,TRIM(RIGHT(ROUND(E14,2),LEN(ROUND(E14,2))-FIND(",",ROUND(E14,2))))*10,TRIM(RIGHT(ROUND(E14,2),LEN(ROUND(E14,2))-FIND(",",ROUND(E14,2))))*1),2),1)+1,"","on","yirmi","otuz","kırk","elli","altmış","yetmiş","seksen","doksan"),"")&amp;CHOOSE(MOD(IF(LEN(TRIM(RIGHT(ROUND(E14,2),LEN(ROUND(E14,2))-FIND(",",ROUND(E14,2)))))&lt;2,TRIM(RIGHT(ROUND(E14,2),LEN(ROUND(E14,2))-FIND(",",ROUND(E14,2))))*10,TRIM(RIGHT(ROUND(E14,2),LEN(ROUND(E14,2))-FIND(",",ROUND(E14,2))))*1),10)+1,"","bir","iki","üç","dört","beş","altı","yedi","sekiz","dokuz")) &amp; " Kr")</f>
        <v>TL</v>
      </c>
      <c r="G14" s="10" t="str">
        <f aca="false">G13</f>
        <v>NAKDEN</v>
      </c>
      <c r="H14" s="14" t="s">
        <v>37</v>
      </c>
    </row>
    <row r="15" customFormat="false" ht="13.8" hidden="false" customHeight="false" outlineLevel="0" collapsed="false">
      <c r="A15" s="16"/>
      <c r="B15" s="13"/>
      <c r="C15" s="14"/>
      <c r="D15" s="12"/>
      <c r="E15" s="1"/>
    </row>
    <row r="16" customFormat="false" ht="13.8" hidden="false" customHeight="false" outlineLevel="0" collapsed="false">
      <c r="A16" s="16"/>
      <c r="B16" s="13"/>
      <c r="C16" s="14"/>
      <c r="D16" s="12"/>
      <c r="E16" s="1"/>
    </row>
    <row r="17" customFormat="false" ht="13.8" hidden="false" customHeight="false" outlineLevel="0" collapsed="false">
      <c r="A17" s="16"/>
      <c r="B17" s="13"/>
      <c r="C17" s="21"/>
      <c r="D17" s="12"/>
      <c r="E17" s="1"/>
    </row>
    <row r="18" customFormat="false" ht="13.8" hidden="false" customHeight="false" outlineLevel="0" collapsed="false">
      <c r="A18" s="16"/>
      <c r="B18" s="13"/>
      <c r="C18" s="14"/>
      <c r="D18" s="12"/>
      <c r="E18" s="1"/>
    </row>
    <row r="19" customFormat="false" ht="13.8" hidden="false" customHeight="false" outlineLevel="0" collapsed="false">
      <c r="A19" s="16"/>
      <c r="B19" s="13"/>
      <c r="C19" s="21"/>
      <c r="D19" s="12"/>
      <c r="E19" s="1"/>
    </row>
    <row r="20" customFormat="false" ht="13.8" hidden="false" customHeight="false" outlineLevel="0" collapsed="false">
      <c r="A20" s="1"/>
      <c r="B20" s="13"/>
      <c r="C20" s="12"/>
      <c r="D20" s="12"/>
      <c r="E20" s="1"/>
    </row>
    <row r="21" customFormat="false" ht="13.8" hidden="false" customHeight="false" outlineLevel="0" collapsed="false">
      <c r="A21" s="1"/>
      <c r="B21" s="13"/>
      <c r="C21" s="12"/>
      <c r="D21" s="12"/>
      <c r="E21" s="1"/>
    </row>
    <row r="22" customFormat="false" ht="13.8" hidden="false" customHeight="false" outlineLevel="0" collapsed="false">
      <c r="A22" s="1"/>
      <c r="B22" s="13"/>
      <c r="C22" s="12"/>
      <c r="D22" s="12"/>
      <c r="E22" s="1"/>
    </row>
  </sheetData>
  <mergeCells count="4">
    <mergeCell ref="A1:A2"/>
    <mergeCell ref="A3:A9"/>
    <mergeCell ref="A11:A15"/>
    <mergeCell ref="A16:A19"/>
  </mergeCells>
  <dataValidations count="1">
    <dataValidation allowBlank="true" operator="between" showDropDown="false" showErrorMessage="true" showInputMessage="true" sqref="G3" type="list">
      <formula1>"Malen,Nakden"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P1048576"/>
  <sheetViews>
    <sheetView showFormulas="false" showGridLines="true" showRowColHeaders="true" showZeros="true" rightToLeft="false" tabSelected="true" showOutlineSymbols="true" defaultGridColor="true" view="normal" topLeftCell="A118" colorId="64" zoomScale="85" zoomScaleNormal="85" zoomScalePageLayoutView="100" workbookViewId="0">
      <selection pane="topLeft" activeCell="A125" activeCellId="0" sqref="A125"/>
    </sheetView>
  </sheetViews>
  <sheetFormatPr defaultColWidth="9.13671875" defaultRowHeight="23.8" zeroHeight="false" outlineLevelRow="0" outlineLevelCol="0"/>
  <cols>
    <col collapsed="false" customWidth="true" hidden="false" outlineLevel="0" max="1" min="1" style="22" width="1.71"/>
    <col collapsed="false" customWidth="true" hidden="false" outlineLevel="0" max="2" min="2" style="22" width="3.98"/>
    <col collapsed="false" customWidth="true" hidden="false" outlineLevel="0" max="3" min="3" style="22" width="1.58"/>
    <col collapsed="false" customWidth="true" hidden="false" outlineLevel="0" max="4" min="4" style="22" width="20.71"/>
    <col collapsed="false" customWidth="true" hidden="false" outlineLevel="0" max="5" min="5" style="22" width="21.32"/>
    <col collapsed="false" customWidth="true" hidden="false" outlineLevel="0" max="6" min="6" style="22" width="4.86"/>
    <col collapsed="false" customWidth="true" hidden="false" outlineLevel="0" max="7" min="7" style="22" width="27.05"/>
    <col collapsed="false" customWidth="true" hidden="false" outlineLevel="0" max="8" min="8" style="22" width="6.05"/>
    <col collapsed="false" customWidth="true" hidden="false" outlineLevel="0" max="9" min="9" style="22" width="21.63"/>
    <col collapsed="false" customWidth="true" hidden="false" outlineLevel="0" max="10" min="10" style="22" width="5.72"/>
    <col collapsed="false" customWidth="true" hidden="false" outlineLevel="0" max="11" min="11" style="22" width="15.61"/>
    <col collapsed="false" customWidth="true" hidden="false" outlineLevel="0" max="12" min="12" style="22" width="7.33"/>
    <col collapsed="false" customWidth="true" hidden="false" outlineLevel="0" max="13" min="13" style="22" width="11.52"/>
    <col collapsed="false" customWidth="true" hidden="false" outlineLevel="0" max="14" min="14" style="22" width="7.22"/>
    <col collapsed="false" customWidth="true" hidden="false" outlineLevel="0" max="15" min="15" style="22" width="35.47"/>
    <col collapsed="false" customWidth="true" hidden="false" outlineLevel="0" max="16" min="16" style="22" width="1.71"/>
    <col collapsed="false" customWidth="false" hidden="false" outlineLevel="0" max="1024" min="17" style="22" width="9.13"/>
  </cols>
  <sheetData>
    <row r="1" customFormat="false" ht="23.8" hidden="false" customHeight="true" outlineLevel="0" collapsed="false">
      <c r="A1" s="23"/>
      <c r="B1" s="24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6"/>
    </row>
    <row r="2" s="33" customFormat="true" ht="23.8" hidden="false" customHeight="true" outlineLevel="0" collapsed="false">
      <c r="A2" s="27"/>
      <c r="B2" s="28"/>
      <c r="C2" s="27"/>
      <c r="D2" s="29" t="s">
        <v>38</v>
      </c>
      <c r="E2" s="30" t="str">
        <f aca="false">$D9 &amp;"    - Taksit No: " &amp; $D4&amp;"  "</f>
        <v>ÇLŞKN    - Taksit No: # 1 #  </v>
      </c>
      <c r="F2" s="27"/>
      <c r="G2" s="31" t="s">
        <v>39</v>
      </c>
      <c r="H2" s="27"/>
      <c r="I2" s="31" t="s">
        <v>40</v>
      </c>
      <c r="J2" s="27"/>
      <c r="K2" s="31" t="s">
        <v>41</v>
      </c>
      <c r="L2" s="27"/>
      <c r="M2" s="31" t="s">
        <v>42</v>
      </c>
      <c r="N2" s="0"/>
      <c r="O2" s="31" t="s">
        <v>19</v>
      </c>
      <c r="P2" s="32"/>
    </row>
    <row r="3" customFormat="false" ht="23.8" hidden="false" customHeight="true" outlineLevel="0" collapsed="false">
      <c r="A3" s="23"/>
      <c r="B3" s="34"/>
      <c r="C3" s="35"/>
      <c r="D3" s="36" t="s">
        <v>43</v>
      </c>
      <c r="E3" s="30"/>
      <c r="F3" s="23"/>
      <c r="G3" s="37" t="n">
        <f aca="false">D17</f>
        <v>44285</v>
      </c>
      <c r="H3" s="38"/>
      <c r="I3" s="39" t="str">
        <f aca="false">D6</f>
        <v># 8.000 TL #</v>
      </c>
      <c r="J3" s="38"/>
      <c r="K3" s="40" t="str">
        <f aca="false">D7</f>
        <v>#   Krş #</v>
      </c>
      <c r="L3" s="38"/>
      <c r="M3" s="41" t="str">
        <f aca="false">D4</f>
        <v># 1 #</v>
      </c>
      <c r="N3" s="0"/>
      <c r="O3" s="42" t="n">
        <f aca="false">D19</f>
        <v>44258</v>
      </c>
      <c r="P3" s="43"/>
    </row>
    <row r="4" customFormat="false" ht="23.8" hidden="false" customHeight="true" outlineLevel="0" collapsed="false">
      <c r="A4" s="23"/>
      <c r="B4" s="34"/>
      <c r="C4" s="35"/>
      <c r="D4" s="44" t="str">
        <f aca="false">"# "&amp;TEXT(INT('Senet Taksit Giriş'!B3),"##.##0")&amp;" #"</f>
        <v># 1 #</v>
      </c>
      <c r="E4" s="30"/>
      <c r="F4" s="23"/>
      <c r="G4" s="23"/>
      <c r="H4" s="23"/>
      <c r="I4" s="23"/>
      <c r="J4" s="23"/>
      <c r="K4" s="23"/>
      <c r="L4" s="23"/>
      <c r="M4" s="23"/>
      <c r="N4" s="23"/>
      <c r="O4" s="23"/>
      <c r="P4" s="43"/>
    </row>
    <row r="5" customFormat="false" ht="23.8" hidden="false" customHeight="true" outlineLevel="0" collapsed="false">
      <c r="A5" s="23"/>
      <c r="B5" s="34"/>
      <c r="C5" s="35"/>
      <c r="D5" s="45" t="s">
        <v>44</v>
      </c>
      <c r="E5" s="30"/>
      <c r="F5" s="46" t="str">
        <f aca="false">"   İş bu emre muharrer senedim"&amp;IF('Senet Borçlu Alacaklı Giriş'!$C$4="Gerçek Kişi","in","izin")&amp;" mükabilinde "&amp;TEXT(G3,"dd mmmm yyyy")&amp;" tarihinde Sayın : "&amp;'Senet Borçlu Alacaklı Giriş'!$C$1&amp;" 'ya veyahut emruhavalesine yukarıda yazılı Yalnız # "&amp;'Senet Taksit Giriş'!F3&amp;" # ödeyeceği"&amp;IF('Senet Borçlu Alacaklı Giriş'!$C$4="Gerçek Kişi","m.","z.")&amp;" Bedeli "&amp;'Senet Taksit Giriş'!G3&amp;" ahzolunmuştur. İş bu bono vadesinde ödenmediği taktirde; iş bu bononun düzenleme tarihinin temerrüt başlangıç tarihi olarak kabul edileceğini, müteakip bonolarında muacceliyet kesbedeceğini,"&amp;" ihtilaf vukuunda "&amp;'Senet Borçlu Alacaklı Giriş'!$C$2&amp;" mahkemelerinin selahiyetini şimdiden kabul eyleri"&amp;IF('Senet Borçlu Alacaklı Giriş'!$C$4="Gerçek Kişi","m.","z.")</f>
        <v>   İş bu emre muharrer senedimizin mükabilinde 30 Mart 2021 tarihinde Sayın : HACI MURAT BALCI 'ya veyahut emruhavalesine yukarıda yazılı Yalnız # Sekizbin TL  # ödeyeceğiz. Bedeli NAKDEN ahzolunmuştur. İş bu bono vadesinde ödenmediği taktirde; iş bu bononun düzenleme tarihinin temerrüt başlangıç tarihi olarak kabul edileceğini, müteakip bonolarında muacceliyet kesbedeceğini, ihtilaf vukuunda TOKAT mahkemelerinin selahiyetini şimdiden kabul eyleriz.</v>
      </c>
      <c r="G5" s="46"/>
      <c r="H5" s="46"/>
      <c r="I5" s="46"/>
      <c r="J5" s="46"/>
      <c r="K5" s="46"/>
      <c r="L5" s="46"/>
      <c r="M5" s="46"/>
      <c r="N5" s="46"/>
      <c r="O5" s="46"/>
      <c r="P5" s="43"/>
    </row>
    <row r="6" customFormat="false" ht="23.8" hidden="false" customHeight="true" outlineLevel="0" collapsed="false">
      <c r="A6" s="23"/>
      <c r="B6" s="34"/>
      <c r="C6" s="35"/>
      <c r="D6" s="47" t="str">
        <f aca="false">"# "&amp;TEXT(INT('Senet Taksit Giriş'!E3),"##.##0")&amp;" TL #"</f>
        <v># 8.000 TL #</v>
      </c>
      <c r="E6" s="30"/>
      <c r="F6" s="46"/>
      <c r="G6" s="46"/>
      <c r="H6" s="46"/>
      <c r="I6" s="46"/>
      <c r="J6" s="46"/>
      <c r="K6" s="46"/>
      <c r="L6" s="46"/>
      <c r="M6" s="46"/>
      <c r="N6" s="46"/>
      <c r="O6" s="46"/>
      <c r="P6" s="43"/>
    </row>
    <row r="7" customFormat="false" ht="23.8" hidden="false" customHeight="true" outlineLevel="0" collapsed="false">
      <c r="A7" s="23"/>
      <c r="B7" s="34"/>
      <c r="C7" s="23"/>
      <c r="D7" s="48" t="str">
        <f aca="false">"# "&amp;TEXT(('Senet Taksit Giriş'!E3-INT('Senet Taksit Giriş'!E3))*100,"##.##")&amp;"  Krş #"</f>
        <v>#   Krş #</v>
      </c>
      <c r="E7" s="30"/>
      <c r="F7" s="46"/>
      <c r="G7" s="46"/>
      <c r="H7" s="46"/>
      <c r="I7" s="46"/>
      <c r="J7" s="46"/>
      <c r="K7" s="46"/>
      <c r="L7" s="46"/>
      <c r="M7" s="46"/>
      <c r="N7" s="46"/>
      <c r="O7" s="46"/>
      <c r="P7" s="43"/>
    </row>
    <row r="8" customFormat="false" ht="23.8" hidden="false" customHeight="true" outlineLevel="0" collapsed="false">
      <c r="A8" s="23"/>
      <c r="B8" s="34"/>
      <c r="C8" s="23"/>
      <c r="D8" s="49" t="s">
        <v>45</v>
      </c>
      <c r="E8" s="30"/>
      <c r="F8" s="46"/>
      <c r="G8" s="46"/>
      <c r="H8" s="46"/>
      <c r="I8" s="46"/>
      <c r="J8" s="46"/>
      <c r="K8" s="46"/>
      <c r="L8" s="46"/>
      <c r="M8" s="46"/>
      <c r="N8" s="46"/>
      <c r="O8" s="46"/>
      <c r="P8" s="43"/>
    </row>
    <row r="9" customFormat="false" ht="23.8" hidden="false" customHeight="true" outlineLevel="0" collapsed="false">
      <c r="A9" s="23"/>
      <c r="B9" s="50"/>
      <c r="C9" s="23"/>
      <c r="D9" s="51" t="str">
        <f aca="false">'Senet Borçlu Alacaklı Giriş'!$C$5</f>
        <v>ÇLŞKN</v>
      </c>
      <c r="E9" s="30"/>
      <c r="F9" s="52" t="s">
        <v>46</v>
      </c>
      <c r="G9" s="53" t="str">
        <f aca="false">"İsim Unvan : "&amp;$D9</f>
        <v>İsim Unvan : ÇLŞKN</v>
      </c>
      <c r="H9" s="53"/>
      <c r="I9" s="53"/>
      <c r="J9" s="53"/>
      <c r="K9" s="25"/>
      <c r="L9" s="25"/>
      <c r="M9" s="54"/>
      <c r="N9" s="54"/>
      <c r="O9" s="26"/>
      <c r="P9" s="43"/>
    </row>
    <row r="10" customFormat="false" ht="23.8" hidden="false" customHeight="true" outlineLevel="0" collapsed="false">
      <c r="A10" s="23"/>
      <c r="B10" s="34"/>
      <c r="C10" s="23"/>
      <c r="D10" s="51"/>
      <c r="E10" s="30"/>
      <c r="F10" s="52"/>
      <c r="G10" s="55" t="str">
        <f aca="false">"Adres : " &amp;'Senet Borçlu Alacaklı Giriş'!$C$6</f>
        <v>Adres : İsmail Altıngövde Cad. No: 21 TOKAT</v>
      </c>
      <c r="H10" s="55"/>
      <c r="I10" s="55"/>
      <c r="J10" s="55"/>
      <c r="K10" s="55"/>
      <c r="L10" s="23"/>
      <c r="M10" s="23"/>
      <c r="N10" s="23"/>
      <c r="O10" s="43"/>
      <c r="P10" s="43"/>
    </row>
    <row r="11" customFormat="false" ht="23.8" hidden="false" customHeight="true" outlineLevel="0" collapsed="false">
      <c r="A11" s="23"/>
      <c r="B11" s="56"/>
      <c r="C11" s="57"/>
      <c r="D11" s="51"/>
      <c r="E11" s="30"/>
      <c r="F11" s="52"/>
      <c r="G11" s="55"/>
      <c r="H11" s="55"/>
      <c r="I11" s="55"/>
      <c r="J11" s="55"/>
      <c r="K11" s="55"/>
      <c r="L11" s="35" t="s">
        <v>47</v>
      </c>
      <c r="M11" s="35"/>
      <c r="N11" s="58"/>
      <c r="O11" s="43"/>
      <c r="P11" s="43"/>
    </row>
    <row r="12" customFormat="false" ht="23.8" hidden="false" customHeight="true" outlineLevel="0" collapsed="false">
      <c r="A12" s="23"/>
      <c r="B12" s="56"/>
      <c r="C12" s="57"/>
      <c r="D12" s="51"/>
      <c r="E12" s="30"/>
      <c r="F12" s="52"/>
      <c r="G12" s="59" t="str">
        <f aca="false">"Vergi Dairesi : "&amp;'Senet Borçlu Alacaklı Giriş'!$C$7</f>
        <v>Vergi Dairesi : Tokat</v>
      </c>
      <c r="H12" s="59"/>
      <c r="I12" s="59"/>
      <c r="J12" s="59"/>
      <c r="K12" s="23"/>
      <c r="L12" s="23"/>
      <c r="M12" s="23"/>
      <c r="N12" s="23"/>
      <c r="O12" s="43"/>
      <c r="P12" s="43"/>
    </row>
    <row r="13" customFormat="false" ht="23.8" hidden="false" customHeight="true" outlineLevel="0" collapsed="false">
      <c r="A13" s="23"/>
      <c r="B13" s="56"/>
      <c r="C13" s="57"/>
      <c r="D13" s="51"/>
      <c r="E13" s="30"/>
      <c r="F13" s="52"/>
      <c r="G13" s="60" t="str">
        <f aca="false">"Vergi No / TC Kimlik No : "&amp;'Senet Borçlu Alacaklı Giriş'!$C$8</f>
        <v>Vergi No / TC Kimlik No :</v>
      </c>
      <c r="H13" s="60"/>
      <c r="I13" s="60"/>
      <c r="J13" s="60"/>
      <c r="K13" s="61"/>
      <c r="L13" s="61"/>
      <c r="M13" s="61"/>
      <c r="N13" s="61"/>
      <c r="O13" s="62"/>
      <c r="P13" s="43"/>
    </row>
    <row r="14" customFormat="false" ht="23.8" hidden="false" customHeight="true" outlineLevel="0" collapsed="false">
      <c r="A14" s="23"/>
      <c r="B14" s="34"/>
      <c r="C14" s="23"/>
      <c r="D14" s="51"/>
      <c r="E14" s="30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43"/>
    </row>
    <row r="15" customFormat="false" ht="23.8" hidden="false" customHeight="true" outlineLevel="0" collapsed="false">
      <c r="A15" s="23"/>
      <c r="B15" s="50"/>
      <c r="C15" s="23"/>
      <c r="D15" s="51"/>
      <c r="E15" s="30"/>
      <c r="F15" s="52" t="s">
        <v>14</v>
      </c>
      <c r="G15" s="53" t="str">
        <f aca="false">"İsim Unvan : "&amp;'Senet Borçlu Alacaklı Giriş'!$C$9</f>
        <v>İsim Unvan : Fatih ÇALIŞKAN</v>
      </c>
      <c r="H15" s="53"/>
      <c r="I15" s="53"/>
      <c r="J15" s="53"/>
      <c r="K15" s="25"/>
      <c r="L15" s="63"/>
      <c r="M15" s="25"/>
      <c r="N15" s="25"/>
      <c r="O15" s="26"/>
      <c r="P15" s="43"/>
    </row>
    <row r="16" customFormat="false" ht="23.8" hidden="false" customHeight="true" outlineLevel="0" collapsed="false">
      <c r="A16" s="23"/>
      <c r="B16" s="34"/>
      <c r="C16" s="23"/>
      <c r="D16" s="45" t="s">
        <v>48</v>
      </c>
      <c r="E16" s="30"/>
      <c r="F16" s="52"/>
      <c r="G16" s="55" t="str">
        <f aca="false">"Adres : " &amp;'Senet Borçlu Alacaklı Giriş'!$C$10</f>
        <v>Adres : Karşıyaka Mah. Geksi Cad. Emmioğlu Sitesi C Blok No:13 D:8 TOKAT</v>
      </c>
      <c r="H16" s="55"/>
      <c r="I16" s="55"/>
      <c r="J16" s="55"/>
      <c r="K16" s="23"/>
      <c r="L16" s="23"/>
      <c r="M16" s="23"/>
      <c r="N16" s="23"/>
      <c r="O16" s="43"/>
      <c r="P16" s="43"/>
    </row>
    <row r="17" customFormat="false" ht="23.8" hidden="false" customHeight="true" outlineLevel="0" collapsed="false">
      <c r="A17" s="23"/>
      <c r="B17" s="50"/>
      <c r="C17" s="23"/>
      <c r="D17" s="64" t="n">
        <f aca="false">'Senet Taksit Giriş'!D3</f>
        <v>44285</v>
      </c>
      <c r="E17" s="30"/>
      <c r="F17" s="52"/>
      <c r="G17" s="55"/>
      <c r="H17" s="55"/>
      <c r="I17" s="55"/>
      <c r="J17" s="55"/>
      <c r="K17" s="23"/>
      <c r="L17" s="35" t="s">
        <v>47</v>
      </c>
      <c r="M17" s="23"/>
      <c r="N17" s="23"/>
      <c r="O17" s="43"/>
      <c r="P17" s="43"/>
    </row>
    <row r="18" customFormat="false" ht="23.8" hidden="false" customHeight="true" outlineLevel="0" collapsed="false">
      <c r="A18" s="23"/>
      <c r="B18" s="34"/>
      <c r="C18" s="23"/>
      <c r="D18" s="45" t="s">
        <v>49</v>
      </c>
      <c r="E18" s="30"/>
      <c r="F18" s="52"/>
      <c r="G18" s="59" t="str">
        <f aca="false">"Vergi Dairesi : "&amp;'Senet Borçlu Alacaklı Giriş'!$C$11</f>
        <v>Vergi Dairesi : Tokat</v>
      </c>
      <c r="H18" s="59"/>
      <c r="I18" s="59"/>
      <c r="J18" s="59"/>
      <c r="K18" s="23"/>
      <c r="L18" s="23"/>
      <c r="M18" s="23"/>
      <c r="N18" s="23"/>
      <c r="O18" s="43"/>
      <c r="P18" s="43"/>
    </row>
    <row r="19" customFormat="false" ht="23.8" hidden="false" customHeight="true" outlineLevel="0" collapsed="false">
      <c r="A19" s="23"/>
      <c r="B19" s="34"/>
      <c r="C19" s="23"/>
      <c r="D19" s="64" t="n">
        <f aca="false">'Senet Taksit Giriş'!C3</f>
        <v>44258</v>
      </c>
      <c r="E19" s="30"/>
      <c r="F19" s="52"/>
      <c r="G19" s="60" t="str">
        <f aca="false">"Vergi No / TC Kimlik No : "&amp;'Senet Borçlu Alacaklı Giriş'!$C$12</f>
        <v>Vergi No / TC Kimlik No : 486 5219 3176</v>
      </c>
      <c r="H19" s="60"/>
      <c r="I19" s="60"/>
      <c r="J19" s="60"/>
      <c r="K19" s="61"/>
      <c r="L19" s="61"/>
      <c r="M19" s="61"/>
      <c r="N19" s="61"/>
      <c r="O19" s="62"/>
      <c r="P19" s="43"/>
    </row>
    <row r="20" customFormat="false" ht="23.8" hidden="false" customHeight="true" outlineLevel="0" collapsed="false">
      <c r="A20" s="23"/>
      <c r="B20" s="65"/>
      <c r="C20" s="61"/>
      <c r="D20" s="61"/>
      <c r="E20" s="61"/>
      <c r="F20" s="61"/>
      <c r="G20" s="61"/>
      <c r="H20" s="61"/>
      <c r="I20" s="61"/>
      <c r="J20" s="61"/>
      <c r="K20" s="61"/>
      <c r="L20" s="61"/>
      <c r="M20" s="61"/>
      <c r="N20" s="61"/>
      <c r="O20" s="61"/>
      <c r="P20" s="62"/>
    </row>
    <row r="21" customFormat="false" ht="23.8" hidden="false" customHeight="true" outlineLevel="0" collapsed="false">
      <c r="A21" s="23"/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</row>
    <row r="22" customFormat="false" ht="23.8" hidden="false" customHeight="true" outlineLevel="0" collapsed="false">
      <c r="A22" s="23"/>
      <c r="B22" s="24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6"/>
    </row>
    <row r="23" customFormat="false" ht="23.8" hidden="false" customHeight="true" outlineLevel="0" collapsed="false">
      <c r="A23" s="27"/>
      <c r="B23" s="28"/>
      <c r="C23" s="27"/>
      <c r="D23" s="29" t="s">
        <v>38</v>
      </c>
      <c r="E23" s="30" t="str">
        <f aca="false">$D30 &amp;"    - Taksit No: " &amp; $D25&amp;"  "</f>
        <v>ÇLŞKN    - Taksit No: # 2 #  </v>
      </c>
      <c r="F23" s="27"/>
      <c r="G23" s="31" t="s">
        <v>39</v>
      </c>
      <c r="H23" s="27"/>
      <c r="I23" s="31" t="s">
        <v>40</v>
      </c>
      <c r="J23" s="27"/>
      <c r="K23" s="31" t="s">
        <v>41</v>
      </c>
      <c r="L23" s="27"/>
      <c r="M23" s="31" t="s">
        <v>42</v>
      </c>
      <c r="N23" s="0"/>
      <c r="O23" s="31" t="s">
        <v>19</v>
      </c>
      <c r="P23" s="32"/>
    </row>
    <row r="24" customFormat="false" ht="23.8" hidden="false" customHeight="true" outlineLevel="0" collapsed="false">
      <c r="A24" s="23"/>
      <c r="B24" s="34"/>
      <c r="C24" s="35"/>
      <c r="D24" s="36" t="s">
        <v>43</v>
      </c>
      <c r="E24" s="30"/>
      <c r="F24" s="23"/>
      <c r="G24" s="37" t="n">
        <f aca="false">D38</f>
        <v>44316</v>
      </c>
      <c r="H24" s="38"/>
      <c r="I24" s="39" t="str">
        <f aca="false">D27</f>
        <v># 8.000 TL #</v>
      </c>
      <c r="J24" s="38"/>
      <c r="K24" s="40" t="str">
        <f aca="false">D28</f>
        <v>#   Krş #</v>
      </c>
      <c r="L24" s="38"/>
      <c r="M24" s="41" t="str">
        <f aca="false">D25</f>
        <v># 2 #</v>
      </c>
      <c r="N24" s="0"/>
      <c r="O24" s="42" t="n">
        <f aca="false">D40</f>
        <v>44258</v>
      </c>
      <c r="P24" s="43"/>
    </row>
    <row r="25" customFormat="false" ht="23.8" hidden="false" customHeight="true" outlineLevel="0" collapsed="false">
      <c r="A25" s="23"/>
      <c r="B25" s="34"/>
      <c r="C25" s="35"/>
      <c r="D25" s="44" t="str">
        <f aca="false">"# "&amp;TEXT(INT('Senet Taksit Giriş'!B4),"##.##0")&amp;" #"</f>
        <v># 2 #</v>
      </c>
      <c r="E25" s="30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43"/>
    </row>
    <row r="26" customFormat="false" ht="23.8" hidden="false" customHeight="true" outlineLevel="0" collapsed="false">
      <c r="A26" s="23"/>
      <c r="B26" s="34"/>
      <c r="C26" s="35"/>
      <c r="D26" s="45" t="s">
        <v>44</v>
      </c>
      <c r="E26" s="30"/>
      <c r="F26" s="46" t="str">
        <f aca="false">"   İş bu emre muharrer senedim"&amp;IF('Senet Borçlu Alacaklı Giriş'!$C$4="Gerçek Kişi","in","izin")&amp;" mükabilinde "&amp;TEXT(G24,"dd mmmm yyyy")&amp;" tarihinde Sayın : "&amp;'Senet Borçlu Alacaklı Giriş'!$C$1&amp;" 'ya veyahut emruhavalesine yukarıda yazılı Yalnız # "&amp;'Senet Taksit Giriş'!F4&amp;" # ödeyeceği"&amp;IF('Senet Borçlu Alacaklı Giriş'!$C$4="Gerçek Kişi","m.","z.")&amp;" Bedeli "&amp;'Senet Taksit Giriş'!G4&amp;" ahzolunmuştur. İş bu bono vadesinde ödenmediği taktirde; iş bu bononun düzenleme tarihinin temerrüt başlangıç tarihi olarak kabul edileceğini, müteakip bonolarında muacceliyet kesbedeceğini,"&amp;" ihtilaf vukuunda "&amp;'Senet Borçlu Alacaklı Giriş'!$C$2&amp;" mahkemelerinin selahiyetini şimdiden kabul eyleri"&amp;IF('Senet Borçlu Alacaklı Giriş'!$C$4="Gerçek Kişi","m.","z.")</f>
        <v>   İş bu emre muharrer senedimizin mükabilinde 30 Nisan 2021 tarihinde Sayın : HACI MURAT BALCI 'ya veyahut emruhavalesine yukarıda yazılı Yalnız # Sekizbin TL  # ödeyeceğiz. Bedeli NAKDEN ahzolunmuştur. İş bu bono vadesinde ödenmediği taktirde; iş bu bononun düzenleme tarihinin temerrüt başlangıç tarihi olarak kabul edileceğini, müteakip bonolarında muacceliyet kesbedeceğini, ihtilaf vukuunda TOKAT mahkemelerinin selahiyetini şimdiden kabul eyleriz.</v>
      </c>
      <c r="G26" s="46"/>
      <c r="H26" s="46"/>
      <c r="I26" s="46"/>
      <c r="J26" s="46"/>
      <c r="K26" s="46"/>
      <c r="L26" s="46"/>
      <c r="M26" s="46"/>
      <c r="N26" s="46"/>
      <c r="O26" s="46"/>
      <c r="P26" s="43"/>
    </row>
    <row r="27" customFormat="false" ht="23.8" hidden="false" customHeight="true" outlineLevel="0" collapsed="false">
      <c r="A27" s="23"/>
      <c r="B27" s="34"/>
      <c r="C27" s="35"/>
      <c r="D27" s="47" t="str">
        <f aca="false">"# "&amp;TEXT(INT('Senet Taksit Giriş'!E4),"##.##0")&amp;" TL #"</f>
        <v># 8.000 TL #</v>
      </c>
      <c r="E27" s="30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3"/>
    </row>
    <row r="28" customFormat="false" ht="23.8" hidden="false" customHeight="true" outlineLevel="0" collapsed="false">
      <c r="A28" s="23"/>
      <c r="B28" s="34"/>
      <c r="C28" s="23"/>
      <c r="D28" s="48" t="str">
        <f aca="false">"# "&amp;TEXT(('Senet Taksit Giriş'!E24-INT('Senet Taksit Giriş'!E24))*100,"##.##")&amp;"  Krş #"</f>
        <v>#   Krş #</v>
      </c>
      <c r="E28" s="30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3"/>
    </row>
    <row r="29" customFormat="false" ht="23.8" hidden="false" customHeight="true" outlineLevel="0" collapsed="false">
      <c r="A29" s="23"/>
      <c r="B29" s="34"/>
      <c r="C29" s="23"/>
      <c r="D29" s="49" t="s">
        <v>45</v>
      </c>
      <c r="E29" s="30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3"/>
    </row>
    <row r="30" customFormat="false" ht="23.8" hidden="false" customHeight="true" outlineLevel="0" collapsed="false">
      <c r="A30" s="23"/>
      <c r="B30" s="50"/>
      <c r="C30" s="23"/>
      <c r="D30" s="51" t="str">
        <f aca="false">'Senet Borçlu Alacaklı Giriş'!$C$5</f>
        <v>ÇLŞKN</v>
      </c>
      <c r="E30" s="30"/>
      <c r="F30" s="52" t="s">
        <v>46</v>
      </c>
      <c r="G30" s="53" t="str">
        <f aca="false">"İsim Unvan : "&amp;$D30</f>
        <v>İsim Unvan : ÇLŞKN</v>
      </c>
      <c r="H30" s="53"/>
      <c r="I30" s="53"/>
      <c r="J30" s="53"/>
      <c r="K30" s="25"/>
      <c r="L30" s="25"/>
      <c r="M30" s="54"/>
      <c r="N30" s="54"/>
      <c r="O30" s="26"/>
      <c r="P30" s="43"/>
    </row>
    <row r="31" customFormat="false" ht="23.8" hidden="false" customHeight="true" outlineLevel="0" collapsed="false">
      <c r="A31" s="23"/>
      <c r="B31" s="34"/>
      <c r="C31" s="23"/>
      <c r="D31" s="51"/>
      <c r="E31" s="30"/>
      <c r="F31" s="52"/>
      <c r="G31" s="55" t="str">
        <f aca="false">"Adres : " &amp;'Senet Borçlu Alacaklı Giriş'!$C$6</f>
        <v>Adres : İsmail Altıngövde Cad. No: 21 TOKAT</v>
      </c>
      <c r="H31" s="55"/>
      <c r="I31" s="55"/>
      <c r="J31" s="55"/>
      <c r="K31" s="55"/>
      <c r="L31" s="23"/>
      <c r="M31" s="23"/>
      <c r="N31" s="23"/>
      <c r="O31" s="43"/>
      <c r="P31" s="43"/>
    </row>
    <row r="32" customFormat="false" ht="23.8" hidden="false" customHeight="true" outlineLevel="0" collapsed="false">
      <c r="A32" s="23"/>
      <c r="B32" s="56"/>
      <c r="C32" s="57"/>
      <c r="D32" s="51"/>
      <c r="E32" s="30"/>
      <c r="F32" s="52"/>
      <c r="G32" s="55"/>
      <c r="H32" s="55"/>
      <c r="I32" s="55"/>
      <c r="J32" s="55"/>
      <c r="K32" s="55"/>
      <c r="L32" s="35" t="s">
        <v>47</v>
      </c>
      <c r="M32" s="35"/>
      <c r="N32" s="58"/>
      <c r="O32" s="43"/>
      <c r="P32" s="43"/>
    </row>
    <row r="33" customFormat="false" ht="23.8" hidden="false" customHeight="true" outlineLevel="0" collapsed="false">
      <c r="A33" s="23"/>
      <c r="B33" s="56"/>
      <c r="C33" s="57"/>
      <c r="D33" s="51"/>
      <c r="E33" s="30"/>
      <c r="F33" s="52"/>
      <c r="G33" s="59" t="str">
        <f aca="false">"Vergi Dairesi : "&amp;'Senet Borçlu Alacaklı Giriş'!$C$7</f>
        <v>Vergi Dairesi : Tokat</v>
      </c>
      <c r="H33" s="59"/>
      <c r="I33" s="59"/>
      <c r="J33" s="59"/>
      <c r="K33" s="23"/>
      <c r="L33" s="23"/>
      <c r="M33" s="23"/>
      <c r="N33" s="23"/>
      <c r="O33" s="43"/>
      <c r="P33" s="43"/>
    </row>
    <row r="34" customFormat="false" ht="23.8" hidden="false" customHeight="true" outlineLevel="0" collapsed="false">
      <c r="A34" s="23"/>
      <c r="B34" s="56"/>
      <c r="C34" s="57"/>
      <c r="D34" s="51"/>
      <c r="E34" s="30"/>
      <c r="F34" s="52"/>
      <c r="G34" s="60" t="str">
        <f aca="false">"Vergi No / TC Kimlik No : "&amp;'Senet Borçlu Alacaklı Giriş'!$C$8</f>
        <v>Vergi No / TC Kimlik No : </v>
      </c>
      <c r="H34" s="60"/>
      <c r="I34" s="60"/>
      <c r="J34" s="60"/>
      <c r="K34" s="61"/>
      <c r="L34" s="61"/>
      <c r="M34" s="61"/>
      <c r="N34" s="61"/>
      <c r="O34" s="62"/>
      <c r="P34" s="43"/>
    </row>
    <row r="35" customFormat="false" ht="23.8" hidden="false" customHeight="true" outlineLevel="0" collapsed="false">
      <c r="A35" s="23"/>
      <c r="B35" s="34"/>
      <c r="C35" s="23"/>
      <c r="D35" s="51"/>
      <c r="E35" s="30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43"/>
    </row>
    <row r="36" customFormat="false" ht="23.8" hidden="false" customHeight="true" outlineLevel="0" collapsed="false">
      <c r="A36" s="23"/>
      <c r="B36" s="50"/>
      <c r="C36" s="23"/>
      <c r="D36" s="51"/>
      <c r="E36" s="30"/>
      <c r="F36" s="52" t="s">
        <v>14</v>
      </c>
      <c r="G36" s="53" t="str">
        <f aca="false">"İsim Unvan : "&amp;'Senet Borçlu Alacaklı Giriş'!$C$9</f>
        <v>İsim Unvan : Fatih ÇALIŞKAN</v>
      </c>
      <c r="H36" s="53"/>
      <c r="I36" s="53"/>
      <c r="J36" s="53"/>
      <c r="K36" s="25"/>
      <c r="L36" s="63"/>
      <c r="M36" s="25"/>
      <c r="N36" s="25"/>
      <c r="O36" s="26"/>
      <c r="P36" s="43"/>
    </row>
    <row r="37" customFormat="false" ht="23.8" hidden="false" customHeight="true" outlineLevel="0" collapsed="false">
      <c r="A37" s="23"/>
      <c r="B37" s="34"/>
      <c r="C37" s="23"/>
      <c r="D37" s="45" t="s">
        <v>48</v>
      </c>
      <c r="E37" s="30"/>
      <c r="F37" s="52"/>
      <c r="G37" s="55" t="str">
        <f aca="false">"Adres : " &amp;'Senet Borçlu Alacaklı Giriş'!$C$10</f>
        <v>Adres : Karşıyaka Mah. Geksi Cad. Emmioğlu Sitesi C Blok No:13 D:8 TOKAT</v>
      </c>
      <c r="H37" s="55"/>
      <c r="I37" s="55"/>
      <c r="J37" s="55"/>
      <c r="K37" s="23"/>
      <c r="L37" s="23"/>
      <c r="M37" s="23"/>
      <c r="N37" s="23"/>
      <c r="O37" s="43"/>
      <c r="P37" s="43"/>
    </row>
    <row r="38" customFormat="false" ht="23.8" hidden="false" customHeight="true" outlineLevel="0" collapsed="false">
      <c r="A38" s="23"/>
      <c r="B38" s="50"/>
      <c r="C38" s="23"/>
      <c r="D38" s="64" t="n">
        <f aca="false">'Senet Taksit Giriş'!D4</f>
        <v>44316</v>
      </c>
      <c r="E38" s="30"/>
      <c r="F38" s="52"/>
      <c r="G38" s="55"/>
      <c r="H38" s="55"/>
      <c r="I38" s="55"/>
      <c r="J38" s="55"/>
      <c r="K38" s="23"/>
      <c r="L38" s="35" t="s">
        <v>47</v>
      </c>
      <c r="M38" s="23"/>
      <c r="N38" s="23"/>
      <c r="O38" s="43"/>
      <c r="P38" s="43"/>
    </row>
    <row r="39" customFormat="false" ht="23.8" hidden="false" customHeight="true" outlineLevel="0" collapsed="false">
      <c r="A39" s="23"/>
      <c r="B39" s="34"/>
      <c r="C39" s="23"/>
      <c r="D39" s="45" t="s">
        <v>49</v>
      </c>
      <c r="E39" s="30"/>
      <c r="F39" s="52"/>
      <c r="G39" s="59" t="str">
        <f aca="false">"Vergi Dairesi : "&amp;'Senet Borçlu Alacaklı Giriş'!$C$11</f>
        <v>Vergi Dairesi : Tokat</v>
      </c>
      <c r="H39" s="59"/>
      <c r="I39" s="59"/>
      <c r="J39" s="59"/>
      <c r="K39" s="23"/>
      <c r="L39" s="23"/>
      <c r="M39" s="23"/>
      <c r="N39" s="23"/>
      <c r="O39" s="43"/>
      <c r="P39" s="43"/>
    </row>
    <row r="40" customFormat="false" ht="23.8" hidden="false" customHeight="true" outlineLevel="0" collapsed="false">
      <c r="A40" s="23"/>
      <c r="B40" s="34"/>
      <c r="C40" s="23"/>
      <c r="D40" s="64" t="n">
        <f aca="false">'Senet Taksit Giriş'!C4</f>
        <v>44258</v>
      </c>
      <c r="E40" s="30"/>
      <c r="F40" s="52"/>
      <c r="G40" s="60" t="str">
        <f aca="false">"Vergi No / TC Kimlik No : "&amp;'Senet Borçlu Alacaklı Giriş'!$C$12</f>
        <v>Vergi No / TC Kimlik No : 486 5219 3176</v>
      </c>
      <c r="H40" s="60"/>
      <c r="I40" s="60"/>
      <c r="J40" s="60"/>
      <c r="K40" s="61"/>
      <c r="L40" s="61"/>
      <c r="M40" s="61"/>
      <c r="N40" s="61"/>
      <c r="O40" s="62"/>
      <c r="P40" s="43"/>
    </row>
    <row r="41" customFormat="false" ht="23.8" hidden="false" customHeight="true" outlineLevel="0" collapsed="false">
      <c r="A41" s="23"/>
      <c r="B41" s="65"/>
      <c r="C41" s="61"/>
      <c r="D41" s="61"/>
      <c r="E41" s="61"/>
      <c r="F41" s="61"/>
      <c r="G41" s="61"/>
      <c r="H41" s="61"/>
      <c r="I41" s="61"/>
      <c r="J41" s="61"/>
      <c r="K41" s="61"/>
      <c r="L41" s="61"/>
      <c r="M41" s="61"/>
      <c r="N41" s="61"/>
      <c r="O41" s="61"/>
      <c r="P41" s="62"/>
    </row>
    <row r="43" customFormat="false" ht="23.8" hidden="false" customHeight="true" outlineLevel="0" collapsed="false">
      <c r="A43" s="23"/>
      <c r="B43" s="24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6"/>
    </row>
    <row r="44" customFormat="false" ht="23.8" hidden="false" customHeight="true" outlineLevel="0" collapsed="false">
      <c r="A44" s="27"/>
      <c r="B44" s="28"/>
      <c r="C44" s="27"/>
      <c r="D44" s="29" t="s">
        <v>38</v>
      </c>
      <c r="E44" s="30" t="str">
        <f aca="false">$D51 &amp;"    - Taksit No: " &amp; $D46&amp;"  "</f>
        <v>ÇLŞKN    - Taksit No: # 3 #  </v>
      </c>
      <c r="F44" s="27"/>
      <c r="G44" s="31" t="s">
        <v>39</v>
      </c>
      <c r="H44" s="27"/>
      <c r="I44" s="31" t="s">
        <v>40</v>
      </c>
      <c r="J44" s="27"/>
      <c r="K44" s="31" t="s">
        <v>41</v>
      </c>
      <c r="L44" s="27"/>
      <c r="M44" s="31" t="s">
        <v>42</v>
      </c>
      <c r="N44" s="0"/>
      <c r="O44" s="31" t="s">
        <v>19</v>
      </c>
      <c r="P44" s="32"/>
    </row>
    <row r="45" customFormat="false" ht="23.8" hidden="false" customHeight="true" outlineLevel="0" collapsed="false">
      <c r="A45" s="23"/>
      <c r="B45" s="34"/>
      <c r="C45" s="35"/>
      <c r="D45" s="36" t="s">
        <v>43</v>
      </c>
      <c r="E45" s="30"/>
      <c r="F45" s="23"/>
      <c r="G45" s="37" t="n">
        <f aca="false">D59</f>
        <v>44346</v>
      </c>
      <c r="H45" s="38"/>
      <c r="I45" s="39" t="str">
        <f aca="false">D48</f>
        <v># 8.000 TL #</v>
      </c>
      <c r="J45" s="38"/>
      <c r="K45" s="40" t="str">
        <f aca="false">D49</f>
        <v>#   Krş #</v>
      </c>
      <c r="L45" s="38"/>
      <c r="M45" s="41" t="str">
        <f aca="false">D46</f>
        <v># 3 #</v>
      </c>
      <c r="N45" s="0"/>
      <c r="O45" s="42" t="n">
        <f aca="false">D61</f>
        <v>44258</v>
      </c>
      <c r="P45" s="43"/>
    </row>
    <row r="46" customFormat="false" ht="23.8" hidden="false" customHeight="true" outlineLevel="0" collapsed="false">
      <c r="A46" s="23"/>
      <c r="B46" s="34"/>
      <c r="C46" s="35"/>
      <c r="D46" s="44" t="str">
        <f aca="false">"# "&amp;TEXT(INT('Senet Taksit Giriş'!B5),"##.##0")&amp;" #"</f>
        <v># 3 #</v>
      </c>
      <c r="E46" s="30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43"/>
    </row>
    <row r="47" customFormat="false" ht="23.8" hidden="false" customHeight="true" outlineLevel="0" collapsed="false">
      <c r="A47" s="23"/>
      <c r="B47" s="34"/>
      <c r="C47" s="35"/>
      <c r="D47" s="45" t="s">
        <v>44</v>
      </c>
      <c r="E47" s="30"/>
      <c r="F47" s="46" t="str">
        <f aca="false">"   İş bu emre muharrer senedim"&amp;IF('Senet Borçlu Alacaklı Giriş'!$C$4="Gerçek Kişi","in","izin")&amp;" mükabilinde "&amp;TEXT(G45,"dd mmmm yyyy")&amp;" tarihinde Sayın : "&amp;'Senet Borçlu Alacaklı Giriş'!$C$1&amp;" 'ya veyahut emruhavalesine yukarıda yazılı Yalnız # "&amp;'Senet Taksit Giriş'!F5&amp;" # ödeyeceği"&amp;IF('Senet Borçlu Alacaklı Giriş'!$C$4="Gerçek Kişi","m.","z.")&amp;" Bedeli "&amp;'Senet Taksit Giriş'!G5&amp;" ahzolunmuştur. İş bu bono vadesinde ödenmediği taktirde; iş bu bononun düzenleme tarihinin temerrüt başlangıç tarihi olarak kabul edileceğini, müteakip bonolarında muacceliyet kesbedeceğini,"&amp;" ihtilaf vukuunda "&amp;'Senet Borçlu Alacaklı Giriş'!$C$2&amp;" mahkemelerinin selahiyetini şimdiden kabul eyleri"&amp;IF('Senet Borçlu Alacaklı Giriş'!$C$4="Gerçek Kişi","m.","z.")</f>
        <v>   İş bu emre muharrer senedimizin mükabilinde 30 Mayıs 2021 tarihinde Sayın : HACI MURAT BALCI 'ya veyahut emruhavalesine yukarıda yazılı Yalnız # Sekizbin TL  # ödeyeceğiz. Bedeli NAKDEN ahzolunmuştur. İş bu bono vadesinde ödenmediği taktirde; iş bu bononun düzenleme tarihinin temerrüt başlangıç tarihi olarak kabul edileceğini, müteakip bonolarında muacceliyet kesbedeceğini, ihtilaf vukuunda TOKAT mahkemelerinin selahiyetini şimdiden kabul eyleriz.</v>
      </c>
      <c r="G47" s="46"/>
      <c r="H47" s="46"/>
      <c r="I47" s="46"/>
      <c r="J47" s="46"/>
      <c r="K47" s="46"/>
      <c r="L47" s="46"/>
      <c r="M47" s="46"/>
      <c r="N47" s="46"/>
      <c r="O47" s="46"/>
      <c r="P47" s="43"/>
    </row>
    <row r="48" customFormat="false" ht="23.8" hidden="false" customHeight="true" outlineLevel="0" collapsed="false">
      <c r="A48" s="23"/>
      <c r="B48" s="34"/>
      <c r="C48" s="35"/>
      <c r="D48" s="47" t="str">
        <f aca="false">"# "&amp;TEXT(INT('Senet Taksit Giriş'!E5),"##.##0")&amp;" TL #"</f>
        <v># 8.000 TL #</v>
      </c>
      <c r="E48" s="30"/>
      <c r="F48" s="46"/>
      <c r="G48" s="46"/>
      <c r="H48" s="46"/>
      <c r="I48" s="46"/>
      <c r="J48" s="46"/>
      <c r="K48" s="46"/>
      <c r="L48" s="46"/>
      <c r="M48" s="46"/>
      <c r="N48" s="46"/>
      <c r="O48" s="46"/>
      <c r="P48" s="43"/>
    </row>
    <row r="49" customFormat="false" ht="23.8" hidden="false" customHeight="true" outlineLevel="0" collapsed="false">
      <c r="A49" s="23"/>
      <c r="B49" s="34"/>
      <c r="C49" s="23"/>
      <c r="D49" s="48" t="str">
        <f aca="false">"# "&amp;TEXT(('Senet Taksit Giriş'!E46-INT('Senet Taksit Giriş'!E46))*100,"##.##")&amp;"  Krş #"</f>
        <v>#   Krş #</v>
      </c>
      <c r="E49" s="30"/>
      <c r="F49" s="46"/>
      <c r="G49" s="46"/>
      <c r="H49" s="46"/>
      <c r="I49" s="46"/>
      <c r="J49" s="46"/>
      <c r="K49" s="46"/>
      <c r="L49" s="46"/>
      <c r="M49" s="46"/>
      <c r="N49" s="46"/>
      <c r="O49" s="46"/>
      <c r="P49" s="43"/>
    </row>
    <row r="50" customFormat="false" ht="23.8" hidden="false" customHeight="true" outlineLevel="0" collapsed="false">
      <c r="A50" s="23"/>
      <c r="B50" s="34"/>
      <c r="C50" s="23"/>
      <c r="D50" s="49" t="s">
        <v>45</v>
      </c>
      <c r="E50" s="30"/>
      <c r="F50" s="46"/>
      <c r="G50" s="46"/>
      <c r="H50" s="46"/>
      <c r="I50" s="46"/>
      <c r="J50" s="46"/>
      <c r="K50" s="46"/>
      <c r="L50" s="46"/>
      <c r="M50" s="46"/>
      <c r="N50" s="46"/>
      <c r="O50" s="46"/>
      <c r="P50" s="43"/>
    </row>
    <row r="51" customFormat="false" ht="23.8" hidden="false" customHeight="true" outlineLevel="0" collapsed="false">
      <c r="A51" s="23"/>
      <c r="B51" s="50"/>
      <c r="C51" s="23"/>
      <c r="D51" s="51" t="str">
        <f aca="false">'Senet Borçlu Alacaklı Giriş'!$C$5</f>
        <v>ÇLŞKN</v>
      </c>
      <c r="E51" s="30"/>
      <c r="F51" s="52" t="s">
        <v>46</v>
      </c>
      <c r="G51" s="53" t="str">
        <f aca="false">"İsim Unvan : "&amp;$D51</f>
        <v>İsim Unvan : ÇLŞKN</v>
      </c>
      <c r="H51" s="53"/>
      <c r="I51" s="53"/>
      <c r="J51" s="53"/>
      <c r="K51" s="25"/>
      <c r="L51" s="25"/>
      <c r="M51" s="54"/>
      <c r="N51" s="54"/>
      <c r="O51" s="26"/>
      <c r="P51" s="43"/>
    </row>
    <row r="52" customFormat="false" ht="23.8" hidden="false" customHeight="true" outlineLevel="0" collapsed="false">
      <c r="A52" s="23"/>
      <c r="B52" s="34"/>
      <c r="C52" s="23"/>
      <c r="D52" s="51"/>
      <c r="E52" s="30"/>
      <c r="F52" s="52"/>
      <c r="G52" s="55" t="str">
        <f aca="false">"Adres : " &amp;'Senet Borçlu Alacaklı Giriş'!$C$6</f>
        <v>Adres : İsmail Altıngövde Cad. No: 21 TOKAT</v>
      </c>
      <c r="H52" s="55"/>
      <c r="I52" s="55"/>
      <c r="J52" s="55"/>
      <c r="K52" s="55"/>
      <c r="L52" s="23"/>
      <c r="M52" s="23"/>
      <c r="N52" s="23"/>
      <c r="O52" s="43"/>
      <c r="P52" s="43"/>
    </row>
    <row r="53" customFormat="false" ht="23.8" hidden="false" customHeight="true" outlineLevel="0" collapsed="false">
      <c r="A53" s="23"/>
      <c r="B53" s="56"/>
      <c r="C53" s="57"/>
      <c r="D53" s="51"/>
      <c r="E53" s="30"/>
      <c r="F53" s="52"/>
      <c r="G53" s="55"/>
      <c r="H53" s="55"/>
      <c r="I53" s="55"/>
      <c r="J53" s="55"/>
      <c r="K53" s="55"/>
      <c r="L53" s="35" t="s">
        <v>47</v>
      </c>
      <c r="M53" s="35"/>
      <c r="N53" s="58"/>
      <c r="O53" s="43"/>
      <c r="P53" s="43"/>
    </row>
    <row r="54" customFormat="false" ht="23.8" hidden="false" customHeight="true" outlineLevel="0" collapsed="false">
      <c r="A54" s="23"/>
      <c r="B54" s="56"/>
      <c r="C54" s="57"/>
      <c r="D54" s="51"/>
      <c r="E54" s="30"/>
      <c r="F54" s="52"/>
      <c r="G54" s="59" t="str">
        <f aca="false">"Vergi Dairesi : "&amp;'Senet Borçlu Alacaklı Giriş'!$C$7</f>
        <v>Vergi Dairesi : Tokat</v>
      </c>
      <c r="H54" s="59"/>
      <c r="I54" s="59"/>
      <c r="J54" s="59"/>
      <c r="K54" s="23"/>
      <c r="L54" s="23"/>
      <c r="M54" s="23"/>
      <c r="N54" s="23"/>
      <c r="O54" s="43"/>
      <c r="P54" s="43"/>
    </row>
    <row r="55" customFormat="false" ht="23.8" hidden="false" customHeight="true" outlineLevel="0" collapsed="false">
      <c r="A55" s="23"/>
      <c r="B55" s="56"/>
      <c r="C55" s="57"/>
      <c r="D55" s="51"/>
      <c r="E55" s="30"/>
      <c r="F55" s="52"/>
      <c r="G55" s="60" t="str">
        <f aca="false">"Vergi No / TC Kimlik No : "&amp;'Senet Borçlu Alacaklı Giriş'!$C$8</f>
        <v>Vergi No / TC Kimlik No : </v>
      </c>
      <c r="H55" s="60"/>
      <c r="I55" s="60"/>
      <c r="J55" s="60"/>
      <c r="K55" s="61"/>
      <c r="L55" s="61"/>
      <c r="M55" s="61"/>
      <c r="N55" s="61"/>
      <c r="O55" s="62"/>
      <c r="P55" s="43"/>
    </row>
    <row r="56" customFormat="false" ht="23.8" hidden="false" customHeight="true" outlineLevel="0" collapsed="false">
      <c r="A56" s="23"/>
      <c r="B56" s="34"/>
      <c r="C56" s="23"/>
      <c r="D56" s="51"/>
      <c r="E56" s="30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43"/>
    </row>
    <row r="57" customFormat="false" ht="23.8" hidden="false" customHeight="true" outlineLevel="0" collapsed="false">
      <c r="A57" s="23"/>
      <c r="B57" s="50"/>
      <c r="C57" s="23"/>
      <c r="D57" s="51"/>
      <c r="E57" s="30"/>
      <c r="F57" s="52" t="s">
        <v>14</v>
      </c>
      <c r="G57" s="53" t="str">
        <f aca="false">"İsim Unvan : "&amp;'Senet Borçlu Alacaklı Giriş'!$C$9</f>
        <v>İsim Unvan : Fatih ÇALIŞKAN</v>
      </c>
      <c r="H57" s="53"/>
      <c r="I57" s="53"/>
      <c r="J57" s="53"/>
      <c r="K57" s="25"/>
      <c r="L57" s="63"/>
      <c r="M57" s="25"/>
      <c r="N57" s="25"/>
      <c r="O57" s="26"/>
      <c r="P57" s="43"/>
    </row>
    <row r="58" customFormat="false" ht="23.8" hidden="false" customHeight="true" outlineLevel="0" collapsed="false">
      <c r="A58" s="23"/>
      <c r="B58" s="34"/>
      <c r="C58" s="23"/>
      <c r="D58" s="45" t="s">
        <v>48</v>
      </c>
      <c r="E58" s="30"/>
      <c r="F58" s="52"/>
      <c r="G58" s="55" t="str">
        <f aca="false">"Adres : " &amp;'Senet Borçlu Alacaklı Giriş'!$C$10</f>
        <v>Adres : Karşıyaka Mah. Geksi Cad. Emmioğlu Sitesi C Blok No:13 D:8 TOKAT</v>
      </c>
      <c r="H58" s="55"/>
      <c r="I58" s="55"/>
      <c r="J58" s="55"/>
      <c r="K58" s="23"/>
      <c r="L58" s="23"/>
      <c r="M58" s="23"/>
      <c r="N58" s="23"/>
      <c r="O58" s="43"/>
      <c r="P58" s="43"/>
    </row>
    <row r="59" customFormat="false" ht="23.8" hidden="false" customHeight="true" outlineLevel="0" collapsed="false">
      <c r="A59" s="23"/>
      <c r="B59" s="50"/>
      <c r="C59" s="23"/>
      <c r="D59" s="64" t="n">
        <f aca="false">'Senet Taksit Giriş'!D5</f>
        <v>44346</v>
      </c>
      <c r="E59" s="30"/>
      <c r="F59" s="52"/>
      <c r="G59" s="55"/>
      <c r="H59" s="55"/>
      <c r="I59" s="55"/>
      <c r="J59" s="55"/>
      <c r="K59" s="23"/>
      <c r="L59" s="35" t="s">
        <v>47</v>
      </c>
      <c r="M59" s="23"/>
      <c r="N59" s="23"/>
      <c r="O59" s="43"/>
      <c r="P59" s="43"/>
    </row>
    <row r="60" customFormat="false" ht="23.8" hidden="false" customHeight="true" outlineLevel="0" collapsed="false">
      <c r="A60" s="23"/>
      <c r="B60" s="34"/>
      <c r="C60" s="23"/>
      <c r="D60" s="45" t="s">
        <v>49</v>
      </c>
      <c r="E60" s="30"/>
      <c r="F60" s="52"/>
      <c r="G60" s="59" t="str">
        <f aca="false">"Vergi Dairesi : "&amp;'Senet Borçlu Alacaklı Giriş'!$C$11</f>
        <v>Vergi Dairesi : Tokat</v>
      </c>
      <c r="H60" s="59"/>
      <c r="I60" s="59"/>
      <c r="J60" s="59"/>
      <c r="K60" s="23"/>
      <c r="L60" s="23"/>
      <c r="M60" s="23"/>
      <c r="N60" s="23"/>
      <c r="O60" s="43"/>
      <c r="P60" s="43"/>
    </row>
    <row r="61" customFormat="false" ht="23.8" hidden="false" customHeight="true" outlineLevel="0" collapsed="false">
      <c r="A61" s="23"/>
      <c r="B61" s="34"/>
      <c r="C61" s="23"/>
      <c r="D61" s="64" t="n">
        <f aca="false">'Senet Taksit Giriş'!C5</f>
        <v>44258</v>
      </c>
      <c r="E61" s="30"/>
      <c r="F61" s="52"/>
      <c r="G61" s="60" t="str">
        <f aca="false">"Vergi No / TC Kimlik No : "&amp;'Senet Borçlu Alacaklı Giriş'!$C$12</f>
        <v>Vergi No / TC Kimlik No : 486 5219 3176</v>
      </c>
      <c r="H61" s="60"/>
      <c r="I61" s="60"/>
      <c r="J61" s="60"/>
      <c r="K61" s="61"/>
      <c r="L61" s="61"/>
      <c r="M61" s="61"/>
      <c r="N61" s="61"/>
      <c r="O61" s="62"/>
      <c r="P61" s="43"/>
    </row>
    <row r="62" customFormat="false" ht="23.8" hidden="false" customHeight="true" outlineLevel="0" collapsed="false">
      <c r="A62" s="23"/>
      <c r="B62" s="65"/>
      <c r="C62" s="61"/>
      <c r="D62" s="61"/>
      <c r="E62" s="61"/>
      <c r="F62" s="61"/>
      <c r="G62" s="61"/>
      <c r="H62" s="61"/>
      <c r="I62" s="61"/>
      <c r="J62" s="61"/>
      <c r="K62" s="61"/>
      <c r="L62" s="61"/>
      <c r="M62" s="61"/>
      <c r="N62" s="61"/>
      <c r="O62" s="61"/>
      <c r="P62" s="62"/>
    </row>
    <row r="63" customFormat="false" ht="23.8" hidden="false" customHeight="true" outlineLevel="0" collapsed="false">
      <c r="A63" s="23"/>
      <c r="B63" s="24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6"/>
    </row>
    <row r="64" customFormat="false" ht="23.8" hidden="false" customHeight="true" outlineLevel="0" collapsed="false">
      <c r="A64" s="27"/>
      <c r="B64" s="28"/>
      <c r="C64" s="27"/>
      <c r="D64" s="29" t="s">
        <v>38</v>
      </c>
      <c r="E64" s="30" t="str">
        <f aca="false">$D71 &amp;"    - Taksit No: " &amp; $D66&amp;"  "</f>
        <v>ÇLŞKN    - Taksit No: # 4 #  </v>
      </c>
      <c r="F64" s="27"/>
      <c r="G64" s="31" t="s">
        <v>39</v>
      </c>
      <c r="H64" s="27"/>
      <c r="I64" s="31" t="s">
        <v>40</v>
      </c>
      <c r="J64" s="27"/>
      <c r="K64" s="31" t="s">
        <v>41</v>
      </c>
      <c r="L64" s="27"/>
      <c r="M64" s="31" t="s">
        <v>42</v>
      </c>
      <c r="N64" s="0"/>
      <c r="O64" s="31" t="s">
        <v>19</v>
      </c>
      <c r="P64" s="32"/>
    </row>
    <row r="65" customFormat="false" ht="23.8" hidden="false" customHeight="true" outlineLevel="0" collapsed="false">
      <c r="A65" s="23"/>
      <c r="B65" s="34"/>
      <c r="C65" s="35"/>
      <c r="D65" s="36" t="s">
        <v>43</v>
      </c>
      <c r="E65" s="30"/>
      <c r="F65" s="23"/>
      <c r="G65" s="37" t="n">
        <f aca="false">D79</f>
        <v>44377</v>
      </c>
      <c r="H65" s="38"/>
      <c r="I65" s="39" t="str">
        <f aca="false">D68</f>
        <v># 8.000 TL #</v>
      </c>
      <c r="J65" s="38"/>
      <c r="K65" s="40" t="str">
        <f aca="false">D69</f>
        <v>#   Krş #</v>
      </c>
      <c r="L65" s="38"/>
      <c r="M65" s="41" t="str">
        <f aca="false">D66</f>
        <v># 4 #</v>
      </c>
      <c r="N65" s="0"/>
      <c r="O65" s="42" t="n">
        <f aca="false">D81</f>
        <v>44258</v>
      </c>
      <c r="P65" s="43"/>
    </row>
    <row r="66" customFormat="false" ht="23.8" hidden="false" customHeight="true" outlineLevel="0" collapsed="false">
      <c r="A66" s="23"/>
      <c r="B66" s="34"/>
      <c r="C66" s="35"/>
      <c r="D66" s="44" t="str">
        <f aca="false">"# "&amp;TEXT(INT('Senet Taksit Giriş'!B6),"##.##0")&amp;" #"</f>
        <v># 4 #</v>
      </c>
      <c r="E66" s="30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43"/>
    </row>
    <row r="67" customFormat="false" ht="23.8" hidden="false" customHeight="true" outlineLevel="0" collapsed="false">
      <c r="A67" s="23"/>
      <c r="B67" s="34"/>
      <c r="C67" s="35"/>
      <c r="D67" s="45" t="s">
        <v>44</v>
      </c>
      <c r="E67" s="30"/>
      <c r="F67" s="46" t="str">
        <f aca="false">"   İş bu emre muharrer senedim"&amp;IF('Senet Borçlu Alacaklı Giriş'!$C$4="Gerçek Kişi","in","izin")&amp;" mükabilinde "&amp;TEXT(G65,"dd mmmm yyyy")&amp;" tarihinde Sayın : "&amp;'Senet Borçlu Alacaklı Giriş'!$C$1&amp;" 'ya veyahut emruhavalesine yukarıda yazılı Yalnız # "&amp;'Senet Taksit Giriş'!F6&amp;" # ödeyeceği"&amp;IF('Senet Borçlu Alacaklı Giriş'!$C$4="Gerçek Kişi","m.","z.")&amp;" Bedeli "&amp;'Senet Taksit Giriş'!G6&amp;" ahzolunmuştur. İş bu bono vadesinde ödenmediği taktirde; iş bu bononun düzenleme tarihinin temerrüt başlangıç tarihi olarak kabul edileceğini, müteakip bonolarında muacceliyet kesbedeceğini,"&amp;" ihtilaf vukuunda "&amp;'Senet Borçlu Alacaklı Giriş'!$C$2&amp;" mahkemelerinin selahiyetini şimdiden kabul eyleri"&amp;IF('Senet Borçlu Alacaklı Giriş'!$C$4="Gerçek Kişi","m.","z.")</f>
        <v>   İş bu emre muharrer senedimizin mükabilinde 30 Haziran 2021 tarihinde Sayın : HACI MURAT BALCI 'ya veyahut emruhavalesine yukarıda yazılı Yalnız # Sekizbin TL  # ödeyeceğiz. Bedeli NAKDEN ahzolunmuştur. İş bu bono vadesinde ödenmediği taktirde; iş bu bononun düzenleme tarihinin temerrüt başlangıç tarihi olarak kabul edileceğini, müteakip bonolarında muacceliyet kesbedeceğini, ihtilaf vukuunda TOKAT mahkemelerinin selahiyetini şimdiden kabul eyleriz.</v>
      </c>
      <c r="G67" s="46"/>
      <c r="H67" s="46"/>
      <c r="I67" s="46"/>
      <c r="J67" s="46"/>
      <c r="K67" s="46"/>
      <c r="L67" s="46"/>
      <c r="M67" s="46"/>
      <c r="N67" s="46"/>
      <c r="O67" s="46"/>
      <c r="P67" s="43"/>
    </row>
    <row r="68" customFormat="false" ht="23.8" hidden="false" customHeight="true" outlineLevel="0" collapsed="false">
      <c r="A68" s="23"/>
      <c r="B68" s="34"/>
      <c r="C68" s="35"/>
      <c r="D68" s="47" t="str">
        <f aca="false">"# "&amp;TEXT(INT('Senet Taksit Giriş'!E6),"##.##0")&amp;" TL #"</f>
        <v># 8.000 TL #</v>
      </c>
      <c r="E68" s="30"/>
      <c r="F68" s="46"/>
      <c r="G68" s="46"/>
      <c r="H68" s="46"/>
      <c r="I68" s="46"/>
      <c r="J68" s="46"/>
      <c r="K68" s="46"/>
      <c r="L68" s="46"/>
      <c r="M68" s="46"/>
      <c r="N68" s="46"/>
      <c r="O68" s="46"/>
      <c r="P68" s="43"/>
    </row>
    <row r="69" customFormat="false" ht="23.8" hidden="false" customHeight="true" outlineLevel="0" collapsed="false">
      <c r="A69" s="23"/>
      <c r="B69" s="34"/>
      <c r="C69" s="23"/>
      <c r="D69" s="48" t="str">
        <f aca="false">"# "&amp;TEXT(('Senet Taksit Giriş'!E68-INT('Senet Taksit Giriş'!E68))*100,"##.##")&amp;"  Krş #"</f>
        <v>#   Krş #</v>
      </c>
      <c r="E69" s="30"/>
      <c r="F69" s="46"/>
      <c r="G69" s="46"/>
      <c r="H69" s="46"/>
      <c r="I69" s="46"/>
      <c r="J69" s="46"/>
      <c r="K69" s="46"/>
      <c r="L69" s="46"/>
      <c r="M69" s="46"/>
      <c r="N69" s="46"/>
      <c r="O69" s="46"/>
      <c r="P69" s="43"/>
    </row>
    <row r="70" customFormat="false" ht="23.8" hidden="false" customHeight="true" outlineLevel="0" collapsed="false">
      <c r="A70" s="23"/>
      <c r="B70" s="34"/>
      <c r="C70" s="23"/>
      <c r="D70" s="49" t="s">
        <v>45</v>
      </c>
      <c r="E70" s="30"/>
      <c r="F70" s="46"/>
      <c r="G70" s="46"/>
      <c r="H70" s="46"/>
      <c r="I70" s="46"/>
      <c r="J70" s="46"/>
      <c r="K70" s="46"/>
      <c r="L70" s="46"/>
      <c r="M70" s="46"/>
      <c r="N70" s="46"/>
      <c r="O70" s="46"/>
      <c r="P70" s="43"/>
    </row>
    <row r="71" customFormat="false" ht="23.8" hidden="false" customHeight="true" outlineLevel="0" collapsed="false">
      <c r="A71" s="23"/>
      <c r="B71" s="50"/>
      <c r="C71" s="23"/>
      <c r="D71" s="51" t="str">
        <f aca="false">'Senet Borçlu Alacaklı Giriş'!$C$5</f>
        <v>ÇLŞKN</v>
      </c>
      <c r="E71" s="30"/>
      <c r="F71" s="52" t="s">
        <v>46</v>
      </c>
      <c r="G71" s="53" t="str">
        <f aca="false">"İsim Unvan : "&amp;$D71</f>
        <v>İsim Unvan : ÇLŞKN</v>
      </c>
      <c r="H71" s="53"/>
      <c r="I71" s="53"/>
      <c r="J71" s="53"/>
      <c r="K71" s="25"/>
      <c r="L71" s="25"/>
      <c r="M71" s="54"/>
      <c r="N71" s="54"/>
      <c r="O71" s="26"/>
      <c r="P71" s="43"/>
    </row>
    <row r="72" customFormat="false" ht="23.8" hidden="false" customHeight="true" outlineLevel="0" collapsed="false">
      <c r="A72" s="23"/>
      <c r="B72" s="34"/>
      <c r="C72" s="23"/>
      <c r="D72" s="51"/>
      <c r="E72" s="30"/>
      <c r="F72" s="52"/>
      <c r="G72" s="55" t="str">
        <f aca="false">"Adres : " &amp;'Senet Borçlu Alacaklı Giriş'!$C$6</f>
        <v>Adres : İsmail Altıngövde Cad. No: 21 TOKAT</v>
      </c>
      <c r="H72" s="55"/>
      <c r="I72" s="55"/>
      <c r="J72" s="55"/>
      <c r="K72" s="55"/>
      <c r="L72" s="23"/>
      <c r="M72" s="23"/>
      <c r="N72" s="23"/>
      <c r="O72" s="43"/>
      <c r="P72" s="43"/>
    </row>
    <row r="73" customFormat="false" ht="23.8" hidden="false" customHeight="true" outlineLevel="0" collapsed="false">
      <c r="A73" s="23"/>
      <c r="B73" s="56"/>
      <c r="C73" s="57"/>
      <c r="D73" s="51"/>
      <c r="E73" s="30"/>
      <c r="F73" s="52"/>
      <c r="G73" s="55"/>
      <c r="H73" s="55"/>
      <c r="I73" s="55"/>
      <c r="J73" s="55"/>
      <c r="K73" s="55"/>
      <c r="L73" s="35" t="s">
        <v>47</v>
      </c>
      <c r="M73" s="35"/>
      <c r="N73" s="58"/>
      <c r="O73" s="43"/>
      <c r="P73" s="43"/>
    </row>
    <row r="74" customFormat="false" ht="23.8" hidden="false" customHeight="true" outlineLevel="0" collapsed="false">
      <c r="A74" s="23"/>
      <c r="B74" s="56"/>
      <c r="C74" s="57"/>
      <c r="D74" s="51"/>
      <c r="E74" s="30"/>
      <c r="F74" s="52"/>
      <c r="G74" s="59" t="str">
        <f aca="false">"Vergi Dairesi : "&amp;'Senet Borçlu Alacaklı Giriş'!$C$7</f>
        <v>Vergi Dairesi : Tokat</v>
      </c>
      <c r="H74" s="59"/>
      <c r="I74" s="59"/>
      <c r="J74" s="59"/>
      <c r="K74" s="23"/>
      <c r="L74" s="23"/>
      <c r="M74" s="23"/>
      <c r="N74" s="23"/>
      <c r="O74" s="43"/>
      <c r="P74" s="43"/>
    </row>
    <row r="75" customFormat="false" ht="23.8" hidden="false" customHeight="true" outlineLevel="0" collapsed="false">
      <c r="A75" s="23"/>
      <c r="B75" s="56"/>
      <c r="C75" s="57"/>
      <c r="D75" s="51"/>
      <c r="E75" s="30"/>
      <c r="F75" s="52"/>
      <c r="G75" s="60" t="str">
        <f aca="false">"Vergi No / TC Kimlik No : "&amp;'Senet Borçlu Alacaklı Giriş'!$C$8</f>
        <v>Vergi No / TC Kimlik No : </v>
      </c>
      <c r="H75" s="60"/>
      <c r="I75" s="60"/>
      <c r="J75" s="60"/>
      <c r="K75" s="61"/>
      <c r="L75" s="61"/>
      <c r="M75" s="61"/>
      <c r="N75" s="61"/>
      <c r="O75" s="62"/>
      <c r="P75" s="43"/>
    </row>
    <row r="76" customFormat="false" ht="23.8" hidden="false" customHeight="true" outlineLevel="0" collapsed="false">
      <c r="A76" s="23"/>
      <c r="B76" s="34"/>
      <c r="C76" s="23"/>
      <c r="D76" s="51"/>
      <c r="E76" s="30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43"/>
    </row>
    <row r="77" customFormat="false" ht="23.8" hidden="false" customHeight="true" outlineLevel="0" collapsed="false">
      <c r="A77" s="23"/>
      <c r="B77" s="50"/>
      <c r="C77" s="23"/>
      <c r="D77" s="51"/>
      <c r="E77" s="30"/>
      <c r="F77" s="52" t="s">
        <v>14</v>
      </c>
      <c r="G77" s="53" t="str">
        <f aca="false">"İsim Unvan : "&amp;'Senet Borçlu Alacaklı Giriş'!$C$9</f>
        <v>İsim Unvan : Fatih ÇALIŞKAN</v>
      </c>
      <c r="H77" s="53"/>
      <c r="I77" s="53"/>
      <c r="J77" s="53"/>
      <c r="K77" s="25"/>
      <c r="L77" s="63"/>
      <c r="M77" s="25"/>
      <c r="N77" s="25"/>
      <c r="O77" s="26"/>
      <c r="P77" s="43"/>
    </row>
    <row r="78" customFormat="false" ht="23.8" hidden="false" customHeight="true" outlineLevel="0" collapsed="false">
      <c r="A78" s="23"/>
      <c r="B78" s="34"/>
      <c r="C78" s="23"/>
      <c r="D78" s="45" t="s">
        <v>48</v>
      </c>
      <c r="E78" s="30"/>
      <c r="F78" s="52"/>
      <c r="G78" s="55" t="str">
        <f aca="false">"Adres : " &amp;'Senet Borçlu Alacaklı Giriş'!$C$10</f>
        <v>Adres : Karşıyaka Mah. Geksi Cad. Emmioğlu Sitesi C Blok No:13 D:8 TOKAT</v>
      </c>
      <c r="H78" s="55"/>
      <c r="I78" s="55"/>
      <c r="J78" s="55"/>
      <c r="K78" s="23"/>
      <c r="L78" s="23"/>
      <c r="M78" s="23"/>
      <c r="N78" s="23"/>
      <c r="O78" s="43"/>
      <c r="P78" s="43"/>
    </row>
    <row r="79" customFormat="false" ht="23.8" hidden="false" customHeight="true" outlineLevel="0" collapsed="false">
      <c r="A79" s="23"/>
      <c r="B79" s="50"/>
      <c r="C79" s="23"/>
      <c r="D79" s="64" t="n">
        <f aca="false">'Senet Taksit Giriş'!D6</f>
        <v>44377</v>
      </c>
      <c r="E79" s="30"/>
      <c r="F79" s="52"/>
      <c r="G79" s="55"/>
      <c r="H79" s="55"/>
      <c r="I79" s="55"/>
      <c r="J79" s="55"/>
      <c r="K79" s="23"/>
      <c r="L79" s="35" t="s">
        <v>47</v>
      </c>
      <c r="M79" s="23"/>
      <c r="N79" s="23"/>
      <c r="O79" s="43"/>
      <c r="P79" s="43"/>
    </row>
    <row r="80" customFormat="false" ht="23.8" hidden="false" customHeight="true" outlineLevel="0" collapsed="false">
      <c r="A80" s="23"/>
      <c r="B80" s="34"/>
      <c r="C80" s="23"/>
      <c r="D80" s="45" t="s">
        <v>49</v>
      </c>
      <c r="E80" s="30"/>
      <c r="F80" s="52"/>
      <c r="G80" s="59" t="str">
        <f aca="false">"Vergi Dairesi : "&amp;'Senet Borçlu Alacaklı Giriş'!$C$11</f>
        <v>Vergi Dairesi : Tokat</v>
      </c>
      <c r="H80" s="59"/>
      <c r="I80" s="59"/>
      <c r="J80" s="59"/>
      <c r="K80" s="23"/>
      <c r="L80" s="23"/>
      <c r="M80" s="23"/>
      <c r="N80" s="23"/>
      <c r="O80" s="43"/>
      <c r="P80" s="43"/>
    </row>
    <row r="81" customFormat="false" ht="23.8" hidden="false" customHeight="true" outlineLevel="0" collapsed="false">
      <c r="A81" s="23"/>
      <c r="B81" s="34"/>
      <c r="C81" s="23"/>
      <c r="D81" s="64" t="n">
        <f aca="false">'Senet Taksit Giriş'!C6</f>
        <v>44258</v>
      </c>
      <c r="E81" s="30"/>
      <c r="F81" s="52"/>
      <c r="G81" s="60" t="str">
        <f aca="false">"Vergi No / TC Kimlik No : "&amp;'Senet Borçlu Alacaklı Giriş'!$C$12</f>
        <v>Vergi No / TC Kimlik No : 486 5219 3176</v>
      </c>
      <c r="H81" s="60"/>
      <c r="I81" s="60"/>
      <c r="J81" s="60"/>
      <c r="K81" s="61"/>
      <c r="L81" s="61"/>
      <c r="M81" s="61"/>
      <c r="N81" s="61"/>
      <c r="O81" s="62"/>
      <c r="P81" s="43"/>
    </row>
    <row r="82" customFormat="false" ht="23.8" hidden="false" customHeight="true" outlineLevel="0" collapsed="false">
      <c r="A82" s="23"/>
      <c r="B82" s="65"/>
      <c r="C82" s="61"/>
      <c r="D82" s="61"/>
      <c r="E82" s="61"/>
      <c r="F82" s="61"/>
      <c r="G82" s="61"/>
      <c r="H82" s="61"/>
      <c r="I82" s="61"/>
      <c r="J82" s="61"/>
      <c r="K82" s="61"/>
      <c r="L82" s="61"/>
      <c r="M82" s="61"/>
      <c r="N82" s="61"/>
      <c r="O82" s="61"/>
      <c r="P82" s="62"/>
    </row>
    <row r="84" customFormat="false" ht="23.8" hidden="false" customHeight="true" outlineLevel="0" collapsed="false">
      <c r="A84" s="23"/>
      <c r="B84" s="24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6"/>
    </row>
    <row r="85" customFormat="false" ht="23.8" hidden="false" customHeight="true" outlineLevel="0" collapsed="false">
      <c r="A85" s="27"/>
      <c r="B85" s="28"/>
      <c r="C85" s="27"/>
      <c r="D85" s="29" t="s">
        <v>38</v>
      </c>
      <c r="E85" s="30" t="str">
        <f aca="false">$D92 &amp;"    - Taksit No: " &amp; $D87&amp;"  "</f>
        <v>ÇLŞKN    - Taksit No: # 5 #  </v>
      </c>
      <c r="F85" s="27"/>
      <c r="G85" s="31" t="s">
        <v>39</v>
      </c>
      <c r="H85" s="27"/>
      <c r="I85" s="31" t="s">
        <v>40</v>
      </c>
      <c r="J85" s="27"/>
      <c r="K85" s="31" t="s">
        <v>41</v>
      </c>
      <c r="L85" s="27"/>
      <c r="M85" s="31" t="s">
        <v>42</v>
      </c>
      <c r="N85" s="0"/>
      <c r="O85" s="31" t="s">
        <v>19</v>
      </c>
      <c r="P85" s="32"/>
    </row>
    <row r="86" customFormat="false" ht="23.8" hidden="false" customHeight="true" outlineLevel="0" collapsed="false">
      <c r="A86" s="23"/>
      <c r="B86" s="34"/>
      <c r="C86" s="35"/>
      <c r="D86" s="36" t="s">
        <v>43</v>
      </c>
      <c r="E86" s="30"/>
      <c r="F86" s="23"/>
      <c r="G86" s="37" t="n">
        <f aca="false">D100</f>
        <v>44407</v>
      </c>
      <c r="H86" s="38"/>
      <c r="I86" s="39" t="str">
        <f aca="false">D89</f>
        <v># 8.000 TL #</v>
      </c>
      <c r="J86" s="38"/>
      <c r="K86" s="40" t="str">
        <f aca="false">D90</f>
        <v>#   Krş #</v>
      </c>
      <c r="L86" s="38"/>
      <c r="M86" s="41" t="str">
        <f aca="false">D87</f>
        <v># 5 #</v>
      </c>
      <c r="N86" s="0"/>
      <c r="O86" s="42" t="n">
        <f aca="false">D102</f>
        <v>44258</v>
      </c>
      <c r="P86" s="43"/>
    </row>
    <row r="87" customFormat="false" ht="23.8" hidden="false" customHeight="true" outlineLevel="0" collapsed="false">
      <c r="A87" s="23"/>
      <c r="B87" s="34"/>
      <c r="C87" s="35"/>
      <c r="D87" s="44" t="str">
        <f aca="false">"# "&amp;TEXT(INT('Senet Taksit Giriş'!B7),"##.##0")&amp;" #"</f>
        <v># 5 #</v>
      </c>
      <c r="E87" s="30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43"/>
    </row>
    <row r="88" customFormat="false" ht="23.8" hidden="false" customHeight="true" outlineLevel="0" collapsed="false">
      <c r="A88" s="23"/>
      <c r="B88" s="34"/>
      <c r="C88" s="35"/>
      <c r="D88" s="45" t="s">
        <v>44</v>
      </c>
      <c r="E88" s="30"/>
      <c r="F88" s="46" t="str">
        <f aca="false">"   İş bu emre muharrer senedim"&amp;IF('Senet Borçlu Alacaklı Giriş'!$C$4="Gerçek Kişi","in","izin")&amp;" mükabilinde "&amp;TEXT(G86,"dd mmmm yyyy")&amp;" tarihinde Sayın : "&amp;'Senet Borçlu Alacaklı Giriş'!$C$1&amp;" 'ya veyahut emruhavalesine yukarıda yazılı Yalnız # "&amp;'Senet Taksit Giriş'!F7&amp;" # ödeyeceği"&amp;IF('Senet Borçlu Alacaklı Giriş'!$C$4="Gerçek Kişi","m.","z.")&amp;" Bedeli "&amp;'Senet Taksit Giriş'!G7&amp;" ahzolunmuştur. İş bu bono vadesinde ödenmediği taktirde; iş bu bononun düzenleme tarihinin temerrüt başlangıç tarihi olarak kabul edileceğini, müteakip bonolarında muacceliyet kesbedeceğini,"&amp;" ihtilaf vukuunda "&amp;'Senet Borçlu Alacaklı Giriş'!$C$2&amp;" mahkemelerinin selahiyetini şimdiden kabul eyleri"&amp;IF('Senet Borçlu Alacaklı Giriş'!$C$4="Gerçek Kişi","m.","z.")</f>
        <v>   İş bu emre muharrer senedimizin mükabilinde 30 Temmuz 2021 tarihinde Sayın : HACI MURAT BALCI 'ya veyahut emruhavalesine yukarıda yazılı Yalnız # Sekizbin TL  # ödeyeceğiz. Bedeli NAKDEN ahzolunmuştur. İş bu bono vadesinde ödenmediği taktirde; iş bu bononun düzenleme tarihinin temerrüt başlangıç tarihi olarak kabul edileceğini, müteakip bonolarında muacceliyet kesbedeceğini, ihtilaf vukuunda TOKAT mahkemelerinin selahiyetini şimdiden kabul eyleriz.</v>
      </c>
      <c r="G88" s="46"/>
      <c r="H88" s="46"/>
      <c r="I88" s="46"/>
      <c r="J88" s="46"/>
      <c r="K88" s="46"/>
      <c r="L88" s="46"/>
      <c r="M88" s="46"/>
      <c r="N88" s="46"/>
      <c r="O88" s="46"/>
      <c r="P88" s="43"/>
    </row>
    <row r="89" customFormat="false" ht="23.8" hidden="false" customHeight="true" outlineLevel="0" collapsed="false">
      <c r="A89" s="23"/>
      <c r="B89" s="34"/>
      <c r="C89" s="35"/>
      <c r="D89" s="47" t="str">
        <f aca="false">"# "&amp;TEXT(INT('Senet Taksit Giriş'!E7),"##.##0")&amp;" TL #"</f>
        <v># 8.000 TL #</v>
      </c>
      <c r="E89" s="30"/>
      <c r="F89" s="46"/>
      <c r="G89" s="46"/>
      <c r="H89" s="46"/>
      <c r="I89" s="46"/>
      <c r="J89" s="46"/>
      <c r="K89" s="46"/>
      <c r="L89" s="46"/>
      <c r="M89" s="46"/>
      <c r="N89" s="46"/>
      <c r="O89" s="46"/>
      <c r="P89" s="43"/>
    </row>
    <row r="90" customFormat="false" ht="23.8" hidden="false" customHeight="true" outlineLevel="0" collapsed="false">
      <c r="A90" s="23"/>
      <c r="B90" s="34"/>
      <c r="C90" s="23"/>
      <c r="D90" s="48" t="str">
        <f aca="false">"# "&amp;TEXT(('Senet Taksit Giriş'!E90-INT('Senet Taksit Giriş'!E90))*100,"##.##")&amp;"  Krş #"</f>
        <v>#   Krş #</v>
      </c>
      <c r="E90" s="30"/>
      <c r="F90" s="46"/>
      <c r="G90" s="46"/>
      <c r="H90" s="46"/>
      <c r="I90" s="46"/>
      <c r="J90" s="46"/>
      <c r="K90" s="46"/>
      <c r="L90" s="46"/>
      <c r="M90" s="46"/>
      <c r="N90" s="46"/>
      <c r="O90" s="46"/>
      <c r="P90" s="43"/>
    </row>
    <row r="91" customFormat="false" ht="23.8" hidden="false" customHeight="true" outlineLevel="0" collapsed="false">
      <c r="A91" s="23"/>
      <c r="B91" s="34"/>
      <c r="C91" s="23"/>
      <c r="D91" s="49" t="s">
        <v>45</v>
      </c>
      <c r="E91" s="30"/>
      <c r="F91" s="46"/>
      <c r="G91" s="46"/>
      <c r="H91" s="46"/>
      <c r="I91" s="46"/>
      <c r="J91" s="46"/>
      <c r="K91" s="46"/>
      <c r="L91" s="46"/>
      <c r="M91" s="46"/>
      <c r="N91" s="46"/>
      <c r="O91" s="46"/>
      <c r="P91" s="43"/>
    </row>
    <row r="92" customFormat="false" ht="23.8" hidden="false" customHeight="true" outlineLevel="0" collapsed="false">
      <c r="A92" s="23"/>
      <c r="B92" s="50"/>
      <c r="C92" s="23"/>
      <c r="D92" s="51" t="str">
        <f aca="false">'Senet Borçlu Alacaklı Giriş'!$C$5</f>
        <v>ÇLŞKN</v>
      </c>
      <c r="E92" s="30"/>
      <c r="F92" s="52" t="s">
        <v>46</v>
      </c>
      <c r="G92" s="53" t="str">
        <f aca="false">"İsim Unvan : "&amp;$D92</f>
        <v>İsim Unvan : ÇLŞKN</v>
      </c>
      <c r="H92" s="53"/>
      <c r="I92" s="53"/>
      <c r="J92" s="53"/>
      <c r="K92" s="25"/>
      <c r="L92" s="25"/>
      <c r="M92" s="54"/>
      <c r="N92" s="54"/>
      <c r="O92" s="26"/>
      <c r="P92" s="43"/>
    </row>
    <row r="93" customFormat="false" ht="23.8" hidden="false" customHeight="true" outlineLevel="0" collapsed="false">
      <c r="A93" s="23"/>
      <c r="B93" s="34"/>
      <c r="C93" s="23"/>
      <c r="D93" s="51"/>
      <c r="E93" s="30"/>
      <c r="F93" s="52"/>
      <c r="G93" s="55" t="str">
        <f aca="false">"Adres : " &amp;'Senet Borçlu Alacaklı Giriş'!$C$6</f>
        <v>Adres : İsmail Altıngövde Cad. No: 21 TOKAT</v>
      </c>
      <c r="H93" s="55"/>
      <c r="I93" s="55"/>
      <c r="J93" s="55"/>
      <c r="K93" s="55"/>
      <c r="L93" s="23"/>
      <c r="M93" s="23"/>
      <c r="N93" s="23"/>
      <c r="O93" s="43"/>
      <c r="P93" s="43"/>
    </row>
    <row r="94" customFormat="false" ht="23.8" hidden="false" customHeight="true" outlineLevel="0" collapsed="false">
      <c r="A94" s="23"/>
      <c r="B94" s="56"/>
      <c r="C94" s="57"/>
      <c r="D94" s="51"/>
      <c r="E94" s="30"/>
      <c r="F94" s="52"/>
      <c r="G94" s="55"/>
      <c r="H94" s="55"/>
      <c r="I94" s="55"/>
      <c r="J94" s="55"/>
      <c r="K94" s="55"/>
      <c r="L94" s="35" t="s">
        <v>47</v>
      </c>
      <c r="M94" s="35"/>
      <c r="N94" s="58"/>
      <c r="O94" s="43"/>
      <c r="P94" s="43"/>
    </row>
    <row r="95" customFormat="false" ht="23.8" hidden="false" customHeight="true" outlineLevel="0" collapsed="false">
      <c r="A95" s="23"/>
      <c r="B95" s="56"/>
      <c r="C95" s="57"/>
      <c r="D95" s="51"/>
      <c r="E95" s="30"/>
      <c r="F95" s="52"/>
      <c r="G95" s="59" t="str">
        <f aca="false">"Vergi Dairesi : "&amp;'Senet Borçlu Alacaklı Giriş'!$C$7</f>
        <v>Vergi Dairesi : Tokat</v>
      </c>
      <c r="H95" s="59"/>
      <c r="I95" s="59"/>
      <c r="J95" s="59"/>
      <c r="K95" s="23"/>
      <c r="L95" s="23"/>
      <c r="M95" s="23"/>
      <c r="N95" s="23"/>
      <c r="O95" s="43"/>
      <c r="P95" s="43"/>
    </row>
    <row r="96" customFormat="false" ht="23.8" hidden="false" customHeight="true" outlineLevel="0" collapsed="false">
      <c r="A96" s="23"/>
      <c r="B96" s="56"/>
      <c r="C96" s="57"/>
      <c r="D96" s="51"/>
      <c r="E96" s="30"/>
      <c r="F96" s="52"/>
      <c r="G96" s="60" t="str">
        <f aca="false">"Vergi No / TC Kimlik No : "&amp;'Senet Borçlu Alacaklı Giriş'!$C$8</f>
        <v>Vergi No / TC Kimlik No : </v>
      </c>
      <c r="H96" s="60"/>
      <c r="I96" s="60"/>
      <c r="J96" s="60"/>
      <c r="K96" s="61"/>
      <c r="L96" s="61"/>
      <c r="M96" s="61"/>
      <c r="N96" s="61"/>
      <c r="O96" s="62"/>
      <c r="P96" s="43"/>
    </row>
    <row r="97" customFormat="false" ht="23.8" hidden="false" customHeight="true" outlineLevel="0" collapsed="false">
      <c r="A97" s="23"/>
      <c r="B97" s="34"/>
      <c r="C97" s="23"/>
      <c r="D97" s="51"/>
      <c r="E97" s="30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43"/>
    </row>
    <row r="98" customFormat="false" ht="23.8" hidden="false" customHeight="true" outlineLevel="0" collapsed="false">
      <c r="A98" s="23"/>
      <c r="B98" s="50"/>
      <c r="C98" s="23"/>
      <c r="D98" s="51"/>
      <c r="E98" s="30"/>
      <c r="F98" s="52" t="s">
        <v>14</v>
      </c>
      <c r="G98" s="53" t="str">
        <f aca="false">"İsim Unvan : "&amp;'Senet Borçlu Alacaklı Giriş'!$C$9</f>
        <v>İsim Unvan : Fatih ÇALIŞKAN</v>
      </c>
      <c r="H98" s="53"/>
      <c r="I98" s="53"/>
      <c r="J98" s="53"/>
      <c r="K98" s="25"/>
      <c r="L98" s="63"/>
      <c r="M98" s="25"/>
      <c r="N98" s="25"/>
      <c r="O98" s="26"/>
      <c r="P98" s="43"/>
    </row>
    <row r="99" customFormat="false" ht="23.8" hidden="false" customHeight="true" outlineLevel="0" collapsed="false">
      <c r="A99" s="23"/>
      <c r="B99" s="34"/>
      <c r="C99" s="23"/>
      <c r="D99" s="45" t="s">
        <v>48</v>
      </c>
      <c r="E99" s="30"/>
      <c r="F99" s="52"/>
      <c r="G99" s="55" t="str">
        <f aca="false">"Adres : " &amp;'Senet Borçlu Alacaklı Giriş'!$C$10</f>
        <v>Adres : Karşıyaka Mah. Geksi Cad. Emmioğlu Sitesi C Blok No:13 D:8 TOKAT</v>
      </c>
      <c r="H99" s="55"/>
      <c r="I99" s="55"/>
      <c r="J99" s="55"/>
      <c r="K99" s="23"/>
      <c r="L99" s="23"/>
      <c r="M99" s="23"/>
      <c r="N99" s="23"/>
      <c r="O99" s="43"/>
      <c r="P99" s="43"/>
    </row>
    <row r="100" customFormat="false" ht="23.8" hidden="false" customHeight="true" outlineLevel="0" collapsed="false">
      <c r="A100" s="23"/>
      <c r="B100" s="50"/>
      <c r="C100" s="23"/>
      <c r="D100" s="64" t="n">
        <f aca="false">'Senet Taksit Giriş'!D7</f>
        <v>44407</v>
      </c>
      <c r="E100" s="30"/>
      <c r="F100" s="52"/>
      <c r="G100" s="55"/>
      <c r="H100" s="55"/>
      <c r="I100" s="55"/>
      <c r="J100" s="55"/>
      <c r="K100" s="23"/>
      <c r="L100" s="35" t="s">
        <v>47</v>
      </c>
      <c r="M100" s="23"/>
      <c r="N100" s="23"/>
      <c r="O100" s="43"/>
      <c r="P100" s="43"/>
    </row>
    <row r="101" customFormat="false" ht="23.8" hidden="false" customHeight="true" outlineLevel="0" collapsed="false">
      <c r="A101" s="23"/>
      <c r="B101" s="34"/>
      <c r="C101" s="23"/>
      <c r="D101" s="45" t="s">
        <v>49</v>
      </c>
      <c r="E101" s="30"/>
      <c r="F101" s="52"/>
      <c r="G101" s="59" t="str">
        <f aca="false">"Vergi Dairesi : "&amp;'Senet Borçlu Alacaklı Giriş'!$C$11</f>
        <v>Vergi Dairesi : Tokat</v>
      </c>
      <c r="H101" s="59"/>
      <c r="I101" s="59"/>
      <c r="J101" s="59"/>
      <c r="K101" s="23"/>
      <c r="L101" s="23"/>
      <c r="M101" s="23"/>
      <c r="N101" s="23"/>
      <c r="O101" s="43"/>
      <c r="P101" s="43"/>
    </row>
    <row r="102" customFormat="false" ht="23.8" hidden="false" customHeight="true" outlineLevel="0" collapsed="false">
      <c r="A102" s="23"/>
      <c r="B102" s="34"/>
      <c r="C102" s="23"/>
      <c r="D102" s="64" t="n">
        <f aca="false">'Senet Taksit Giriş'!C7</f>
        <v>44258</v>
      </c>
      <c r="E102" s="30"/>
      <c r="F102" s="52"/>
      <c r="G102" s="60" t="str">
        <f aca="false">"Vergi No / TC Kimlik No : "&amp;'Senet Borçlu Alacaklı Giriş'!$C$12</f>
        <v>Vergi No / TC Kimlik No : 486 5219 3176</v>
      </c>
      <c r="H102" s="60"/>
      <c r="I102" s="60"/>
      <c r="J102" s="60"/>
      <c r="K102" s="61"/>
      <c r="L102" s="61"/>
      <c r="M102" s="61"/>
      <c r="N102" s="61"/>
      <c r="O102" s="62"/>
      <c r="P102" s="43"/>
    </row>
    <row r="103" customFormat="false" ht="23.8" hidden="false" customHeight="true" outlineLevel="0" collapsed="false">
      <c r="A103" s="23"/>
      <c r="B103" s="65"/>
      <c r="C103" s="61"/>
      <c r="D103" s="61"/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2"/>
    </row>
    <row r="105" customFormat="false" ht="23.8" hidden="false" customHeight="true" outlineLevel="0" collapsed="false">
      <c r="A105" s="23"/>
      <c r="B105" s="24"/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6"/>
    </row>
    <row r="106" customFormat="false" ht="23.8" hidden="false" customHeight="true" outlineLevel="0" collapsed="false">
      <c r="A106" s="27"/>
      <c r="B106" s="28"/>
      <c r="C106" s="27"/>
      <c r="D106" s="29" t="s">
        <v>38</v>
      </c>
      <c r="E106" s="30" t="str">
        <f aca="false">$D113 &amp;"    - Taksit No: " &amp; $D108&amp;"  "</f>
        <v>ÇLŞKN    - Taksit No: # 6 #  </v>
      </c>
      <c r="F106" s="27"/>
      <c r="G106" s="31" t="s">
        <v>39</v>
      </c>
      <c r="H106" s="27"/>
      <c r="I106" s="31" t="s">
        <v>40</v>
      </c>
      <c r="J106" s="27"/>
      <c r="K106" s="31" t="s">
        <v>41</v>
      </c>
      <c r="L106" s="27"/>
      <c r="M106" s="31" t="s">
        <v>42</v>
      </c>
      <c r="N106" s="0"/>
      <c r="O106" s="31" t="s">
        <v>19</v>
      </c>
      <c r="P106" s="32"/>
    </row>
    <row r="107" customFormat="false" ht="23.8" hidden="false" customHeight="true" outlineLevel="0" collapsed="false">
      <c r="A107" s="23"/>
      <c r="B107" s="34"/>
      <c r="C107" s="35"/>
      <c r="D107" s="36" t="s">
        <v>43</v>
      </c>
      <c r="E107" s="30"/>
      <c r="F107" s="23"/>
      <c r="G107" s="37" t="n">
        <f aca="false">D121</f>
        <v>44438</v>
      </c>
      <c r="H107" s="38"/>
      <c r="I107" s="39" t="str">
        <f aca="false">D110</f>
        <v># 8.000 TL #</v>
      </c>
      <c r="J107" s="38"/>
      <c r="K107" s="40" t="str">
        <f aca="false">D111</f>
        <v>#   Krş #</v>
      </c>
      <c r="L107" s="38"/>
      <c r="M107" s="41" t="str">
        <f aca="false">D108</f>
        <v># 6 #</v>
      </c>
      <c r="N107" s="0"/>
      <c r="O107" s="42" t="n">
        <f aca="false">D123</f>
        <v>44258</v>
      </c>
      <c r="P107" s="43"/>
    </row>
    <row r="108" customFormat="false" ht="23.8" hidden="false" customHeight="true" outlineLevel="0" collapsed="false">
      <c r="A108" s="23"/>
      <c r="B108" s="34"/>
      <c r="C108" s="35"/>
      <c r="D108" s="44" t="str">
        <f aca="false">"# "&amp;TEXT(INT('Senet Taksit Giriş'!B8),"##.##0")&amp;" #"</f>
        <v># 6 #</v>
      </c>
      <c r="E108" s="30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43"/>
    </row>
    <row r="109" customFormat="false" ht="23.8" hidden="false" customHeight="true" outlineLevel="0" collapsed="false">
      <c r="A109" s="23"/>
      <c r="B109" s="34"/>
      <c r="C109" s="35"/>
      <c r="D109" s="45" t="s">
        <v>44</v>
      </c>
      <c r="E109" s="30"/>
      <c r="F109" s="46" t="str">
        <f aca="false">"   İş bu emre muharrer senedim"&amp;IF('Senet Borçlu Alacaklı Giriş'!$C$4="Gerçek Kişi","in","izin")&amp;" mükabilinde "&amp;TEXT(G107,"dd mmmm yyyy")&amp;" tarihinde Sayın : "&amp;'Senet Borçlu Alacaklı Giriş'!$C$1&amp;" 'ya veyahut emruhavalesine yukarıda yazılı Yalnız # "&amp;'Senet Taksit Giriş'!F8&amp;" # ödeyeceği"&amp;IF('Senet Borçlu Alacaklı Giriş'!$C$4="Gerçek Kişi","m.","z.")&amp;" Bedeli "&amp;'Senet Taksit Giriş'!G8&amp;" ahzolunmuştur. İş bu bono vadesinde ödenmediği taktirde; iş bu bononun düzenleme tarihinin temerrüt başlangıç tarihi olarak kabul edileceğini, müteakip bonolarında muacceliyet kesbedeceğini,"&amp;" ihtilaf vukuunda "&amp;'Senet Borçlu Alacaklı Giriş'!$C$2&amp;" mahkemelerinin selahiyetini şimdiden kabul eyleri"&amp;IF('Senet Borçlu Alacaklı Giriş'!$C$4="Gerçek Kişi","m.","z.")</f>
        <v>   İş bu emre muharrer senedimizin mükabilinde 30 Ağustos 2021 tarihinde Sayın : HACI MURAT BALCI 'ya veyahut emruhavalesine yukarıda yazılı Yalnız # Sekizbin TL  # ödeyeceğiz. Bedeli NAKDEN ahzolunmuştur. İş bu bono vadesinde ödenmediği taktirde; iş bu bononun düzenleme tarihinin temerrüt başlangıç tarihi olarak kabul edileceğini, müteakip bonolarında muacceliyet kesbedeceğini, ihtilaf vukuunda TOKAT mahkemelerinin selahiyetini şimdiden kabul eyleriz.</v>
      </c>
      <c r="G109" s="46"/>
      <c r="H109" s="46"/>
      <c r="I109" s="46"/>
      <c r="J109" s="46"/>
      <c r="K109" s="46"/>
      <c r="L109" s="46"/>
      <c r="M109" s="46"/>
      <c r="N109" s="46"/>
      <c r="O109" s="46"/>
      <c r="P109" s="43"/>
    </row>
    <row r="110" customFormat="false" ht="23.8" hidden="false" customHeight="true" outlineLevel="0" collapsed="false">
      <c r="A110" s="23"/>
      <c r="B110" s="34"/>
      <c r="C110" s="35"/>
      <c r="D110" s="47" t="str">
        <f aca="false">"# "&amp;TEXT(INT('Senet Taksit Giriş'!E8),"##.##0")&amp;" TL #"</f>
        <v># 8.000 TL #</v>
      </c>
      <c r="E110" s="30"/>
      <c r="F110" s="46"/>
      <c r="G110" s="46"/>
      <c r="H110" s="46"/>
      <c r="I110" s="46"/>
      <c r="J110" s="46"/>
      <c r="K110" s="46"/>
      <c r="L110" s="46"/>
      <c r="M110" s="46"/>
      <c r="N110" s="46"/>
      <c r="O110" s="46"/>
      <c r="P110" s="43"/>
    </row>
    <row r="111" customFormat="false" ht="23.8" hidden="false" customHeight="true" outlineLevel="0" collapsed="false">
      <c r="A111" s="23"/>
      <c r="B111" s="34"/>
      <c r="C111" s="23"/>
      <c r="D111" s="48" t="str">
        <f aca="false">"# "&amp;TEXT(('Senet Taksit Giriş'!E111-INT('Senet Taksit Giriş'!E111))*100,"##.##")&amp;"  Krş #"</f>
        <v>#   Krş #</v>
      </c>
      <c r="E111" s="30"/>
      <c r="F111" s="46"/>
      <c r="G111" s="46"/>
      <c r="H111" s="46"/>
      <c r="I111" s="46"/>
      <c r="J111" s="46"/>
      <c r="K111" s="46"/>
      <c r="L111" s="46"/>
      <c r="M111" s="46"/>
      <c r="N111" s="46"/>
      <c r="O111" s="46"/>
      <c r="P111" s="43"/>
    </row>
    <row r="112" customFormat="false" ht="23.8" hidden="false" customHeight="true" outlineLevel="0" collapsed="false">
      <c r="A112" s="23"/>
      <c r="B112" s="34"/>
      <c r="C112" s="23"/>
      <c r="D112" s="49" t="s">
        <v>45</v>
      </c>
      <c r="E112" s="30"/>
      <c r="F112" s="46"/>
      <c r="G112" s="46"/>
      <c r="H112" s="46"/>
      <c r="I112" s="46"/>
      <c r="J112" s="46"/>
      <c r="K112" s="46"/>
      <c r="L112" s="46"/>
      <c r="M112" s="46"/>
      <c r="N112" s="46"/>
      <c r="O112" s="46"/>
      <c r="P112" s="43"/>
    </row>
    <row r="113" customFormat="false" ht="23.8" hidden="false" customHeight="true" outlineLevel="0" collapsed="false">
      <c r="A113" s="23"/>
      <c r="B113" s="50"/>
      <c r="C113" s="23"/>
      <c r="D113" s="51" t="str">
        <f aca="false">'Senet Borçlu Alacaklı Giriş'!$C$5</f>
        <v>ÇLŞKN</v>
      </c>
      <c r="E113" s="30"/>
      <c r="F113" s="52" t="s">
        <v>46</v>
      </c>
      <c r="G113" s="53" t="str">
        <f aca="false">"İsim Unvan : "&amp;$D113</f>
        <v>İsim Unvan : ÇLŞKN</v>
      </c>
      <c r="H113" s="53"/>
      <c r="I113" s="53"/>
      <c r="J113" s="53"/>
      <c r="K113" s="25"/>
      <c r="L113" s="25"/>
      <c r="M113" s="54"/>
      <c r="N113" s="54"/>
      <c r="O113" s="26"/>
      <c r="P113" s="43"/>
    </row>
    <row r="114" customFormat="false" ht="23.8" hidden="false" customHeight="true" outlineLevel="0" collapsed="false">
      <c r="A114" s="23"/>
      <c r="B114" s="34"/>
      <c r="C114" s="23"/>
      <c r="D114" s="51"/>
      <c r="E114" s="30"/>
      <c r="F114" s="52"/>
      <c r="G114" s="55" t="str">
        <f aca="false">"Adres : " &amp;'Senet Borçlu Alacaklı Giriş'!$C$6</f>
        <v>Adres : İsmail Altıngövde Cad. No: 21 TOKAT</v>
      </c>
      <c r="H114" s="55"/>
      <c r="I114" s="55"/>
      <c r="J114" s="55"/>
      <c r="K114" s="55"/>
      <c r="L114" s="23"/>
      <c r="M114" s="23"/>
      <c r="N114" s="23"/>
      <c r="O114" s="43"/>
      <c r="P114" s="43"/>
    </row>
    <row r="115" customFormat="false" ht="23.8" hidden="false" customHeight="true" outlineLevel="0" collapsed="false">
      <c r="A115" s="23"/>
      <c r="B115" s="56"/>
      <c r="C115" s="57"/>
      <c r="D115" s="51"/>
      <c r="E115" s="30"/>
      <c r="F115" s="52"/>
      <c r="G115" s="55"/>
      <c r="H115" s="55"/>
      <c r="I115" s="55"/>
      <c r="J115" s="55"/>
      <c r="K115" s="55"/>
      <c r="L115" s="35" t="s">
        <v>47</v>
      </c>
      <c r="M115" s="35"/>
      <c r="N115" s="58"/>
      <c r="O115" s="43"/>
      <c r="P115" s="43"/>
    </row>
    <row r="116" customFormat="false" ht="23.8" hidden="false" customHeight="true" outlineLevel="0" collapsed="false">
      <c r="A116" s="23"/>
      <c r="B116" s="56"/>
      <c r="C116" s="57"/>
      <c r="D116" s="51"/>
      <c r="E116" s="30"/>
      <c r="F116" s="52"/>
      <c r="G116" s="59" t="str">
        <f aca="false">"Vergi Dairesi : "&amp;'Senet Borçlu Alacaklı Giriş'!$C$7</f>
        <v>Vergi Dairesi : Tokat</v>
      </c>
      <c r="H116" s="59"/>
      <c r="I116" s="59"/>
      <c r="J116" s="59"/>
      <c r="K116" s="23"/>
      <c r="L116" s="23"/>
      <c r="M116" s="23"/>
      <c r="N116" s="23"/>
      <c r="O116" s="43"/>
      <c r="P116" s="43"/>
    </row>
    <row r="117" customFormat="false" ht="23.8" hidden="false" customHeight="true" outlineLevel="0" collapsed="false">
      <c r="A117" s="23"/>
      <c r="B117" s="56"/>
      <c r="C117" s="57"/>
      <c r="D117" s="51"/>
      <c r="E117" s="30"/>
      <c r="F117" s="52"/>
      <c r="G117" s="60" t="str">
        <f aca="false">"Vergi No / TC Kimlik No : "&amp;'Senet Borçlu Alacaklı Giriş'!$C$8</f>
        <v>Vergi No / TC Kimlik No : </v>
      </c>
      <c r="H117" s="60"/>
      <c r="I117" s="60"/>
      <c r="J117" s="60"/>
      <c r="K117" s="61"/>
      <c r="L117" s="61"/>
      <c r="M117" s="61"/>
      <c r="N117" s="61"/>
      <c r="O117" s="62"/>
      <c r="P117" s="43"/>
    </row>
    <row r="118" customFormat="false" ht="23.8" hidden="false" customHeight="true" outlineLevel="0" collapsed="false">
      <c r="A118" s="23"/>
      <c r="B118" s="34"/>
      <c r="C118" s="23"/>
      <c r="D118" s="51"/>
      <c r="E118" s="30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43"/>
    </row>
    <row r="119" customFormat="false" ht="23.8" hidden="false" customHeight="true" outlineLevel="0" collapsed="false">
      <c r="A119" s="23"/>
      <c r="B119" s="50"/>
      <c r="C119" s="23"/>
      <c r="D119" s="51"/>
      <c r="E119" s="30"/>
      <c r="F119" s="52" t="s">
        <v>14</v>
      </c>
      <c r="G119" s="53" t="str">
        <f aca="false">"İsim Unvan : "&amp;'Senet Borçlu Alacaklı Giriş'!$C$9</f>
        <v>İsim Unvan : Fatih ÇALIŞKAN</v>
      </c>
      <c r="H119" s="53"/>
      <c r="I119" s="53"/>
      <c r="J119" s="53"/>
      <c r="K119" s="25"/>
      <c r="L119" s="63"/>
      <c r="M119" s="25"/>
      <c r="N119" s="25"/>
      <c r="O119" s="26"/>
      <c r="P119" s="43"/>
    </row>
    <row r="120" customFormat="false" ht="23.8" hidden="false" customHeight="true" outlineLevel="0" collapsed="false">
      <c r="A120" s="23"/>
      <c r="B120" s="34"/>
      <c r="C120" s="23"/>
      <c r="D120" s="45" t="s">
        <v>48</v>
      </c>
      <c r="E120" s="30"/>
      <c r="F120" s="52"/>
      <c r="G120" s="55" t="str">
        <f aca="false">"Adres : " &amp;'Senet Borçlu Alacaklı Giriş'!$C$10</f>
        <v>Adres : Karşıyaka Mah. Geksi Cad. Emmioğlu Sitesi C Blok No:13 D:8 TOKAT</v>
      </c>
      <c r="H120" s="55"/>
      <c r="I120" s="55"/>
      <c r="J120" s="55"/>
      <c r="K120" s="23"/>
      <c r="L120" s="23"/>
      <c r="M120" s="23"/>
      <c r="N120" s="23"/>
      <c r="O120" s="43"/>
      <c r="P120" s="43"/>
    </row>
    <row r="121" customFormat="false" ht="23.8" hidden="false" customHeight="true" outlineLevel="0" collapsed="false">
      <c r="A121" s="23"/>
      <c r="B121" s="50"/>
      <c r="C121" s="23"/>
      <c r="D121" s="64" t="n">
        <f aca="false">'Senet Taksit Giriş'!D8</f>
        <v>44438</v>
      </c>
      <c r="E121" s="30"/>
      <c r="F121" s="52"/>
      <c r="G121" s="55"/>
      <c r="H121" s="55"/>
      <c r="I121" s="55"/>
      <c r="J121" s="55"/>
      <c r="K121" s="23"/>
      <c r="L121" s="35" t="s">
        <v>47</v>
      </c>
      <c r="M121" s="23"/>
      <c r="N121" s="23"/>
      <c r="O121" s="43"/>
      <c r="P121" s="43"/>
    </row>
    <row r="122" customFormat="false" ht="23.8" hidden="false" customHeight="true" outlineLevel="0" collapsed="false">
      <c r="A122" s="23"/>
      <c r="B122" s="34"/>
      <c r="C122" s="23"/>
      <c r="D122" s="45" t="s">
        <v>49</v>
      </c>
      <c r="E122" s="30"/>
      <c r="F122" s="52"/>
      <c r="G122" s="59" t="str">
        <f aca="false">"Vergi Dairesi : "&amp;'Senet Borçlu Alacaklı Giriş'!$C$11</f>
        <v>Vergi Dairesi : Tokat</v>
      </c>
      <c r="H122" s="59"/>
      <c r="I122" s="59"/>
      <c r="J122" s="59"/>
      <c r="K122" s="23"/>
      <c r="L122" s="23"/>
      <c r="M122" s="23"/>
      <c r="N122" s="23"/>
      <c r="O122" s="43"/>
      <c r="P122" s="43"/>
    </row>
    <row r="123" customFormat="false" ht="23.8" hidden="false" customHeight="true" outlineLevel="0" collapsed="false">
      <c r="A123" s="23"/>
      <c r="B123" s="34"/>
      <c r="C123" s="23"/>
      <c r="D123" s="64" t="n">
        <f aca="false">'Senet Taksit Giriş'!C8</f>
        <v>44258</v>
      </c>
      <c r="E123" s="30"/>
      <c r="F123" s="52"/>
      <c r="G123" s="60" t="str">
        <f aca="false">"Vergi No / TC Kimlik No : "&amp;'Senet Borçlu Alacaklı Giriş'!$C$12</f>
        <v>Vergi No / TC Kimlik No : 486 5219 3176</v>
      </c>
      <c r="H123" s="60"/>
      <c r="I123" s="60"/>
      <c r="J123" s="60"/>
      <c r="K123" s="61"/>
      <c r="L123" s="61"/>
      <c r="M123" s="61"/>
      <c r="N123" s="61"/>
      <c r="O123" s="62"/>
      <c r="P123" s="43"/>
    </row>
    <row r="124" customFormat="false" ht="23.8" hidden="false" customHeight="true" outlineLevel="0" collapsed="false">
      <c r="A124" s="23"/>
      <c r="B124" s="65"/>
      <c r="C124" s="61"/>
      <c r="D124" s="61"/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2"/>
    </row>
    <row r="125" customFormat="false" ht="23.8" hidden="false" customHeight="true" outlineLevel="0" collapsed="false">
      <c r="A125" s="23"/>
      <c r="B125" s="24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6"/>
    </row>
    <row r="126" customFormat="false" ht="23.8" hidden="false" customHeight="true" outlineLevel="0" collapsed="false">
      <c r="A126" s="27"/>
      <c r="B126" s="28"/>
      <c r="C126" s="27"/>
      <c r="D126" s="29" t="s">
        <v>38</v>
      </c>
      <c r="E126" s="30" t="str">
        <f aca="false">$D133 &amp;"    - Taksit No: " &amp; $D128&amp;"  "</f>
        <v>ÇLŞKN    - Taksit No: # 7 #  </v>
      </c>
      <c r="F126" s="27"/>
      <c r="G126" s="31" t="s">
        <v>39</v>
      </c>
      <c r="H126" s="27"/>
      <c r="I126" s="31" t="s">
        <v>40</v>
      </c>
      <c r="J126" s="27"/>
      <c r="K126" s="31" t="s">
        <v>41</v>
      </c>
      <c r="L126" s="27"/>
      <c r="M126" s="31" t="s">
        <v>42</v>
      </c>
      <c r="N126" s="0"/>
      <c r="O126" s="31" t="s">
        <v>19</v>
      </c>
      <c r="P126" s="32"/>
    </row>
    <row r="127" customFormat="false" ht="23.8" hidden="false" customHeight="true" outlineLevel="0" collapsed="false">
      <c r="A127" s="23"/>
      <c r="B127" s="34"/>
      <c r="C127" s="35"/>
      <c r="D127" s="36" t="s">
        <v>43</v>
      </c>
      <c r="E127" s="30"/>
      <c r="F127" s="23"/>
      <c r="G127" s="37" t="n">
        <f aca="false">D141</f>
        <v>44469</v>
      </c>
      <c r="H127" s="38"/>
      <c r="I127" s="39" t="str">
        <f aca="false">D130</f>
        <v># 8.000 TL #</v>
      </c>
      <c r="J127" s="38"/>
      <c r="K127" s="40" t="str">
        <f aca="false">D131</f>
        <v>#   Krş #</v>
      </c>
      <c r="L127" s="38"/>
      <c r="M127" s="41" t="str">
        <f aca="false">D128</f>
        <v># 7 #</v>
      </c>
      <c r="N127" s="0"/>
      <c r="O127" s="42" t="n">
        <f aca="false">D143</f>
        <v>44258</v>
      </c>
      <c r="P127" s="43"/>
    </row>
    <row r="128" customFormat="false" ht="23.8" hidden="false" customHeight="true" outlineLevel="0" collapsed="false">
      <c r="A128" s="23"/>
      <c r="B128" s="34"/>
      <c r="C128" s="35"/>
      <c r="D128" s="44" t="str">
        <f aca="false">"# "&amp;TEXT(INT('Senet Taksit Giriş'!B9),"##.##0")&amp;" #"</f>
        <v># 7 #</v>
      </c>
      <c r="E128" s="30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43"/>
    </row>
    <row r="129" customFormat="false" ht="23.8" hidden="false" customHeight="true" outlineLevel="0" collapsed="false">
      <c r="A129" s="23"/>
      <c r="B129" s="34"/>
      <c r="C129" s="35"/>
      <c r="D129" s="45" t="s">
        <v>44</v>
      </c>
      <c r="E129" s="30"/>
      <c r="F129" s="46" t="str">
        <f aca="false">"   İş bu emre muharrer senedim"&amp;IF('Senet Borçlu Alacaklı Giriş'!$C$4="Gerçek Kişi","in","izin")&amp;" mükabilinde "&amp;TEXT(G127,"dd mmmm yyyy")&amp;" tarihinde Sayın : "&amp;'Senet Borçlu Alacaklı Giriş'!$C$1&amp;" 'ya veyahut emruhavalesine yukarıda yazılı Yalnız # "&amp;'Senet Taksit Giriş'!F9&amp;" # ödeyeceği"&amp;IF('Senet Borçlu Alacaklı Giriş'!$C$4="Gerçek Kişi","m.","z.")&amp;" Bedeli "&amp;'Senet Taksit Giriş'!G9&amp;" ahzolunmuştur. İş bu bono vadesinde ödenmediği taktirde; iş bu bononun düzenleme tarihinin temerrüt başlangıç tarihi olarak kabul edileceğini, müteakip bonolarında muacceliyet kesbedeceğini,"&amp;" ihtilaf vukuunda "&amp;'Senet Borçlu Alacaklı Giriş'!$C$2&amp;" mahkemelerinin selahiyetini şimdiden kabul eyleri"&amp;IF('Senet Borçlu Alacaklı Giriş'!$C$4="Gerçek Kişi","m.","z.")</f>
        <v>   İş bu emre muharrer senedimizin mükabilinde 30 Eylül 2021 tarihinde Sayın : HACI MURAT BALCI 'ya veyahut emruhavalesine yukarıda yazılı Yalnız # Sekizbin TL  # ödeyeceğiz. Bedeli NAKDEN ahzolunmuştur. İş bu bono vadesinde ödenmediği taktirde; iş bu bononun düzenleme tarihinin temerrüt başlangıç tarihi olarak kabul edileceğini, müteakip bonolarında muacceliyet kesbedeceğini, ihtilaf vukuunda TOKAT mahkemelerinin selahiyetini şimdiden kabul eyleriz.</v>
      </c>
      <c r="G129" s="46"/>
      <c r="H129" s="46"/>
      <c r="I129" s="46"/>
      <c r="J129" s="46"/>
      <c r="K129" s="46"/>
      <c r="L129" s="46"/>
      <c r="M129" s="46"/>
      <c r="N129" s="46"/>
      <c r="O129" s="46"/>
      <c r="P129" s="43"/>
    </row>
    <row r="130" customFormat="false" ht="23.8" hidden="false" customHeight="true" outlineLevel="0" collapsed="false">
      <c r="A130" s="23"/>
      <c r="B130" s="34"/>
      <c r="C130" s="35"/>
      <c r="D130" s="47" t="str">
        <f aca="false">"# "&amp;TEXT(INT('Senet Taksit Giriş'!E9),"##.##0")&amp;" TL #"</f>
        <v># 8.000 TL #</v>
      </c>
      <c r="E130" s="30"/>
      <c r="F130" s="46"/>
      <c r="G130" s="46"/>
      <c r="H130" s="46"/>
      <c r="I130" s="46"/>
      <c r="J130" s="46"/>
      <c r="K130" s="46"/>
      <c r="L130" s="46"/>
      <c r="M130" s="46"/>
      <c r="N130" s="46"/>
      <c r="O130" s="46"/>
      <c r="P130" s="43"/>
    </row>
    <row r="131" customFormat="false" ht="23.8" hidden="false" customHeight="true" outlineLevel="0" collapsed="false">
      <c r="A131" s="23"/>
      <c r="B131" s="34"/>
      <c r="C131" s="23"/>
      <c r="D131" s="48" t="str">
        <f aca="false">"# "&amp;TEXT(('Senet Taksit Giriş'!E133-INT('Senet Taksit Giriş'!E133))*100,"##.##")&amp;"  Krş #"</f>
        <v>#   Krş #</v>
      </c>
      <c r="E131" s="30"/>
      <c r="F131" s="46"/>
      <c r="G131" s="46"/>
      <c r="H131" s="46"/>
      <c r="I131" s="46"/>
      <c r="J131" s="46"/>
      <c r="K131" s="46"/>
      <c r="L131" s="46"/>
      <c r="M131" s="46"/>
      <c r="N131" s="46"/>
      <c r="O131" s="46"/>
      <c r="P131" s="43"/>
    </row>
    <row r="132" customFormat="false" ht="23.8" hidden="false" customHeight="true" outlineLevel="0" collapsed="false">
      <c r="A132" s="23"/>
      <c r="B132" s="34"/>
      <c r="C132" s="23"/>
      <c r="D132" s="49" t="s">
        <v>45</v>
      </c>
      <c r="E132" s="30"/>
      <c r="F132" s="46"/>
      <c r="G132" s="46"/>
      <c r="H132" s="46"/>
      <c r="I132" s="46"/>
      <c r="J132" s="46"/>
      <c r="K132" s="46"/>
      <c r="L132" s="46"/>
      <c r="M132" s="46"/>
      <c r="N132" s="46"/>
      <c r="O132" s="46"/>
      <c r="P132" s="43"/>
    </row>
    <row r="133" customFormat="false" ht="23.8" hidden="false" customHeight="true" outlineLevel="0" collapsed="false">
      <c r="A133" s="23"/>
      <c r="B133" s="50"/>
      <c r="C133" s="23"/>
      <c r="D133" s="51" t="str">
        <f aca="false">'Senet Borçlu Alacaklı Giriş'!$C$5</f>
        <v>ÇLŞKN</v>
      </c>
      <c r="E133" s="30"/>
      <c r="F133" s="52" t="s">
        <v>46</v>
      </c>
      <c r="G133" s="53" t="str">
        <f aca="false">"İsim Unvan : "&amp;$D133</f>
        <v>İsim Unvan : ÇLŞKN</v>
      </c>
      <c r="H133" s="53"/>
      <c r="I133" s="53"/>
      <c r="J133" s="53"/>
      <c r="K133" s="25"/>
      <c r="L133" s="25"/>
      <c r="M133" s="54"/>
      <c r="N133" s="54"/>
      <c r="O133" s="26"/>
      <c r="P133" s="43"/>
    </row>
    <row r="134" customFormat="false" ht="23.8" hidden="false" customHeight="true" outlineLevel="0" collapsed="false">
      <c r="A134" s="23"/>
      <c r="B134" s="34"/>
      <c r="C134" s="23"/>
      <c r="D134" s="51"/>
      <c r="E134" s="30"/>
      <c r="F134" s="52"/>
      <c r="G134" s="55" t="str">
        <f aca="false">"Adres : " &amp;'Senet Borçlu Alacaklı Giriş'!$C$6</f>
        <v>Adres : İsmail Altıngövde Cad. No: 21 TOKAT</v>
      </c>
      <c r="H134" s="55"/>
      <c r="I134" s="55"/>
      <c r="J134" s="55"/>
      <c r="K134" s="55"/>
      <c r="L134" s="23"/>
      <c r="M134" s="23"/>
      <c r="N134" s="23"/>
      <c r="O134" s="43"/>
      <c r="P134" s="43"/>
    </row>
    <row r="135" customFormat="false" ht="23.8" hidden="false" customHeight="true" outlineLevel="0" collapsed="false">
      <c r="A135" s="23"/>
      <c r="B135" s="56"/>
      <c r="C135" s="57"/>
      <c r="D135" s="51"/>
      <c r="E135" s="30"/>
      <c r="F135" s="52"/>
      <c r="G135" s="55"/>
      <c r="H135" s="55"/>
      <c r="I135" s="55"/>
      <c r="J135" s="55"/>
      <c r="K135" s="55"/>
      <c r="L135" s="35" t="s">
        <v>47</v>
      </c>
      <c r="M135" s="35"/>
      <c r="N135" s="58"/>
      <c r="O135" s="43"/>
      <c r="P135" s="43"/>
    </row>
    <row r="136" customFormat="false" ht="23.8" hidden="false" customHeight="true" outlineLevel="0" collapsed="false">
      <c r="A136" s="23"/>
      <c r="B136" s="56"/>
      <c r="C136" s="57"/>
      <c r="D136" s="51"/>
      <c r="E136" s="30"/>
      <c r="F136" s="52"/>
      <c r="G136" s="59" t="str">
        <f aca="false">"Vergi Dairesi : "&amp;'Senet Borçlu Alacaklı Giriş'!$C$7</f>
        <v>Vergi Dairesi : Tokat</v>
      </c>
      <c r="H136" s="59"/>
      <c r="I136" s="59"/>
      <c r="J136" s="59"/>
      <c r="K136" s="23"/>
      <c r="L136" s="23"/>
      <c r="M136" s="23"/>
      <c r="N136" s="23"/>
      <c r="O136" s="43"/>
      <c r="P136" s="43"/>
    </row>
    <row r="137" customFormat="false" ht="23.8" hidden="false" customHeight="true" outlineLevel="0" collapsed="false">
      <c r="A137" s="23"/>
      <c r="B137" s="56"/>
      <c r="C137" s="57"/>
      <c r="D137" s="51"/>
      <c r="E137" s="30"/>
      <c r="F137" s="52"/>
      <c r="G137" s="60" t="str">
        <f aca="false">"Vergi No / TC Kimlik No : "&amp;'Senet Borçlu Alacaklı Giriş'!$C$8</f>
        <v>Vergi No / TC Kimlik No : </v>
      </c>
      <c r="H137" s="60"/>
      <c r="I137" s="60"/>
      <c r="J137" s="60"/>
      <c r="K137" s="61"/>
      <c r="L137" s="61"/>
      <c r="M137" s="61"/>
      <c r="N137" s="61"/>
      <c r="O137" s="62"/>
      <c r="P137" s="43"/>
    </row>
    <row r="138" customFormat="false" ht="23.8" hidden="false" customHeight="true" outlineLevel="0" collapsed="false">
      <c r="A138" s="23"/>
      <c r="B138" s="34"/>
      <c r="C138" s="23"/>
      <c r="D138" s="51"/>
      <c r="E138" s="30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43"/>
    </row>
    <row r="139" customFormat="false" ht="23.8" hidden="false" customHeight="true" outlineLevel="0" collapsed="false">
      <c r="A139" s="23"/>
      <c r="B139" s="50"/>
      <c r="C139" s="23"/>
      <c r="D139" s="51"/>
      <c r="E139" s="30"/>
      <c r="F139" s="52" t="s">
        <v>14</v>
      </c>
      <c r="G139" s="53" t="str">
        <f aca="false">"İsim Unvan : "&amp;'Senet Borçlu Alacaklı Giriş'!$C$9</f>
        <v>İsim Unvan : Fatih ÇALIŞKAN</v>
      </c>
      <c r="H139" s="53"/>
      <c r="I139" s="53"/>
      <c r="J139" s="53"/>
      <c r="K139" s="25"/>
      <c r="L139" s="63"/>
      <c r="M139" s="25"/>
      <c r="N139" s="25"/>
      <c r="O139" s="26"/>
      <c r="P139" s="43"/>
    </row>
    <row r="140" customFormat="false" ht="23.8" hidden="false" customHeight="true" outlineLevel="0" collapsed="false">
      <c r="A140" s="23"/>
      <c r="B140" s="34"/>
      <c r="C140" s="23"/>
      <c r="D140" s="45" t="s">
        <v>48</v>
      </c>
      <c r="E140" s="30"/>
      <c r="F140" s="52"/>
      <c r="G140" s="55" t="str">
        <f aca="false">"Adres : " &amp;'Senet Borçlu Alacaklı Giriş'!$C$10</f>
        <v>Adres : Karşıyaka Mah. Geksi Cad. Emmioğlu Sitesi C Blok No:13 D:8 TOKAT</v>
      </c>
      <c r="H140" s="55"/>
      <c r="I140" s="55"/>
      <c r="J140" s="55"/>
      <c r="K140" s="23"/>
      <c r="L140" s="23"/>
      <c r="M140" s="23"/>
      <c r="N140" s="23"/>
      <c r="O140" s="43"/>
      <c r="P140" s="43"/>
    </row>
    <row r="141" customFormat="false" ht="23.8" hidden="false" customHeight="true" outlineLevel="0" collapsed="false">
      <c r="A141" s="23"/>
      <c r="B141" s="50"/>
      <c r="C141" s="23"/>
      <c r="D141" s="64" t="n">
        <f aca="false">'Senet Taksit Giriş'!D9</f>
        <v>44469</v>
      </c>
      <c r="E141" s="30"/>
      <c r="F141" s="52"/>
      <c r="G141" s="55"/>
      <c r="H141" s="55"/>
      <c r="I141" s="55"/>
      <c r="J141" s="55"/>
      <c r="K141" s="23"/>
      <c r="L141" s="35" t="s">
        <v>47</v>
      </c>
      <c r="M141" s="23"/>
      <c r="N141" s="23"/>
      <c r="O141" s="43"/>
      <c r="P141" s="43"/>
    </row>
    <row r="142" customFormat="false" ht="23.8" hidden="false" customHeight="true" outlineLevel="0" collapsed="false">
      <c r="A142" s="23"/>
      <c r="B142" s="34"/>
      <c r="C142" s="23"/>
      <c r="D142" s="45" t="s">
        <v>49</v>
      </c>
      <c r="E142" s="30"/>
      <c r="F142" s="52"/>
      <c r="G142" s="59" t="str">
        <f aca="false">"Vergi Dairesi : "&amp;'Senet Borçlu Alacaklı Giriş'!$C$11</f>
        <v>Vergi Dairesi : Tokat</v>
      </c>
      <c r="H142" s="59"/>
      <c r="I142" s="59"/>
      <c r="J142" s="59"/>
      <c r="K142" s="23"/>
      <c r="L142" s="23"/>
      <c r="M142" s="23"/>
      <c r="N142" s="23"/>
      <c r="O142" s="43"/>
      <c r="P142" s="43"/>
    </row>
    <row r="143" customFormat="false" ht="23.8" hidden="false" customHeight="true" outlineLevel="0" collapsed="false">
      <c r="A143" s="23"/>
      <c r="B143" s="34"/>
      <c r="C143" s="23"/>
      <c r="D143" s="64" t="n">
        <f aca="false">'Senet Taksit Giriş'!C9</f>
        <v>44258</v>
      </c>
      <c r="E143" s="30"/>
      <c r="F143" s="52"/>
      <c r="G143" s="60" t="str">
        <f aca="false">"Vergi No / TC Kimlik No : "&amp;'Senet Borçlu Alacaklı Giriş'!$C$12</f>
        <v>Vergi No / TC Kimlik No : 486 5219 3176</v>
      </c>
      <c r="H143" s="60"/>
      <c r="I143" s="60"/>
      <c r="J143" s="60"/>
      <c r="K143" s="61"/>
      <c r="L143" s="61"/>
      <c r="M143" s="61"/>
      <c r="N143" s="61"/>
      <c r="O143" s="62"/>
      <c r="P143" s="43"/>
    </row>
    <row r="144" customFormat="false" ht="23.8" hidden="false" customHeight="true" outlineLevel="0" collapsed="false">
      <c r="A144" s="23"/>
      <c r="B144" s="65"/>
      <c r="C144" s="61"/>
      <c r="D144" s="61"/>
      <c r="E144" s="61"/>
      <c r="F144" s="61"/>
      <c r="G144" s="61"/>
      <c r="H144" s="61"/>
      <c r="I144" s="61"/>
      <c r="J144" s="61"/>
      <c r="K144" s="61"/>
      <c r="L144" s="61"/>
      <c r="M144" s="61"/>
      <c r="N144" s="61"/>
      <c r="O144" s="61"/>
      <c r="P144" s="62"/>
    </row>
    <row r="146" customFormat="false" ht="23.8" hidden="false" customHeight="true" outlineLevel="0" collapsed="false">
      <c r="A146" s="23"/>
      <c r="B146" s="24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6"/>
    </row>
    <row r="147" customFormat="false" ht="23.8" hidden="false" customHeight="true" outlineLevel="0" collapsed="false">
      <c r="A147" s="27"/>
      <c r="B147" s="28"/>
      <c r="C147" s="27"/>
      <c r="D147" s="29" t="s">
        <v>38</v>
      </c>
      <c r="E147" s="30" t="str">
        <f aca="false">$D154 &amp;"    - Taksit No: " &amp; $D149&amp;"  "</f>
        <v>ÇLŞKN    - Taksit No: # 8 #  </v>
      </c>
      <c r="F147" s="27"/>
      <c r="G147" s="31" t="s">
        <v>39</v>
      </c>
      <c r="H147" s="27"/>
      <c r="I147" s="31" t="s">
        <v>40</v>
      </c>
      <c r="J147" s="27"/>
      <c r="K147" s="31" t="s">
        <v>41</v>
      </c>
      <c r="L147" s="27"/>
      <c r="M147" s="31" t="s">
        <v>42</v>
      </c>
      <c r="N147" s="0"/>
      <c r="O147" s="31" t="s">
        <v>19</v>
      </c>
      <c r="P147" s="32"/>
    </row>
    <row r="148" customFormat="false" ht="23.8" hidden="false" customHeight="true" outlineLevel="0" collapsed="false">
      <c r="A148" s="23"/>
      <c r="B148" s="34"/>
      <c r="C148" s="35"/>
      <c r="D148" s="36" t="s">
        <v>43</v>
      </c>
      <c r="E148" s="30"/>
      <c r="F148" s="23"/>
      <c r="G148" s="37" t="n">
        <f aca="false">D162</f>
        <v>44499</v>
      </c>
      <c r="H148" s="38"/>
      <c r="I148" s="39" t="str">
        <f aca="false">D151</f>
        <v># 8.000 TL #</v>
      </c>
      <c r="J148" s="38"/>
      <c r="K148" s="40" t="str">
        <f aca="false">D152</f>
        <v>#   Krş #</v>
      </c>
      <c r="L148" s="38"/>
      <c r="M148" s="41" t="str">
        <f aca="false">D149</f>
        <v># 8 #</v>
      </c>
      <c r="N148" s="0"/>
      <c r="O148" s="42" t="n">
        <f aca="false">D164</f>
        <v>44258</v>
      </c>
      <c r="P148" s="43"/>
    </row>
    <row r="149" customFormat="false" ht="23.8" hidden="false" customHeight="true" outlineLevel="0" collapsed="false">
      <c r="A149" s="23"/>
      <c r="B149" s="34"/>
      <c r="C149" s="35"/>
      <c r="D149" s="44" t="str">
        <f aca="false">"# "&amp;TEXT(INT('Senet Taksit Giriş'!B10),"##.##0")&amp;" #"</f>
        <v># 8 #</v>
      </c>
      <c r="E149" s="30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43"/>
    </row>
    <row r="150" customFormat="false" ht="23.8" hidden="false" customHeight="true" outlineLevel="0" collapsed="false">
      <c r="A150" s="23"/>
      <c r="B150" s="34"/>
      <c r="C150" s="35"/>
      <c r="D150" s="45" t="s">
        <v>44</v>
      </c>
      <c r="E150" s="30"/>
      <c r="F150" s="46" t="str">
        <f aca="false">"   İş bu emre muharrer senedim"&amp;IF('Senet Borçlu Alacaklı Giriş'!$C$4="Gerçek Kişi","in","izin")&amp;" mükabilinde "&amp;TEXT(G148,"dd mmmm yyyy")&amp;" tarihinde Sayın : "&amp;'Senet Borçlu Alacaklı Giriş'!$C$1&amp;" 'ya veyahut emruhavalesine yukarıda yazılı Yalnız # "&amp;'Senet Taksit Giriş'!F10&amp;" # ödeyeceği"&amp;IF('Senet Borçlu Alacaklı Giriş'!$C$4="Gerçek Kişi","m.","z.")&amp;" Bedeli "&amp;'Senet Taksit Giriş'!G10&amp;" ahzolunmuştur. İş bu bono vadesinde ödenmediği taktirde; iş bu bononun düzenleme tarihinin temerrüt başlangıç tarihi olarak kabul edileceğini, müteakip bonolarında muacceliyet kesbedeceğini,"&amp;" ihtilaf vukuunda "&amp;'Senet Borçlu Alacaklı Giriş'!$C$2&amp;" mahkemelerinin selahiyetini şimdiden kabul eyleri"&amp;IF('Senet Borçlu Alacaklı Giriş'!$C$4="Gerçek Kişi","m.","z.")</f>
        <v>   İş bu emre muharrer senedimizin mükabilinde 30 Ekim 2021 tarihinde Sayın : HACI MURAT BALCI 'ya veyahut emruhavalesine yukarıda yazılı Yalnız # Sekizbin TL  # ödeyeceğiz. Bedeli NAKDEN ahzolunmuştur. İş bu bono vadesinde ödenmediği taktirde; iş bu bononun düzenleme tarihinin temerrüt başlangıç tarihi olarak kabul edileceğini, müteakip bonolarında muacceliyet kesbedeceğini, ihtilaf vukuunda TOKAT mahkemelerinin selahiyetini şimdiden kabul eyleriz.</v>
      </c>
      <c r="G150" s="46"/>
      <c r="H150" s="46"/>
      <c r="I150" s="46"/>
      <c r="J150" s="46"/>
      <c r="K150" s="46"/>
      <c r="L150" s="46"/>
      <c r="M150" s="46"/>
      <c r="N150" s="46"/>
      <c r="O150" s="46"/>
      <c r="P150" s="43"/>
    </row>
    <row r="151" customFormat="false" ht="23.8" hidden="false" customHeight="true" outlineLevel="0" collapsed="false">
      <c r="A151" s="23"/>
      <c r="B151" s="34"/>
      <c r="C151" s="35"/>
      <c r="D151" s="47" t="str">
        <f aca="false">"# "&amp;TEXT(INT('Senet Taksit Giriş'!E10),"##.##0")&amp;" TL #"</f>
        <v># 8.000 TL #</v>
      </c>
      <c r="E151" s="30"/>
      <c r="F151" s="46"/>
      <c r="G151" s="46"/>
      <c r="H151" s="46"/>
      <c r="I151" s="46"/>
      <c r="J151" s="46"/>
      <c r="K151" s="46"/>
      <c r="L151" s="46"/>
      <c r="M151" s="46"/>
      <c r="N151" s="46"/>
      <c r="O151" s="46"/>
      <c r="P151" s="43"/>
    </row>
    <row r="152" customFormat="false" ht="23.8" hidden="false" customHeight="true" outlineLevel="0" collapsed="false">
      <c r="A152" s="23"/>
      <c r="B152" s="34"/>
      <c r="C152" s="23"/>
      <c r="D152" s="48" t="str">
        <f aca="false">"# "&amp;TEXT(('Senet Taksit Giriş'!E155-INT('Senet Taksit Giriş'!E155))*100,"##.##")&amp;"  Krş #"</f>
        <v>#   Krş #</v>
      </c>
      <c r="E152" s="30"/>
      <c r="F152" s="46"/>
      <c r="G152" s="46"/>
      <c r="H152" s="46"/>
      <c r="I152" s="46"/>
      <c r="J152" s="46"/>
      <c r="K152" s="46"/>
      <c r="L152" s="46"/>
      <c r="M152" s="46"/>
      <c r="N152" s="46"/>
      <c r="O152" s="46"/>
      <c r="P152" s="43"/>
    </row>
    <row r="153" customFormat="false" ht="23.8" hidden="false" customHeight="true" outlineLevel="0" collapsed="false">
      <c r="A153" s="23"/>
      <c r="B153" s="34"/>
      <c r="C153" s="23"/>
      <c r="D153" s="49" t="s">
        <v>45</v>
      </c>
      <c r="E153" s="30"/>
      <c r="F153" s="46"/>
      <c r="G153" s="46"/>
      <c r="H153" s="46"/>
      <c r="I153" s="46"/>
      <c r="J153" s="46"/>
      <c r="K153" s="46"/>
      <c r="L153" s="46"/>
      <c r="M153" s="46"/>
      <c r="N153" s="46"/>
      <c r="O153" s="46"/>
      <c r="P153" s="43"/>
    </row>
    <row r="154" customFormat="false" ht="23.8" hidden="false" customHeight="true" outlineLevel="0" collapsed="false">
      <c r="A154" s="23"/>
      <c r="B154" s="50"/>
      <c r="C154" s="23"/>
      <c r="D154" s="51" t="str">
        <f aca="false">'Senet Borçlu Alacaklı Giriş'!$C$5</f>
        <v>ÇLŞKN</v>
      </c>
      <c r="E154" s="30"/>
      <c r="F154" s="52" t="s">
        <v>46</v>
      </c>
      <c r="G154" s="53" t="str">
        <f aca="false">"İsim Unvan : "&amp;$D154</f>
        <v>İsim Unvan : ÇLŞKN</v>
      </c>
      <c r="H154" s="53"/>
      <c r="I154" s="53"/>
      <c r="J154" s="53"/>
      <c r="K154" s="25"/>
      <c r="L154" s="25"/>
      <c r="M154" s="54"/>
      <c r="N154" s="54"/>
      <c r="O154" s="26"/>
      <c r="P154" s="43"/>
    </row>
    <row r="155" customFormat="false" ht="23.8" hidden="false" customHeight="true" outlineLevel="0" collapsed="false">
      <c r="A155" s="23"/>
      <c r="B155" s="34"/>
      <c r="C155" s="23"/>
      <c r="D155" s="51"/>
      <c r="E155" s="30"/>
      <c r="F155" s="52"/>
      <c r="G155" s="55" t="str">
        <f aca="false">"Adres : " &amp;'Senet Borçlu Alacaklı Giriş'!$C$6</f>
        <v>Adres : İsmail Altıngövde Cad. No: 21 TOKAT</v>
      </c>
      <c r="H155" s="55"/>
      <c r="I155" s="55"/>
      <c r="J155" s="55"/>
      <c r="K155" s="55"/>
      <c r="L155" s="23"/>
      <c r="M155" s="23"/>
      <c r="N155" s="23"/>
      <c r="O155" s="43"/>
      <c r="P155" s="43"/>
    </row>
    <row r="156" customFormat="false" ht="23.8" hidden="false" customHeight="true" outlineLevel="0" collapsed="false">
      <c r="A156" s="23"/>
      <c r="B156" s="56"/>
      <c r="C156" s="57"/>
      <c r="D156" s="51"/>
      <c r="E156" s="30"/>
      <c r="F156" s="52"/>
      <c r="G156" s="55"/>
      <c r="H156" s="55"/>
      <c r="I156" s="55"/>
      <c r="J156" s="55"/>
      <c r="K156" s="55"/>
      <c r="L156" s="35" t="s">
        <v>47</v>
      </c>
      <c r="M156" s="35"/>
      <c r="N156" s="58"/>
      <c r="O156" s="43"/>
      <c r="P156" s="43"/>
    </row>
    <row r="157" customFormat="false" ht="23.8" hidden="false" customHeight="true" outlineLevel="0" collapsed="false">
      <c r="A157" s="23"/>
      <c r="B157" s="56"/>
      <c r="C157" s="57"/>
      <c r="D157" s="51"/>
      <c r="E157" s="30"/>
      <c r="F157" s="52"/>
      <c r="G157" s="59" t="str">
        <f aca="false">"Vergi Dairesi : "&amp;'Senet Borçlu Alacaklı Giriş'!$C$7</f>
        <v>Vergi Dairesi : Tokat</v>
      </c>
      <c r="H157" s="59"/>
      <c r="I157" s="59"/>
      <c r="J157" s="59"/>
      <c r="K157" s="23"/>
      <c r="L157" s="23"/>
      <c r="M157" s="23"/>
      <c r="N157" s="23"/>
      <c r="O157" s="43"/>
      <c r="P157" s="43"/>
    </row>
    <row r="158" customFormat="false" ht="23.8" hidden="false" customHeight="true" outlineLevel="0" collapsed="false">
      <c r="A158" s="23"/>
      <c r="B158" s="56"/>
      <c r="C158" s="57"/>
      <c r="D158" s="51"/>
      <c r="E158" s="30"/>
      <c r="F158" s="52"/>
      <c r="G158" s="60" t="str">
        <f aca="false">"Vergi No / TC Kimlik No : "&amp;'Senet Borçlu Alacaklı Giriş'!$C$8</f>
        <v>Vergi No / TC Kimlik No : </v>
      </c>
      <c r="H158" s="60"/>
      <c r="I158" s="60"/>
      <c r="J158" s="60"/>
      <c r="K158" s="61"/>
      <c r="L158" s="61"/>
      <c r="M158" s="61"/>
      <c r="N158" s="61"/>
      <c r="O158" s="62"/>
      <c r="P158" s="43"/>
    </row>
    <row r="159" customFormat="false" ht="23.8" hidden="false" customHeight="true" outlineLevel="0" collapsed="false">
      <c r="A159" s="23"/>
      <c r="B159" s="34"/>
      <c r="C159" s="23"/>
      <c r="D159" s="51"/>
      <c r="E159" s="30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43"/>
    </row>
    <row r="160" customFormat="false" ht="23.8" hidden="false" customHeight="true" outlineLevel="0" collapsed="false">
      <c r="A160" s="23"/>
      <c r="B160" s="50"/>
      <c r="C160" s="23"/>
      <c r="D160" s="51"/>
      <c r="E160" s="30"/>
      <c r="F160" s="52" t="s">
        <v>14</v>
      </c>
      <c r="G160" s="53" t="str">
        <f aca="false">"İsim Unvan : "&amp;'Senet Borçlu Alacaklı Giriş'!$C$9</f>
        <v>İsim Unvan : Fatih ÇALIŞKAN</v>
      </c>
      <c r="H160" s="53"/>
      <c r="I160" s="53"/>
      <c r="J160" s="53"/>
      <c r="K160" s="25"/>
      <c r="L160" s="63"/>
      <c r="M160" s="25"/>
      <c r="N160" s="25"/>
      <c r="O160" s="26"/>
      <c r="P160" s="43"/>
    </row>
    <row r="161" customFormat="false" ht="23.8" hidden="false" customHeight="true" outlineLevel="0" collapsed="false">
      <c r="A161" s="23"/>
      <c r="B161" s="34"/>
      <c r="C161" s="23"/>
      <c r="D161" s="45" t="s">
        <v>48</v>
      </c>
      <c r="E161" s="30"/>
      <c r="F161" s="52"/>
      <c r="G161" s="55" t="str">
        <f aca="false">"Adres : " &amp;'Senet Borçlu Alacaklı Giriş'!$C$10</f>
        <v>Adres : Karşıyaka Mah. Geksi Cad. Emmioğlu Sitesi C Blok No:13 D:8 TOKAT</v>
      </c>
      <c r="H161" s="55"/>
      <c r="I161" s="55"/>
      <c r="J161" s="55"/>
      <c r="K161" s="23"/>
      <c r="L161" s="23"/>
      <c r="M161" s="23"/>
      <c r="N161" s="23"/>
      <c r="O161" s="43"/>
      <c r="P161" s="43"/>
    </row>
    <row r="162" customFormat="false" ht="23.8" hidden="false" customHeight="true" outlineLevel="0" collapsed="false">
      <c r="A162" s="23"/>
      <c r="B162" s="50"/>
      <c r="C162" s="23"/>
      <c r="D162" s="64" t="n">
        <f aca="false">'Senet Taksit Giriş'!D10</f>
        <v>44499</v>
      </c>
      <c r="E162" s="30"/>
      <c r="F162" s="52"/>
      <c r="G162" s="55"/>
      <c r="H162" s="55"/>
      <c r="I162" s="55"/>
      <c r="J162" s="55"/>
      <c r="K162" s="23"/>
      <c r="L162" s="35" t="s">
        <v>47</v>
      </c>
      <c r="M162" s="23"/>
      <c r="N162" s="23"/>
      <c r="O162" s="43"/>
      <c r="P162" s="43"/>
    </row>
    <row r="163" customFormat="false" ht="23.8" hidden="false" customHeight="true" outlineLevel="0" collapsed="false">
      <c r="A163" s="23"/>
      <c r="B163" s="34"/>
      <c r="C163" s="23"/>
      <c r="D163" s="45" t="s">
        <v>49</v>
      </c>
      <c r="E163" s="30"/>
      <c r="F163" s="52"/>
      <c r="G163" s="59" t="str">
        <f aca="false">"Vergi Dairesi : "&amp;'Senet Borçlu Alacaklı Giriş'!$C$11</f>
        <v>Vergi Dairesi : Tokat</v>
      </c>
      <c r="H163" s="59"/>
      <c r="I163" s="59"/>
      <c r="J163" s="59"/>
      <c r="K163" s="23"/>
      <c r="L163" s="23"/>
      <c r="M163" s="23"/>
      <c r="N163" s="23"/>
      <c r="O163" s="43"/>
      <c r="P163" s="43"/>
    </row>
    <row r="164" customFormat="false" ht="23.8" hidden="false" customHeight="true" outlineLevel="0" collapsed="false">
      <c r="A164" s="23"/>
      <c r="B164" s="34"/>
      <c r="C164" s="23"/>
      <c r="D164" s="64" t="n">
        <f aca="false">'Senet Taksit Giriş'!C10</f>
        <v>44258</v>
      </c>
      <c r="E164" s="30"/>
      <c r="F164" s="52"/>
      <c r="G164" s="60" t="str">
        <f aca="false">"Vergi No / TC Kimlik No : "&amp;'Senet Borçlu Alacaklı Giriş'!$C$12</f>
        <v>Vergi No / TC Kimlik No : 486 5219 3176</v>
      </c>
      <c r="H164" s="60"/>
      <c r="I164" s="60"/>
      <c r="J164" s="60"/>
      <c r="K164" s="61"/>
      <c r="L164" s="61"/>
      <c r="M164" s="61"/>
      <c r="N164" s="61"/>
      <c r="O164" s="62"/>
      <c r="P164" s="43"/>
    </row>
    <row r="165" customFormat="false" ht="23.8" hidden="false" customHeight="true" outlineLevel="0" collapsed="false">
      <c r="A165" s="23"/>
      <c r="B165" s="65"/>
      <c r="C165" s="61"/>
      <c r="D165" s="61"/>
      <c r="E165" s="61"/>
      <c r="F165" s="61"/>
      <c r="G165" s="61"/>
      <c r="H165" s="61"/>
      <c r="I165" s="61"/>
      <c r="J165" s="61"/>
      <c r="K165" s="61"/>
      <c r="L165" s="61"/>
      <c r="M165" s="61"/>
      <c r="N165" s="61"/>
      <c r="O165" s="61"/>
      <c r="P165" s="62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112">
    <mergeCell ref="E2:E19"/>
    <mergeCell ref="F5:O7"/>
    <mergeCell ref="D9:D15"/>
    <mergeCell ref="F9:F13"/>
    <mergeCell ref="G9:J9"/>
    <mergeCell ref="M9:N9"/>
    <mergeCell ref="G10:K11"/>
    <mergeCell ref="G12:J12"/>
    <mergeCell ref="G13:J13"/>
    <mergeCell ref="F15:F19"/>
    <mergeCell ref="G15:J15"/>
    <mergeCell ref="G16:J17"/>
    <mergeCell ref="G18:J18"/>
    <mergeCell ref="G19:J19"/>
    <mergeCell ref="E23:E40"/>
    <mergeCell ref="F26:O28"/>
    <mergeCell ref="D30:D36"/>
    <mergeCell ref="F30:F34"/>
    <mergeCell ref="G30:J30"/>
    <mergeCell ref="M30:N30"/>
    <mergeCell ref="G31:K32"/>
    <mergeCell ref="G33:J33"/>
    <mergeCell ref="G34:J34"/>
    <mergeCell ref="F36:F40"/>
    <mergeCell ref="G36:J36"/>
    <mergeCell ref="G37:J38"/>
    <mergeCell ref="G39:J39"/>
    <mergeCell ref="G40:J40"/>
    <mergeCell ref="E44:E61"/>
    <mergeCell ref="F47:O49"/>
    <mergeCell ref="D51:D57"/>
    <mergeCell ref="F51:F55"/>
    <mergeCell ref="G51:J51"/>
    <mergeCell ref="M51:N51"/>
    <mergeCell ref="G52:K53"/>
    <mergeCell ref="G54:J54"/>
    <mergeCell ref="G55:J55"/>
    <mergeCell ref="F57:F61"/>
    <mergeCell ref="G57:J57"/>
    <mergeCell ref="G58:J59"/>
    <mergeCell ref="G60:J60"/>
    <mergeCell ref="G61:J61"/>
    <mergeCell ref="E64:E81"/>
    <mergeCell ref="F67:O69"/>
    <mergeCell ref="D71:D77"/>
    <mergeCell ref="F71:F75"/>
    <mergeCell ref="G71:J71"/>
    <mergeCell ref="M71:N71"/>
    <mergeCell ref="G72:K73"/>
    <mergeCell ref="G74:J74"/>
    <mergeCell ref="G75:J75"/>
    <mergeCell ref="F77:F81"/>
    <mergeCell ref="G77:J77"/>
    <mergeCell ref="G78:J79"/>
    <mergeCell ref="G80:J80"/>
    <mergeCell ref="G81:J81"/>
    <mergeCell ref="E85:E102"/>
    <mergeCell ref="F88:O90"/>
    <mergeCell ref="D92:D98"/>
    <mergeCell ref="F92:F96"/>
    <mergeCell ref="G92:J92"/>
    <mergeCell ref="M92:N92"/>
    <mergeCell ref="G93:K94"/>
    <mergeCell ref="G95:J95"/>
    <mergeCell ref="G96:J96"/>
    <mergeCell ref="F98:F102"/>
    <mergeCell ref="G98:J98"/>
    <mergeCell ref="G99:J100"/>
    <mergeCell ref="G101:J101"/>
    <mergeCell ref="G102:J102"/>
    <mergeCell ref="E106:E123"/>
    <mergeCell ref="F109:O111"/>
    <mergeCell ref="D113:D119"/>
    <mergeCell ref="F113:F117"/>
    <mergeCell ref="G113:J113"/>
    <mergeCell ref="M113:N113"/>
    <mergeCell ref="G114:K115"/>
    <mergeCell ref="G116:J116"/>
    <mergeCell ref="G117:J117"/>
    <mergeCell ref="F119:F123"/>
    <mergeCell ref="G119:J119"/>
    <mergeCell ref="G120:J121"/>
    <mergeCell ref="G122:J122"/>
    <mergeCell ref="G123:J123"/>
    <mergeCell ref="E126:E143"/>
    <mergeCell ref="F129:O131"/>
    <mergeCell ref="D133:D139"/>
    <mergeCell ref="F133:F137"/>
    <mergeCell ref="G133:J133"/>
    <mergeCell ref="M133:N133"/>
    <mergeCell ref="G134:K135"/>
    <mergeCell ref="G136:J136"/>
    <mergeCell ref="G137:J137"/>
    <mergeCell ref="F139:F143"/>
    <mergeCell ref="G139:J139"/>
    <mergeCell ref="G140:J141"/>
    <mergeCell ref="G142:J142"/>
    <mergeCell ref="G143:J143"/>
    <mergeCell ref="E147:E164"/>
    <mergeCell ref="F150:O152"/>
    <mergeCell ref="D154:D160"/>
    <mergeCell ref="F154:F158"/>
    <mergeCell ref="G154:J154"/>
    <mergeCell ref="M154:N154"/>
    <mergeCell ref="G155:K156"/>
    <mergeCell ref="G157:J157"/>
    <mergeCell ref="G158:J158"/>
    <mergeCell ref="F160:F164"/>
    <mergeCell ref="G160:J160"/>
    <mergeCell ref="G161:J162"/>
    <mergeCell ref="G163:J163"/>
    <mergeCell ref="G164:J164"/>
  </mergeCells>
  <printOptions headings="false" gridLines="false" gridLinesSet="true" horizontalCentered="true" verticalCentered="false"/>
  <pageMargins left="0.236111111111111" right="0.236111111111111" top="0.196527777777778" bottom="0.747916666666667" header="0.511805555555555" footer="0.511805555555555"/>
  <pageSetup paperSize="9" scale="100" firstPageNumber="0" fitToWidth="1" fitToHeight="0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127</TotalTime>
  <Application>LibreOffice/7.0.1.2$Linux_X86_64 LibreOffice_project/7cbcfc562f6eb6708b5ff7d7397325de9e764452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2018-01-01T13:28:37Z</dcterms:created>
  <dc:creator>toshiba</dc:creator>
  <dc:description/>
  <dc:language>tr-TR</dc:language>
  <cp:lastModifiedBy/>
  <cp:lastPrinted>2018-01-13T07:28:26Z</cp:lastPrinted>
  <dcterms:modified xsi:type="dcterms:W3CDTF">2021-03-03T18:07:15Z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