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8195" windowHeight="72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3" i="1" l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D23" i="1"/>
  <c r="C23" i="1"/>
  <c r="D28" i="1" l="1"/>
  <c r="D26" i="1" s="1"/>
  <c r="D27" i="1" s="1"/>
  <c r="E28" i="1"/>
  <c r="E26" i="1" s="1"/>
  <c r="E27" i="1" s="1"/>
  <c r="F28" i="1"/>
  <c r="F26" i="1" s="1"/>
  <c r="F27" i="1" s="1"/>
  <c r="G28" i="1"/>
  <c r="G26" i="1" s="1"/>
  <c r="G27" i="1" s="1"/>
  <c r="H28" i="1"/>
  <c r="H26" i="1" s="1"/>
  <c r="H27" i="1" s="1"/>
  <c r="I28" i="1"/>
  <c r="I26" i="1" s="1"/>
  <c r="I27" i="1" s="1"/>
  <c r="J28" i="1"/>
  <c r="J26" i="1" s="1"/>
  <c r="J27" i="1" s="1"/>
  <c r="K28" i="1"/>
  <c r="K26" i="1" s="1"/>
  <c r="K27" i="1" s="1"/>
  <c r="L28" i="1"/>
  <c r="L26" i="1" s="1"/>
  <c r="L27" i="1" s="1"/>
  <c r="M28" i="1"/>
  <c r="M26" i="1" s="1"/>
  <c r="M27" i="1" s="1"/>
  <c r="N28" i="1"/>
  <c r="N26" i="1" s="1"/>
  <c r="N27" i="1" s="1"/>
  <c r="O28" i="1"/>
  <c r="O26" i="1" s="1"/>
  <c r="O27" i="1" s="1"/>
  <c r="P28" i="1"/>
  <c r="P26" i="1" s="1"/>
  <c r="P27" i="1" s="1"/>
  <c r="Q28" i="1"/>
  <c r="Q26" i="1" s="1"/>
  <c r="Q27" i="1" s="1"/>
  <c r="R28" i="1"/>
  <c r="R26" i="1" s="1"/>
  <c r="R27" i="1" s="1"/>
  <c r="C28" i="1"/>
  <c r="C26" i="1" l="1"/>
  <c r="C27" i="1" s="1"/>
  <c r="R8" i="1" l="1"/>
  <c r="R17" i="1" s="1"/>
  <c r="Q8" i="1"/>
  <c r="Q17" i="1" s="1"/>
  <c r="P8" i="1"/>
  <c r="P17" i="1" s="1"/>
  <c r="O8" i="1"/>
  <c r="O17" i="1" s="1"/>
  <c r="N8" i="1"/>
  <c r="N17" i="1" s="1"/>
  <c r="M8" i="1"/>
  <c r="M17" i="1" s="1"/>
  <c r="L8" i="1"/>
  <c r="L12" i="1" s="1"/>
  <c r="K8" i="1"/>
  <c r="K17" i="1" s="1"/>
  <c r="R6" i="1"/>
  <c r="C8" i="1"/>
  <c r="C6" i="1" s="1"/>
  <c r="C17" i="1"/>
  <c r="C18" i="1"/>
  <c r="J8" i="1"/>
  <c r="J6" i="1" s="1"/>
  <c r="J18" i="1"/>
  <c r="D8" i="1"/>
  <c r="D6" i="1" s="1"/>
  <c r="E8" i="1"/>
  <c r="E6" i="1" s="1"/>
  <c r="F8" i="1"/>
  <c r="F11" i="1" s="1"/>
  <c r="F13" i="1"/>
  <c r="D18" i="1"/>
  <c r="E18" i="1"/>
  <c r="F18" i="1"/>
  <c r="H8" i="1"/>
  <c r="H6" i="1" s="1"/>
  <c r="I8" i="1"/>
  <c r="I6" i="1" s="1"/>
  <c r="H18" i="1"/>
  <c r="I18" i="1"/>
  <c r="D13" i="1" l="1"/>
  <c r="D16" i="1"/>
  <c r="D21" i="1" s="1"/>
  <c r="D22" i="1" s="1"/>
  <c r="E13" i="1"/>
  <c r="D12" i="1"/>
  <c r="J17" i="1"/>
  <c r="F16" i="1"/>
  <c r="F21" i="1" s="1"/>
  <c r="F22" i="1" s="1"/>
  <c r="F17" i="1"/>
  <c r="Q6" i="1"/>
  <c r="O6" i="1"/>
  <c r="N6" i="1"/>
  <c r="M6" i="1"/>
  <c r="L6" i="1"/>
  <c r="K6" i="1"/>
  <c r="P6" i="1"/>
  <c r="K11" i="1"/>
  <c r="O11" i="1"/>
  <c r="K12" i="1"/>
  <c r="O12" i="1"/>
  <c r="K13" i="1"/>
  <c r="O13" i="1"/>
  <c r="K16" i="1"/>
  <c r="K21" i="1" s="1"/>
  <c r="K22" i="1" s="1"/>
  <c r="O16" i="1"/>
  <c r="O21" i="1" s="1"/>
  <c r="O22" i="1" s="1"/>
  <c r="P11" i="1"/>
  <c r="P12" i="1"/>
  <c r="L13" i="1"/>
  <c r="P13" i="1"/>
  <c r="L16" i="1"/>
  <c r="L21" i="1" s="1"/>
  <c r="L22" i="1" s="1"/>
  <c r="P16" i="1"/>
  <c r="P21" i="1" s="1"/>
  <c r="P22" i="1" s="1"/>
  <c r="L17" i="1"/>
  <c r="L11" i="1"/>
  <c r="M11" i="1"/>
  <c r="Q11" i="1"/>
  <c r="M12" i="1"/>
  <c r="Q12" i="1"/>
  <c r="M13" i="1"/>
  <c r="Q13" i="1"/>
  <c r="M16" i="1"/>
  <c r="M21" i="1" s="1"/>
  <c r="M22" i="1" s="1"/>
  <c r="Q16" i="1"/>
  <c r="Q21" i="1" s="1"/>
  <c r="Q22" i="1" s="1"/>
  <c r="N11" i="1"/>
  <c r="R11" i="1"/>
  <c r="N12" i="1"/>
  <c r="R12" i="1"/>
  <c r="N13" i="1"/>
  <c r="R13" i="1"/>
  <c r="N16" i="1"/>
  <c r="N21" i="1" s="1"/>
  <c r="N22" i="1" s="1"/>
  <c r="R16" i="1"/>
  <c r="R21" i="1" s="1"/>
  <c r="R22" i="1" s="1"/>
  <c r="C12" i="1"/>
  <c r="C11" i="1"/>
  <c r="C16" i="1"/>
  <c r="C21" i="1" s="1"/>
  <c r="C22" i="1" s="1"/>
  <c r="C13" i="1"/>
  <c r="I16" i="1"/>
  <c r="I21" i="1" s="1"/>
  <c r="I22" i="1" s="1"/>
  <c r="H16" i="1"/>
  <c r="H21" i="1" s="1"/>
  <c r="H22" i="1" s="1"/>
  <c r="H12" i="1"/>
  <c r="D17" i="1"/>
  <c r="E12" i="1"/>
  <c r="E16" i="1"/>
  <c r="E21" i="1" s="1"/>
  <c r="E22" i="1" s="1"/>
  <c r="E11" i="1"/>
  <c r="J16" i="1"/>
  <c r="J21" i="1" s="1"/>
  <c r="J22" i="1" s="1"/>
  <c r="I12" i="1"/>
  <c r="E17" i="1"/>
  <c r="F12" i="1"/>
  <c r="D11" i="1"/>
  <c r="F6" i="1"/>
  <c r="J12" i="1"/>
  <c r="J11" i="1"/>
  <c r="J13" i="1"/>
  <c r="I17" i="1"/>
  <c r="I13" i="1"/>
  <c r="I11" i="1"/>
  <c r="H17" i="1"/>
  <c r="H13" i="1"/>
  <c r="H11" i="1"/>
  <c r="G18" i="1"/>
  <c r="G8" i="1"/>
  <c r="G16" i="1" s="1"/>
  <c r="G21" i="1" s="1"/>
  <c r="G22" i="1" s="1"/>
  <c r="G13" i="1" l="1"/>
  <c r="G6" i="1"/>
  <c r="G11" i="1"/>
  <c r="G17" i="1"/>
  <c r="G12" i="1"/>
</calcChain>
</file>

<file path=xl/sharedStrings.xml><?xml version="1.0" encoding="utf-8"?>
<sst xmlns="http://schemas.openxmlformats.org/spreadsheetml/2006/main" count="21" uniqueCount="14">
  <si>
    <t>Heat Riser Dimensions</t>
  </si>
  <si>
    <t>Diameter</t>
  </si>
  <si>
    <t>Length</t>
  </si>
  <si>
    <t>Box Dimensions</t>
  </si>
  <si>
    <t>Width</t>
  </si>
  <si>
    <t>Height</t>
  </si>
  <si>
    <t>Depth</t>
  </si>
  <si>
    <t>Port Dimensions</t>
  </si>
  <si>
    <t>Calculated Base</t>
  </si>
  <si>
    <t>P-Channel</t>
  </si>
  <si>
    <t>Peterberg Rocket Stove Calculations</t>
  </si>
  <si>
    <t>Primary Air</t>
  </si>
  <si>
    <t>Area</t>
  </si>
  <si>
    <t>Overhang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</si>
</sst>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/16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164" fontId="0" fillId="0" borderId="0" xfId="0" applyNumberFormat="1"/>
    <xf numFmtId="0" fontId="0" fillId="0" borderId="0" xfId="0" applyBorder="1"/>
    <xf numFmtId="0" fontId="0" fillId="0" borderId="9" xfId="0" applyBorder="1"/>
    <xf numFmtId="0" fontId="0" fillId="0" borderId="2" xfId="0" applyBorder="1"/>
    <xf numFmtId="164" fontId="0" fillId="0" borderId="6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1" fillId="0" borderId="16" xfId="0" applyFont="1" applyBorder="1"/>
    <xf numFmtId="0" fontId="0" fillId="0" borderId="17" xfId="0" applyBorder="1"/>
    <xf numFmtId="0" fontId="0" fillId="0" borderId="18" xfId="0" applyBorder="1"/>
    <xf numFmtId="0" fontId="1" fillId="0" borderId="9" xfId="0" applyFont="1" applyBorder="1"/>
    <xf numFmtId="0" fontId="0" fillId="0" borderId="19" xfId="0" applyBorder="1"/>
    <xf numFmtId="0" fontId="0" fillId="0" borderId="9" xfId="0" quotePrefix="1" applyBorder="1"/>
    <xf numFmtId="0" fontId="0" fillId="0" borderId="20" xfId="0" applyBorder="1"/>
    <xf numFmtId="0" fontId="0" fillId="0" borderId="21" xfId="0" applyBorder="1"/>
    <xf numFmtId="0" fontId="0" fillId="0" borderId="9" xfId="0" applyFont="1" applyBorder="1"/>
    <xf numFmtId="0" fontId="1" fillId="0" borderId="22" xfId="0" applyFont="1" applyBorder="1"/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164" fontId="0" fillId="0" borderId="7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8"/>
  <sheetViews>
    <sheetView tabSelected="1" zoomScaleNormal="100" workbookViewId="0">
      <selection activeCell="T30" sqref="T30"/>
    </sheetView>
  </sheetViews>
  <sheetFormatPr defaultRowHeight="15" x14ac:dyDescent="0.25"/>
  <cols>
    <col min="1" max="1" width="8" customWidth="1"/>
    <col min="2" max="2" width="21.5703125" customWidth="1"/>
    <col min="3" max="3" width="9.7109375" customWidth="1"/>
    <col min="4" max="4" width="9.42578125" customWidth="1"/>
    <col min="5" max="5" width="9.28515625" customWidth="1"/>
    <col min="6" max="6" width="9.5703125" customWidth="1"/>
    <col min="7" max="7" width="10.42578125" customWidth="1"/>
    <col min="8" max="8" width="9.28515625" customWidth="1"/>
    <col min="9" max="10" width="10" customWidth="1"/>
    <col min="11" max="11" width="10.28515625" bestFit="1" customWidth="1"/>
    <col min="12" max="17" width="9.5703125" bestFit="1" customWidth="1"/>
  </cols>
  <sheetData>
    <row r="2" spans="2:19" x14ac:dyDescent="0.25">
      <c r="B2" s="37" t="s">
        <v>10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</row>
    <row r="3" spans="2:19" ht="15.75" thickBot="1" x14ac:dyDescent="0.3">
      <c r="B3" s="3"/>
      <c r="R3" s="4"/>
    </row>
    <row r="4" spans="2:19" x14ac:dyDescent="0.25">
      <c r="B4" s="46" t="s">
        <v>0</v>
      </c>
      <c r="C4" s="55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7"/>
      <c r="S4" s="1"/>
    </row>
    <row r="5" spans="2:19" ht="15.75" thickBot="1" x14ac:dyDescent="0.3">
      <c r="B5" s="3" t="s">
        <v>1</v>
      </c>
      <c r="C5" s="47">
        <v>3</v>
      </c>
      <c r="D5" s="48">
        <v>4</v>
      </c>
      <c r="E5" s="49">
        <v>5</v>
      </c>
      <c r="F5" s="49">
        <v>6</v>
      </c>
      <c r="G5" s="49">
        <v>7</v>
      </c>
      <c r="H5" s="49">
        <v>8</v>
      </c>
      <c r="I5" s="49">
        <v>9</v>
      </c>
      <c r="J5" s="50">
        <v>10</v>
      </c>
      <c r="K5" s="51">
        <v>75</v>
      </c>
      <c r="L5" s="52">
        <v>100</v>
      </c>
      <c r="M5" s="53">
        <v>130</v>
      </c>
      <c r="N5" s="53">
        <v>150</v>
      </c>
      <c r="O5" s="53">
        <v>180</v>
      </c>
      <c r="P5" s="53">
        <v>200</v>
      </c>
      <c r="Q5" s="53">
        <v>230</v>
      </c>
      <c r="R5" s="54">
        <v>250</v>
      </c>
    </row>
    <row r="6" spans="2:19" s="2" customFormat="1" x14ac:dyDescent="0.25">
      <c r="B6" s="3" t="s">
        <v>2</v>
      </c>
      <c r="C6" s="5">
        <f t="shared" ref="C6:J6" si="0">(C8*10)</f>
        <v>21.6</v>
      </c>
      <c r="D6" s="6">
        <f t="shared" si="0"/>
        <v>28.799999999999997</v>
      </c>
      <c r="E6" s="7">
        <f t="shared" si="0"/>
        <v>36</v>
      </c>
      <c r="F6" s="7">
        <f t="shared" si="0"/>
        <v>43.2</v>
      </c>
      <c r="G6" s="7">
        <f t="shared" si="0"/>
        <v>50.4</v>
      </c>
      <c r="H6" s="7">
        <f t="shared" si="0"/>
        <v>57.599999999999994</v>
      </c>
      <c r="I6" s="7">
        <f t="shared" si="0"/>
        <v>64.8</v>
      </c>
      <c r="J6" s="8">
        <f t="shared" si="0"/>
        <v>72</v>
      </c>
      <c r="K6" s="25">
        <f t="shared" ref="K6:R6" si="1">(K8*10)</f>
        <v>540</v>
      </c>
      <c r="L6" s="26">
        <f t="shared" si="1"/>
        <v>720</v>
      </c>
      <c r="M6" s="27">
        <f t="shared" si="1"/>
        <v>936</v>
      </c>
      <c r="N6" s="27">
        <f t="shared" si="1"/>
        <v>1080</v>
      </c>
      <c r="O6" s="27">
        <f t="shared" si="1"/>
        <v>1296</v>
      </c>
      <c r="P6" s="27">
        <f t="shared" si="1"/>
        <v>1440</v>
      </c>
      <c r="Q6" s="27">
        <f t="shared" si="1"/>
        <v>1656</v>
      </c>
      <c r="R6" s="28">
        <f t="shared" si="1"/>
        <v>1800</v>
      </c>
    </row>
    <row r="7" spans="2:19" x14ac:dyDescent="0.25">
      <c r="B7" s="3"/>
      <c r="C7" s="5"/>
      <c r="D7" s="6"/>
      <c r="E7" s="7"/>
      <c r="F7" s="7"/>
      <c r="G7" s="7"/>
      <c r="H7" s="7"/>
      <c r="I7" s="7"/>
      <c r="J7" s="8"/>
      <c r="K7" s="25"/>
      <c r="L7" s="26"/>
      <c r="M7" s="27"/>
      <c r="N7" s="27"/>
      <c r="O7" s="27"/>
      <c r="P7" s="27"/>
      <c r="Q7" s="27"/>
      <c r="R7" s="28"/>
    </row>
    <row r="8" spans="2:19" s="2" customFormat="1" x14ac:dyDescent="0.25">
      <c r="B8" s="45" t="s">
        <v>8</v>
      </c>
      <c r="C8" s="9">
        <f t="shared" ref="C8:J8" si="2">(C5*0.72)</f>
        <v>2.16</v>
      </c>
      <c r="D8" s="10">
        <f t="shared" si="2"/>
        <v>2.88</v>
      </c>
      <c r="E8" s="11">
        <f t="shared" si="2"/>
        <v>3.5999999999999996</v>
      </c>
      <c r="F8" s="11">
        <f t="shared" si="2"/>
        <v>4.32</v>
      </c>
      <c r="G8" s="11">
        <f t="shared" si="2"/>
        <v>5.04</v>
      </c>
      <c r="H8" s="11">
        <f t="shared" si="2"/>
        <v>5.76</v>
      </c>
      <c r="I8" s="11">
        <f t="shared" si="2"/>
        <v>6.4799999999999995</v>
      </c>
      <c r="J8" s="12">
        <f t="shared" si="2"/>
        <v>7.1999999999999993</v>
      </c>
      <c r="K8" s="25">
        <f t="shared" ref="K8:R8" si="3">(K5*0.72)</f>
        <v>54</v>
      </c>
      <c r="L8" s="26">
        <f t="shared" si="3"/>
        <v>72</v>
      </c>
      <c r="M8" s="27">
        <f t="shared" si="3"/>
        <v>93.6</v>
      </c>
      <c r="N8" s="27">
        <f t="shared" si="3"/>
        <v>108</v>
      </c>
      <c r="O8" s="27">
        <f t="shared" si="3"/>
        <v>129.6</v>
      </c>
      <c r="P8" s="27">
        <f t="shared" si="3"/>
        <v>144</v>
      </c>
      <c r="Q8" s="27">
        <f t="shared" si="3"/>
        <v>165.6</v>
      </c>
      <c r="R8" s="28">
        <f t="shared" si="3"/>
        <v>180</v>
      </c>
    </row>
    <row r="9" spans="2:19" x14ac:dyDescent="0.25">
      <c r="B9" s="41"/>
      <c r="C9" s="5"/>
      <c r="D9" s="6"/>
      <c r="E9" s="7"/>
      <c r="F9" s="7"/>
      <c r="G9" s="7"/>
      <c r="H9" s="7"/>
      <c r="I9" s="7"/>
      <c r="J9" s="8"/>
      <c r="K9" s="25"/>
      <c r="L9" s="26"/>
      <c r="M9" s="27"/>
      <c r="N9" s="27"/>
      <c r="O9" s="27"/>
      <c r="P9" s="27"/>
      <c r="Q9" s="27"/>
      <c r="R9" s="28"/>
    </row>
    <row r="10" spans="2:19" x14ac:dyDescent="0.25">
      <c r="B10" s="40" t="s">
        <v>3</v>
      </c>
      <c r="C10" s="13"/>
      <c r="D10" s="14"/>
      <c r="E10" s="15"/>
      <c r="F10" s="15"/>
      <c r="G10" s="15"/>
      <c r="H10" s="15"/>
      <c r="I10" s="15"/>
      <c r="J10" s="16"/>
      <c r="K10" s="29"/>
      <c r="L10" s="30"/>
      <c r="M10" s="31"/>
      <c r="N10" s="31"/>
      <c r="O10" s="31"/>
      <c r="P10" s="31"/>
      <c r="Q10" s="31"/>
      <c r="R10" s="32"/>
    </row>
    <row r="11" spans="2:19" x14ac:dyDescent="0.25">
      <c r="B11" s="3" t="s">
        <v>4</v>
      </c>
      <c r="C11" s="5">
        <f t="shared" ref="C11:J11" si="4">(C8*2)</f>
        <v>4.32</v>
      </c>
      <c r="D11" s="6">
        <f t="shared" si="4"/>
        <v>5.76</v>
      </c>
      <c r="E11" s="7">
        <f t="shared" si="4"/>
        <v>7.1999999999999993</v>
      </c>
      <c r="F11" s="7">
        <f t="shared" si="4"/>
        <v>8.64</v>
      </c>
      <c r="G11" s="7">
        <f t="shared" si="4"/>
        <v>10.08</v>
      </c>
      <c r="H11" s="7">
        <f t="shared" si="4"/>
        <v>11.52</v>
      </c>
      <c r="I11" s="7">
        <f t="shared" si="4"/>
        <v>12.959999999999999</v>
      </c>
      <c r="J11" s="8">
        <f t="shared" si="4"/>
        <v>14.399999999999999</v>
      </c>
      <c r="K11" s="25">
        <f t="shared" ref="K11:R11" si="5">(K8*2)</f>
        <v>108</v>
      </c>
      <c r="L11" s="26">
        <f t="shared" si="5"/>
        <v>144</v>
      </c>
      <c r="M11" s="27">
        <f t="shared" si="5"/>
        <v>187.2</v>
      </c>
      <c r="N11" s="27">
        <f t="shared" si="5"/>
        <v>216</v>
      </c>
      <c r="O11" s="27">
        <f t="shared" si="5"/>
        <v>259.2</v>
      </c>
      <c r="P11" s="27">
        <f t="shared" si="5"/>
        <v>288</v>
      </c>
      <c r="Q11" s="27">
        <f t="shared" si="5"/>
        <v>331.2</v>
      </c>
      <c r="R11" s="28">
        <f t="shared" si="5"/>
        <v>360</v>
      </c>
    </row>
    <row r="12" spans="2:19" x14ac:dyDescent="0.25">
      <c r="B12" s="3" t="s">
        <v>5</v>
      </c>
      <c r="C12" s="5">
        <f t="shared" ref="C12:J12" si="6">(C8*3)</f>
        <v>6.48</v>
      </c>
      <c r="D12" s="6">
        <f t="shared" si="6"/>
        <v>8.64</v>
      </c>
      <c r="E12" s="7">
        <f t="shared" si="6"/>
        <v>10.799999999999999</v>
      </c>
      <c r="F12" s="7">
        <f t="shared" si="6"/>
        <v>12.96</v>
      </c>
      <c r="G12" s="7">
        <f t="shared" si="6"/>
        <v>15.120000000000001</v>
      </c>
      <c r="H12" s="7">
        <f t="shared" si="6"/>
        <v>17.28</v>
      </c>
      <c r="I12" s="7">
        <f t="shared" si="6"/>
        <v>19.439999999999998</v>
      </c>
      <c r="J12" s="8">
        <f t="shared" si="6"/>
        <v>21.599999999999998</v>
      </c>
      <c r="K12" s="25">
        <f t="shared" ref="K12:R12" si="7">(K8*3)</f>
        <v>162</v>
      </c>
      <c r="L12" s="26">
        <f t="shared" si="7"/>
        <v>216</v>
      </c>
      <c r="M12" s="27">
        <f t="shared" si="7"/>
        <v>280.79999999999995</v>
      </c>
      <c r="N12" s="27">
        <f t="shared" si="7"/>
        <v>324</v>
      </c>
      <c r="O12" s="27">
        <f t="shared" si="7"/>
        <v>388.79999999999995</v>
      </c>
      <c r="P12" s="27">
        <f t="shared" si="7"/>
        <v>432</v>
      </c>
      <c r="Q12" s="27">
        <f t="shared" si="7"/>
        <v>496.79999999999995</v>
      </c>
      <c r="R12" s="28">
        <f t="shared" si="7"/>
        <v>540</v>
      </c>
    </row>
    <row r="13" spans="2:19" x14ac:dyDescent="0.25">
      <c r="B13" s="3" t="s">
        <v>6</v>
      </c>
      <c r="C13" s="5">
        <f t="shared" ref="C13:J13" si="8">(C8*4)</f>
        <v>8.64</v>
      </c>
      <c r="D13" s="6">
        <f t="shared" si="8"/>
        <v>11.52</v>
      </c>
      <c r="E13" s="7">
        <f t="shared" si="8"/>
        <v>14.399999999999999</v>
      </c>
      <c r="F13" s="7">
        <f t="shared" si="8"/>
        <v>17.28</v>
      </c>
      <c r="G13" s="7">
        <f t="shared" si="8"/>
        <v>20.16</v>
      </c>
      <c r="H13" s="7">
        <f t="shared" si="8"/>
        <v>23.04</v>
      </c>
      <c r="I13" s="7">
        <f t="shared" si="8"/>
        <v>25.919999999999998</v>
      </c>
      <c r="J13" s="8">
        <f t="shared" si="8"/>
        <v>28.799999999999997</v>
      </c>
      <c r="K13" s="25">
        <f t="shared" ref="K13:R13" si="9">(K8*4)</f>
        <v>216</v>
      </c>
      <c r="L13" s="26">
        <f t="shared" si="9"/>
        <v>288</v>
      </c>
      <c r="M13" s="27">
        <f t="shared" si="9"/>
        <v>374.4</v>
      </c>
      <c r="N13" s="27">
        <f t="shared" si="9"/>
        <v>432</v>
      </c>
      <c r="O13" s="27">
        <f t="shared" si="9"/>
        <v>518.4</v>
      </c>
      <c r="P13" s="27">
        <f t="shared" si="9"/>
        <v>576</v>
      </c>
      <c r="Q13" s="27">
        <f t="shared" si="9"/>
        <v>662.4</v>
      </c>
      <c r="R13" s="28">
        <f t="shared" si="9"/>
        <v>720</v>
      </c>
    </row>
    <row r="14" spans="2:19" x14ac:dyDescent="0.25">
      <c r="B14" s="44"/>
      <c r="C14" s="5"/>
      <c r="D14" s="6"/>
      <c r="E14" s="7"/>
      <c r="F14" s="7"/>
      <c r="G14" s="7"/>
      <c r="H14" s="7"/>
      <c r="I14" s="7"/>
      <c r="J14" s="8"/>
      <c r="K14" s="25"/>
      <c r="L14" s="26"/>
      <c r="M14" s="27"/>
      <c r="N14" s="27"/>
      <c r="O14" s="27"/>
      <c r="P14" s="27"/>
      <c r="Q14" s="27"/>
      <c r="R14" s="28"/>
    </row>
    <row r="15" spans="2:19" x14ac:dyDescent="0.25">
      <c r="B15" s="40" t="s">
        <v>7</v>
      </c>
      <c r="C15" s="13"/>
      <c r="D15" s="14"/>
      <c r="E15" s="15"/>
      <c r="F15" s="15"/>
      <c r="G15" s="15"/>
      <c r="H15" s="15"/>
      <c r="I15" s="15"/>
      <c r="J15" s="16"/>
      <c r="K15" s="29"/>
      <c r="L15" s="30"/>
      <c r="M15" s="31"/>
      <c r="N15" s="31"/>
      <c r="O15" s="31"/>
      <c r="P15" s="31"/>
      <c r="Q15" s="31"/>
      <c r="R15" s="32"/>
    </row>
    <row r="16" spans="2:19" x14ac:dyDescent="0.25">
      <c r="B16" s="3" t="s">
        <v>4</v>
      </c>
      <c r="C16" s="5">
        <f t="shared" ref="C16:J16" si="10">(C8*0.5)</f>
        <v>1.08</v>
      </c>
      <c r="D16" s="6">
        <f t="shared" si="10"/>
        <v>1.44</v>
      </c>
      <c r="E16" s="7">
        <f t="shared" si="10"/>
        <v>1.7999999999999998</v>
      </c>
      <c r="F16" s="7">
        <f t="shared" si="10"/>
        <v>2.16</v>
      </c>
      <c r="G16" s="7">
        <f t="shared" si="10"/>
        <v>2.52</v>
      </c>
      <c r="H16" s="7">
        <f t="shared" si="10"/>
        <v>2.88</v>
      </c>
      <c r="I16" s="7">
        <f t="shared" si="10"/>
        <v>3.2399999999999998</v>
      </c>
      <c r="J16" s="8">
        <f t="shared" si="10"/>
        <v>3.5999999999999996</v>
      </c>
      <c r="K16" s="25">
        <f t="shared" ref="K16:R16" si="11">(K8*0.5)</f>
        <v>27</v>
      </c>
      <c r="L16" s="26">
        <f t="shared" si="11"/>
        <v>36</v>
      </c>
      <c r="M16" s="27">
        <f t="shared" si="11"/>
        <v>46.8</v>
      </c>
      <c r="N16" s="27">
        <f t="shared" si="11"/>
        <v>54</v>
      </c>
      <c r="O16" s="27">
        <f t="shared" si="11"/>
        <v>64.8</v>
      </c>
      <c r="P16" s="27">
        <f t="shared" si="11"/>
        <v>72</v>
      </c>
      <c r="Q16" s="27">
        <f t="shared" si="11"/>
        <v>82.8</v>
      </c>
      <c r="R16" s="28">
        <f t="shared" si="11"/>
        <v>90</v>
      </c>
    </row>
    <row r="17" spans="2:18" x14ac:dyDescent="0.25">
      <c r="B17" s="3" t="s">
        <v>5</v>
      </c>
      <c r="C17" s="5">
        <f t="shared" ref="C17:J17" si="12">(C8*2.2)</f>
        <v>4.7520000000000007</v>
      </c>
      <c r="D17" s="6">
        <f t="shared" si="12"/>
        <v>6.3360000000000003</v>
      </c>
      <c r="E17" s="7">
        <f t="shared" si="12"/>
        <v>7.92</v>
      </c>
      <c r="F17" s="7">
        <f t="shared" si="12"/>
        <v>9.5040000000000013</v>
      </c>
      <c r="G17" s="7">
        <f t="shared" si="12"/>
        <v>11.088000000000001</v>
      </c>
      <c r="H17" s="7">
        <f t="shared" si="12"/>
        <v>12.672000000000001</v>
      </c>
      <c r="I17" s="7">
        <f t="shared" si="12"/>
        <v>14.256</v>
      </c>
      <c r="J17" s="8">
        <f t="shared" si="12"/>
        <v>15.84</v>
      </c>
      <c r="K17" s="25">
        <f t="shared" ref="K17:R17" si="13">(K8*2.2)</f>
        <v>118.80000000000001</v>
      </c>
      <c r="L17" s="26">
        <f t="shared" si="13"/>
        <v>158.4</v>
      </c>
      <c r="M17" s="27">
        <f t="shared" si="13"/>
        <v>205.92000000000002</v>
      </c>
      <c r="N17" s="27">
        <f t="shared" si="13"/>
        <v>237.60000000000002</v>
      </c>
      <c r="O17" s="27">
        <f t="shared" si="13"/>
        <v>285.12</v>
      </c>
      <c r="P17" s="27">
        <f t="shared" si="13"/>
        <v>316.8</v>
      </c>
      <c r="Q17" s="27">
        <f t="shared" si="13"/>
        <v>364.32</v>
      </c>
      <c r="R17" s="28">
        <f t="shared" si="13"/>
        <v>396.00000000000006</v>
      </c>
    </row>
    <row r="18" spans="2:18" x14ac:dyDescent="0.25">
      <c r="B18" s="3" t="s">
        <v>6</v>
      </c>
      <c r="C18" s="5">
        <f>(2)</f>
        <v>2</v>
      </c>
      <c r="D18" s="6">
        <f>(2)</f>
        <v>2</v>
      </c>
      <c r="E18" s="7">
        <f>(2)</f>
        <v>2</v>
      </c>
      <c r="F18" s="7">
        <f>(2)</f>
        <v>2</v>
      </c>
      <c r="G18" s="7">
        <f>(2)</f>
        <v>2</v>
      </c>
      <c r="H18" s="7">
        <f>(2)</f>
        <v>2</v>
      </c>
      <c r="I18" s="7">
        <f>(2)</f>
        <v>2</v>
      </c>
      <c r="J18" s="8">
        <f>(2)</f>
        <v>2</v>
      </c>
      <c r="K18" s="25">
        <v>50</v>
      </c>
      <c r="L18" s="26">
        <v>50</v>
      </c>
      <c r="M18" s="27">
        <v>50</v>
      </c>
      <c r="N18" s="27">
        <v>50</v>
      </c>
      <c r="O18" s="27">
        <v>50</v>
      </c>
      <c r="P18" s="27">
        <v>50</v>
      </c>
      <c r="Q18" s="27">
        <v>50</v>
      </c>
      <c r="R18" s="28">
        <v>50</v>
      </c>
    </row>
    <row r="19" spans="2:18" x14ac:dyDescent="0.25">
      <c r="B19" s="44"/>
      <c r="C19" s="5"/>
      <c r="D19" s="6"/>
      <c r="E19" s="7"/>
      <c r="F19" s="7"/>
      <c r="G19" s="7"/>
      <c r="H19" s="7"/>
      <c r="I19" s="7"/>
      <c r="J19" s="8"/>
      <c r="K19" s="25"/>
      <c r="L19" s="26"/>
      <c r="M19" s="27"/>
      <c r="N19" s="27"/>
      <c r="O19" s="27"/>
      <c r="P19" s="27"/>
      <c r="Q19" s="27"/>
      <c r="R19" s="28"/>
    </row>
    <row r="20" spans="2:18" x14ac:dyDescent="0.25">
      <c r="B20" s="40" t="s">
        <v>9</v>
      </c>
      <c r="C20" s="13"/>
      <c r="D20" s="14"/>
      <c r="E20" s="15"/>
      <c r="F20" s="15"/>
      <c r="G20" s="15"/>
      <c r="H20" s="15"/>
      <c r="I20" s="15"/>
      <c r="J20" s="16"/>
      <c r="K20" s="29"/>
      <c r="L20" s="30"/>
      <c r="M20" s="31"/>
      <c r="N20" s="31"/>
      <c r="O20" s="31"/>
      <c r="P20" s="31"/>
      <c r="Q20" s="31"/>
      <c r="R20" s="32"/>
    </row>
    <row r="21" spans="2:18" x14ac:dyDescent="0.25">
      <c r="B21" s="42" t="s">
        <v>4</v>
      </c>
      <c r="C21" s="5">
        <f t="shared" ref="C21:J21" si="14">(C16)</f>
        <v>1.08</v>
      </c>
      <c r="D21" s="6">
        <f t="shared" si="14"/>
        <v>1.44</v>
      </c>
      <c r="E21" s="7">
        <f t="shared" si="14"/>
        <v>1.7999999999999998</v>
      </c>
      <c r="F21" s="7">
        <f t="shared" si="14"/>
        <v>2.16</v>
      </c>
      <c r="G21" s="7">
        <f t="shared" si="14"/>
        <v>2.52</v>
      </c>
      <c r="H21" s="7">
        <f t="shared" si="14"/>
        <v>2.88</v>
      </c>
      <c r="I21" s="7">
        <f t="shared" si="14"/>
        <v>3.2399999999999998</v>
      </c>
      <c r="J21" s="8">
        <f t="shared" si="14"/>
        <v>3.5999999999999996</v>
      </c>
      <c r="K21" s="25">
        <f t="shared" ref="K21:R21" si="15">(K16)</f>
        <v>27</v>
      </c>
      <c r="L21" s="26">
        <f t="shared" si="15"/>
        <v>36</v>
      </c>
      <c r="M21" s="27">
        <f t="shared" si="15"/>
        <v>46.8</v>
      </c>
      <c r="N21" s="27">
        <f t="shared" si="15"/>
        <v>54</v>
      </c>
      <c r="O21" s="27">
        <f t="shared" si="15"/>
        <v>64.8</v>
      </c>
      <c r="P21" s="27">
        <f t="shared" si="15"/>
        <v>72</v>
      </c>
      <c r="Q21" s="27">
        <f t="shared" si="15"/>
        <v>82.8</v>
      </c>
      <c r="R21" s="28">
        <f t="shared" si="15"/>
        <v>90</v>
      </c>
    </row>
    <row r="22" spans="2:18" x14ac:dyDescent="0.25">
      <c r="B22" s="3" t="s">
        <v>5</v>
      </c>
      <c r="C22" s="5">
        <f t="shared" ref="C22:J22" si="16">((3.14*(C5/2)^2)*0.05)/C21</f>
        <v>0.32708333333333339</v>
      </c>
      <c r="D22" s="6">
        <f t="shared" si="16"/>
        <v>0.43611111111111123</v>
      </c>
      <c r="E22" s="7">
        <f t="shared" si="16"/>
        <v>0.54513888888888895</v>
      </c>
      <c r="F22" s="7">
        <f t="shared" si="16"/>
        <v>0.65416666666666679</v>
      </c>
      <c r="G22" s="7">
        <f t="shared" si="16"/>
        <v>0.76319444444444462</v>
      </c>
      <c r="H22" s="7">
        <f t="shared" si="16"/>
        <v>0.87222222222222245</v>
      </c>
      <c r="I22" s="7">
        <f t="shared" si="16"/>
        <v>0.98125000000000007</v>
      </c>
      <c r="J22" s="8">
        <f t="shared" si="16"/>
        <v>1.0902777777777779</v>
      </c>
      <c r="K22" s="25">
        <f t="shared" ref="K22:R22" si="17">((3.14*(K5/2)^2)*0.05)/K21</f>
        <v>8.1770833333333339</v>
      </c>
      <c r="L22" s="26">
        <f t="shared" si="17"/>
        <v>10.902777777777779</v>
      </c>
      <c r="M22" s="27">
        <f t="shared" si="17"/>
        <v>14.173611111111112</v>
      </c>
      <c r="N22" s="27">
        <f t="shared" si="17"/>
        <v>16.354166666666668</v>
      </c>
      <c r="O22" s="27">
        <f t="shared" si="17"/>
        <v>19.625</v>
      </c>
      <c r="P22" s="27">
        <f t="shared" si="17"/>
        <v>21.805555555555557</v>
      </c>
      <c r="Q22" s="27">
        <f t="shared" si="17"/>
        <v>25.076388888888893</v>
      </c>
      <c r="R22" s="28">
        <f t="shared" si="17"/>
        <v>27.256944444444443</v>
      </c>
    </row>
    <row r="23" spans="2:18" x14ac:dyDescent="0.25">
      <c r="B23" s="44" t="s">
        <v>13</v>
      </c>
      <c r="C23" s="60">
        <f>C22</f>
        <v>0.32708333333333339</v>
      </c>
      <c r="D23" s="7">
        <f>D22</f>
        <v>0.43611111111111123</v>
      </c>
      <c r="E23" s="62">
        <f t="shared" ref="E23:R23" si="18">E22</f>
        <v>0.54513888888888895</v>
      </c>
      <c r="F23" s="7">
        <f t="shared" si="18"/>
        <v>0.65416666666666679</v>
      </c>
      <c r="G23" s="62">
        <f t="shared" si="18"/>
        <v>0.76319444444444462</v>
      </c>
      <c r="H23" s="7">
        <f t="shared" si="18"/>
        <v>0.87222222222222245</v>
      </c>
      <c r="I23" s="6">
        <f t="shared" si="18"/>
        <v>0.98125000000000007</v>
      </c>
      <c r="J23" s="7">
        <f t="shared" si="18"/>
        <v>1.0902777777777779</v>
      </c>
      <c r="K23" s="61">
        <f t="shared" si="18"/>
        <v>8.1770833333333339</v>
      </c>
      <c r="L23" s="27">
        <f t="shared" si="18"/>
        <v>10.902777777777779</v>
      </c>
      <c r="M23" s="63">
        <f t="shared" si="18"/>
        <v>14.173611111111112</v>
      </c>
      <c r="N23" s="27">
        <f t="shared" si="18"/>
        <v>16.354166666666668</v>
      </c>
      <c r="O23" s="63">
        <f t="shared" si="18"/>
        <v>19.625</v>
      </c>
      <c r="P23" s="27">
        <f t="shared" si="18"/>
        <v>21.805555555555557</v>
      </c>
      <c r="Q23" s="63">
        <f t="shared" si="18"/>
        <v>25.076388888888893</v>
      </c>
      <c r="R23" s="28">
        <f t="shared" si="18"/>
        <v>27.256944444444443</v>
      </c>
    </row>
    <row r="24" spans="2:18" x14ac:dyDescent="0.25">
      <c r="B24" s="44"/>
      <c r="C24" s="17"/>
      <c r="D24" s="18"/>
      <c r="E24" s="18"/>
      <c r="F24" s="18"/>
      <c r="G24" s="18"/>
      <c r="H24" s="18"/>
      <c r="I24" s="18"/>
      <c r="J24" s="19"/>
      <c r="K24" s="33"/>
      <c r="L24" s="18"/>
      <c r="M24" s="18"/>
      <c r="N24" s="18"/>
      <c r="O24" s="18"/>
      <c r="P24" s="18"/>
      <c r="Q24" s="18"/>
      <c r="R24" s="19"/>
    </row>
    <row r="25" spans="2:18" x14ac:dyDescent="0.25">
      <c r="B25" s="40" t="s">
        <v>11</v>
      </c>
      <c r="C25" s="20"/>
      <c r="D25" s="21"/>
      <c r="E25" s="21"/>
      <c r="F25" s="21"/>
      <c r="G25" s="21"/>
      <c r="H25" s="21"/>
      <c r="I25" s="21"/>
      <c r="J25" s="22"/>
      <c r="K25" s="34"/>
      <c r="L25" s="21"/>
      <c r="M25" s="21"/>
      <c r="N25" s="21"/>
      <c r="O25" s="21"/>
      <c r="P25" s="21"/>
      <c r="Q25" s="21"/>
      <c r="R25" s="22"/>
    </row>
    <row r="26" spans="2:18" x14ac:dyDescent="0.25">
      <c r="B26" s="3" t="s">
        <v>4</v>
      </c>
      <c r="C26" s="5">
        <f>SQRT(C28)</f>
        <v>1.1889939024233893</v>
      </c>
      <c r="D26" s="7">
        <f t="shared" ref="D26:R26" si="19">SQRT(D28)</f>
        <v>1.5853252032311858</v>
      </c>
      <c r="E26" s="7">
        <f t="shared" si="19"/>
        <v>1.9816565040389822</v>
      </c>
      <c r="F26" s="7">
        <f t="shared" si="19"/>
        <v>2.3779878048467786</v>
      </c>
      <c r="G26" s="7">
        <f t="shared" si="19"/>
        <v>2.7743191056545751</v>
      </c>
      <c r="H26" s="7">
        <f t="shared" si="19"/>
        <v>3.1706504064623715</v>
      </c>
      <c r="I26" s="7">
        <f t="shared" si="19"/>
        <v>3.5669817072701679</v>
      </c>
      <c r="J26" s="8">
        <f t="shared" si="19"/>
        <v>3.9633130080779644</v>
      </c>
      <c r="K26" s="25">
        <f t="shared" si="19"/>
        <v>29.724847560584735</v>
      </c>
      <c r="L26" s="27">
        <f t="shared" si="19"/>
        <v>39.633130080779644</v>
      </c>
      <c r="M26" s="27">
        <f t="shared" si="19"/>
        <v>51.523069105013533</v>
      </c>
      <c r="N26" s="27">
        <f t="shared" si="19"/>
        <v>59.449695121169469</v>
      </c>
      <c r="O26" s="27">
        <f t="shared" si="19"/>
        <v>71.339634145403352</v>
      </c>
      <c r="P26" s="27">
        <f t="shared" si="19"/>
        <v>79.266260161559288</v>
      </c>
      <c r="Q26" s="27">
        <f t="shared" si="19"/>
        <v>91.156199185793184</v>
      </c>
      <c r="R26" s="28">
        <f t="shared" si="19"/>
        <v>99.082825201949106</v>
      </c>
    </row>
    <row r="27" spans="2:18" x14ac:dyDescent="0.25">
      <c r="B27" s="3" t="s">
        <v>5</v>
      </c>
      <c r="C27" s="5">
        <f>C26</f>
        <v>1.1889939024233893</v>
      </c>
      <c r="D27" s="7">
        <f t="shared" ref="D27:R27" si="20">D26</f>
        <v>1.5853252032311858</v>
      </c>
      <c r="E27" s="7">
        <f t="shared" si="20"/>
        <v>1.9816565040389822</v>
      </c>
      <c r="F27" s="7">
        <f t="shared" si="20"/>
        <v>2.3779878048467786</v>
      </c>
      <c r="G27" s="7">
        <f t="shared" si="20"/>
        <v>2.7743191056545751</v>
      </c>
      <c r="H27" s="7">
        <f t="shared" si="20"/>
        <v>3.1706504064623715</v>
      </c>
      <c r="I27" s="7">
        <f t="shared" si="20"/>
        <v>3.5669817072701679</v>
      </c>
      <c r="J27" s="8">
        <f t="shared" si="20"/>
        <v>3.9633130080779644</v>
      </c>
      <c r="K27" s="25">
        <f t="shared" si="20"/>
        <v>29.724847560584735</v>
      </c>
      <c r="L27" s="27">
        <f t="shared" si="20"/>
        <v>39.633130080779644</v>
      </c>
      <c r="M27" s="27">
        <f t="shared" si="20"/>
        <v>51.523069105013533</v>
      </c>
      <c r="N27" s="27">
        <f t="shared" si="20"/>
        <v>59.449695121169469</v>
      </c>
      <c r="O27" s="27">
        <f t="shared" si="20"/>
        <v>71.339634145403352</v>
      </c>
      <c r="P27" s="27">
        <f t="shared" si="20"/>
        <v>79.266260161559288</v>
      </c>
      <c r="Q27" s="27">
        <f t="shared" si="20"/>
        <v>91.156199185793184</v>
      </c>
      <c r="R27" s="28">
        <f t="shared" si="20"/>
        <v>99.082825201949106</v>
      </c>
    </row>
    <row r="28" spans="2:18" ht="15.75" thickBot="1" x14ac:dyDescent="0.3">
      <c r="B28" s="43" t="s">
        <v>12</v>
      </c>
      <c r="C28" s="58">
        <f>((C5/2)^2*3.14157*0.2)</f>
        <v>1.4137065000000002</v>
      </c>
      <c r="D28" s="23">
        <f>((D5/2)^2*3.14157*0.2)</f>
        <v>2.5132560000000002</v>
      </c>
      <c r="E28" s="23">
        <f>((E5/2)^2*3.14157*0.2)</f>
        <v>3.9269625000000006</v>
      </c>
      <c r="F28" s="23">
        <f>((F5/2)^2*3.14157*0.2)</f>
        <v>5.6548260000000008</v>
      </c>
      <c r="G28" s="23">
        <f>((G5/2)^2*3.14157*0.2)</f>
        <v>7.6968465000000013</v>
      </c>
      <c r="H28" s="23">
        <f>((H5/2)^2*3.14157*0.2)</f>
        <v>10.053024000000001</v>
      </c>
      <c r="I28" s="23">
        <f>((I5/2)^2*3.14157*0.2)</f>
        <v>12.723358500000002</v>
      </c>
      <c r="J28" s="24">
        <f>((J5/2)^2*3.14157*0.2)</f>
        <v>15.707850000000002</v>
      </c>
      <c r="K28" s="59">
        <f>((K5/2)^2*3.14157*0.2)</f>
        <v>883.56656250000015</v>
      </c>
      <c r="L28" s="35">
        <f>((L5/2)^2*3.14157*0.2)</f>
        <v>1570.7850000000001</v>
      </c>
      <c r="M28" s="35">
        <f>((M5/2)^2*3.14157*0.2)</f>
        <v>2654.6266500000002</v>
      </c>
      <c r="N28" s="35">
        <f>((N5/2)^2*3.14157*0.2)</f>
        <v>3534.2662500000006</v>
      </c>
      <c r="O28" s="35">
        <f>((O5/2)^2*3.14157*0.2)</f>
        <v>5089.3434000000007</v>
      </c>
      <c r="P28" s="35">
        <f>((P5/2)^2*3.14157*0.2)</f>
        <v>6283.14</v>
      </c>
      <c r="Q28" s="35">
        <f>((Q5/2)^2*3.14157*0.2)</f>
        <v>8309.4526500000011</v>
      </c>
      <c r="R28" s="36">
        <f>((R5/2)^2*3.14157*0.2)</f>
        <v>9817.40625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Ptacek</dc:creator>
  <cp:lastModifiedBy>Ptacek, Doug</cp:lastModifiedBy>
  <dcterms:created xsi:type="dcterms:W3CDTF">2013-02-27T17:27:02Z</dcterms:created>
  <dcterms:modified xsi:type="dcterms:W3CDTF">2015-01-12T18:39:20Z</dcterms:modified>
</cp:coreProperties>
</file>